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88"/>
  <workbookPr defaultThemeVersion="124226"/>
  <mc:AlternateContent xmlns:mc="http://schemas.openxmlformats.org/markup-compatibility/2006">
    <mc:Choice Requires="x15">
      <x15ac:absPath xmlns:x15ac="http://schemas.microsoft.com/office/spreadsheetml/2010/11/ac" url="E:\Nirmala back up\Nirmala 2014\Rough cost estimate 7\"/>
    </mc:Choice>
  </mc:AlternateContent>
  <xr:revisionPtr revIDLastSave="0" documentId="13_ncr:1_{6999EFD9-1FB0-45BC-B6D6-E97BAF37004A}" xr6:coauthVersionLast="36" xr6:coauthVersionMax="36" xr10:uidLastSave="{00000000-0000-0000-0000-000000000000}"/>
  <bookViews>
    <workbookView xWindow="0" yWindow="0" windowWidth="20490" windowHeight="7545" activeTab="3" xr2:uid="{00000000-000D-0000-FFFF-FFFF00000000}"/>
  </bookViews>
  <sheets>
    <sheet name="Data" sheetId="5" r:id="rId1"/>
    <sheet name="Det" sheetId="7" state="hidden" r:id="rId2"/>
    <sheet name="solavaram detail" sheetId="9" r:id="rId3"/>
    <sheet name="solavaram abstract" sheetId="10" r:id="rId4"/>
    <sheet name="Sheet1" sheetId="11" r:id="rId5"/>
    <sheet name="Sheet2" sheetId="12" r:id="rId6"/>
  </sheets>
  <definedNames>
    <definedName name="_xlnm.Print_Area" localSheetId="0">Data!$A$1:$F$75</definedName>
  </definedNames>
  <calcPr calcId="191029"/>
</workbook>
</file>

<file path=xl/calcChain.xml><?xml version="1.0" encoding="utf-8"?>
<calcChain xmlns="http://schemas.openxmlformats.org/spreadsheetml/2006/main">
  <c r="D29" i="10" l="1"/>
  <c r="D26" i="10"/>
  <c r="I65" i="9" l="1"/>
  <c r="B30" i="10" s="1"/>
  <c r="F30" i="10" s="1"/>
  <c r="I64" i="9"/>
  <c r="B29" i="10" s="1"/>
  <c r="F29" i="10" s="1"/>
  <c r="F20" i="10"/>
  <c r="F15" i="10"/>
  <c r="I61" i="9"/>
  <c r="I58" i="9"/>
  <c r="I53" i="9"/>
  <c r="I52" i="9"/>
  <c r="I48" i="9"/>
  <c r="I49" i="9" s="1"/>
  <c r="B24" i="10" s="1"/>
  <c r="F24" i="10" s="1"/>
  <c r="I45" i="9"/>
  <c r="I42" i="9"/>
  <c r="I39" i="9"/>
  <c r="I35" i="9"/>
  <c r="I32" i="9"/>
  <c r="I30" i="9"/>
  <c r="B16" i="10" s="1"/>
  <c r="F16" i="10" s="1"/>
  <c r="I26" i="9"/>
  <c r="I23" i="9"/>
  <c r="I19" i="9"/>
  <c r="I15" i="9"/>
  <c r="I11" i="9"/>
  <c r="I7" i="9"/>
  <c r="I8" i="9" s="1"/>
  <c r="B6" i="10" s="1"/>
  <c r="F6" i="10" s="1"/>
  <c r="F61" i="5"/>
  <c r="F62" i="5" s="1"/>
  <c r="F58" i="5"/>
  <c r="F57" i="5"/>
  <c r="F54" i="5"/>
  <c r="I62" i="9" l="1"/>
  <c r="B28" i="10" s="1"/>
  <c r="F28" i="10" s="1"/>
  <c r="I24" i="9"/>
  <c r="B14" i="10" s="1"/>
  <c r="F14" i="10" s="1"/>
  <c r="I36" i="9"/>
  <c r="B18" i="10" s="1"/>
  <c r="F18" i="10" s="1"/>
  <c r="I46" i="9"/>
  <c r="B22" i="10" s="1"/>
  <c r="F22" i="10" s="1"/>
  <c r="I12" i="9"/>
  <c r="B8" i="10" s="1"/>
  <c r="F8" i="10" s="1"/>
  <c r="I16" i="9"/>
  <c r="B10" i="10" s="1"/>
  <c r="F10" i="10" s="1"/>
  <c r="I59" i="9"/>
  <c r="B27" i="10" s="1"/>
  <c r="F27" i="10" s="1"/>
  <c r="I43" i="9"/>
  <c r="B21" i="10" s="1"/>
  <c r="F21" i="10" s="1"/>
  <c r="I27" i="9"/>
  <c r="I40" i="9"/>
  <c r="I20" i="9"/>
  <c r="B12" i="10" s="1"/>
  <c r="F12" i="10" s="1"/>
  <c r="I54" i="9"/>
  <c r="B26" i="10" s="1"/>
  <c r="F26" i="10" s="1"/>
  <c r="I33" i="9"/>
  <c r="B17" i="10" s="1"/>
  <c r="F17" i="10" s="1"/>
  <c r="F31" i="10" l="1"/>
  <c r="F32" i="10" s="1"/>
  <c r="F33" i="10" s="1"/>
  <c r="F35" i="10" s="1"/>
  <c r="F46" i="5"/>
  <c r="D45" i="5"/>
  <c r="F45" i="5" s="1"/>
  <c r="F44" i="5"/>
  <c r="F37" i="10" l="1"/>
  <c r="F36" i="10"/>
  <c r="F48" i="5"/>
  <c r="F38" i="10" l="1"/>
  <c r="I53" i="7"/>
  <c r="I54" i="7" s="1"/>
  <c r="I48" i="7"/>
  <c r="I49" i="7" s="1"/>
  <c r="I45" i="7"/>
  <c r="I43" i="7"/>
  <c r="I46" i="7" s="1"/>
  <c r="I39" i="7"/>
  <c r="I40" i="7" s="1"/>
  <c r="I36" i="7"/>
  <c r="I37" i="7" s="1"/>
  <c r="I34" i="7"/>
  <c r="I35" i="7" s="1"/>
  <c r="I32" i="7"/>
  <c r="I31" i="7"/>
  <c r="I29" i="7"/>
  <c r="I28" i="7"/>
  <c r="I27" i="7"/>
  <c r="I26" i="7"/>
  <c r="I25" i="7"/>
  <c r="I21" i="7"/>
  <c r="I22" i="7" s="1"/>
  <c r="I19" i="7"/>
  <c r="I18" i="7"/>
  <c r="I15" i="7"/>
  <c r="I16" i="7" s="1"/>
  <c r="I12" i="7"/>
  <c r="I13" i="7" s="1"/>
  <c r="I9" i="7"/>
  <c r="I10" i="7" s="1"/>
  <c r="I6" i="7"/>
  <c r="I7" i="7" s="1"/>
  <c r="F21" i="5" l="1"/>
  <c r="F29" i="5"/>
  <c r="F38" i="5"/>
  <c r="F36" i="5"/>
  <c r="D37" i="5"/>
  <c r="F37" i="5" s="1"/>
  <c r="F30" i="5"/>
  <c r="F22" i="5"/>
  <c r="F20" i="5"/>
  <c r="F40" i="5" l="1"/>
  <c r="F24" i="5"/>
  <c r="F28" i="5"/>
  <c r="F32" i="5" s="1"/>
</calcChain>
</file>

<file path=xl/sharedStrings.xml><?xml version="1.0" encoding="utf-8"?>
<sst xmlns="http://schemas.openxmlformats.org/spreadsheetml/2006/main" count="880" uniqueCount="337">
  <si>
    <t>NO</t>
  </si>
  <si>
    <t>Rate</t>
  </si>
  <si>
    <t>Nos</t>
  </si>
  <si>
    <t>Measurementa in Mtrs</t>
  </si>
  <si>
    <t>Contents</t>
  </si>
  <si>
    <t>Description of work</t>
  </si>
  <si>
    <t>x</t>
  </si>
  <si>
    <t>length</t>
  </si>
  <si>
    <t>breath</t>
  </si>
  <si>
    <t>depth</t>
  </si>
  <si>
    <t>Rmt</t>
  </si>
  <si>
    <t xml:space="preserve"> 32mm dia HDPE hose</t>
  </si>
  <si>
    <t>supplying and fixing of starter with panel board ISI of approved make suitable for single phase sumersible motor including cost of all materials labour charges for fixing and giving connections etc. all completed and as directed by  the departmental officers.</t>
  </si>
  <si>
    <t>per</t>
  </si>
  <si>
    <t>Amount</t>
  </si>
  <si>
    <t>Description of works</t>
  </si>
  <si>
    <t>Qty</t>
  </si>
  <si>
    <t>ABSTRACT</t>
  </si>
  <si>
    <t>L.S</t>
  </si>
  <si>
    <t>Hrs</t>
  </si>
  <si>
    <t>a)  0 to 2m depth.</t>
  </si>
  <si>
    <t>1) bore to sump</t>
  </si>
  <si>
    <t>2) bore to panel board</t>
  </si>
  <si>
    <t>rmt</t>
  </si>
  <si>
    <t>32 amps</t>
  </si>
  <si>
    <t>nos</t>
  </si>
  <si>
    <t>2) sump to tank</t>
  </si>
  <si>
    <t>up to 5HP</t>
  </si>
  <si>
    <t>GST @ 12%</t>
  </si>
  <si>
    <t>Labour welfare fund 1%</t>
  </si>
  <si>
    <t>Supervision charges 7.5%</t>
  </si>
  <si>
    <t>Total</t>
  </si>
  <si>
    <t>*</t>
  </si>
  <si>
    <t>SUPPLYING AND LAYING THE FOLLOWING PVC</t>
  </si>
  <si>
    <t>PIPES WITH NECESSARY SPECIALS ELBOWS,</t>
  </si>
  <si>
    <t>TEE,REDUCE ,PLUG,UNION,BEND,COUPLE,</t>
  </si>
  <si>
    <t>NIPPLE,GATE VLVE,CHECK AND WHEEL VALVE</t>
  </si>
  <si>
    <t>PROPER GRADIENT AND ALIGNMENT ETC.ALL</t>
  </si>
  <si>
    <t>COMPLETE AS DIRECTED BY DEPT. OFFICERS.</t>
  </si>
  <si>
    <t>=</t>
  </si>
  <si>
    <t>ASTM-D SCHEDULE- 40 THREADED PVC PIPE</t>
  </si>
  <si>
    <t>WITH NECESSARY PVC-GI SPECIALS</t>
  </si>
  <si>
    <t>c.</t>
  </si>
  <si>
    <t xml:space="preserve"> 20MM DIA PVC PIPE ABOVE G.L:-</t>
  </si>
  <si>
    <t>-</t>
  </si>
  <si>
    <t xml:space="preserve">COST OF 20MM DIA PVC PIPE </t>
  </si>
  <si>
    <t>ADD 70% FOR PVC/GI SPECIALS</t>
  </si>
  <si>
    <t>LABOUR FOR LAYING &amp; FIXING</t>
  </si>
  <si>
    <t xml:space="preserve"> </t>
  </si>
  <si>
    <t>TOTAL FOR 1 RMT</t>
  </si>
  <si>
    <t>b.</t>
  </si>
  <si>
    <t xml:space="preserve"> 25MM DIA PVC PIPE ABOVE G.L:-</t>
  </si>
  <si>
    <t xml:space="preserve">COST OF 25MM DIA PVC PIPE </t>
  </si>
  <si>
    <t>ADD 40% FOR PVC/GI SPECIALS</t>
  </si>
  <si>
    <t>a.</t>
  </si>
  <si>
    <t xml:space="preserve"> 32MM DIA PVC PIPE ABOVE G.L:-</t>
  </si>
  <si>
    <t xml:space="preserve">COST OF 32MM DIA PVC PIPE </t>
  </si>
  <si>
    <t>ADD 20% FOR PVC/GI SPECIALS</t>
  </si>
  <si>
    <t>1. From 120m upto 150 m depth ending below ground level</t>
  </si>
  <si>
    <t>Name of work:  Working Estimate for Providing Bore Well &amp; External water supply for the Construction of Fire station cum Garage building with development works at Thiruthani in Thiruvallur District.</t>
  </si>
  <si>
    <r>
      <t xml:space="preserve">Drilling of borewell </t>
    </r>
    <r>
      <rPr>
        <sz val="13"/>
        <rFont val="Times New Roman"/>
        <family val="1"/>
      </rPr>
      <t>anywhere including transportation from one place to another place in alluvial soil or sedimentary starta mud circulation method 150mm dia of clay and sand or sand stone shale pebbles boulders etc, by first taking a pilot bore of 140mm / 150mm dia and then enlarging to required dia by direct or reverse rotary mud and circulation method using contractors rig, fuel, labour drilling betonite mud and water required for drilling at the site shown and as directed by the departmental officers &amp; TWAD Board officers including construction of mud pit</t>
    </r>
    <r>
      <rPr>
        <b/>
        <sz val="13"/>
        <rFont val="Times New Roman"/>
        <family val="1"/>
      </rPr>
      <t xml:space="preserve"> TWAD SR 15-16 pg.224</t>
    </r>
  </si>
  <si>
    <r>
      <rPr>
        <b/>
        <sz val="13"/>
        <color theme="1"/>
        <rFont val="Times New Roman"/>
        <family val="1"/>
      </rPr>
      <t>Reaming of borewell</t>
    </r>
    <r>
      <rPr>
        <sz val="13"/>
        <color theme="1"/>
        <rFont val="Times New Roman"/>
        <family val="1"/>
      </rPr>
      <t xml:space="preserve"> from 150mm dia pilot bore up to 300mm dia bore as directed by the department upto 120 m depth below ground level etc….</t>
    </r>
  </si>
  <si>
    <r>
      <t xml:space="preserve">Supply and delivery of </t>
    </r>
    <r>
      <rPr>
        <b/>
        <sz val="13"/>
        <rFont val="Times New Roman"/>
        <family val="1"/>
      </rPr>
      <t>150mmof PVC casing pipes [6Kg/CM</t>
    </r>
    <r>
      <rPr>
        <b/>
        <vertAlign val="superscript"/>
        <sz val="13"/>
        <rFont val="Times New Roman"/>
        <family val="1"/>
      </rPr>
      <t>2</t>
    </r>
    <r>
      <rPr>
        <b/>
        <sz val="13"/>
        <rFont val="Times New Roman"/>
        <family val="1"/>
      </rPr>
      <t>]</t>
    </r>
    <r>
      <rPr>
        <sz val="13"/>
        <rFont val="Times New Roman"/>
        <family val="1"/>
      </rPr>
      <t xml:space="preserve"> as per IS 12818 / 2010 of approved quality for borewells with average wall thickness of 6.1mm and inter /outer threaded ends in standard length of 3m including transporting charges to site of work and all other taxes etc., all complete as directed by the departmental officers.  (The PVC casing pipe should be got approved from the EE before use)</t>
    </r>
  </si>
  <si>
    <r>
      <t>Supply and delivery of 150mm</t>
    </r>
    <r>
      <rPr>
        <b/>
        <sz val="13"/>
        <rFont val="Times New Roman"/>
        <family val="1"/>
      </rPr>
      <t xml:space="preserve"> ribbed screen pipes [6Kg/CM</t>
    </r>
    <r>
      <rPr>
        <b/>
        <vertAlign val="superscript"/>
        <sz val="13"/>
        <rFont val="Times New Roman"/>
        <family val="1"/>
      </rPr>
      <t>2</t>
    </r>
    <r>
      <rPr>
        <b/>
        <sz val="13"/>
        <rFont val="Times New Roman"/>
        <family val="1"/>
      </rPr>
      <t xml:space="preserve">] as per IS 12818 / 2010 </t>
    </r>
    <r>
      <rPr>
        <sz val="13"/>
        <rFont val="Times New Roman"/>
        <family val="1"/>
      </rPr>
      <t>of approved quality confirming of ISI mark of borewells with average wall thickness of 8.0mm and inter /outer threaded ends with slots  in standard length of 1m to 8mm both in horizontal and vertical cutting including transporting charges to site of work and all other taxes etc., all complete and as directed by the departmental officers.  (The PVC Ribbed screen pipes should be gto approved from the EE before use)</t>
    </r>
  </si>
  <si>
    <r>
      <t>Labour charges for inserting PVC casing pipes</t>
    </r>
    <r>
      <rPr>
        <sz val="13"/>
        <rFont val="Times New Roman"/>
        <family val="1"/>
      </rPr>
      <t xml:space="preserve">  150mm assembly [with slots or without slots ] in the drilled hole including jointing the pipes with PVC couplers with cement paste complete and supplying and packing annular space with pebbles of size and quality as approved by the Executive Engineer beofre use etc., complete as directed by the departmental officers.</t>
    </r>
  </si>
  <si>
    <r>
      <t>Charges for developing the borewell</t>
    </r>
    <r>
      <rPr>
        <sz val="13"/>
        <rFont val="Times New Roman"/>
        <family val="1"/>
      </rPr>
      <t xml:space="preserve"> for the entire depth with air compressor of 300cfm capacity [Minimum 18 hours] including transportation, labour and fuel charges for compressor and conducting yield tests by V-notch method etc., all complete as directed by the departmental officers.</t>
    </r>
  </si>
  <si>
    <r>
      <t xml:space="preserve">supply and fixing of </t>
    </r>
    <r>
      <rPr>
        <b/>
        <sz val="13"/>
        <color theme="1"/>
        <rFont val="Times New Roman"/>
        <family val="1"/>
      </rPr>
      <t>MS clamp</t>
    </r>
    <r>
      <rPr>
        <sz val="13"/>
        <color theme="1"/>
        <rFont val="Times New Roman"/>
        <family val="1"/>
      </rPr>
      <t xml:space="preserve"> set including cost of all materials and labours etc.,as directed by the department officers</t>
    </r>
  </si>
  <si>
    <r>
      <t xml:space="preserve">supply and fixing of </t>
    </r>
    <r>
      <rPr>
        <b/>
        <sz val="13"/>
        <color theme="1"/>
        <rFont val="Times New Roman"/>
        <family val="1"/>
      </rPr>
      <t>14mm dia Nylon</t>
    </r>
    <r>
      <rPr>
        <sz val="13"/>
        <color theme="1"/>
        <rFont val="Times New Roman"/>
        <family val="1"/>
      </rPr>
      <t xml:space="preserve"> rope  etc.,as directed by the department officers</t>
    </r>
  </si>
  <si>
    <r>
      <t xml:space="preserve">Supply and fixing of </t>
    </r>
    <r>
      <rPr>
        <b/>
        <sz val="13"/>
        <rFont val="Times New Roman"/>
        <family val="1"/>
      </rPr>
      <t>PVC 150 mm dia top end cap</t>
    </r>
    <r>
      <rPr>
        <sz val="13"/>
        <rFont val="Times New Roman"/>
        <family val="1"/>
      </rPr>
      <t xml:space="preserve"> of approved make of 6.1mm thick with inner threaded etc.,  as  directed by  the  departmental officers </t>
    </r>
  </si>
  <si>
    <r>
      <t xml:space="preserve">Supplying, laying, fixing and jointing the </t>
    </r>
    <r>
      <rPr>
        <b/>
        <sz val="13"/>
        <rFont val="Times New Roman"/>
        <family val="1"/>
      </rPr>
      <t xml:space="preserve">following dia HDPE pipes of approved make ISI </t>
    </r>
    <r>
      <rPr>
        <sz val="13"/>
        <rFont val="Times New Roman"/>
        <family val="1"/>
      </rPr>
      <t>suitable for borewell  including the cost of suitable HDPE /GI specials/GM specials like ELbow , Tee reducers , plug, bend coupler nipple clamps etc., all complete and as directed by the departmental officers.[ The HDPE pipe should be got approved  from the EE before use ]</t>
    </r>
  </si>
  <si>
    <r>
      <t xml:space="preserve">supplying of </t>
    </r>
    <r>
      <rPr>
        <b/>
        <sz val="13"/>
        <color theme="1"/>
        <rFont val="Times New Roman"/>
        <family val="1"/>
      </rPr>
      <t>4.0sq.m pvc insulated cable forsheathed</t>
    </r>
    <r>
      <rPr>
        <sz val="13"/>
        <color theme="1"/>
        <rFont val="Times New Roman"/>
        <family val="1"/>
      </rPr>
      <t xml:space="preserve"> </t>
    </r>
    <r>
      <rPr>
        <b/>
        <sz val="13"/>
        <color theme="1"/>
        <rFont val="Times New Roman"/>
        <family val="1"/>
      </rPr>
      <t>3core flat type cable</t>
    </r>
    <r>
      <rPr>
        <sz val="13"/>
        <color theme="1"/>
        <rFont val="Times New Roman"/>
        <family val="1"/>
      </rPr>
      <t xml:space="preserve"> submersible motor </t>
    </r>
  </si>
  <si>
    <r>
      <t>Labour charges for the erection of sumbmersible pumpset</t>
    </r>
    <r>
      <rPr>
        <sz val="13"/>
        <rFont val="Times New Roman"/>
        <family val="1"/>
      </rPr>
      <t xml:space="preserve"> in bore wells/open well including fixing and jointing submersible cable with proper clamps upto starter to required depth and also fixing of riser pipes to the required depth valves erection clamps pressure gauge upto exterior wall of pumproom and erection of panel board consulting of TPIC switches, TPIC switches starter, voltmeter, ammeter, capacitor, single phase preventor and laying jointing the valves and twin earthing as per I.E. rules etc., complete and test in the pumps on trial run for 10 days. complete and all as directed by the departmental officers.</t>
    </r>
  </si>
  <si>
    <r>
      <t xml:space="preserve">Supplying, laying, fixing and jointing earth work execvation  the following </t>
    </r>
    <r>
      <rPr>
        <b/>
        <sz val="13"/>
        <rFont val="Times New Roman"/>
        <family val="1"/>
      </rPr>
      <t xml:space="preserve">ASTM pipes  below G.L </t>
    </r>
    <r>
      <rPr>
        <sz val="13"/>
        <rFont val="Times New Roman"/>
        <family val="1"/>
      </rPr>
      <t xml:space="preserve"> in cluding schedule specified in IS 4985 suitable for plumbing by threading of wall thickness including the cost of suitable PVC/GI specials /GM specials like Elbow, Tee reducers, Plug , union, bend, coupler, nipple/ GM gate valve, check and wheel valve etc., wherever required above the ground level including the cost of teflon tape, special clamps, nails, etc., fixing  on wall to the proper gradiant, alignment and redoing the chipped of masonry etc., soil  refilling  as directed by the departmental officers. 32dia mm ASTM</t>
    </r>
  </si>
  <si>
    <r>
      <t xml:space="preserve">Supplying, laying, fixing and jointing earth work execvation  the following </t>
    </r>
    <r>
      <rPr>
        <b/>
        <sz val="13"/>
        <rFont val="Times New Roman"/>
        <family val="1"/>
      </rPr>
      <t xml:space="preserve">ASTM pipes  below G.L </t>
    </r>
    <r>
      <rPr>
        <sz val="13"/>
        <rFont val="Times New Roman"/>
        <family val="1"/>
      </rPr>
      <t xml:space="preserve"> in cluding schedule specified in IS 4985 suitable for plumbing by threading of wall thickness including the cost of suitable PVC/GI specials /GM specials like Elbow, Tee reducers, Plug , union, bend, coupler, nipple/ GM gate valve, check and wheel valve etc., wherever required above the ground level including the cost of teflon tape, special clamps, nails, etc., fixing  on wall to the proper gradiant, alignment and redoing the chipped of masonry etc., soil  refilling  as directed by the departmental officers. 25mm dia ASTM</t>
    </r>
  </si>
  <si>
    <r>
      <t xml:space="preserve">supplying and fixing of </t>
    </r>
    <r>
      <rPr>
        <b/>
        <sz val="13"/>
        <color theme="1"/>
        <rFont val="Times New Roman"/>
        <family val="1"/>
      </rPr>
      <t>32 amps TPMN</t>
    </r>
    <r>
      <rPr>
        <sz val="13"/>
        <color theme="1"/>
        <rFont val="Times New Roman"/>
        <family val="1"/>
      </rPr>
      <t xml:space="preserve"> switch at motor </t>
    </r>
    <r>
      <rPr>
        <b/>
        <sz val="13"/>
        <color theme="1"/>
        <rFont val="Times New Roman"/>
        <family val="1"/>
      </rPr>
      <t>TWAD 2016-2017 pg.no169</t>
    </r>
  </si>
  <si>
    <r>
      <rPr>
        <b/>
        <sz val="13"/>
        <color theme="1"/>
        <rFont val="Times New Roman"/>
        <family val="1"/>
      </rPr>
      <t xml:space="preserve">THREE PHASE SUBMERSIBLE PUMPSET SUITABLE FOR 150MM DIA BOREWELL AS PER IS 8034/2002 WITHOUT PANEL BOARD </t>
    </r>
    <r>
      <rPr>
        <sz val="13"/>
        <color theme="1"/>
        <rFont val="Times New Roman"/>
        <family val="1"/>
      </rPr>
      <t>Supply and delivery of clear water vertical wet type submersible pumpset suitable for 150mm dia borewell conforming to IS 8034/2002 as amended thereafter and BEE 3 Star Rated capable of discharging noted LPM against head of water column due to all causes. The pump shall be with stainless steel shaft and dynamically balanced bronze or Cast SS impeller, brass screws and CI FG 200 grade pump bowl/diffuser with ISI mark. The pump shall be directly coupled to a continuos rated two pole suitable wet type vertical squirrel cage induction motor as per IS 9283 /1995 as amended there after, suitable for operation in AC three phase 415 V+/-10%, 50HZ +/- 5 % ..with 50 lpmx125m</t>
    </r>
    <r>
      <rPr>
        <b/>
        <sz val="13"/>
        <color theme="1"/>
        <rFont val="Times New Roman"/>
        <family val="1"/>
      </rPr>
      <t xml:space="preserve"> TWAD SR 18-19 pg.100</t>
    </r>
  </si>
  <si>
    <t>1. Upto 60m depth ending below ground level</t>
  </si>
  <si>
    <t>L</t>
  </si>
  <si>
    <t>B</t>
  </si>
  <si>
    <t>D</t>
  </si>
  <si>
    <t>Measurement in Mtrs</t>
  </si>
  <si>
    <r>
      <t xml:space="preserve">Drilling of borewell </t>
    </r>
    <r>
      <rPr>
        <sz val="12"/>
        <rFont val="Times New Roman"/>
        <family val="1"/>
      </rPr>
      <t>anywhere including transportation from one place to another place in alluvial soil or sedimentary starta mud circulation method 150mm dia of clay and sand or sand stone shale pebbles boulders etc, by first taking a pilot bore of 140mm / 150mm dia and then enlarging to required dia by direct or reverse rotary mud and circulation method using contractors rig, fuel, labour drilling betonite mud and water required for drilling at the site shown and as directed by the departmental officers &amp; TWAD Board officers including construction of mud pit</t>
    </r>
    <r>
      <rPr>
        <b/>
        <sz val="12"/>
        <rFont val="Times New Roman"/>
        <family val="1"/>
      </rPr>
      <t xml:space="preserve"> TWAD SR 18-19 pg.278</t>
    </r>
  </si>
  <si>
    <r>
      <t xml:space="preserve">Supply and delivery of </t>
    </r>
    <r>
      <rPr>
        <b/>
        <sz val="12"/>
        <rFont val="Times New Roman"/>
        <family val="1"/>
      </rPr>
      <t>150mmof PVC casing pipes [6Kg/CM</t>
    </r>
    <r>
      <rPr>
        <b/>
        <vertAlign val="superscript"/>
        <sz val="12"/>
        <rFont val="Times New Roman"/>
        <family val="1"/>
      </rPr>
      <t>2</t>
    </r>
    <r>
      <rPr>
        <b/>
        <sz val="12"/>
        <rFont val="Times New Roman"/>
        <family val="1"/>
      </rPr>
      <t>]</t>
    </r>
    <r>
      <rPr>
        <sz val="12"/>
        <rFont val="Times New Roman"/>
        <family val="1"/>
      </rPr>
      <t xml:space="preserve"> as per IS 12818 / 2010 of approved quality for borewells with average wall thickness of 6.1mm and inter /outer threaded ends in standard length of 3m including transporting charges to site of work and all other taxes etc., all complete as directed by the departmental officers.  (The PVC casing pipe should be got approved from the EE before use)</t>
    </r>
  </si>
  <si>
    <r>
      <t>Supply and delivery of 150mm</t>
    </r>
    <r>
      <rPr>
        <b/>
        <sz val="12"/>
        <rFont val="Times New Roman"/>
        <family val="1"/>
      </rPr>
      <t xml:space="preserve"> ribbed screen pipes [6Kg/CM</t>
    </r>
    <r>
      <rPr>
        <b/>
        <vertAlign val="superscript"/>
        <sz val="12"/>
        <rFont val="Times New Roman"/>
        <family val="1"/>
      </rPr>
      <t>2</t>
    </r>
    <r>
      <rPr>
        <b/>
        <sz val="12"/>
        <rFont val="Times New Roman"/>
        <family val="1"/>
      </rPr>
      <t xml:space="preserve">] as per IS 12818 / 2010 </t>
    </r>
    <r>
      <rPr>
        <sz val="12"/>
        <rFont val="Times New Roman"/>
        <family val="1"/>
      </rPr>
      <t>of approved quality confirming of ISI mark of borewells with average wall thickness of 8.0mm and inter /outer threaded ends with slots  in standard length of 1m to 8mm both in horizontal and vertical cutting including transporting charges to site of work and all other taxes etc., all complete and as directed by the departmental officers.  (The PVC Ribbed screen pipes should be gto approved from the EE before use)</t>
    </r>
  </si>
  <si>
    <r>
      <t>Labour charges for inserting PVC casing pipes</t>
    </r>
    <r>
      <rPr>
        <sz val="12"/>
        <rFont val="Times New Roman"/>
        <family val="1"/>
      </rPr>
      <t xml:space="preserve">  150mm assembly [with slots or without slots ] in the drilled hole including jointing the pipes with PVC couplers with cement paste complete and supplying and packing annular space with pebbles of size and quality as approved by the Executive Engineer beofre use etc., complete as directed by the departmental officers.</t>
    </r>
  </si>
  <si>
    <r>
      <t xml:space="preserve">Supply and fixing of </t>
    </r>
    <r>
      <rPr>
        <b/>
        <sz val="12"/>
        <rFont val="Times New Roman"/>
        <family val="1"/>
      </rPr>
      <t>PVC 150 mm dia top end cap</t>
    </r>
    <r>
      <rPr>
        <sz val="12"/>
        <rFont val="Times New Roman"/>
        <family val="1"/>
      </rPr>
      <t xml:space="preserve"> of approved make of 6.1mm thick with inner threaded etc.,  as  directed by  the  departmental officers </t>
    </r>
  </si>
  <si>
    <r>
      <t xml:space="preserve">Supplying, laying, fixing and jointing the </t>
    </r>
    <r>
      <rPr>
        <b/>
        <sz val="12"/>
        <rFont val="Times New Roman"/>
        <family val="1"/>
      </rPr>
      <t xml:space="preserve">following dia HDPE pipes of approved make ISI </t>
    </r>
    <r>
      <rPr>
        <sz val="12"/>
        <rFont val="Times New Roman"/>
        <family val="1"/>
      </rPr>
      <t>suitable for borewell  including the cost of suitable HDPE /GI specials/GM specials like ELbow , Tee reducers , plug, bend coupler nipple clamps etc., all complete and as directed by the departmental officers.[ The HDPE pipe should be got approved  from the EE before use ]</t>
    </r>
  </si>
  <si>
    <r>
      <t>Labour charges for the erection of sumbmersible pumpset</t>
    </r>
    <r>
      <rPr>
        <sz val="12"/>
        <rFont val="Times New Roman"/>
        <family val="1"/>
      </rPr>
      <t xml:space="preserve"> in bore wells/open well including fixing and jointing submersible cable with proper clamps upto starter to required depth and also fixing of riser pipes to the required depth valves erection clamps pressure gauge upto exterior wall of pumproom and erection of panel board consulting of TPIC switches, TPIC switches starter, voltmeter, ammeter, capacitor, single phase preventor and laying jointing the valves and twin earthing as per I.E. rules etc., complete and test in the pumps on trial run for 10 days. complete and all as directed by the departmental officers.</t>
    </r>
  </si>
  <si>
    <t>Sl.no</t>
  </si>
  <si>
    <r>
      <t xml:space="preserve">Supply and fixing of </t>
    </r>
    <r>
      <rPr>
        <b/>
        <sz val="12"/>
        <color theme="1"/>
        <rFont val="Times New Roman"/>
        <family val="1"/>
      </rPr>
      <t>MS clamp</t>
    </r>
    <r>
      <rPr>
        <sz val="12"/>
        <color theme="1"/>
        <rFont val="Times New Roman"/>
        <family val="1"/>
      </rPr>
      <t xml:space="preserve"> set including cost of all materials and labours etc.,as directed by the department officers</t>
    </r>
  </si>
  <si>
    <r>
      <t xml:space="preserve">Supply and fixing of </t>
    </r>
    <r>
      <rPr>
        <b/>
        <sz val="12"/>
        <color theme="1"/>
        <rFont val="Times New Roman"/>
        <family val="1"/>
      </rPr>
      <t>14mm dia Nylon</t>
    </r>
    <r>
      <rPr>
        <sz val="12"/>
        <color theme="1"/>
        <rFont val="Times New Roman"/>
        <family val="1"/>
      </rPr>
      <t xml:space="preserve"> rope  etc.,as directed by the department officers</t>
    </r>
  </si>
  <si>
    <r>
      <rPr>
        <b/>
        <sz val="12"/>
        <color theme="1"/>
        <rFont val="Times New Roman"/>
        <family val="1"/>
      </rPr>
      <t>Reaming of borewell</t>
    </r>
    <r>
      <rPr>
        <sz val="12"/>
        <color theme="1"/>
        <rFont val="Times New Roman"/>
        <family val="1"/>
      </rPr>
      <t xml:space="preserve"> from 150mm dia pilot bore up to 300mm dia bore as directed by the department upto 120 m depth below ground level et..</t>
    </r>
    <r>
      <rPr>
        <b/>
        <sz val="12"/>
        <color theme="1"/>
        <rFont val="Times New Roman"/>
        <family val="1"/>
      </rPr>
      <t>TWAD SR 18-19 pg.279</t>
    </r>
  </si>
  <si>
    <r>
      <t xml:space="preserve">Supplying of </t>
    </r>
    <r>
      <rPr>
        <b/>
        <sz val="12"/>
        <color theme="1"/>
        <rFont val="Times New Roman"/>
        <family val="1"/>
      </rPr>
      <t>4.0sq.m pvc insulated flat cable forsheathed</t>
    </r>
    <r>
      <rPr>
        <sz val="12"/>
        <color theme="1"/>
        <rFont val="Times New Roman"/>
        <family val="1"/>
      </rPr>
      <t xml:space="preserve"> </t>
    </r>
    <r>
      <rPr>
        <b/>
        <sz val="12"/>
        <color theme="1"/>
        <rFont val="Times New Roman"/>
        <family val="1"/>
      </rPr>
      <t>3core flat type cable</t>
    </r>
    <r>
      <rPr>
        <sz val="12"/>
        <color theme="1"/>
        <rFont val="Times New Roman"/>
        <family val="1"/>
      </rPr>
      <t xml:space="preserve"> submersible motor </t>
    </r>
  </si>
  <si>
    <t>TAMIL NADU POLICE HOUSING CORPORATION</t>
  </si>
  <si>
    <t>======================================</t>
  </si>
  <si>
    <t>PLACE:-</t>
  </si>
  <si>
    <t>QTY</t>
  </si>
  <si>
    <t>COST OF MATERIALS</t>
  </si>
  <si>
    <t>RATE</t>
  </si>
  <si>
    <t>PER</t>
  </si>
  <si>
    <t>AMOUNT</t>
  </si>
  <si>
    <t>2018-19</t>
  </si>
  <si>
    <t>Kanagavallipuram</t>
  </si>
  <si>
    <r>
      <t xml:space="preserve">WHEREVER NECESSARY INCLUDING </t>
    </r>
    <r>
      <rPr>
        <b/>
        <sz val="11"/>
        <color theme="1"/>
        <rFont val="Times New Roman"/>
        <family val="1"/>
      </rPr>
      <t>LABOUR BELOW</t>
    </r>
  </si>
  <si>
    <r>
      <rPr>
        <b/>
        <sz val="11"/>
        <color theme="1"/>
        <rFont val="Times New Roman"/>
        <family val="1"/>
      </rPr>
      <t>GROUND LEVEL</t>
    </r>
    <r>
      <rPr>
        <sz val="11"/>
        <color theme="1"/>
        <rFont val="Times New Roman"/>
        <family val="1"/>
      </rPr>
      <t>(OR) FIXING ON WALLS  TO THE</t>
    </r>
  </si>
  <si>
    <r>
      <t xml:space="preserve">Supplying, laying, fixing and jointing earth work execvation  the following </t>
    </r>
    <r>
      <rPr>
        <b/>
        <sz val="12"/>
        <rFont val="Times New Roman"/>
        <family val="1"/>
      </rPr>
      <t xml:space="preserve">ASTM pipes  below G.L </t>
    </r>
    <r>
      <rPr>
        <sz val="12"/>
        <rFont val="Times New Roman"/>
        <family val="1"/>
      </rPr>
      <t xml:space="preserve"> in cluding schedule specified in IS 4985 suitable for plumbing by threading of wall thickness including the cost of suitable PVC/GI specials /GM specials like Elbow, Tee reducers, Plug , union, bend, coupler, nipple/ GM gate valve, check and wheel valve etc., wherever required above the ground level including the cost of teflon tape, special clamps, nails, etc., fixing  on wall to the proper gradiant, alignment and redoing the chipped of masonry etc., soil  refilling  as directed by the departmental officers. 25mm dia ASTM</t>
    </r>
  </si>
  <si>
    <t>borewell to panel board for cable running</t>
  </si>
  <si>
    <t>a). 32mm dia</t>
  </si>
  <si>
    <t xml:space="preserve"> 40MM DIA PVC PIPE ABOVE G.L:-</t>
  </si>
  <si>
    <t xml:space="preserve">COST OF 40MM DIA PVC PIPE </t>
  </si>
  <si>
    <r>
      <t xml:space="preserve">Supplying, laying, fixing and jointing earth work execvation  the following </t>
    </r>
    <r>
      <rPr>
        <b/>
        <sz val="12"/>
        <rFont val="Times New Roman"/>
        <family val="1"/>
      </rPr>
      <t xml:space="preserve">ASTM pipes  below G.L </t>
    </r>
    <r>
      <rPr>
        <sz val="12"/>
        <rFont val="Times New Roman"/>
        <family val="1"/>
      </rPr>
      <t xml:space="preserve"> in cluding schedule specified in IS 4985 suitable for plumbing by threading of wall thickness including the cost of suitable PVC/GI specials /GM specials like Elbow, Tee reducers, Plug , union, bend, coupler, nipple/ GM gate valve, check and wheel valve etc., wherever required above the ground level including the cost of teflon tape, special clamps, nails, etc., fixing  on wall to the proper gradiant, alignment and redoing the chipped of masonry etc., soil  refilling  as directed by the departmental officers. </t>
    </r>
  </si>
  <si>
    <t>a)  0 to 2m depth. 32dia mm ASTM</t>
  </si>
  <si>
    <t>Lowering of RCC hume pipes of 600mm dia and necessary specials into the trenches and laying the pipes to proper grade/ slope &amp; alignment with necessary labour &amp; machinary charges etc., all complete for a depth upto 2m</t>
  </si>
  <si>
    <t>Jointing of RCC hume pipes with cement concrete using necessary collars including the cost of jointing materials, labour charges, etc., for a depth upto 2m</t>
  </si>
  <si>
    <t>Supplying of RCC hume pipe of 600mm dia NP2 class with special including cost of pipe, transportation, loading and unloading charges and necessary labour etc., all complete</t>
  </si>
  <si>
    <t>m</t>
  </si>
  <si>
    <t>LS</t>
  </si>
  <si>
    <t>15% extra for specials</t>
  </si>
  <si>
    <t>No</t>
  </si>
  <si>
    <t>Each</t>
  </si>
  <si>
    <t>Rates as per TWAD SOR 2018-19 /P-242</t>
  </si>
  <si>
    <t>600mm dia NP2 class</t>
  </si>
  <si>
    <t>Rate as per TWAD SOR 2018-19 /P-60</t>
  </si>
  <si>
    <t>Detailed Estimate</t>
  </si>
  <si>
    <t xml:space="preserve">borewell </t>
  </si>
  <si>
    <t>borewell</t>
  </si>
  <si>
    <t>borewell TOP &amp; BOTTOM</t>
  </si>
  <si>
    <t>borewell  to Police station</t>
  </si>
  <si>
    <t>up to 5HP ( borewell )</t>
  </si>
  <si>
    <t>borewell to Police station OHT</t>
  </si>
  <si>
    <t>borewell  to Police qtrs sump</t>
  </si>
  <si>
    <r>
      <t>Charges for developing the borewell</t>
    </r>
    <r>
      <rPr>
        <sz val="12"/>
        <rFont val="Times New Roman"/>
        <family val="1"/>
      </rPr>
      <t xml:space="preserve"> for the entire depth with air compressor of 300cfm capacity [Minimum 8 hours] including transportation, labour and fuel charges for compressor and conducting yield tests by V-notch method etc., all complete as directed by the departmental officers.</t>
    </r>
  </si>
  <si>
    <r>
      <rPr>
        <b/>
        <sz val="12"/>
        <color indexed="8"/>
        <rFont val="Times New Roman"/>
        <family val="1"/>
      </rPr>
      <t xml:space="preserve">SINGLE PHASE SUBMERSIBLE PUMPSET SUITABLE FOR 150MM DIA BOREWELL AS PER IS 8034/2002 WITHOUT PANEL BOARD </t>
    </r>
    <r>
      <rPr>
        <sz val="12"/>
        <color indexed="8"/>
        <rFont val="Times New Roman"/>
        <family val="1"/>
      </rPr>
      <t>Supply and delivery of clear water vertical wet type submersible pumpset suitable for 150mm dia borewell conforming to IS 8034/2002 as amended thereafter and BEE 3 Star Rated capable of discharging noted LPM against head of water column due to all causes. The pump shall be with stainless steel shaft and dynamically balanced bronze or Cast SS impeller, brass screws and CI FG 200 grade pump bowl/diffuser with ISI mark. The pump shall be directly coupled to a continuos rated two pole suitable wet type vertical squirrel cage induction motor as per IS 9283 /1995 as amended there after, suitable for operation in AC three phase 415 V+/-10%, 50HZ +/- 5 % ..</t>
    </r>
    <r>
      <rPr>
        <b/>
        <sz val="12"/>
        <color indexed="8"/>
        <rFont val="Times New Roman"/>
        <family val="1"/>
      </rPr>
      <t>with 20lpmx50m</t>
    </r>
  </si>
  <si>
    <r>
      <rPr>
        <b/>
        <sz val="12"/>
        <color indexed="8"/>
        <rFont val="Times New Roman"/>
        <family val="1"/>
      </rPr>
      <t>SINGLE PHASE PANEL BOARD-STAR DELTA WITH TWO LEVEL GUARD AND AUTO START</t>
    </r>
    <r>
      <rPr>
        <sz val="12"/>
        <color indexed="8"/>
        <rFont val="Times New Roman"/>
        <family val="1"/>
      </rPr>
      <t xml:space="preserve"> Supply and delivery of Star-Delta starter confirming to IS13947, IEC 60947-1 suitable KW rating for operation in AC/ three Phase/50Hz (+/- 5%) and 415V (+/- 10%) including 3 pole magnetic contactor with under voltage release - 3 nos., CT operated Ammeter(65 mm dia) with suppressed scale, Voltmeter (65mm dia), Voltmeter selector switch, Miniature circuit breaker, Thermal Overload relay, Air Break contactors suitable for next Standard higher KW rating, Single phasing preventor, dry running preventor and On/Off Push button switches, wiring with 1 sq.mm/4 sq. mm copper pvc insulated cable, powder coated vermin proof box, including the capacitor(the cost of capacitor is to be taken separately).</t>
    </r>
  </si>
  <si>
    <t>CONSTRN. OF INSPECTION</t>
  </si>
  <si>
    <t>CHAMBER OF SIZE 60X60X75cm</t>
  </si>
  <si>
    <t>CUM</t>
  </si>
  <si>
    <t>E.W AND REFILLING</t>
  </si>
  <si>
    <t>C.C(1:8:16)USING 40mmB.J METEL</t>
  </si>
  <si>
    <t>B.W IN C.M(1:5)</t>
  </si>
  <si>
    <t>SQM</t>
  </si>
  <si>
    <t>PLASTERING IN C.M(1:3) 12 mmT.K</t>
  </si>
  <si>
    <t>R.C.C(1:2:4) PETTY WORKS</t>
  </si>
  <si>
    <t>(50mmT.K PCC SLAB)</t>
  </si>
  <si>
    <t>SUNDRIES FOR MOULDIN ETC</t>
  </si>
  <si>
    <t>TOTAL FOR ONE NUMBER</t>
  </si>
  <si>
    <t xml:space="preserve">Construction of Inspetion chamber for borewell including Earth work excavation pcc, brick work and plastering of size 60x60x75cm </t>
  </si>
  <si>
    <t>Chamber</t>
  </si>
  <si>
    <t>Supply and fixing of SFRC cover of size 600x600 opening (Heavy) including labour for fixing etc.</t>
  </si>
  <si>
    <t>WHEREVER NECESSARY INCLUDING LABOUR BELOW</t>
  </si>
  <si>
    <t>GROUND LEVEL(OR) FIXING ON WALLS  TO THE</t>
  </si>
  <si>
    <t>Sholavaram</t>
  </si>
  <si>
    <t>2021-2022</t>
  </si>
  <si>
    <t>CEMENT MORTAR(1:1.5)</t>
  </si>
  <si>
    <t>M.T</t>
  </si>
  <si>
    <t>CEMENT</t>
  </si>
  <si>
    <t>SAND</t>
  </si>
  <si>
    <t>MIXING OF MORTAR</t>
  </si>
  <si>
    <t>SUNDRIES</t>
  </si>
  <si>
    <t>TOTAL FOR 1 CUM</t>
  </si>
  <si>
    <t>CEMENT MORTAR(1:2)</t>
  </si>
  <si>
    <t>CEMENT MORTAR(1:3)</t>
  </si>
  <si>
    <t>CEMENT MORTAR(1:4)</t>
  </si>
  <si>
    <t>CEMENT MORTAR(1:5)</t>
  </si>
  <si>
    <t>CEMENT MORTAR(1:6)</t>
  </si>
  <si>
    <t>CEMENT MORTAR(1:7)</t>
  </si>
  <si>
    <t>CEMENT MORTAR(1:8)</t>
  </si>
  <si>
    <t>Tamil Nadu Police Housing Corparation Ltd.</t>
  </si>
  <si>
    <t>==========================================================</t>
  </si>
  <si>
    <t xml:space="preserve">  </t>
  </si>
  <si>
    <t>SL.NO</t>
  </si>
  <si>
    <t>DESCRIPTION OF MATERIALS</t>
  </si>
  <si>
    <t>UNIT</t>
  </si>
  <si>
    <t>SOURCE</t>
  </si>
  <si>
    <t xml:space="preserve">COST OF </t>
  </si>
  <si>
    <t>LEAD</t>
  </si>
  <si>
    <t xml:space="preserve">Add 10% </t>
  </si>
  <si>
    <t>UN LO-</t>
  </si>
  <si>
    <t>MATERIAL</t>
  </si>
  <si>
    <t>LABOUR RATE</t>
  </si>
  <si>
    <t>Lead</t>
  </si>
  <si>
    <t>CHARGE</t>
  </si>
  <si>
    <t>for quarry at</t>
  </si>
  <si>
    <t>ADING</t>
  </si>
  <si>
    <t>COST @ SITE</t>
  </si>
  <si>
    <t xml:space="preserve">Thuvakudi </t>
  </si>
  <si>
    <t>1.</t>
  </si>
  <si>
    <t>ROUGH STONE sl.38  p18</t>
  </si>
  <si>
    <t>CUM.</t>
  </si>
  <si>
    <t>Pallavaram</t>
  </si>
  <si>
    <t>MASON-I Brick / Stone work p12 /29</t>
  </si>
  <si>
    <t>2.</t>
  </si>
  <si>
    <t>BOND STONE sl.57 p18</t>
  </si>
  <si>
    <t>MASON-II Brick / Stone work p14/72</t>
  </si>
  <si>
    <t>3.</t>
  </si>
  <si>
    <t>HARD BROKEN STONE JELLY 3mm To 10mm p-18</t>
  </si>
  <si>
    <t>MAZDOOR-I p14/74</t>
  </si>
  <si>
    <t>4.</t>
  </si>
  <si>
    <t>HARD BROKEN STONE JELLY 10mm</t>
  </si>
  <si>
    <t>MAZDOOR-II p15/101</t>
  </si>
  <si>
    <t>5.</t>
  </si>
  <si>
    <t>HARD BROKEN STONE JELLY 12mm</t>
  </si>
  <si>
    <t>PAINTER-I p12/36</t>
  </si>
  <si>
    <t>6.</t>
  </si>
  <si>
    <t>HARD BROKEN STONE JELLY 20mm</t>
  </si>
  <si>
    <t>PAINTER-II p14/78</t>
  </si>
  <si>
    <t>7.</t>
  </si>
  <si>
    <t>HARD BROKEN STONE JELLY 40mm</t>
  </si>
  <si>
    <t>PLUMBER-I p12/38</t>
  </si>
  <si>
    <t>8.</t>
  </si>
  <si>
    <t>SAND FOR MORTAR sl.100  p20</t>
  </si>
  <si>
    <t>Vadamadurai</t>
  </si>
  <si>
    <t>PLUMBER-II p14/79</t>
  </si>
  <si>
    <t>9.</t>
  </si>
  <si>
    <t>SAND FOR FILLING</t>
  </si>
  <si>
    <t>FITTER-I  p12/18</t>
  </si>
  <si>
    <t>10.</t>
  </si>
  <si>
    <t>Kiln Burnt Country Bricks  SIZE 22x11x7Cm p-16 it-5a</t>
  </si>
  <si>
    <t>1000nos.</t>
  </si>
  <si>
    <t>Kavarapettai</t>
  </si>
  <si>
    <t>FITTER-II p13/68</t>
  </si>
  <si>
    <t>11.</t>
  </si>
  <si>
    <t>BRICK JELLY 40mmGAUGE p-17 it-17 a</t>
  </si>
  <si>
    <t>CARPENTER-I p12/16</t>
  </si>
  <si>
    <t>12.</t>
  </si>
  <si>
    <t>BRICK JELLY 20mmGAUGE</t>
  </si>
  <si>
    <t>CARPENTER-II p13/64</t>
  </si>
  <si>
    <t>13.</t>
  </si>
  <si>
    <t>MACHINE PRESSED TILES 23x 23x 2 Cm p-17 It-20</t>
  </si>
  <si>
    <t>local</t>
  </si>
  <si>
    <t>STONE CUTTER-I p12/41</t>
  </si>
  <si>
    <t>14.</t>
  </si>
  <si>
    <t>SLACKED SHELL LIME sl.106 p20</t>
  </si>
  <si>
    <t>STONE CUTTER-II p14/83</t>
  </si>
  <si>
    <t>15.</t>
  </si>
  <si>
    <t>SLACKED &amp;SREENED LIME STONE sl107/67</t>
  </si>
  <si>
    <t>Ramapuram</t>
  </si>
  <si>
    <t>FLOOR POLISHER p12/20</t>
  </si>
  <si>
    <t>16.</t>
  </si>
  <si>
    <t>C.W SCANTLING UPTO 4M LONG p-21 it-127</t>
  </si>
  <si>
    <t>Mortar mix charges manual  sl.165(Ann3 p-34)</t>
  </si>
  <si>
    <t>17.</t>
  </si>
  <si>
    <t>C.W. PLANK UPTO 40mmTHICK UPTO 30 Cm WIDTH</t>
  </si>
  <si>
    <t>Vibrat-charges(R.C.C) sl.103/2 p30</t>
  </si>
  <si>
    <t>18.</t>
  </si>
  <si>
    <t>T.W SCANTLING 2M TO 3M LONG 112/73 p-21</t>
  </si>
  <si>
    <t>Vibrat-charges(P.C.C) sl.102</t>
  </si>
  <si>
    <t>19.</t>
  </si>
  <si>
    <t>T.W.SCANTLING BELOW 2M LONG 113/74 p-21</t>
  </si>
  <si>
    <t>Sand filling charges sl.75 p-28</t>
  </si>
  <si>
    <t>20.</t>
  </si>
  <si>
    <t>T.W.PLANKS 15TO30cm WIDTH &amp; 12to25mm Thick it-119 p-21</t>
  </si>
  <si>
    <t>Earth filling charges sl.76 p-28</t>
  </si>
  <si>
    <t>21.</t>
  </si>
  <si>
    <t>Country BricksKiln Burnt of SIZE 22x11x5Cm (7c)p-16</t>
  </si>
  <si>
    <t>E.W.  61/62 p-27</t>
  </si>
  <si>
    <t>22.</t>
  </si>
  <si>
    <t>MOSAIC TILES GRAY 25X25X2cm.it-30 p-17</t>
  </si>
  <si>
    <t>L.C.T.W.Door- 144/2 p-32</t>
  </si>
  <si>
    <t>23.</t>
  </si>
  <si>
    <t>CEMENT (supply at site)</t>
  </si>
  <si>
    <t>L.C.marine doors-145/3 p-32</t>
  </si>
  <si>
    <t>24.</t>
  </si>
  <si>
    <t>R.T.S. / M.S upto 16mm</t>
  </si>
  <si>
    <t>Local</t>
  </si>
  <si>
    <t>TW glazed window 149/8 p-33</t>
  </si>
  <si>
    <t>25.</t>
  </si>
  <si>
    <t>M.S./ R.T.S above 16mm</t>
  </si>
  <si>
    <t>Wrought&amp;putup 143/1 p-32</t>
  </si>
  <si>
    <t>26.</t>
  </si>
  <si>
    <t>Country BricksKiln Burnt  SIZE 22x11x5Cm</t>
  </si>
  <si>
    <t>Ventilator 153/14 p-33</t>
  </si>
  <si>
    <t>27.</t>
  </si>
  <si>
    <t>HBSJ 11.2mm IRC metal (High W ay SR16-17)</t>
  </si>
  <si>
    <t>Meter- Cupboard Weldmesh 158/23 p-34</t>
  </si>
  <si>
    <t>28.</t>
  </si>
  <si>
    <t>HBSJ 37.5mm to 26.5mm IRC metal</t>
  </si>
  <si>
    <t>E.W (SDR) 62/67 p-27</t>
  </si>
  <si>
    <t>29.</t>
  </si>
  <si>
    <t>HBSJ 63mm to 45mm IRC metal</t>
  </si>
  <si>
    <t>FITTER-II (Pipe &amp; Bar Bend) 69/20a p-14</t>
  </si>
  <si>
    <t>30.</t>
  </si>
  <si>
    <t xml:space="preserve"> Gravel p20  92/57</t>
  </si>
  <si>
    <t>Thanipoondi</t>
  </si>
  <si>
    <t>FITTER-I (Pipe &amp; Bar Bend) 19/20 p-12</t>
  </si>
  <si>
    <t xml:space="preserve"> Well Gravel p20  It93/57a</t>
  </si>
  <si>
    <t>E.W  loose soil p-26 SS20B/55/50</t>
  </si>
  <si>
    <t>Chamber Burnt Bricks of size 23x11.2x7Cm p16/4b</t>
  </si>
  <si>
    <t>LIFT CHARGES FOR B.W IN G.F  * it-94 p-29</t>
  </si>
  <si>
    <t>Chamber Burnt Bricks  of size 23x11.4x7.5Cmp16 /3a</t>
  </si>
  <si>
    <t>LIFT CHARGES FOR B.W IN F.F  *</t>
  </si>
  <si>
    <t>Stone dust p20 96-58a</t>
  </si>
  <si>
    <t>Cum</t>
  </si>
  <si>
    <t>LIFT CHARGES FOR B.W IN S.F  *</t>
  </si>
  <si>
    <t>6mmto 10mm HBG metal p-19 it-83+84/2</t>
  </si>
  <si>
    <t>LIFT CHARGES FOR CONCRETE IN G.F  *it-92 p-29</t>
  </si>
  <si>
    <t>Fly Ash Bricks  it-3A/8a p-16</t>
  </si>
  <si>
    <t>LIFT CHARGES FOR CONCRETE IN F.F  *</t>
  </si>
  <si>
    <t>Crushed Stone SAND FOR MORTAR sl.98/58C p20</t>
  </si>
  <si>
    <t>LIFT CHARGES FOR CONCRETE IN S.F  *</t>
  </si>
  <si>
    <t>Crushed Stone SAND FOR FILLING</t>
  </si>
  <si>
    <t>CERTIFIED THAT THE LEAD PARTICULARS FURNISHED HERE ARE FOUND CORRECT UPTO BEST OF MY KNOWLEDGE</t>
  </si>
  <si>
    <t>Scrapping door, wood p31 /112</t>
  </si>
  <si>
    <t>Scrapping Structural steel work p31 /114</t>
  </si>
  <si>
    <t>SCRAPING THE OLD PLASTER SURFACE * p30/108/338</t>
  </si>
  <si>
    <t>WASHING PLASTERED AREA WITH SOAP&amp;SODA WATER *p30/109/339</t>
  </si>
  <si>
    <t>JE / AE</t>
  </si>
  <si>
    <t>AEE</t>
  </si>
  <si>
    <t>EE</t>
  </si>
  <si>
    <t>Scrapping iron work p31 /115</t>
  </si>
  <si>
    <t>Name of work: Providing Bore Well &amp; External water supply arrangements for the   E5 Police station  &amp; Police quarters at Sholavaram in Thiruvallur District.</t>
  </si>
  <si>
    <t>Name of work: Providing Bore Well &amp; External water supply arrangements for the  E5 Police station  &amp; Police quarters at Sholavaram in Thiruvallur District.</t>
  </si>
  <si>
    <t>Supply and fixing of SFRC cover of size 600x600 opening (Heavy) including labour for fixing etc. PWD SR  Rate P72 (2021-22)</t>
  </si>
  <si>
    <t>Sub-total-I</t>
  </si>
  <si>
    <t>Sub-total-II</t>
  </si>
  <si>
    <t>Charges for Diving Bore Point</t>
  </si>
  <si>
    <t>Sub-Total-III</t>
  </si>
  <si>
    <t>Grand Total</t>
  </si>
  <si>
    <t xml:space="preserve">TAMIL NADU POLICE HOUSING CORPORATION LIMITED </t>
  </si>
  <si>
    <r>
      <t xml:space="preserve">Drilling of borewell </t>
    </r>
    <r>
      <rPr>
        <sz val="11"/>
        <rFont val="Verdana"/>
        <family val="2"/>
      </rPr>
      <t>anywhere including transportation from one place to another place in alluvial soil or sedimentary starta mud circulation method 150mm dia of clay and sand or sand stone shale pebbles boulders etc, by first taking a pilot bore of 140mm / 150mm dia and then enlarging to required dia by direct or reverse rotary mud and circulation method using contractors rig, fuel, labour drilling betonite mud and water required for drilling at the site shown and as directed by the departmental officers &amp; TWAD Board officers in cluding construction of mud pit</t>
    </r>
    <r>
      <rPr>
        <b/>
        <sz val="11"/>
        <rFont val="Verdana"/>
        <family val="2"/>
      </rPr>
      <t xml:space="preserve"> (Quotation) </t>
    </r>
  </si>
  <si>
    <r>
      <rPr>
        <b/>
        <sz val="11"/>
        <color theme="1"/>
        <rFont val="Verdana"/>
        <family val="2"/>
      </rPr>
      <t>Reaming of borewell</t>
    </r>
    <r>
      <rPr>
        <sz val="11"/>
        <color theme="1"/>
        <rFont val="Verdana"/>
        <family val="2"/>
      </rPr>
      <t xml:space="preserve"> from 150mm dia pilot bore up to 300mm dia bore as directed by the department upto 60 m depth below ground level etc.</t>
    </r>
    <r>
      <rPr>
        <b/>
        <sz val="11"/>
        <color theme="1"/>
        <rFont val="Verdana"/>
        <family val="2"/>
      </rPr>
      <t>TWAD SR 21-22 pg.281</t>
    </r>
  </si>
  <si>
    <r>
      <t xml:space="preserve">Supply and delivery of </t>
    </r>
    <r>
      <rPr>
        <b/>
        <sz val="11"/>
        <rFont val="Verdana"/>
        <family val="2"/>
      </rPr>
      <t>150mmof PVC casing pipes [6Kg/CM</t>
    </r>
    <r>
      <rPr>
        <b/>
        <vertAlign val="superscript"/>
        <sz val="11"/>
        <rFont val="Verdana"/>
        <family val="2"/>
      </rPr>
      <t>2</t>
    </r>
    <r>
      <rPr>
        <b/>
        <sz val="11"/>
        <rFont val="Verdana"/>
        <family val="2"/>
      </rPr>
      <t>]</t>
    </r>
    <r>
      <rPr>
        <sz val="11"/>
        <rFont val="Verdana"/>
        <family val="2"/>
      </rPr>
      <t xml:space="preserve"> as per IS 12818 / 2010 of approved quality for borewells with average wall thickness of 6.1mm and inter /outer threaded ends in standard length of 3m including transporting charges to site of work and all other taxes etc., all complete as directed by the departmental officers.  (The PVC casing pipe should be got approved from the EE before use)</t>
    </r>
    <r>
      <rPr>
        <b/>
        <sz val="11"/>
        <rFont val="Verdana"/>
        <family val="2"/>
      </rPr>
      <t>TWAD SR 21-22 Pg.22</t>
    </r>
  </si>
  <si>
    <r>
      <t>Supply and delivery of 150mm</t>
    </r>
    <r>
      <rPr>
        <b/>
        <sz val="11"/>
        <rFont val="Verdana"/>
        <family val="2"/>
      </rPr>
      <t xml:space="preserve"> ribbed screen pipes [6Kg/CM</t>
    </r>
    <r>
      <rPr>
        <b/>
        <vertAlign val="superscript"/>
        <sz val="11"/>
        <rFont val="Verdana"/>
        <family val="2"/>
      </rPr>
      <t>2</t>
    </r>
    <r>
      <rPr>
        <b/>
        <sz val="11"/>
        <rFont val="Verdana"/>
        <family val="2"/>
      </rPr>
      <t xml:space="preserve">] as per IS 12818 / 2010 </t>
    </r>
    <r>
      <rPr>
        <sz val="11"/>
        <rFont val="Verdana"/>
        <family val="2"/>
      </rPr>
      <t>of approved quality confirming of ISI mark of borewells with average wall thickness of 8.0mm and inter /outer threaded ends with slots  in standard length of 1m to 8mm both in horizontal and vertical cutting including transporting charges to site of work and all other taxes etc., all complete and as directed by the departmental officers.  (The PVC Ribbed screen pipes should be gto approved from the EE before use)</t>
    </r>
    <r>
      <rPr>
        <b/>
        <sz val="11"/>
        <rFont val="Verdana"/>
        <family val="2"/>
      </rPr>
      <t>TWAD SR 21-22 Pg.22</t>
    </r>
  </si>
  <si>
    <r>
      <t>Labour charges for inserting PVC casing pipes</t>
    </r>
    <r>
      <rPr>
        <sz val="11"/>
        <rFont val="Verdana"/>
        <family val="2"/>
      </rPr>
      <t xml:space="preserve">  150mm assembly [with slots or without slots ] in the drilled hole including jointing the pipes with PVC couplers with cement paste complete and supplying and packing annular space with pebbles of size and quality as approved by the Executive Engineer beofre use etc., complete as directed by the departmental officers..</t>
    </r>
    <r>
      <rPr>
        <b/>
        <sz val="11"/>
        <rFont val="Verdana"/>
        <family val="2"/>
      </rPr>
      <t>TWAD SR 21-22 pg.280</t>
    </r>
  </si>
  <si>
    <r>
      <t>Charges for developing the borewell</t>
    </r>
    <r>
      <rPr>
        <sz val="11"/>
        <rFont val="Verdana"/>
        <family val="2"/>
      </rPr>
      <t xml:space="preserve"> for the entire depth with air compressor of 300cfm capacity [Minimum 8 hours] including transportation, labour and fuel charges for compressor and conducting yield tests by V-notch method etc., all complete as directed by the departmental officers..</t>
    </r>
    <r>
      <rPr>
        <b/>
        <sz val="11"/>
        <rFont val="Verdana"/>
        <family val="2"/>
      </rPr>
      <t>TWAD SR 21-22 pg.284</t>
    </r>
  </si>
  <si>
    <r>
      <t xml:space="preserve">supply and fixing of </t>
    </r>
    <r>
      <rPr>
        <b/>
        <sz val="11"/>
        <color theme="1"/>
        <rFont val="Verdana"/>
        <family val="2"/>
      </rPr>
      <t>MS clamp</t>
    </r>
    <r>
      <rPr>
        <sz val="11"/>
        <color theme="1"/>
        <rFont val="Verdana"/>
        <family val="2"/>
      </rPr>
      <t xml:space="preserve"> set including cost of all materials and labours etc.,as directed by the department officers..</t>
    </r>
    <r>
      <rPr>
        <b/>
        <sz val="11"/>
        <color theme="1"/>
        <rFont val="Verdana"/>
        <family val="2"/>
      </rPr>
      <t xml:space="preserve">TWAD SR 21-22 pg.44(50 mm dia) </t>
    </r>
  </si>
  <si>
    <r>
      <t xml:space="preserve">supply and fixing of </t>
    </r>
    <r>
      <rPr>
        <b/>
        <sz val="11"/>
        <color theme="1"/>
        <rFont val="Verdana"/>
        <family val="2"/>
      </rPr>
      <t>14mm dia Nylon rope</t>
    </r>
    <r>
      <rPr>
        <sz val="11"/>
        <color theme="1"/>
        <rFont val="Verdana"/>
        <family val="2"/>
      </rPr>
      <t xml:space="preserve">  etc.,as directed by the department officers. </t>
    </r>
    <r>
      <rPr>
        <b/>
        <sz val="11"/>
        <color theme="1"/>
        <rFont val="Verdana"/>
        <family val="2"/>
      </rPr>
      <t>PWD SR 21-22 Pg-105</t>
    </r>
  </si>
  <si>
    <r>
      <t xml:space="preserve">Supply and fixing of </t>
    </r>
    <r>
      <rPr>
        <b/>
        <sz val="11"/>
        <rFont val="Verdana"/>
        <family val="2"/>
      </rPr>
      <t>PVC 150 mm dia top end cap</t>
    </r>
    <r>
      <rPr>
        <sz val="11"/>
        <rFont val="Verdana"/>
        <family val="2"/>
      </rPr>
      <t xml:space="preserve"> of approved make of 6.1mm thick with inner threaded etc.,  as  directed by  the  departmental of</t>
    </r>
    <r>
      <rPr>
        <b/>
        <sz val="11"/>
        <rFont val="Verdana"/>
        <family val="2"/>
      </rPr>
      <t>TWAD SR 21-22 pg.27</t>
    </r>
  </si>
  <si>
    <r>
      <t xml:space="preserve">Supplying, laying, fixing and jointing the </t>
    </r>
    <r>
      <rPr>
        <b/>
        <sz val="11"/>
        <rFont val="Verdana"/>
        <family val="2"/>
      </rPr>
      <t xml:space="preserve">following dia HDPE pipes of approved make ISI </t>
    </r>
    <r>
      <rPr>
        <sz val="11"/>
        <rFont val="Verdana"/>
        <family val="2"/>
      </rPr>
      <t xml:space="preserve">suitable for borewell  including the cost of suitable HDPE /GI specials/GM specials like ELbow , Tee reducers , plug, bend coupler nipple clamps etc., all complete and as directed by the departmental officers.[The HDPE pipe should be got approved  from the EE before use] </t>
    </r>
    <r>
      <rPr>
        <b/>
        <sz val="11"/>
        <rFont val="Verdana"/>
        <family val="2"/>
      </rPr>
      <t>.PWD SR 21-22 pg.105</t>
    </r>
  </si>
  <si>
    <r>
      <t>Supplying of</t>
    </r>
    <r>
      <rPr>
        <b/>
        <sz val="11"/>
        <color theme="1"/>
        <rFont val="Verdana"/>
        <family val="2"/>
      </rPr>
      <t xml:space="preserve"> 3 core 4sq.m pvc insulated for flated cable</t>
    </r>
    <r>
      <rPr>
        <sz val="11"/>
        <color theme="1"/>
        <rFont val="Verdana"/>
        <family val="2"/>
      </rPr>
      <t xml:space="preserve"> for submersible motor .</t>
    </r>
    <r>
      <rPr>
        <b/>
        <sz val="11"/>
        <color theme="1"/>
        <rFont val="Verdana"/>
        <family val="2"/>
      </rPr>
      <t>TWAD SR 21-22 pg.116</t>
    </r>
  </si>
  <si>
    <r>
      <t>Labour charges for the erection of sumbmersible pumpset</t>
    </r>
    <r>
      <rPr>
        <sz val="11"/>
        <rFont val="Verdana"/>
        <family val="2"/>
      </rPr>
      <t xml:space="preserve"> in bore wells/open well including fixing and jointing submersible cable with proper clamps upto starter to required depth and also fixing of riser pipes to the required depth valves erection clamps pressure gauge upto exterior wall of pumproom and erection of panel board consulting of TPIC switches, TPIC switches starter, voltmeter, ammeter, capacitor, single phase preventor and laying jointing the valves and twin earthing as per I.E. rules etc., complete and test in the pumps on trial run for 10 days. complete and all as directed by the departmental officers..</t>
    </r>
    <r>
      <rPr>
        <b/>
        <sz val="11"/>
        <rFont val="Verdana"/>
        <family val="2"/>
      </rPr>
      <t>TWAD SR 18-19 pg.285</t>
    </r>
  </si>
  <si>
    <r>
      <t xml:space="preserve">Supplying, laying, fixing and jointing  the following </t>
    </r>
    <r>
      <rPr>
        <b/>
        <sz val="11"/>
        <rFont val="Verdana"/>
        <family val="2"/>
      </rPr>
      <t xml:space="preserve">ASTM pipes  Above G.L </t>
    </r>
    <r>
      <rPr>
        <sz val="11"/>
        <rFont val="Verdana"/>
        <family val="2"/>
      </rPr>
      <t xml:space="preserve"> in cluding schedule specified in IS 4985 suitable for plumbing by threading of wall thickness including the cost of suitable PVC/GI specials /GM specials like Elbow, Tee reducers, Plug , union, bend, coupler, nipple/ GM gate valve, check and wheel valve etc., wherever required above the ground level including the cost of teflon tape, special clamps, nails, etc., fixing  on wall to the proper gradiant, alignment and redoing the chipped of masonry etc., soil  refilling  as directed by the departmental officers.</t>
    </r>
  </si>
  <si>
    <r>
      <t xml:space="preserve">Supplying, laying, fixing and jointing  the following </t>
    </r>
    <r>
      <rPr>
        <b/>
        <sz val="11"/>
        <rFont val="Verdana"/>
        <family val="2"/>
      </rPr>
      <t xml:space="preserve">ASTM pipes  below G.L </t>
    </r>
    <r>
      <rPr>
        <sz val="11"/>
        <rFont val="Verdana"/>
        <family val="2"/>
      </rPr>
      <t xml:space="preserve"> in cluding schedule specified in IS 4985 suitable for plumbing by threading of wall thickness including the cost of suitable PVC/GI specials /GM specials like Elbow, Tee reducers, Plug , union, bend, coupler, nipple/ GM gate valve, check and wheel valve etc., wherever required above the ground level including the cost of teflon tape, special clamps, nails, etc., fixing  on wall to the proper gradiant, alignment and redoing the chipped of masonry etc., soil  refilling  as directed by the departmental officers. b</t>
    </r>
    <r>
      <rPr>
        <b/>
        <sz val="11"/>
        <rFont val="Verdana"/>
        <family val="2"/>
      </rPr>
      <t>) 25mm dia ASTM pipe</t>
    </r>
  </si>
  <si>
    <r>
      <rPr>
        <b/>
        <sz val="11"/>
        <color indexed="8"/>
        <rFont val="Verdana"/>
        <family val="2"/>
      </rPr>
      <t xml:space="preserve">SINGLE PHASE SUBMERSIBLE PUMPSET SUITABLE FOR 150MM DIA BOREWELL AS PER IS 8034/2002 WITHOUT PANEL BOARD </t>
    </r>
    <r>
      <rPr>
        <sz val="11"/>
        <color indexed="8"/>
        <rFont val="Verdana"/>
        <family val="2"/>
      </rPr>
      <t>Supply and delivery of clear water vertical wet type submersible pumpset suitable for 150mm dia borewell conforming to IS 8034/2002 as amended thereafter and BEE 3 Star Rated capable of discharging noted LPM against head of water column due to all causes. The pump shall be with stainless steel shaft and dynamically balanced bronze or Cast SS impeller, brass screws and CI FG 200 grade pump bowl/diffuser with ISI mark. The pump shall be directly coupled to a continuos rated two pole suitable wet type vertical squirrel cage induction motor as per IS 9283 /1995 as amended there after, suitable for operation in AC three phase 415 V+/-10%, 50HZ +/- 5 % ..</t>
    </r>
    <r>
      <rPr>
        <b/>
        <sz val="11"/>
        <color indexed="8"/>
        <rFont val="Verdana"/>
        <family val="2"/>
      </rPr>
      <t>with 20lpmx50mTWAD SR 21-22 pg.96</t>
    </r>
  </si>
  <si>
    <r>
      <rPr>
        <b/>
        <sz val="11"/>
        <color indexed="8"/>
        <rFont val="Verdana"/>
        <family val="2"/>
      </rPr>
      <t>SINGLE PHASE PANEL BOARD-STAR DELTA WITH TWO LEVEL GUARD AND AUTO START</t>
    </r>
    <r>
      <rPr>
        <sz val="11"/>
        <color indexed="8"/>
        <rFont val="Verdana"/>
        <family val="2"/>
      </rPr>
      <t xml:space="preserve"> Supply and delivery of Star-Delta starter confirming to IS13947, IEC 60947-1 suitable KW rating for operation in AC/ three Phase/50Hz (+/- 5%) and 415V (+/- 10%) including 3 pole magnetic contactor with under voltage release - 3 nos., CT operated Ammeter(65 mm dia) with suppressed scale, Voltmeter (65mm dia), Voltmeter selector switch, Miniature circuit breaker, Thermal Overload relay, Air Break contactors suitable for next Standard higher KW rating, Single phasing preventor, dry running preventor and On/Off Push button switches, wiring with 1 sq.mm/4 sq. mm copper pvc insulated cable, powder coated vermin proof box, including the capacitor(the cost of capacitor is to be taken separately).TWAD SR 21-22 (1 HP)pg.110</t>
    </r>
  </si>
  <si>
    <t>Say Rs.2,47,500/-</t>
  </si>
  <si>
    <t>Sl.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</si>
</sst>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_)"/>
    <numFmt numFmtId="165" formatCode="0.00_)"/>
  </numFmts>
  <fonts count="24" x14ac:knownFonts="1">
    <font>
      <sz val="11"/>
      <color theme="1"/>
      <name val="Calibri"/>
      <family val="2"/>
      <scheme val="minor"/>
    </font>
    <font>
      <b/>
      <sz val="12"/>
      <color theme="1"/>
      <name val="Times New Roman"/>
      <family val="1"/>
    </font>
    <font>
      <sz val="11"/>
      <color theme="1"/>
      <name val="Times New Roman"/>
      <family val="1"/>
    </font>
    <font>
      <b/>
      <sz val="11"/>
      <name val="Times New Roman"/>
      <family val="1"/>
    </font>
    <font>
      <b/>
      <sz val="11"/>
      <color theme="1"/>
      <name val="Times New Roman"/>
      <family val="1"/>
    </font>
    <font>
      <b/>
      <sz val="14"/>
      <color theme="1"/>
      <name val="Times New Roman"/>
      <family val="1"/>
    </font>
    <font>
      <b/>
      <sz val="13"/>
      <color theme="1"/>
      <name val="Times New Roman"/>
      <family val="1"/>
    </font>
    <font>
      <sz val="13"/>
      <color theme="1"/>
      <name val="Times New Roman"/>
      <family val="1"/>
    </font>
    <font>
      <b/>
      <sz val="13"/>
      <name val="Times New Roman"/>
      <family val="1"/>
    </font>
    <font>
      <sz val="13"/>
      <name val="Times New Roman"/>
      <family val="1"/>
    </font>
    <font>
      <b/>
      <vertAlign val="superscript"/>
      <sz val="13"/>
      <name val="Times New Roman"/>
      <family val="1"/>
    </font>
    <font>
      <sz val="12"/>
      <color theme="1"/>
      <name val="Times New Roman"/>
      <family val="1"/>
    </font>
    <font>
      <b/>
      <sz val="12"/>
      <name val="Times New Roman"/>
      <family val="1"/>
    </font>
    <font>
      <sz val="12"/>
      <name val="Times New Roman"/>
      <family val="1"/>
    </font>
    <font>
      <b/>
      <vertAlign val="superscript"/>
      <sz val="12"/>
      <name val="Times New Roman"/>
      <family val="1"/>
    </font>
    <font>
      <sz val="12"/>
      <color indexed="8"/>
      <name val="Times New Roman"/>
      <family val="1"/>
    </font>
    <font>
      <b/>
      <sz val="12"/>
      <color indexed="8"/>
      <name val="Times New Roman"/>
      <family val="1"/>
    </font>
    <font>
      <sz val="11"/>
      <color theme="1"/>
      <name val="Verdana"/>
      <family val="2"/>
    </font>
    <font>
      <b/>
      <sz val="11"/>
      <color theme="1"/>
      <name val="Verdana"/>
      <family val="2"/>
    </font>
    <font>
      <b/>
      <sz val="11"/>
      <name val="Verdana"/>
      <family val="2"/>
    </font>
    <font>
      <sz val="11"/>
      <name val="Verdana"/>
      <family val="2"/>
    </font>
    <font>
      <b/>
      <vertAlign val="superscript"/>
      <sz val="11"/>
      <name val="Verdana"/>
      <family val="2"/>
    </font>
    <font>
      <sz val="11"/>
      <color indexed="8"/>
      <name val="Verdana"/>
      <family val="2"/>
    </font>
    <font>
      <b/>
      <sz val="11"/>
      <color indexed="8"/>
      <name val="Verdana"/>
      <family val="2"/>
    </font>
  </fonts>
  <fills count="3">
    <fill>
      <patternFill patternType="none"/>
    </fill>
    <fill>
      <patternFill patternType="gray125"/>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bottom/>
      <diagonal/>
    </border>
    <border>
      <left style="hair">
        <color indexed="64"/>
      </left>
      <right style="hair">
        <color indexed="64"/>
      </right>
      <top/>
      <bottom style="hair">
        <color indexed="64"/>
      </bottom>
      <diagonal/>
    </border>
  </borders>
  <cellStyleXfs count="1">
    <xf numFmtId="0" fontId="0" fillId="0" borderId="0"/>
  </cellStyleXfs>
  <cellXfs count="282">
    <xf numFmtId="0" fontId="0" fillId="0" borderId="0" xfId="0"/>
    <xf numFmtId="165" fontId="0" fillId="0" borderId="0" xfId="0" applyNumberFormat="1"/>
    <xf numFmtId="0" fontId="2" fillId="0" borderId="0" xfId="0" applyFont="1"/>
    <xf numFmtId="2" fontId="2" fillId="0" borderId="0" xfId="0" applyNumberFormat="1" applyFont="1" applyAlignment="1">
      <alignment horizontal="center" vertical="center"/>
    </xf>
    <xf numFmtId="0" fontId="6" fillId="0" borderId="1" xfId="0" applyFont="1" applyBorder="1" applyAlignment="1">
      <alignment horizontal="center" vertical="center"/>
    </xf>
    <xf numFmtId="0" fontId="7" fillId="0" borderId="1" xfId="0" applyFont="1" applyBorder="1"/>
    <xf numFmtId="0" fontId="6" fillId="0" borderId="3" xfId="0" applyFont="1" applyBorder="1" applyAlignment="1">
      <alignment horizontal="center" vertical="center"/>
    </xf>
    <xf numFmtId="0" fontId="8" fillId="0" borderId="1" xfId="0" applyFont="1" applyBorder="1" applyAlignment="1">
      <alignment horizontal="left" vertical="center" wrapText="1"/>
    </xf>
    <xf numFmtId="0" fontId="6" fillId="0" borderId="13" xfId="0" applyFont="1" applyBorder="1" applyAlignment="1">
      <alignment horizontal="center" vertical="center"/>
    </xf>
    <xf numFmtId="0" fontId="6" fillId="0" borderId="0" xfId="0" applyFont="1" applyBorder="1" applyAlignment="1">
      <alignment horizontal="center" vertical="center"/>
    </xf>
    <xf numFmtId="0" fontId="6" fillId="0" borderId="14" xfId="0" applyFont="1" applyBorder="1" applyAlignment="1">
      <alignment horizontal="center" vertical="center"/>
    </xf>
    <xf numFmtId="0" fontId="6" fillId="0" borderId="6" xfId="0" applyFont="1" applyBorder="1" applyAlignment="1">
      <alignment horizontal="center" vertical="center"/>
    </xf>
    <xf numFmtId="0" fontId="6" fillId="0" borderId="1" xfId="0" applyFont="1" applyBorder="1" applyAlignment="1">
      <alignment horizontal="left"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7" fillId="0" borderId="4" xfId="0" applyFont="1" applyBorder="1" applyAlignment="1">
      <alignment horizontal="left" vertic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7" fillId="0" borderId="6" xfId="0" applyFont="1" applyBorder="1" applyAlignment="1">
      <alignment horizontal="center" vertical="center"/>
    </xf>
    <xf numFmtId="2" fontId="7" fillId="0" borderId="6" xfId="0" applyNumberFormat="1" applyFont="1" applyBorder="1" applyAlignment="1">
      <alignment horizontal="center" vertical="center"/>
    </xf>
    <xf numFmtId="0" fontId="7" fillId="0" borderId="1" xfId="0" applyFont="1" applyBorder="1" applyAlignment="1">
      <alignment horizontal="center" vertical="center"/>
    </xf>
    <xf numFmtId="2" fontId="7" fillId="0" borderId="3" xfId="0" applyNumberFormat="1" applyFont="1" applyBorder="1" applyAlignment="1">
      <alignment horizontal="center" vertical="center"/>
    </xf>
    <xf numFmtId="2" fontId="6" fillId="0" borderId="3" xfId="0" applyNumberFormat="1" applyFont="1" applyBorder="1" applyAlignment="1">
      <alignment horizontal="center" vertical="center"/>
    </xf>
    <xf numFmtId="0" fontId="7" fillId="0" borderId="4" xfId="0" applyFont="1" applyBorder="1" applyAlignment="1">
      <alignment horizontal="left" vertical="center" wrapText="1"/>
    </xf>
    <xf numFmtId="0" fontId="9" fillId="0" borderId="4" xfId="0" applyFont="1" applyBorder="1" applyAlignment="1">
      <alignment horizontal="left" vertical="center" wrapText="1"/>
    </xf>
    <xf numFmtId="0" fontId="7" fillId="0" borderId="1" xfId="0" applyFont="1" applyBorder="1" applyAlignment="1">
      <alignment horizontal="center" vertical="center" wrapText="1"/>
    </xf>
    <xf numFmtId="2" fontId="7" fillId="0" borderId="1" xfId="0" applyNumberFormat="1" applyFont="1" applyBorder="1" applyAlignment="1">
      <alignment horizontal="center" vertical="center" wrapText="1"/>
    </xf>
    <xf numFmtId="2" fontId="6" fillId="0" borderId="1" xfId="0" applyNumberFormat="1" applyFont="1" applyBorder="1" applyAlignment="1">
      <alignment horizontal="center" vertical="center" wrapText="1"/>
    </xf>
    <xf numFmtId="0" fontId="7" fillId="0" borderId="13" xfId="0" applyFont="1" applyBorder="1" applyAlignment="1">
      <alignment horizontal="center" vertical="center"/>
    </xf>
    <xf numFmtId="0" fontId="7" fillId="0" borderId="0" xfId="0" applyFont="1" applyBorder="1" applyAlignment="1">
      <alignment horizontal="center" vertical="center"/>
    </xf>
    <xf numFmtId="0" fontId="7" fillId="0" borderId="14" xfId="0" applyFont="1" applyBorder="1" applyAlignment="1">
      <alignment horizontal="center" vertical="center"/>
    </xf>
    <xf numFmtId="0" fontId="6" fillId="0" borderId="1" xfId="0" applyFont="1" applyBorder="1" applyAlignment="1">
      <alignment horizontal="center" vertical="center" wrapText="1"/>
    </xf>
    <xf numFmtId="0" fontId="8" fillId="0" borderId="4" xfId="0" applyFont="1" applyBorder="1" applyAlignment="1">
      <alignment horizontal="left" vertical="center" wrapText="1"/>
    </xf>
    <xf numFmtId="0" fontId="7" fillId="0" borderId="12" xfId="0" applyFont="1" applyBorder="1" applyAlignment="1">
      <alignment horizontal="center" vertical="center"/>
    </xf>
    <xf numFmtId="0" fontId="8" fillId="0" borderId="4" xfId="0" applyFont="1" applyBorder="1" applyAlignment="1">
      <alignment horizontal="justify" vertical="top" wrapText="1" shrinkToFit="1"/>
    </xf>
    <xf numFmtId="0" fontId="7" fillId="0" borderId="13" xfId="0" applyFont="1" applyBorder="1" applyAlignment="1">
      <alignment horizontal="center"/>
    </xf>
    <xf numFmtId="0" fontId="7" fillId="0" borderId="0" xfId="0" applyFont="1" applyBorder="1" applyAlignment="1">
      <alignment horizontal="center"/>
    </xf>
    <xf numFmtId="0" fontId="7" fillId="0" borderId="14" xfId="0" applyFont="1" applyBorder="1" applyAlignment="1">
      <alignment horizontal="center"/>
    </xf>
    <xf numFmtId="0" fontId="7" fillId="0" borderId="6" xfId="0" applyFont="1" applyBorder="1" applyAlignment="1">
      <alignment horizontal="center"/>
    </xf>
    <xf numFmtId="0" fontId="7" fillId="0" borderId="1" xfId="0" applyFont="1" applyBorder="1" applyAlignment="1">
      <alignment horizontal="center"/>
    </xf>
    <xf numFmtId="0" fontId="7" fillId="0" borderId="1" xfId="0" applyFont="1" applyBorder="1" applyAlignment="1">
      <alignment horizontal="center" wrapText="1"/>
    </xf>
    <xf numFmtId="0" fontId="7" fillId="0" borderId="4"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6" xfId="0" applyFont="1" applyFill="1" applyBorder="1" applyAlignment="1">
      <alignment horizontal="center" vertical="center"/>
    </xf>
    <xf numFmtId="2" fontId="7" fillId="0" borderId="6" xfId="0" applyNumberFormat="1" applyFont="1" applyFill="1" applyBorder="1" applyAlignment="1">
      <alignment horizontal="center" vertical="center"/>
    </xf>
    <xf numFmtId="0" fontId="7" fillId="0" borderId="4" xfId="0" applyFont="1" applyFill="1" applyBorder="1" applyAlignment="1">
      <alignment horizontal="left" vertical="top" wrapText="1"/>
    </xf>
    <xf numFmtId="0" fontId="7" fillId="0" borderId="13" xfId="0" applyFont="1" applyFill="1" applyBorder="1" applyAlignment="1">
      <alignment horizontal="center" vertical="top" wrapText="1"/>
    </xf>
    <xf numFmtId="0" fontId="7" fillId="0" borderId="0" xfId="0" applyFont="1" applyFill="1" applyBorder="1" applyAlignment="1">
      <alignment horizontal="center" vertical="top" wrapText="1"/>
    </xf>
    <xf numFmtId="0" fontId="7" fillId="0" borderId="14" xfId="0" applyFont="1" applyFill="1" applyBorder="1" applyAlignment="1">
      <alignment horizontal="center" vertical="top" wrapText="1"/>
    </xf>
    <xf numFmtId="0" fontId="7" fillId="0" borderId="6" xfId="0" applyFont="1" applyFill="1" applyBorder="1" applyAlignment="1">
      <alignment horizontal="center" vertical="top" wrapText="1"/>
    </xf>
    <xf numFmtId="0" fontId="7" fillId="0" borderId="1" xfId="0" applyFont="1" applyFill="1" applyBorder="1" applyAlignment="1">
      <alignment horizontal="center" vertical="top" wrapText="1"/>
    </xf>
    <xf numFmtId="0" fontId="7" fillId="0" borderId="4" xfId="0" applyFont="1" applyFill="1" applyBorder="1" applyAlignment="1">
      <alignment horizontal="left" vertical="center" wrapText="1"/>
    </xf>
    <xf numFmtId="0" fontId="9" fillId="0" borderId="4" xfId="0" applyFont="1" applyBorder="1" applyAlignment="1">
      <alignment horizontal="justify" vertical="top" wrapText="1" shrinkToFit="1"/>
    </xf>
    <xf numFmtId="0" fontId="9" fillId="0" borderId="13" xfId="0" applyFont="1" applyBorder="1" applyAlignment="1">
      <alignment horizontal="justify" vertical="center" wrapText="1"/>
    </xf>
    <xf numFmtId="0" fontId="8" fillId="0" borderId="4" xfId="0" applyFont="1" applyBorder="1" applyAlignment="1">
      <alignment horizontal="justify" vertical="center" wrapText="1"/>
    </xf>
    <xf numFmtId="2" fontId="7" fillId="0" borderId="1" xfId="0" applyNumberFormat="1" applyFont="1" applyFill="1" applyBorder="1" applyAlignment="1">
      <alignment horizontal="center" vertical="center" wrapText="1"/>
    </xf>
    <xf numFmtId="2" fontId="6" fillId="0" borderId="1" xfId="0" applyNumberFormat="1" applyFont="1" applyFill="1" applyBorder="1" applyAlignment="1">
      <alignment horizontal="center" vertical="center" wrapText="1"/>
    </xf>
    <xf numFmtId="0" fontId="8" fillId="0" borderId="4" xfId="0" applyFont="1" applyBorder="1" applyAlignment="1">
      <alignment horizontal="justify" vertical="top" wrapText="1"/>
    </xf>
    <xf numFmtId="0" fontId="7" fillId="0" borderId="12" xfId="0" applyFont="1" applyBorder="1" applyAlignment="1">
      <alignment horizontal="center"/>
    </xf>
    <xf numFmtId="0" fontId="7" fillId="0" borderId="4" xfId="0" applyFont="1" applyFill="1" applyBorder="1" applyAlignment="1">
      <alignment horizontal="left" vertical="center"/>
    </xf>
    <xf numFmtId="0" fontId="9" fillId="0" borderId="15" xfId="0" applyFont="1" applyBorder="1" applyAlignment="1">
      <alignment horizontal="justify" vertical="top" wrapText="1"/>
    </xf>
    <xf numFmtId="0" fontId="9" fillId="0" borderId="1" xfId="0" applyFont="1" applyBorder="1" applyAlignment="1">
      <alignment horizontal="justify" vertical="top" wrapText="1"/>
    </xf>
    <xf numFmtId="0" fontId="9" fillId="0" borderId="4" xfId="0" applyFont="1" applyBorder="1" applyAlignment="1">
      <alignment horizontal="justify" vertical="top" wrapText="1"/>
    </xf>
    <xf numFmtId="0" fontId="7" fillId="0" borderId="10" xfId="0" applyFont="1" applyFill="1" applyBorder="1" applyAlignment="1">
      <alignment horizontal="center" vertical="center"/>
    </xf>
    <xf numFmtId="0" fontId="7" fillId="0" borderId="11" xfId="0" applyFont="1" applyFill="1" applyBorder="1" applyAlignment="1">
      <alignment horizontal="center" vertical="center"/>
    </xf>
    <xf numFmtId="0" fontId="7" fillId="0" borderId="12" xfId="0" applyFont="1" applyFill="1" applyBorder="1" applyAlignment="1">
      <alignment horizontal="center" vertical="center"/>
    </xf>
    <xf numFmtId="0" fontId="9" fillId="0" borderId="17" xfId="0" applyFont="1" applyBorder="1" applyAlignment="1">
      <alignment horizontal="justify" vertical="top" wrapText="1"/>
    </xf>
    <xf numFmtId="0" fontId="7" fillId="0" borderId="10" xfId="0" applyFont="1" applyBorder="1" applyAlignment="1">
      <alignment horizontal="center"/>
    </xf>
    <xf numFmtId="0" fontId="7" fillId="0" borderId="11" xfId="0" applyFont="1" applyBorder="1" applyAlignment="1">
      <alignment horizontal="center"/>
    </xf>
    <xf numFmtId="0" fontId="7" fillId="0" borderId="7" xfId="0" applyFont="1" applyFill="1" applyBorder="1" applyAlignment="1">
      <alignment horizontal="center" vertical="center"/>
    </xf>
    <xf numFmtId="0" fontId="7" fillId="0" borderId="8" xfId="0" applyFont="1" applyFill="1" applyBorder="1" applyAlignment="1">
      <alignment horizontal="center" vertical="center"/>
    </xf>
    <xf numFmtId="0" fontId="7" fillId="0" borderId="9" xfId="0" applyFont="1" applyFill="1" applyBorder="1" applyAlignment="1">
      <alignment horizontal="center" vertical="center"/>
    </xf>
    <xf numFmtId="0" fontId="7" fillId="0" borderId="4" xfId="0" applyFont="1" applyBorder="1"/>
    <xf numFmtId="0" fontId="7" fillId="0" borderId="5" xfId="0" applyFont="1" applyBorder="1"/>
    <xf numFmtId="0" fontId="7" fillId="0" borderId="6" xfId="0" applyFont="1" applyBorder="1"/>
    <xf numFmtId="0" fontId="7" fillId="0" borderId="0" xfId="0" applyFont="1" applyBorder="1"/>
    <xf numFmtId="0" fontId="7" fillId="0" borderId="0" xfId="0" applyFont="1" applyBorder="1" applyAlignment="1"/>
    <xf numFmtId="0" fontId="7" fillId="0" borderId="0" xfId="0" applyFont="1" applyBorder="1" applyAlignment="1">
      <alignment horizontal="left" vertical="center"/>
    </xf>
    <xf numFmtId="2" fontId="7" fillId="0" borderId="1" xfId="0" applyNumberFormat="1" applyFont="1" applyFill="1" applyBorder="1" applyAlignment="1">
      <alignment horizontal="center" vertical="center"/>
    </xf>
    <xf numFmtId="0" fontId="11" fillId="0" borderId="2" xfId="0" applyFont="1" applyBorder="1"/>
    <xf numFmtId="0" fontId="1" fillId="0" borderId="1" xfId="0" applyFont="1" applyBorder="1" applyAlignment="1">
      <alignment horizontal="center" vertical="center"/>
    </xf>
    <xf numFmtId="0" fontId="11" fillId="0" borderId="1" xfId="0" applyFont="1" applyBorder="1"/>
    <xf numFmtId="0" fontId="12" fillId="0" borderId="1" xfId="0" applyFont="1" applyBorder="1" applyAlignment="1">
      <alignment horizontal="left" vertical="center" wrapText="1"/>
    </xf>
    <xf numFmtId="0" fontId="1" fillId="0" borderId="6" xfId="0" applyFont="1" applyBorder="1" applyAlignment="1">
      <alignment horizontal="center" vertical="center"/>
    </xf>
    <xf numFmtId="0" fontId="1" fillId="0" borderId="1" xfId="0" applyFont="1" applyBorder="1" applyAlignment="1">
      <alignment horizontal="left" vertical="center"/>
    </xf>
    <xf numFmtId="0" fontId="11" fillId="0" borderId="4" xfId="0" applyFont="1" applyBorder="1" applyAlignment="1">
      <alignment horizontal="center" vertical="center"/>
    </xf>
    <xf numFmtId="0" fontId="11" fillId="0" borderId="5" xfId="0" applyFont="1" applyBorder="1" applyAlignment="1">
      <alignment horizontal="center" vertical="center"/>
    </xf>
    <xf numFmtId="0" fontId="11" fillId="0" borderId="6" xfId="0" applyFont="1" applyBorder="1" applyAlignment="1">
      <alignment horizontal="center" vertical="center"/>
    </xf>
    <xf numFmtId="0" fontId="11" fillId="0" borderId="1" xfId="0" applyFont="1" applyBorder="1" applyAlignment="1">
      <alignment horizontal="center" vertical="center"/>
    </xf>
    <xf numFmtId="0" fontId="11" fillId="0" borderId="3" xfId="0" applyFont="1" applyBorder="1" applyAlignment="1">
      <alignment horizontal="center" vertical="center"/>
    </xf>
    <xf numFmtId="0" fontId="11" fillId="0" borderId="16" xfId="0" applyFont="1" applyBorder="1" applyAlignment="1"/>
    <xf numFmtId="0" fontId="11" fillId="0" borderId="4" xfId="0" applyFont="1" applyBorder="1" applyAlignment="1">
      <alignment horizontal="left" vertical="center" wrapText="1"/>
    </xf>
    <xf numFmtId="2" fontId="11" fillId="0" borderId="6" xfId="0" applyNumberFormat="1" applyFont="1" applyBorder="1" applyAlignment="1">
      <alignment horizontal="center" vertical="center"/>
    </xf>
    <xf numFmtId="2" fontId="1" fillId="0" borderId="3" xfId="0" applyNumberFormat="1" applyFont="1" applyBorder="1" applyAlignment="1">
      <alignment horizontal="center" vertical="center"/>
    </xf>
    <xf numFmtId="0" fontId="13" fillId="0" borderId="4" xfId="0" applyFont="1" applyBorder="1" applyAlignment="1">
      <alignment horizontal="left" vertical="center" wrapText="1"/>
    </xf>
    <xf numFmtId="0" fontId="11" fillId="0" borderId="1" xfId="0" applyFont="1" applyBorder="1" applyAlignment="1">
      <alignment horizontal="center" vertical="center" wrapText="1"/>
    </xf>
    <xf numFmtId="2" fontId="11" fillId="0" borderId="1" xfId="0" applyNumberFormat="1" applyFont="1" applyBorder="1" applyAlignment="1">
      <alignment horizontal="center" vertical="center" wrapText="1"/>
    </xf>
    <xf numFmtId="0" fontId="11" fillId="0" borderId="4" xfId="0" applyFont="1" applyBorder="1" applyAlignment="1">
      <alignment horizontal="left" vertical="center"/>
    </xf>
    <xf numFmtId="2" fontId="1" fillId="0" borderId="1" xfId="0" applyNumberFormat="1" applyFont="1" applyBorder="1" applyAlignment="1">
      <alignment horizontal="center" vertical="center" wrapText="1"/>
    </xf>
    <xf numFmtId="0" fontId="11" fillId="0" borderId="16" xfId="0" applyFont="1" applyBorder="1" applyAlignment="1">
      <alignment horizontal="left" vertical="center"/>
    </xf>
    <xf numFmtId="0" fontId="11" fillId="0" borderId="13" xfId="0" applyFont="1" applyBorder="1" applyAlignment="1">
      <alignment horizontal="center" vertical="center"/>
    </xf>
    <xf numFmtId="0" fontId="11" fillId="0" borderId="0" xfId="0" applyFont="1" applyBorder="1" applyAlignment="1">
      <alignment horizontal="center" vertical="center"/>
    </xf>
    <xf numFmtId="0" fontId="11" fillId="0" borderId="14" xfId="0" applyFont="1" applyBorder="1" applyAlignment="1">
      <alignment horizontal="center" vertical="center"/>
    </xf>
    <xf numFmtId="0" fontId="1" fillId="0" borderId="1" xfId="0" applyFont="1" applyBorder="1" applyAlignment="1">
      <alignment horizontal="center" vertical="center" wrapText="1"/>
    </xf>
    <xf numFmtId="0" fontId="12" fillId="0" borderId="4" xfId="0" applyFont="1" applyBorder="1" applyAlignment="1">
      <alignment horizontal="left" vertical="center" wrapText="1"/>
    </xf>
    <xf numFmtId="0" fontId="11" fillId="0" borderId="16" xfId="0" applyFont="1" applyBorder="1"/>
    <xf numFmtId="0" fontId="12" fillId="0" borderId="4" xfId="0" applyFont="1" applyBorder="1" applyAlignment="1">
      <alignment horizontal="justify" vertical="top" wrapText="1" shrinkToFit="1"/>
    </xf>
    <xf numFmtId="0" fontId="11" fillId="0" borderId="13" xfId="0" applyFont="1" applyBorder="1" applyAlignment="1">
      <alignment horizontal="center"/>
    </xf>
    <xf numFmtId="0" fontId="11" fillId="0" borderId="0" xfId="0" applyFont="1" applyBorder="1" applyAlignment="1">
      <alignment horizontal="center"/>
    </xf>
    <xf numFmtId="0" fontId="11" fillId="0" borderId="14" xfId="0" applyFont="1" applyBorder="1" applyAlignment="1">
      <alignment horizontal="center"/>
    </xf>
    <xf numFmtId="0" fontId="11" fillId="0" borderId="6" xfId="0" applyFont="1" applyBorder="1" applyAlignment="1">
      <alignment horizontal="center"/>
    </xf>
    <xf numFmtId="0" fontId="11" fillId="0" borderId="1" xfId="0" applyFont="1" applyBorder="1" applyAlignment="1">
      <alignment horizontal="center"/>
    </xf>
    <xf numFmtId="0" fontId="11" fillId="0" borderId="1" xfId="0" applyFont="1" applyBorder="1" applyAlignment="1">
      <alignment horizontal="center" wrapText="1"/>
    </xf>
    <xf numFmtId="0" fontId="11" fillId="0" borderId="4" xfId="0" applyFont="1" applyFill="1" applyBorder="1" applyAlignment="1">
      <alignment horizontal="center" vertical="center"/>
    </xf>
    <xf numFmtId="0" fontId="11" fillId="0" borderId="5" xfId="0" applyFont="1" applyFill="1" applyBorder="1" applyAlignment="1">
      <alignment horizontal="center" vertical="center"/>
    </xf>
    <xf numFmtId="0" fontId="11" fillId="0" borderId="6" xfId="0" applyFont="1" applyFill="1" applyBorder="1" applyAlignment="1">
      <alignment horizontal="center" vertical="center"/>
    </xf>
    <xf numFmtId="2" fontId="11" fillId="0" borderId="6" xfId="0" applyNumberFormat="1" applyFont="1" applyFill="1" applyBorder="1" applyAlignment="1">
      <alignment horizontal="center" vertical="center"/>
    </xf>
    <xf numFmtId="0" fontId="11" fillId="0" borderId="4" xfId="0" applyFont="1" applyFill="1" applyBorder="1" applyAlignment="1">
      <alignment horizontal="left" vertical="top" wrapText="1"/>
    </xf>
    <xf numFmtId="0" fontId="11" fillId="0" borderId="13" xfId="0" applyFont="1" applyFill="1" applyBorder="1" applyAlignment="1">
      <alignment horizontal="center" vertical="top" wrapText="1"/>
    </xf>
    <xf numFmtId="0" fontId="11" fillId="0" borderId="0" xfId="0" applyFont="1" applyFill="1" applyBorder="1" applyAlignment="1">
      <alignment horizontal="center" vertical="top" wrapText="1"/>
    </xf>
    <xf numFmtId="0" fontId="11" fillId="0" borderId="14" xfId="0" applyFont="1" applyFill="1" applyBorder="1" applyAlignment="1">
      <alignment horizontal="center" vertical="top" wrapText="1"/>
    </xf>
    <xf numFmtId="0" fontId="11" fillId="0" borderId="6" xfId="0" applyFont="1" applyFill="1" applyBorder="1" applyAlignment="1">
      <alignment horizontal="center" vertical="top" wrapText="1"/>
    </xf>
    <xf numFmtId="0" fontId="11" fillId="0" borderId="1" xfId="0" applyFont="1" applyFill="1" applyBorder="1" applyAlignment="1">
      <alignment horizontal="center" vertical="top" wrapText="1"/>
    </xf>
    <xf numFmtId="0" fontId="11" fillId="0" borderId="4" xfId="0" applyFont="1" applyFill="1" applyBorder="1" applyAlignment="1">
      <alignment horizontal="left" vertical="center" wrapText="1"/>
    </xf>
    <xf numFmtId="0" fontId="13" fillId="0" borderId="4" xfId="0" applyFont="1" applyBorder="1" applyAlignment="1">
      <alignment horizontal="justify" vertical="top" wrapText="1" shrinkToFit="1"/>
    </xf>
    <xf numFmtId="0" fontId="13" fillId="0" borderId="13" xfId="0" applyFont="1" applyBorder="1" applyAlignment="1">
      <alignment horizontal="justify" vertical="center" wrapText="1"/>
    </xf>
    <xf numFmtId="0" fontId="12" fillId="0" borderId="4" xfId="0" applyFont="1" applyBorder="1" applyAlignment="1">
      <alignment horizontal="justify" vertical="center" wrapText="1"/>
    </xf>
    <xf numFmtId="2" fontId="11" fillId="0" borderId="1" xfId="0" applyNumberFormat="1" applyFont="1" applyFill="1" applyBorder="1" applyAlignment="1">
      <alignment horizontal="center" vertical="center" wrapText="1"/>
    </xf>
    <xf numFmtId="2" fontId="1" fillId="0" borderId="1" xfId="0" applyNumberFormat="1" applyFont="1" applyFill="1" applyBorder="1" applyAlignment="1">
      <alignment horizontal="center" vertical="center" wrapText="1"/>
    </xf>
    <xf numFmtId="0" fontId="11" fillId="0" borderId="12" xfId="0" applyFont="1" applyFill="1" applyBorder="1" applyAlignment="1">
      <alignment horizontal="center" vertical="center"/>
    </xf>
    <xf numFmtId="0" fontId="12" fillId="0" borderId="4" xfId="0" applyFont="1" applyBorder="1" applyAlignment="1">
      <alignment horizontal="justify" vertical="top" wrapText="1"/>
    </xf>
    <xf numFmtId="0" fontId="11" fillId="0" borderId="10" xfId="0" applyFont="1" applyBorder="1" applyAlignment="1">
      <alignment horizontal="center"/>
    </xf>
    <xf numFmtId="0" fontId="11" fillId="0" borderId="11" xfId="0" applyFont="1" applyBorder="1" applyAlignment="1">
      <alignment horizontal="center"/>
    </xf>
    <xf numFmtId="0" fontId="11" fillId="0" borderId="12" xfId="0" applyFont="1" applyBorder="1" applyAlignment="1">
      <alignment horizontal="center"/>
    </xf>
    <xf numFmtId="0" fontId="11" fillId="0" borderId="4" xfId="0" applyFont="1" applyFill="1" applyBorder="1" applyAlignment="1">
      <alignment horizontal="left" vertical="center"/>
    </xf>
    <xf numFmtId="0" fontId="11" fillId="0" borderId="1" xfId="0" applyFont="1" applyFill="1" applyBorder="1" applyAlignment="1">
      <alignment horizontal="center" vertical="center"/>
    </xf>
    <xf numFmtId="0" fontId="13" fillId="0" borderId="15" xfId="0" applyFont="1" applyFill="1" applyBorder="1" applyAlignment="1">
      <alignment horizontal="justify" vertical="top" wrapText="1"/>
    </xf>
    <xf numFmtId="0" fontId="11" fillId="0" borderId="1" xfId="0" applyFont="1" applyFill="1" applyBorder="1" applyAlignment="1">
      <alignment horizontal="center"/>
    </xf>
    <xf numFmtId="0" fontId="11" fillId="0" borderId="16" xfId="0" applyFont="1" applyFill="1" applyBorder="1"/>
    <xf numFmtId="0" fontId="13" fillId="0" borderId="1" xfId="0" applyFont="1" applyFill="1" applyBorder="1" applyAlignment="1">
      <alignment horizontal="justify" vertical="top" wrapText="1"/>
    </xf>
    <xf numFmtId="0" fontId="11" fillId="0" borderId="10" xfId="0" applyFont="1" applyFill="1" applyBorder="1" applyAlignment="1">
      <alignment horizontal="center" vertical="center"/>
    </xf>
    <xf numFmtId="0" fontId="11" fillId="0" borderId="11" xfId="0" applyFont="1" applyFill="1" applyBorder="1" applyAlignment="1">
      <alignment horizontal="center" vertical="center"/>
    </xf>
    <xf numFmtId="0" fontId="11" fillId="0" borderId="7" xfId="0" applyFont="1" applyFill="1" applyBorder="1" applyAlignment="1">
      <alignment horizontal="center" vertical="center"/>
    </xf>
    <xf numFmtId="0" fontId="11" fillId="0" borderId="8" xfId="0" applyFont="1" applyFill="1" applyBorder="1" applyAlignment="1">
      <alignment horizontal="center" vertical="center"/>
    </xf>
    <xf numFmtId="0" fontId="11" fillId="0" borderId="9" xfId="0" applyFont="1" applyFill="1" applyBorder="1" applyAlignment="1">
      <alignment horizontal="center" vertical="center"/>
    </xf>
    <xf numFmtId="0" fontId="11" fillId="0" borderId="4" xfId="0" applyFont="1" applyBorder="1"/>
    <xf numFmtId="0" fontId="11" fillId="0" borderId="5" xfId="0" applyFont="1" applyBorder="1"/>
    <xf numFmtId="0" fontId="11" fillId="0" borderId="6" xfId="0" applyFont="1" applyBorder="1"/>
    <xf numFmtId="0" fontId="11" fillId="0" borderId="13" xfId="0" applyFont="1" applyFill="1" applyBorder="1" applyAlignment="1">
      <alignment horizontal="center"/>
    </xf>
    <xf numFmtId="0" fontId="11" fillId="0" borderId="0" xfId="0" applyFont="1" applyFill="1" applyBorder="1" applyAlignment="1">
      <alignment horizontal="center"/>
    </xf>
    <xf numFmtId="0" fontId="11" fillId="0" borderId="14" xfId="0" applyFont="1" applyFill="1" applyBorder="1" applyAlignment="1">
      <alignment horizontal="center"/>
    </xf>
    <xf numFmtId="0" fontId="11" fillId="0" borderId="6" xfId="0" applyFont="1" applyFill="1" applyBorder="1" applyAlignment="1">
      <alignment horizontal="center"/>
    </xf>
    <xf numFmtId="0" fontId="11" fillId="0" borderId="1" xfId="0" applyFont="1" applyFill="1" applyBorder="1" applyAlignment="1">
      <alignment horizontal="center" wrapText="1"/>
    </xf>
    <xf numFmtId="2" fontId="11" fillId="0" borderId="1" xfId="0" applyNumberFormat="1" applyFont="1" applyBorder="1" applyAlignment="1">
      <alignment horizontal="center"/>
    </xf>
    <xf numFmtId="165" fontId="2" fillId="0" borderId="0" xfId="0" applyNumberFormat="1" applyFont="1"/>
    <xf numFmtId="165" fontId="2" fillId="0" borderId="0" xfId="0" applyNumberFormat="1" applyFont="1" applyAlignment="1"/>
    <xf numFmtId="165" fontId="3" fillId="0" borderId="0" xfId="0" applyNumberFormat="1" applyFont="1" applyAlignment="1" applyProtection="1">
      <alignment horizontal="left"/>
    </xf>
    <xf numFmtId="165" fontId="2" fillId="0" borderId="0" xfId="0" applyNumberFormat="1" applyFont="1" applyAlignment="1">
      <alignment horizontal="left"/>
    </xf>
    <xf numFmtId="165" fontId="2" fillId="0" borderId="0" xfId="0" applyNumberFormat="1" applyFont="1" applyAlignment="1" applyProtection="1">
      <alignment horizontal="center"/>
    </xf>
    <xf numFmtId="165" fontId="3" fillId="0" borderId="0" xfId="0" applyNumberFormat="1" applyFont="1" applyAlignment="1" applyProtection="1">
      <alignment horizontal="right"/>
    </xf>
    <xf numFmtId="165" fontId="2" fillId="0" borderId="0" xfId="0" applyNumberFormat="1" applyFont="1" applyAlignment="1" applyProtection="1">
      <alignment horizontal="fill"/>
    </xf>
    <xf numFmtId="165" fontId="2" fillId="0" borderId="0" xfId="0" applyNumberFormat="1" applyFont="1" applyAlignment="1" applyProtection="1"/>
    <xf numFmtId="165" fontId="3" fillId="0" borderId="0" xfId="0" applyNumberFormat="1" applyFont="1" applyAlignment="1" applyProtection="1">
      <alignment horizontal="center"/>
    </xf>
    <xf numFmtId="164" fontId="2" fillId="0" borderId="0" xfId="0" applyNumberFormat="1" applyFont="1" applyAlignment="1">
      <alignment horizontal="center"/>
    </xf>
    <xf numFmtId="165" fontId="2" fillId="0" borderId="0" xfId="0" applyNumberFormat="1" applyFont="1" applyAlignment="1" applyProtection="1">
      <alignment horizontal="left"/>
    </xf>
    <xf numFmtId="165" fontId="2" fillId="0" borderId="0" xfId="0" applyNumberFormat="1" applyFont="1" applyProtection="1"/>
    <xf numFmtId="165" fontId="12" fillId="0" borderId="0" xfId="0" applyNumberFormat="1" applyFont="1" applyProtection="1"/>
    <xf numFmtId="0" fontId="1" fillId="0" borderId="1" xfId="0" applyFont="1" applyFill="1" applyBorder="1" applyAlignment="1">
      <alignment horizontal="center"/>
    </xf>
    <xf numFmtId="0" fontId="12" fillId="0" borderId="1" xfId="0" applyFont="1" applyFill="1" applyBorder="1" applyAlignment="1">
      <alignment horizontal="justify" vertical="top" wrapText="1"/>
    </xf>
    <xf numFmtId="0" fontId="1" fillId="0" borderId="4" xfId="0" applyFont="1" applyFill="1" applyBorder="1" applyAlignment="1">
      <alignment horizontal="left" vertical="center"/>
    </xf>
    <xf numFmtId="165" fontId="13" fillId="0" borderId="0" xfId="0" applyNumberFormat="1" applyFont="1" applyProtection="1"/>
    <xf numFmtId="0" fontId="1" fillId="0" borderId="1" xfId="0" applyFont="1" applyFill="1" applyBorder="1" applyAlignment="1">
      <alignment horizontal="center" vertical="center"/>
    </xf>
    <xf numFmtId="0" fontId="4" fillId="0" borderId="0" xfId="0" applyFont="1"/>
    <xf numFmtId="0" fontId="11" fillId="0" borderId="2" xfId="0" applyFont="1" applyBorder="1" applyAlignment="1">
      <alignment horizontal="center" vertical="center"/>
    </xf>
    <xf numFmtId="0" fontId="11" fillId="0" borderId="7" xfId="0" applyFont="1" applyBorder="1" applyAlignment="1">
      <alignment horizontal="left" vertical="center"/>
    </xf>
    <xf numFmtId="0" fontId="2" fillId="0" borderId="0" xfId="0" applyFont="1" applyAlignment="1">
      <alignment wrapText="1"/>
    </xf>
    <xf numFmtId="2" fontId="2" fillId="0" borderId="0" xfId="0" applyNumberFormat="1" applyFont="1"/>
    <xf numFmtId="0" fontId="2" fillId="0" borderId="0" xfId="0" applyFont="1" applyBorder="1" applyAlignment="1">
      <alignment vertical="top" wrapText="1"/>
    </xf>
    <xf numFmtId="0" fontId="1" fillId="0" borderId="13" xfId="0" applyFont="1" applyBorder="1" applyAlignment="1">
      <alignment horizontal="center" vertical="center"/>
    </xf>
    <xf numFmtId="0" fontId="1" fillId="0" borderId="0" xfId="0" applyFont="1" applyBorder="1" applyAlignment="1">
      <alignment horizontal="center" vertical="center"/>
    </xf>
    <xf numFmtId="0" fontId="1" fillId="0" borderId="14" xfId="0" applyFont="1" applyBorder="1" applyAlignment="1">
      <alignment horizontal="center" vertical="center"/>
    </xf>
    <xf numFmtId="0" fontId="1" fillId="0" borderId="3" xfId="0" applyFont="1" applyBorder="1" applyAlignment="1">
      <alignment horizontal="center" vertical="center"/>
    </xf>
    <xf numFmtId="0" fontId="11" fillId="0" borderId="16" xfId="0" applyFont="1" applyBorder="1" applyAlignment="1">
      <alignment horizontal="center"/>
    </xf>
    <xf numFmtId="0" fontId="11" fillId="0" borderId="2" xfId="0" applyFont="1" applyBorder="1" applyAlignment="1">
      <alignment horizontal="center"/>
    </xf>
    <xf numFmtId="0" fontId="1" fillId="0" borderId="3" xfId="0" applyFont="1" applyBorder="1" applyAlignment="1">
      <alignment horizontal="center" vertical="center"/>
    </xf>
    <xf numFmtId="0" fontId="11" fillId="2" borderId="1" xfId="0" applyFont="1" applyFill="1" applyBorder="1" applyAlignment="1">
      <alignment horizontal="center" vertical="center"/>
    </xf>
    <xf numFmtId="0" fontId="11" fillId="2" borderId="4" xfId="0" applyFont="1" applyFill="1" applyBorder="1" applyAlignment="1">
      <alignment horizontal="left" vertical="center"/>
    </xf>
    <xf numFmtId="0" fontId="11" fillId="2" borderId="4"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6" xfId="0" applyFont="1" applyFill="1" applyBorder="1" applyAlignment="1">
      <alignment horizontal="center" vertical="center"/>
    </xf>
    <xf numFmtId="2" fontId="11" fillId="2" borderId="6" xfId="0" applyNumberFormat="1" applyFont="1" applyFill="1" applyBorder="1" applyAlignment="1">
      <alignment horizontal="center" vertical="center"/>
    </xf>
    <xf numFmtId="0" fontId="11" fillId="2" borderId="1" xfId="0" applyFont="1" applyFill="1" applyBorder="1" applyAlignment="1">
      <alignment horizontal="center"/>
    </xf>
    <xf numFmtId="2" fontId="1" fillId="2" borderId="1" xfId="0" applyNumberFormat="1" applyFont="1" applyFill="1" applyBorder="1" applyAlignment="1">
      <alignment horizontal="center" vertical="center" wrapText="1"/>
    </xf>
    <xf numFmtId="0" fontId="11" fillId="2" borderId="16" xfId="0" applyFont="1" applyFill="1" applyBorder="1"/>
    <xf numFmtId="0" fontId="0" fillId="2" borderId="0" xfId="0" applyFill="1"/>
    <xf numFmtId="0" fontId="15" fillId="0" borderId="4" xfId="0" applyNumberFormat="1" applyFont="1" applyFill="1" applyBorder="1" applyAlignment="1">
      <alignment horizontal="left" vertical="center" wrapText="1"/>
    </xf>
    <xf numFmtId="0" fontId="11" fillId="0" borderId="8" xfId="0" applyFont="1" applyBorder="1" applyAlignment="1">
      <alignment horizontal="center"/>
    </xf>
    <xf numFmtId="2" fontId="1" fillId="0" borderId="2" xfId="0" applyNumberFormat="1" applyFont="1" applyFill="1" applyBorder="1" applyAlignment="1">
      <alignment horizontal="center" vertical="center" wrapText="1"/>
    </xf>
    <xf numFmtId="0" fontId="11" fillId="0" borderId="16" xfId="0" applyFont="1" applyBorder="1" applyAlignment="1">
      <alignment horizontal="center" vertical="center"/>
    </xf>
    <xf numFmtId="0" fontId="11" fillId="0" borderId="13" xfId="0" applyFont="1" applyBorder="1" applyAlignment="1">
      <alignment horizontal="left" vertical="center"/>
    </xf>
    <xf numFmtId="0" fontId="11" fillId="0" borderId="13" xfId="0" applyFont="1" applyFill="1" applyBorder="1" applyAlignment="1">
      <alignment horizontal="center" vertical="center"/>
    </xf>
    <xf numFmtId="0" fontId="11" fillId="0" borderId="14" xfId="0" applyFont="1" applyFill="1" applyBorder="1" applyAlignment="1">
      <alignment horizontal="center" vertical="center"/>
    </xf>
    <xf numFmtId="0" fontId="11" fillId="0" borderId="3" xfId="0" applyFont="1" applyBorder="1" applyAlignment="1">
      <alignment horizontal="center"/>
    </xf>
    <xf numFmtId="0" fontId="11" fillId="0" borderId="1" xfId="0" applyFont="1" applyBorder="1" applyAlignment="1">
      <alignment horizontal="left" vertical="center" wrapText="1"/>
    </xf>
    <xf numFmtId="0" fontId="11" fillId="0" borderId="0" xfId="0" applyFont="1" applyFill="1" applyBorder="1" applyAlignment="1">
      <alignment horizontal="center" vertical="center"/>
    </xf>
    <xf numFmtId="0" fontId="11" fillId="0" borderId="10" xfId="0" applyFont="1" applyFill="1" applyBorder="1" applyAlignment="1">
      <alignment horizontal="left" vertical="center"/>
    </xf>
    <xf numFmtId="0" fontId="0" fillId="0" borderId="1" xfId="0" applyBorder="1"/>
    <xf numFmtId="0" fontId="0" fillId="0" borderId="0" xfId="0" applyBorder="1"/>
    <xf numFmtId="0" fontId="6" fillId="0" borderId="0" xfId="0" applyFont="1" applyBorder="1" applyAlignment="1">
      <alignment vertical="center" wrapText="1"/>
    </xf>
    <xf numFmtId="0" fontId="18" fillId="0" borderId="1" xfId="0" applyFont="1" applyBorder="1" applyAlignment="1">
      <alignment horizontal="center" vertical="center"/>
    </xf>
    <xf numFmtId="0" fontId="18" fillId="0" borderId="1" xfId="0" applyFont="1" applyBorder="1" applyAlignment="1">
      <alignment horizontal="center"/>
    </xf>
    <xf numFmtId="0" fontId="17" fillId="0" borderId="1" xfId="0" applyFont="1" applyBorder="1" applyAlignment="1">
      <alignment horizontal="center" vertical="center"/>
    </xf>
    <xf numFmtId="0" fontId="19" fillId="0" borderId="1" xfId="0" applyFont="1" applyBorder="1" applyAlignment="1">
      <alignment horizontal="left" vertical="center" wrapText="1"/>
    </xf>
    <xf numFmtId="2" fontId="17" fillId="0" borderId="1" xfId="0" applyNumberFormat="1" applyFont="1" applyBorder="1" applyAlignment="1">
      <alignment horizontal="center" vertical="center"/>
    </xf>
    <xf numFmtId="0" fontId="18" fillId="0" borderId="1" xfId="0" applyFont="1" applyBorder="1" applyAlignment="1">
      <alignment horizontal="left" vertical="center"/>
    </xf>
    <xf numFmtId="2" fontId="17" fillId="0" borderId="1" xfId="0" applyNumberFormat="1" applyFont="1" applyFill="1" applyBorder="1" applyAlignment="1">
      <alignment horizontal="center" vertical="center"/>
    </xf>
    <xf numFmtId="2" fontId="17" fillId="0" borderId="4" xfId="0" applyNumberFormat="1" applyFont="1" applyBorder="1" applyAlignment="1">
      <alignment horizontal="center" vertical="center"/>
    </xf>
    <xf numFmtId="0" fontId="17" fillId="0" borderId="4" xfId="0" applyFont="1" applyBorder="1" applyAlignment="1">
      <alignment horizontal="left" vertical="center" wrapText="1"/>
    </xf>
    <xf numFmtId="0" fontId="17" fillId="0" borderId="4" xfId="0" applyFont="1" applyBorder="1" applyAlignment="1">
      <alignment horizontal="center" vertical="center"/>
    </xf>
    <xf numFmtId="0" fontId="20" fillId="0" borderId="1" xfId="0" applyFont="1" applyBorder="1" applyAlignment="1">
      <alignment horizontal="left" vertical="center" wrapText="1"/>
    </xf>
    <xf numFmtId="0" fontId="19" fillId="0" borderId="1" xfId="0" applyFont="1" applyBorder="1" applyAlignment="1">
      <alignment horizontal="justify" vertical="top" wrapText="1" shrinkToFit="1"/>
    </xf>
    <xf numFmtId="0" fontId="17" fillId="0" borderId="1" xfId="0" applyFont="1" applyFill="1" applyBorder="1" applyAlignment="1">
      <alignment horizontal="left" vertical="top" wrapText="1"/>
    </xf>
    <xf numFmtId="0" fontId="17" fillId="0" borderId="1" xfId="0" applyFont="1" applyFill="1" applyBorder="1" applyAlignment="1">
      <alignment horizontal="left" vertical="center" wrapText="1"/>
    </xf>
    <xf numFmtId="0" fontId="20" fillId="0" borderId="1" xfId="0" applyFont="1" applyBorder="1" applyAlignment="1">
      <alignment horizontal="justify" vertical="top" wrapText="1" shrinkToFit="1"/>
    </xf>
    <xf numFmtId="0" fontId="20" fillId="0" borderId="1" xfId="0" applyFont="1" applyBorder="1" applyAlignment="1">
      <alignment horizontal="justify" vertical="center" wrapText="1"/>
    </xf>
    <xf numFmtId="0" fontId="19" fillId="0" borderId="1" xfId="0" applyFont="1" applyBorder="1" applyAlignment="1">
      <alignment horizontal="justify" vertical="center" wrapText="1"/>
    </xf>
    <xf numFmtId="0" fontId="19" fillId="0" borderId="1" xfId="0" applyFont="1" applyBorder="1" applyAlignment="1">
      <alignment horizontal="justify" vertical="top" wrapText="1"/>
    </xf>
    <xf numFmtId="0" fontId="18" fillId="0" borderId="1" xfId="0" applyFont="1" applyFill="1" applyBorder="1" applyAlignment="1">
      <alignment horizontal="left" vertical="center"/>
    </xf>
    <xf numFmtId="0" fontId="18" fillId="0" borderId="1" xfId="0" applyFont="1" applyFill="1" applyBorder="1" applyAlignment="1">
      <alignment horizontal="center" vertical="center"/>
    </xf>
    <xf numFmtId="0" fontId="20" fillId="0" borderId="1" xfId="0" applyFont="1" applyFill="1" applyBorder="1" applyAlignment="1">
      <alignment horizontal="justify" vertical="top" wrapText="1"/>
    </xf>
    <xf numFmtId="0" fontId="17" fillId="0" borderId="1" xfId="0" applyFont="1" applyFill="1" applyBorder="1" applyAlignment="1">
      <alignment horizontal="center" vertical="center"/>
    </xf>
    <xf numFmtId="0" fontId="20" fillId="0" borderId="1" xfId="0" applyFont="1" applyFill="1" applyBorder="1" applyAlignment="1">
      <alignment horizontal="justify" vertical="center" wrapText="1"/>
    </xf>
    <xf numFmtId="0" fontId="18" fillId="0" borderId="1" xfId="0" applyFont="1" applyFill="1" applyBorder="1" applyAlignment="1">
      <alignment horizontal="center" vertical="center" wrapText="1"/>
    </xf>
    <xf numFmtId="2" fontId="18" fillId="0" borderId="1" xfId="0" applyNumberFormat="1" applyFont="1" applyBorder="1" applyAlignment="1">
      <alignment horizontal="center" vertical="center"/>
    </xf>
    <xf numFmtId="0" fontId="17" fillId="0" borderId="1" xfId="0" applyFont="1" applyFill="1" applyBorder="1" applyAlignment="1">
      <alignment horizontal="left" vertical="center"/>
    </xf>
    <xf numFmtId="0" fontId="18" fillId="0" borderId="2" xfId="0" applyFont="1" applyBorder="1" applyAlignment="1">
      <alignment horizontal="center"/>
    </xf>
    <xf numFmtId="0" fontId="17" fillId="0" borderId="2" xfId="0" applyFont="1" applyFill="1" applyBorder="1" applyAlignment="1">
      <alignment horizontal="left" vertical="center"/>
    </xf>
    <xf numFmtId="0" fontId="18" fillId="0" borderId="2" xfId="0" applyFont="1" applyFill="1" applyBorder="1" applyAlignment="1">
      <alignment horizontal="center" vertical="center"/>
    </xf>
    <xf numFmtId="0" fontId="17" fillId="0" borderId="2" xfId="0" applyFont="1" applyBorder="1" applyAlignment="1">
      <alignment horizontal="center" vertical="center"/>
    </xf>
    <xf numFmtId="0" fontId="22" fillId="0" borderId="4" xfId="0" applyNumberFormat="1" applyFont="1" applyFill="1" applyBorder="1" applyAlignment="1">
      <alignment horizontal="left" vertical="center" wrapText="1"/>
    </xf>
    <xf numFmtId="0" fontId="17" fillId="0" borderId="1" xfId="0" applyFont="1" applyBorder="1" applyAlignment="1">
      <alignment horizontal="left" vertical="center" wrapText="1"/>
    </xf>
    <xf numFmtId="165" fontId="4" fillId="0" borderId="0" xfId="0" applyNumberFormat="1" applyFont="1" applyAlignment="1" applyProtection="1">
      <alignment horizontal="left"/>
    </xf>
    <xf numFmtId="0" fontId="5" fillId="0" borderId="13" xfId="0" applyFont="1" applyBorder="1" applyAlignment="1">
      <alignment horizontal="center" vertical="center" wrapText="1"/>
    </xf>
    <xf numFmtId="0" fontId="5" fillId="0" borderId="0" xfId="0" applyFont="1" applyBorder="1" applyAlignment="1">
      <alignment horizontal="center" vertical="center" wrapText="1"/>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7" fillId="0" borderId="0" xfId="0" applyFont="1" applyBorder="1" applyAlignment="1">
      <alignment horizontal="center"/>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3" xfId="0" applyFont="1" applyBorder="1" applyAlignment="1">
      <alignment horizontal="center" vertical="center"/>
    </xf>
    <xf numFmtId="0" fontId="1" fillId="0" borderId="0" xfId="0" applyFont="1" applyBorder="1" applyAlignment="1">
      <alignment horizontal="center" vertical="center"/>
    </xf>
    <xf numFmtId="0" fontId="1" fillId="0" borderId="14"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6" xfId="0" applyFont="1" applyBorder="1" applyAlignment="1">
      <alignment horizontal="center" vertical="center"/>
    </xf>
    <xf numFmtId="0" fontId="1" fillId="0" borderId="3" xfId="0" applyFont="1" applyBorder="1" applyAlignment="1">
      <alignment horizontal="center" vertical="center"/>
    </xf>
    <xf numFmtId="0" fontId="11" fillId="0" borderId="2" xfId="0" applyFont="1" applyBorder="1" applyAlignment="1">
      <alignment horizontal="center"/>
    </xf>
    <xf numFmtId="0" fontId="11" fillId="0" borderId="16" xfId="0" applyFont="1" applyBorder="1" applyAlignment="1">
      <alignment horizontal="center"/>
    </xf>
    <xf numFmtId="0" fontId="18" fillId="0" borderId="1" xfId="0" applyFont="1" applyBorder="1" applyAlignment="1">
      <alignment horizontal="center" wrapText="1"/>
    </xf>
    <xf numFmtId="0" fontId="18" fillId="0" borderId="4" xfId="0" applyFont="1" applyBorder="1" applyAlignment="1">
      <alignment horizontal="center" vertical="center" wrapText="1"/>
    </xf>
    <xf numFmtId="0" fontId="18" fillId="0" borderId="5" xfId="0" applyFont="1" applyBorder="1" applyAlignment="1">
      <alignment horizontal="center" vertical="center" wrapText="1"/>
    </xf>
    <xf numFmtId="0" fontId="18" fillId="0" borderId="6" xfId="0" applyFont="1" applyBorder="1" applyAlignment="1">
      <alignment horizontal="center" vertical="center" wrapText="1"/>
    </xf>
    <xf numFmtId="0" fontId="18" fillId="0" borderId="11" xfId="0" applyFont="1" applyBorder="1" applyAlignment="1">
      <alignment horizontal="center" vertical="center"/>
    </xf>
    <xf numFmtId="0" fontId="18" fillId="0" borderId="4" xfId="0" applyFont="1" applyBorder="1" applyAlignment="1">
      <alignment horizontal="right"/>
    </xf>
    <xf numFmtId="0" fontId="18" fillId="0" borderId="5" xfId="0" applyFont="1" applyBorder="1" applyAlignment="1">
      <alignment horizontal="right"/>
    </xf>
    <xf numFmtId="0" fontId="18" fillId="0" borderId="6" xfId="0" applyFont="1" applyBorder="1" applyAlignment="1">
      <alignment horizontal="right"/>
    </xf>
    <xf numFmtId="0" fontId="18" fillId="0" borderId="1"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2505075</xdr:colOff>
      <xdr:row>0</xdr:row>
      <xdr:rowOff>0</xdr:rowOff>
    </xdr:from>
    <xdr:to>
      <xdr:col>2</xdr:col>
      <xdr:colOff>2533650</xdr:colOff>
      <xdr:row>0</xdr:row>
      <xdr:rowOff>47625</xdr:rowOff>
    </xdr:to>
    <xdr:sp macro="" textlink="">
      <xdr:nvSpPr>
        <xdr:cNvPr id="3" name="Text Box 2">
          <a:extLst>
            <a:ext uri="{FF2B5EF4-FFF2-40B4-BE49-F238E27FC236}">
              <a16:creationId xmlns:a16="http://schemas.microsoft.com/office/drawing/2014/main" id="{00000000-0008-0000-0000-000003000000}"/>
            </a:ext>
          </a:extLst>
        </xdr:cNvPr>
        <xdr:cNvSpPr txBox="1">
          <a:spLocks noChangeArrowheads="1"/>
        </xdr:cNvSpPr>
      </xdr:nvSpPr>
      <xdr:spPr bwMode="auto">
        <a:xfrm>
          <a:off x="13173075" y="0"/>
          <a:ext cx="28575" cy="4762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2"/>
  <sheetViews>
    <sheetView view="pageBreakPreview" topLeftCell="A46" zoomScaleSheetLayoutView="100" workbookViewId="0">
      <selection activeCell="F18" sqref="F18"/>
    </sheetView>
  </sheetViews>
  <sheetFormatPr defaultRowHeight="15" x14ac:dyDescent="0.25"/>
  <cols>
    <col min="1" max="1" width="9.140625" customWidth="1"/>
    <col min="2" max="2" width="5.140625" customWidth="1"/>
    <col min="3" max="3" width="48.7109375" customWidth="1"/>
    <col min="5" max="5" width="6.140625" customWidth="1"/>
    <col min="6" max="6" width="12.7109375" customWidth="1"/>
  </cols>
  <sheetData>
    <row r="1" spans="1:7" x14ac:dyDescent="0.25">
      <c r="A1" s="154"/>
      <c r="B1" s="155"/>
      <c r="C1" s="156" t="s">
        <v>93</v>
      </c>
      <c r="D1" s="154"/>
      <c r="E1" s="157"/>
      <c r="F1" s="154"/>
    </row>
    <row r="2" spans="1:7" x14ac:dyDescent="0.25">
      <c r="A2" s="154"/>
      <c r="B2" s="155"/>
      <c r="C2" s="158" t="s">
        <v>94</v>
      </c>
      <c r="D2" s="154"/>
      <c r="E2" s="157"/>
      <c r="F2" s="154"/>
    </row>
    <row r="3" spans="1:7" x14ac:dyDescent="0.25">
      <c r="A3" s="159" t="s">
        <v>95</v>
      </c>
      <c r="B3" s="241" t="s">
        <v>102</v>
      </c>
      <c r="C3" s="241"/>
      <c r="D3" s="154"/>
      <c r="E3" s="156" t="s">
        <v>101</v>
      </c>
      <c r="F3" s="154"/>
    </row>
    <row r="4" spans="1:7" x14ac:dyDescent="0.25">
      <c r="A4" s="160" t="s">
        <v>44</v>
      </c>
      <c r="B4" s="160" t="s">
        <v>44</v>
      </c>
      <c r="C4" s="160" t="s">
        <v>44</v>
      </c>
      <c r="D4" s="160" t="s">
        <v>44</v>
      </c>
      <c r="E4" s="160" t="s">
        <v>44</v>
      </c>
      <c r="F4" s="160" t="s">
        <v>44</v>
      </c>
    </row>
    <row r="5" spans="1:7" x14ac:dyDescent="0.25">
      <c r="A5" s="159" t="s">
        <v>96</v>
      </c>
      <c r="B5" s="161" t="s">
        <v>48</v>
      </c>
      <c r="C5" s="162" t="s">
        <v>97</v>
      </c>
      <c r="D5" s="162" t="s">
        <v>98</v>
      </c>
      <c r="E5" s="162" t="s">
        <v>99</v>
      </c>
      <c r="F5" s="162" t="s">
        <v>100</v>
      </c>
    </row>
    <row r="6" spans="1:7" x14ac:dyDescent="0.25">
      <c r="A6" s="160" t="s">
        <v>44</v>
      </c>
      <c r="B6" s="160" t="s">
        <v>44</v>
      </c>
      <c r="C6" s="160" t="s">
        <v>44</v>
      </c>
      <c r="D6" s="160" t="s">
        <v>44</v>
      </c>
      <c r="E6" s="160" t="s">
        <v>44</v>
      </c>
      <c r="F6" s="160" t="s">
        <v>44</v>
      </c>
    </row>
    <row r="7" spans="1:7" x14ac:dyDescent="0.25">
      <c r="A7" s="163">
        <v>52</v>
      </c>
      <c r="B7" s="161" t="s">
        <v>32</v>
      </c>
      <c r="C7" s="164" t="s">
        <v>33</v>
      </c>
      <c r="D7" s="154"/>
      <c r="E7" s="157"/>
      <c r="F7" s="154"/>
      <c r="G7" s="1"/>
    </row>
    <row r="8" spans="1:7" x14ac:dyDescent="0.25">
      <c r="A8" s="154"/>
      <c r="B8" s="155"/>
      <c r="C8" s="164" t="s">
        <v>34</v>
      </c>
      <c r="D8" s="154"/>
      <c r="E8" s="157"/>
      <c r="F8" s="154"/>
      <c r="G8" s="1"/>
    </row>
    <row r="9" spans="1:7" x14ac:dyDescent="0.25">
      <c r="A9" s="154"/>
      <c r="B9" s="155"/>
      <c r="C9" s="164" t="s">
        <v>35</v>
      </c>
      <c r="D9" s="154"/>
      <c r="E9" s="157"/>
      <c r="F9" s="154"/>
      <c r="G9" s="1"/>
    </row>
    <row r="10" spans="1:7" x14ac:dyDescent="0.25">
      <c r="A10" s="154"/>
      <c r="B10" s="155"/>
      <c r="C10" s="164" t="s">
        <v>36</v>
      </c>
      <c r="D10" s="154"/>
      <c r="E10" s="157"/>
      <c r="F10" s="154"/>
      <c r="G10" s="1"/>
    </row>
    <row r="11" spans="1:7" x14ac:dyDescent="0.25">
      <c r="A11" s="154"/>
      <c r="B11" s="155"/>
      <c r="C11" s="164" t="s">
        <v>103</v>
      </c>
      <c r="D11" s="154"/>
      <c r="E11" s="157"/>
      <c r="F11" s="154"/>
      <c r="G11" s="1"/>
    </row>
    <row r="12" spans="1:7" x14ac:dyDescent="0.25">
      <c r="A12" s="154"/>
      <c r="B12" s="155"/>
      <c r="C12" s="164" t="s">
        <v>104</v>
      </c>
      <c r="D12" s="154"/>
      <c r="E12" s="157"/>
      <c r="F12" s="154"/>
      <c r="G12" s="1"/>
    </row>
    <row r="13" spans="1:7" x14ac:dyDescent="0.25">
      <c r="A13" s="154"/>
      <c r="B13" s="155"/>
      <c r="C13" s="164" t="s">
        <v>37</v>
      </c>
      <c r="D13" s="154"/>
      <c r="E13" s="157"/>
      <c r="F13" s="154"/>
      <c r="G13" s="1"/>
    </row>
    <row r="14" spans="1:7" x14ac:dyDescent="0.25">
      <c r="A14" s="154"/>
      <c r="B14" s="155"/>
      <c r="C14" s="164" t="s">
        <v>38</v>
      </c>
      <c r="D14" s="154"/>
      <c r="E14" s="157"/>
      <c r="F14" s="154"/>
      <c r="G14" s="1"/>
    </row>
    <row r="15" spans="1:7" x14ac:dyDescent="0.25">
      <c r="A15" s="154"/>
      <c r="B15" s="155"/>
      <c r="C15" s="160" t="s">
        <v>39</v>
      </c>
      <c r="D15" s="160" t="s">
        <v>39</v>
      </c>
      <c r="E15" s="157"/>
      <c r="F15" s="154"/>
      <c r="G15" s="1"/>
    </row>
    <row r="16" spans="1:7" x14ac:dyDescent="0.25">
      <c r="A16" s="154"/>
      <c r="B16" s="161" t="s">
        <v>32</v>
      </c>
      <c r="C16" s="164" t="s">
        <v>40</v>
      </c>
      <c r="D16" s="154"/>
      <c r="E16" s="157"/>
      <c r="F16" s="154"/>
      <c r="G16" s="1"/>
    </row>
    <row r="17" spans="1:7" x14ac:dyDescent="0.25">
      <c r="A17" s="154"/>
      <c r="B17" s="155"/>
      <c r="C17" s="164" t="s">
        <v>41</v>
      </c>
      <c r="D17" s="154"/>
      <c r="E17" s="157"/>
      <c r="F17" s="154"/>
      <c r="G17" s="1"/>
    </row>
    <row r="18" spans="1:7" x14ac:dyDescent="0.25">
      <c r="A18" s="154"/>
      <c r="B18" s="161" t="s">
        <v>42</v>
      </c>
      <c r="C18" s="164" t="s">
        <v>43</v>
      </c>
      <c r="D18" s="154"/>
      <c r="E18" s="157"/>
      <c r="F18" s="154"/>
      <c r="G18" s="1"/>
    </row>
    <row r="19" spans="1:7" x14ac:dyDescent="0.25">
      <c r="A19" s="154"/>
      <c r="B19" s="155"/>
      <c r="C19" s="160" t="s">
        <v>44</v>
      </c>
      <c r="D19" s="154"/>
      <c r="E19" s="157"/>
      <c r="F19" s="154"/>
      <c r="G19" s="1"/>
    </row>
    <row r="20" spans="1:7" x14ac:dyDescent="0.25">
      <c r="A20" s="165">
        <v>1</v>
      </c>
      <c r="B20" s="161" t="s">
        <v>10</v>
      </c>
      <c r="C20" s="164" t="s">
        <v>45</v>
      </c>
      <c r="D20" s="165">
        <v>26</v>
      </c>
      <c r="E20" s="164" t="s">
        <v>10</v>
      </c>
      <c r="F20" s="165">
        <f>(A20*D20)</f>
        <v>26</v>
      </c>
      <c r="G20" s="1"/>
    </row>
    <row r="21" spans="1:7" x14ac:dyDescent="0.25">
      <c r="A21" s="165">
        <v>1</v>
      </c>
      <c r="B21" s="161" t="s">
        <v>18</v>
      </c>
      <c r="C21" s="164" t="s">
        <v>46</v>
      </c>
      <c r="D21" s="165">
        <v>18.2</v>
      </c>
      <c r="E21" s="164" t="s">
        <v>18</v>
      </c>
      <c r="F21" s="165">
        <f>(A21*D21)</f>
        <v>18.2</v>
      </c>
      <c r="G21" s="1"/>
    </row>
    <row r="22" spans="1:7" x14ac:dyDescent="0.25">
      <c r="A22" s="165">
        <v>1</v>
      </c>
      <c r="B22" s="161" t="s">
        <v>10</v>
      </c>
      <c r="C22" s="164" t="s">
        <v>47</v>
      </c>
      <c r="D22" s="165">
        <v>103.04</v>
      </c>
      <c r="E22" s="164" t="s">
        <v>10</v>
      </c>
      <c r="F22" s="165">
        <f>(A22*D22)</f>
        <v>103.04</v>
      </c>
      <c r="G22" s="1"/>
    </row>
    <row r="23" spans="1:7" x14ac:dyDescent="0.25">
      <c r="A23" s="154"/>
      <c r="B23" s="155"/>
      <c r="C23" s="154"/>
      <c r="D23" s="164" t="s">
        <v>48</v>
      </c>
      <c r="E23" s="157"/>
      <c r="F23" s="160" t="s">
        <v>44</v>
      </c>
      <c r="G23" s="1"/>
    </row>
    <row r="24" spans="1:7" ht="15.75" x14ac:dyDescent="0.25">
      <c r="A24" s="154"/>
      <c r="B24" s="155"/>
      <c r="C24" s="164" t="s">
        <v>49</v>
      </c>
      <c r="D24" s="154"/>
      <c r="E24" s="157"/>
      <c r="F24" s="166">
        <f>SUM(F20:F22)</f>
        <v>147.24</v>
      </c>
      <c r="G24" s="1"/>
    </row>
    <row r="25" spans="1:7" x14ac:dyDescent="0.25">
      <c r="A25" s="154"/>
      <c r="B25" s="155"/>
      <c r="C25" s="164" t="s">
        <v>48</v>
      </c>
      <c r="D25" s="164" t="s">
        <v>48</v>
      </c>
      <c r="E25" s="157"/>
      <c r="F25" s="160" t="s">
        <v>39</v>
      </c>
      <c r="G25" s="1"/>
    </row>
    <row r="26" spans="1:7" x14ac:dyDescent="0.25">
      <c r="A26" s="154"/>
      <c r="B26" s="161" t="s">
        <v>50</v>
      </c>
      <c r="C26" s="164" t="s">
        <v>51</v>
      </c>
      <c r="D26" s="154"/>
      <c r="E26" s="157"/>
      <c r="F26" s="154"/>
      <c r="G26" s="1"/>
    </row>
    <row r="27" spans="1:7" x14ac:dyDescent="0.25">
      <c r="A27" s="154"/>
      <c r="B27" s="155"/>
      <c r="C27" s="160" t="s">
        <v>44</v>
      </c>
      <c r="D27" s="154"/>
      <c r="E27" s="157"/>
      <c r="F27" s="154"/>
      <c r="G27" s="1"/>
    </row>
    <row r="28" spans="1:7" x14ac:dyDescent="0.25">
      <c r="A28" s="165">
        <v>1</v>
      </c>
      <c r="B28" s="161" t="s">
        <v>10</v>
      </c>
      <c r="C28" s="164" t="s">
        <v>52</v>
      </c>
      <c r="D28" s="165">
        <v>35</v>
      </c>
      <c r="E28" s="164" t="s">
        <v>10</v>
      </c>
      <c r="F28" s="165">
        <f>(A28*D28)</f>
        <v>35</v>
      </c>
      <c r="G28" s="1"/>
    </row>
    <row r="29" spans="1:7" x14ac:dyDescent="0.25">
      <c r="A29" s="165">
        <v>1</v>
      </c>
      <c r="B29" s="161" t="s">
        <v>18</v>
      </c>
      <c r="C29" s="164" t="s">
        <v>53</v>
      </c>
      <c r="D29" s="165">
        <v>14</v>
      </c>
      <c r="E29" s="164" t="s">
        <v>18</v>
      </c>
      <c r="F29" s="165">
        <f>(A29*D29)</f>
        <v>14</v>
      </c>
      <c r="G29" s="1"/>
    </row>
    <row r="30" spans="1:7" x14ac:dyDescent="0.25">
      <c r="A30" s="165">
        <v>1</v>
      </c>
      <c r="B30" s="161" t="s">
        <v>10</v>
      </c>
      <c r="C30" s="164" t="s">
        <v>47</v>
      </c>
      <c r="D30" s="165">
        <v>105.16</v>
      </c>
      <c r="E30" s="164" t="s">
        <v>10</v>
      </c>
      <c r="F30" s="165">
        <f>(A30*D30)</f>
        <v>105.16</v>
      </c>
      <c r="G30" s="1"/>
    </row>
    <row r="31" spans="1:7" x14ac:dyDescent="0.25">
      <c r="A31" s="154"/>
      <c r="B31" s="155"/>
      <c r="C31" s="154"/>
      <c r="D31" s="164" t="s">
        <v>48</v>
      </c>
      <c r="E31" s="157"/>
      <c r="F31" s="160" t="s">
        <v>44</v>
      </c>
      <c r="G31" s="1"/>
    </row>
    <row r="32" spans="1:7" ht="15.75" x14ac:dyDescent="0.25">
      <c r="A32" s="154"/>
      <c r="B32" s="155"/>
      <c r="C32" s="164" t="s">
        <v>49</v>
      </c>
      <c r="D32" s="154"/>
      <c r="E32" s="157"/>
      <c r="F32" s="166">
        <f>SUM(F28:F30)</f>
        <v>154.16</v>
      </c>
      <c r="G32" s="1"/>
    </row>
    <row r="33" spans="1:7" x14ac:dyDescent="0.25">
      <c r="A33" s="154"/>
      <c r="B33" s="155"/>
      <c r="C33" s="154"/>
      <c r="D33" s="164" t="s">
        <v>48</v>
      </c>
      <c r="E33" s="157"/>
      <c r="F33" s="160" t="s">
        <v>39</v>
      </c>
      <c r="G33" s="1"/>
    </row>
    <row r="34" spans="1:7" x14ac:dyDescent="0.25">
      <c r="A34" s="154"/>
      <c r="B34" s="161" t="s">
        <v>54</v>
      </c>
      <c r="C34" s="164" t="s">
        <v>55</v>
      </c>
      <c r="D34" s="154"/>
      <c r="E34" s="157"/>
      <c r="F34" s="154"/>
      <c r="G34" s="1"/>
    </row>
    <row r="35" spans="1:7" x14ac:dyDescent="0.25">
      <c r="A35" s="154"/>
      <c r="B35" s="155"/>
      <c r="C35" s="160" t="s">
        <v>44</v>
      </c>
      <c r="D35" s="154"/>
      <c r="E35" s="157"/>
      <c r="F35" s="154"/>
      <c r="G35" s="1"/>
    </row>
    <row r="36" spans="1:7" ht="15.75" x14ac:dyDescent="0.25">
      <c r="A36" s="165">
        <v>1</v>
      </c>
      <c r="B36" s="161" t="s">
        <v>10</v>
      </c>
      <c r="C36" s="164" t="s">
        <v>56</v>
      </c>
      <c r="D36" s="170">
        <v>52</v>
      </c>
      <c r="E36" s="164" t="s">
        <v>10</v>
      </c>
      <c r="F36" s="165">
        <f>(A36*D36)</f>
        <v>52</v>
      </c>
      <c r="G36" s="1"/>
    </row>
    <row r="37" spans="1:7" x14ac:dyDescent="0.25">
      <c r="A37" s="165">
        <v>1</v>
      </c>
      <c r="B37" s="161" t="s">
        <v>18</v>
      </c>
      <c r="C37" s="164" t="s">
        <v>57</v>
      </c>
      <c r="D37" s="165">
        <f>D36*0.2</f>
        <v>10.4</v>
      </c>
      <c r="E37" s="164" t="s">
        <v>18</v>
      </c>
      <c r="F37" s="165">
        <f>(A37*D37)</f>
        <v>10.4</v>
      </c>
      <c r="G37" s="1"/>
    </row>
    <row r="38" spans="1:7" x14ac:dyDescent="0.25">
      <c r="A38" s="165">
        <v>1</v>
      </c>
      <c r="B38" s="161" t="s">
        <v>10</v>
      </c>
      <c r="C38" s="164" t="s">
        <v>47</v>
      </c>
      <c r="D38" s="165">
        <v>105.53</v>
      </c>
      <c r="E38" s="164" t="s">
        <v>10</v>
      </c>
      <c r="F38" s="165">
        <f>(A38*D38)</f>
        <v>105.53</v>
      </c>
      <c r="G38" s="1"/>
    </row>
    <row r="39" spans="1:7" x14ac:dyDescent="0.25">
      <c r="A39" s="154"/>
      <c r="B39" s="155"/>
      <c r="C39" s="154"/>
      <c r="D39" s="164" t="s">
        <v>48</v>
      </c>
      <c r="E39" s="157"/>
      <c r="F39" s="160" t="s">
        <v>44</v>
      </c>
      <c r="G39" s="1"/>
    </row>
    <row r="40" spans="1:7" ht="15.75" x14ac:dyDescent="0.25">
      <c r="A40" s="154"/>
      <c r="B40" s="155"/>
      <c r="C40" s="164" t="s">
        <v>49</v>
      </c>
      <c r="D40" s="154"/>
      <c r="E40" s="157"/>
      <c r="F40" s="166">
        <f>SUM(F36:F38)</f>
        <v>167.93</v>
      </c>
      <c r="G40" s="1"/>
    </row>
    <row r="41" spans="1:7" x14ac:dyDescent="0.25">
      <c r="A41" s="154"/>
      <c r="B41" s="155"/>
      <c r="C41" s="154"/>
      <c r="D41" s="164" t="s">
        <v>48</v>
      </c>
      <c r="E41" s="157"/>
      <c r="F41" s="160" t="s">
        <v>39</v>
      </c>
      <c r="G41" s="1"/>
    </row>
    <row r="42" spans="1:7" x14ac:dyDescent="0.25">
      <c r="A42" s="154"/>
      <c r="B42" s="161" t="s">
        <v>54</v>
      </c>
      <c r="C42" s="164" t="s">
        <v>108</v>
      </c>
      <c r="D42" s="154"/>
      <c r="E42" s="157"/>
      <c r="F42" s="154"/>
    </row>
    <row r="43" spans="1:7" x14ac:dyDescent="0.25">
      <c r="A43" s="154"/>
      <c r="B43" s="155"/>
      <c r="C43" s="160" t="s">
        <v>44</v>
      </c>
      <c r="D43" s="154"/>
      <c r="E43" s="157"/>
      <c r="F43" s="154"/>
    </row>
    <row r="44" spans="1:7" ht="15.75" x14ac:dyDescent="0.25">
      <c r="A44" s="165">
        <v>1</v>
      </c>
      <c r="B44" s="161" t="s">
        <v>10</v>
      </c>
      <c r="C44" s="164" t="s">
        <v>109</v>
      </c>
      <c r="D44" s="170">
        <v>82.2</v>
      </c>
      <c r="E44" s="164" t="s">
        <v>10</v>
      </c>
      <c r="F44" s="165">
        <f>(A44*D44)</f>
        <v>82.2</v>
      </c>
    </row>
    <row r="45" spans="1:7" x14ac:dyDescent="0.25">
      <c r="A45" s="165">
        <v>1</v>
      </c>
      <c r="B45" s="161" t="s">
        <v>18</v>
      </c>
      <c r="C45" s="164" t="s">
        <v>57</v>
      </c>
      <c r="D45" s="165">
        <f>D44*0.2</f>
        <v>16.440000000000001</v>
      </c>
      <c r="E45" s="164" t="s">
        <v>18</v>
      </c>
      <c r="F45" s="165">
        <f>(A45*D45)</f>
        <v>16.440000000000001</v>
      </c>
    </row>
    <row r="46" spans="1:7" x14ac:dyDescent="0.25">
      <c r="A46" s="165">
        <v>1</v>
      </c>
      <c r="B46" s="161" t="s">
        <v>10</v>
      </c>
      <c r="C46" s="164" t="s">
        <v>47</v>
      </c>
      <c r="D46" s="165">
        <v>105.53</v>
      </c>
      <c r="E46" s="164" t="s">
        <v>10</v>
      </c>
      <c r="F46" s="165">
        <f>(A46*D46)</f>
        <v>105.53</v>
      </c>
    </row>
    <row r="47" spans="1:7" x14ac:dyDescent="0.25">
      <c r="A47" s="154"/>
      <c r="B47" s="155"/>
      <c r="C47" s="154"/>
      <c r="D47" s="164" t="s">
        <v>48</v>
      </c>
      <c r="E47" s="157"/>
      <c r="F47" s="160" t="s">
        <v>44</v>
      </c>
    </row>
    <row r="48" spans="1:7" ht="15.75" x14ac:dyDescent="0.25">
      <c r="A48" s="154"/>
      <c r="B48" s="155"/>
      <c r="C48" s="164" t="s">
        <v>49</v>
      </c>
      <c r="D48" s="154"/>
      <c r="E48" s="157"/>
      <c r="F48" s="166">
        <f>SUM(F44:F46)</f>
        <v>204.17000000000002</v>
      </c>
    </row>
    <row r="50" spans="1:7" ht="60" x14ac:dyDescent="0.25">
      <c r="A50" s="2"/>
      <c r="B50" s="2"/>
      <c r="C50" s="175" t="s">
        <v>114</v>
      </c>
      <c r="D50" s="2"/>
      <c r="E50" s="2"/>
      <c r="F50" s="2"/>
      <c r="G50" s="2"/>
    </row>
    <row r="51" spans="1:7" x14ac:dyDescent="0.25">
      <c r="A51" s="2"/>
      <c r="B51" s="176"/>
      <c r="C51" s="175" t="s">
        <v>122</v>
      </c>
      <c r="D51" s="2"/>
      <c r="E51" s="2"/>
      <c r="F51" s="2"/>
      <c r="G51" s="2"/>
    </row>
    <row r="52" spans="1:7" x14ac:dyDescent="0.25">
      <c r="A52" s="176">
        <v>1</v>
      </c>
      <c r="B52" s="176" t="s">
        <v>2</v>
      </c>
      <c r="C52" s="175" t="s">
        <v>121</v>
      </c>
      <c r="D52" s="2">
        <v>2216</v>
      </c>
      <c r="E52" s="2" t="s">
        <v>115</v>
      </c>
      <c r="F52" s="2">
        <v>2216</v>
      </c>
      <c r="G52" s="2"/>
    </row>
    <row r="53" spans="1:7" x14ac:dyDescent="0.25">
      <c r="A53" s="176"/>
      <c r="B53" s="176" t="s">
        <v>116</v>
      </c>
      <c r="C53" s="175" t="s">
        <v>117</v>
      </c>
      <c r="D53" s="2"/>
      <c r="E53" s="2" t="s">
        <v>116</v>
      </c>
      <c r="F53" s="2">
        <v>332.4</v>
      </c>
      <c r="G53" s="2"/>
    </row>
    <row r="54" spans="1:7" x14ac:dyDescent="0.25">
      <c r="A54" s="176"/>
      <c r="B54" s="176"/>
      <c r="C54" s="175"/>
      <c r="D54" s="2"/>
      <c r="E54" s="2"/>
      <c r="F54" s="172">
        <f>SUM(F52:F53)</f>
        <v>2548.4</v>
      </c>
      <c r="G54" s="2"/>
    </row>
    <row r="55" spans="1:7" x14ac:dyDescent="0.25">
      <c r="A55" s="176"/>
      <c r="B55" s="176"/>
      <c r="C55" s="175"/>
      <c r="D55" s="2"/>
      <c r="E55" s="2"/>
      <c r="F55" s="2"/>
      <c r="G55" s="2"/>
    </row>
    <row r="56" spans="1:7" ht="75" x14ac:dyDescent="0.25">
      <c r="A56" s="176"/>
      <c r="B56" s="176"/>
      <c r="C56" s="177" t="s">
        <v>112</v>
      </c>
      <c r="D56" s="2"/>
      <c r="E56" s="2"/>
      <c r="F56" s="2"/>
      <c r="G56" s="2"/>
    </row>
    <row r="57" spans="1:7" x14ac:dyDescent="0.25">
      <c r="A57" s="176">
        <v>1</v>
      </c>
      <c r="B57" s="176" t="s">
        <v>118</v>
      </c>
      <c r="C57" s="177" t="s">
        <v>120</v>
      </c>
      <c r="D57" s="2">
        <v>108.34</v>
      </c>
      <c r="E57" s="2" t="s">
        <v>115</v>
      </c>
      <c r="F57" s="2">
        <f>D57</f>
        <v>108.34</v>
      </c>
      <c r="G57" s="2"/>
    </row>
    <row r="58" spans="1:7" x14ac:dyDescent="0.25">
      <c r="A58" s="176"/>
      <c r="B58" s="176"/>
      <c r="C58" s="177"/>
      <c r="D58" s="2"/>
      <c r="E58" s="2"/>
      <c r="F58" s="172">
        <f>SUM(F57)</f>
        <v>108.34</v>
      </c>
      <c r="G58" s="2"/>
    </row>
    <row r="59" spans="1:7" x14ac:dyDescent="0.25">
      <c r="A59" s="176"/>
      <c r="B59" s="176"/>
      <c r="C59" s="177"/>
      <c r="D59" s="2"/>
      <c r="E59" s="2"/>
      <c r="F59" s="2"/>
      <c r="G59" s="2"/>
    </row>
    <row r="60" spans="1:7" ht="45" x14ac:dyDescent="0.25">
      <c r="A60" s="176"/>
      <c r="B60" s="176"/>
      <c r="C60" s="177" t="s">
        <v>113</v>
      </c>
      <c r="D60" s="2"/>
      <c r="E60" s="2"/>
      <c r="F60" s="2"/>
      <c r="G60" s="2"/>
    </row>
    <row r="61" spans="1:7" x14ac:dyDescent="0.25">
      <c r="A61" s="176">
        <v>1</v>
      </c>
      <c r="B61" s="176" t="s">
        <v>2</v>
      </c>
      <c r="C61" s="177" t="s">
        <v>120</v>
      </c>
      <c r="D61" s="2">
        <v>538.6</v>
      </c>
      <c r="E61" s="2" t="s">
        <v>119</v>
      </c>
      <c r="F61" s="2">
        <f>D61</f>
        <v>538.6</v>
      </c>
      <c r="G61" s="2"/>
    </row>
    <row r="62" spans="1:7" x14ac:dyDescent="0.25">
      <c r="A62" s="176"/>
      <c r="B62" s="2"/>
      <c r="C62" s="175"/>
      <c r="D62" s="2"/>
      <c r="E62" s="2"/>
      <c r="F62" s="172">
        <f>SUM(F61)</f>
        <v>538.6</v>
      </c>
      <c r="G62" s="2"/>
    </row>
  </sheetData>
  <mergeCells count="1">
    <mergeCell ref="B3:C3"/>
  </mergeCells>
  <pageMargins left="0.7" right="0.7" top="0.75" bottom="0.75" header="0.3" footer="0.3"/>
  <pageSetup scale="97"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7"/>
  <sheetViews>
    <sheetView view="pageBreakPreview" zoomScale="60" workbookViewId="0">
      <selection activeCell="G11" sqref="G11"/>
    </sheetView>
  </sheetViews>
  <sheetFormatPr defaultRowHeight="15" x14ac:dyDescent="0.25"/>
  <cols>
    <col min="1" max="1" width="9.28515625" bestFit="1" customWidth="1"/>
    <col min="2" max="2" width="61.85546875" customWidth="1"/>
    <col min="3" max="4" width="3.42578125" customWidth="1"/>
    <col min="5" max="5" width="3.85546875" customWidth="1"/>
    <col min="6" max="6" width="9.28515625" bestFit="1" customWidth="1"/>
    <col min="9" max="9" width="10.85546875" bestFit="1" customWidth="1"/>
  </cols>
  <sheetData>
    <row r="1" spans="1:10" ht="35.25" customHeight="1" x14ac:dyDescent="0.25">
      <c r="A1" s="242" t="s">
        <v>59</v>
      </c>
      <c r="B1" s="243"/>
      <c r="C1" s="243"/>
      <c r="D1" s="243"/>
      <c r="E1" s="243"/>
      <c r="F1" s="243"/>
      <c r="G1" s="243"/>
      <c r="H1" s="243"/>
      <c r="I1" s="243"/>
      <c r="J1" s="243"/>
    </row>
    <row r="2" spans="1:10" ht="16.5" x14ac:dyDescent="0.25">
      <c r="A2" s="244" t="s">
        <v>0</v>
      </c>
      <c r="B2" s="246" t="s">
        <v>5</v>
      </c>
      <c r="C2" s="248" t="s">
        <v>2</v>
      </c>
      <c r="D2" s="249"/>
      <c r="E2" s="250"/>
      <c r="F2" s="254" t="s">
        <v>3</v>
      </c>
      <c r="G2" s="255"/>
      <c r="H2" s="256"/>
      <c r="I2" s="244" t="s">
        <v>4</v>
      </c>
      <c r="J2" s="75"/>
    </row>
    <row r="3" spans="1:10" ht="16.5" x14ac:dyDescent="0.25">
      <c r="A3" s="245"/>
      <c r="B3" s="247"/>
      <c r="C3" s="251"/>
      <c r="D3" s="252"/>
      <c r="E3" s="253"/>
      <c r="F3" s="4" t="s">
        <v>7</v>
      </c>
      <c r="G3" s="4" t="s">
        <v>8</v>
      </c>
      <c r="H3" s="4" t="s">
        <v>9</v>
      </c>
      <c r="I3" s="245"/>
      <c r="J3" s="75"/>
    </row>
    <row r="4" spans="1:10" ht="181.5" x14ac:dyDescent="0.25">
      <c r="A4" s="6">
        <v>1</v>
      </c>
      <c r="B4" s="7" t="s">
        <v>60</v>
      </c>
      <c r="C4" s="8"/>
      <c r="D4" s="9"/>
      <c r="E4" s="10"/>
      <c r="F4" s="11"/>
      <c r="G4" s="4"/>
      <c r="H4" s="4"/>
      <c r="I4" s="6"/>
      <c r="J4" s="75"/>
    </row>
    <row r="5" spans="1:10" ht="16.5" x14ac:dyDescent="0.25">
      <c r="A5" s="6"/>
      <c r="B5" s="12" t="s">
        <v>58</v>
      </c>
      <c r="C5" s="13"/>
      <c r="D5" s="14"/>
      <c r="E5" s="11"/>
      <c r="F5" s="11"/>
      <c r="G5" s="4"/>
      <c r="H5" s="4"/>
      <c r="I5" s="6"/>
      <c r="J5" s="76"/>
    </row>
    <row r="6" spans="1:10" ht="16.5" x14ac:dyDescent="0.25">
      <c r="A6" s="6"/>
      <c r="B6" s="15"/>
      <c r="C6" s="16">
        <v>1</v>
      </c>
      <c r="D6" s="17" t="s">
        <v>6</v>
      </c>
      <c r="E6" s="18">
        <v>1</v>
      </c>
      <c r="F6" s="19">
        <v>120</v>
      </c>
      <c r="G6" s="20"/>
      <c r="H6" s="20"/>
      <c r="I6" s="21">
        <f>F6*E6</f>
        <v>120</v>
      </c>
      <c r="J6" s="76"/>
    </row>
    <row r="7" spans="1:10" ht="16.5" x14ac:dyDescent="0.25">
      <c r="A7" s="6"/>
      <c r="B7" s="15"/>
      <c r="C7" s="16"/>
      <c r="D7" s="17"/>
      <c r="E7" s="18"/>
      <c r="F7" s="19"/>
      <c r="G7" s="20"/>
      <c r="H7" s="20"/>
      <c r="I7" s="22">
        <f>SUM(I6:I6)</f>
        <v>120</v>
      </c>
      <c r="J7" s="76" t="s">
        <v>23</v>
      </c>
    </row>
    <row r="8" spans="1:10" ht="49.5" x14ac:dyDescent="0.25">
      <c r="A8" s="6">
        <v>2</v>
      </c>
      <c r="B8" s="23" t="s">
        <v>61</v>
      </c>
      <c r="C8" s="16"/>
      <c r="D8" s="17"/>
      <c r="E8" s="18"/>
      <c r="F8" s="19"/>
      <c r="G8" s="20"/>
      <c r="H8" s="20"/>
      <c r="I8" s="22"/>
      <c r="J8" s="76"/>
    </row>
    <row r="9" spans="1:10" ht="16.5" x14ac:dyDescent="0.25">
      <c r="A9" s="6"/>
      <c r="B9" s="12" t="s">
        <v>58</v>
      </c>
      <c r="C9" s="16">
        <v>1</v>
      </c>
      <c r="D9" s="17" t="s">
        <v>6</v>
      </c>
      <c r="E9" s="18">
        <v>1</v>
      </c>
      <c r="F9" s="19">
        <v>120</v>
      </c>
      <c r="G9" s="20"/>
      <c r="H9" s="20"/>
      <c r="I9" s="21">
        <f>F9*E9</f>
        <v>120</v>
      </c>
      <c r="J9" s="76"/>
    </row>
    <row r="10" spans="1:10" ht="16.5" x14ac:dyDescent="0.25">
      <c r="A10" s="6"/>
      <c r="B10" s="15"/>
      <c r="C10" s="16"/>
      <c r="D10" s="17"/>
      <c r="E10" s="18"/>
      <c r="F10" s="19"/>
      <c r="G10" s="20"/>
      <c r="H10" s="20"/>
      <c r="I10" s="22">
        <f>SUM(I9:I9)</f>
        <v>120</v>
      </c>
      <c r="J10" s="76" t="s">
        <v>23</v>
      </c>
    </row>
    <row r="11" spans="1:10" ht="135" x14ac:dyDescent="0.25">
      <c r="A11" s="20">
        <v>2</v>
      </c>
      <c r="B11" s="24" t="s">
        <v>62</v>
      </c>
      <c r="C11" s="16"/>
      <c r="D11" s="17"/>
      <c r="E11" s="18"/>
      <c r="F11" s="18"/>
      <c r="G11" s="20"/>
      <c r="H11" s="20"/>
      <c r="I11" s="25"/>
      <c r="J11" s="257"/>
    </row>
    <row r="12" spans="1:10" ht="16.5" x14ac:dyDescent="0.25">
      <c r="A12" s="20"/>
      <c r="B12" s="12" t="s">
        <v>58</v>
      </c>
      <c r="C12" s="16">
        <v>1</v>
      </c>
      <c r="D12" s="17" t="s">
        <v>6</v>
      </c>
      <c r="E12" s="18">
        <v>1</v>
      </c>
      <c r="F12" s="19">
        <v>25</v>
      </c>
      <c r="G12" s="20"/>
      <c r="H12" s="20"/>
      <c r="I12" s="26">
        <f>F12*E12</f>
        <v>25</v>
      </c>
      <c r="J12" s="257"/>
    </row>
    <row r="13" spans="1:10" ht="16.5" x14ac:dyDescent="0.25">
      <c r="A13" s="20"/>
      <c r="B13" s="15"/>
      <c r="C13" s="16"/>
      <c r="D13" s="17"/>
      <c r="E13" s="18"/>
      <c r="F13" s="19"/>
      <c r="G13" s="20"/>
      <c r="H13" s="20"/>
      <c r="I13" s="27">
        <f>SUM(I12:I12)</f>
        <v>25</v>
      </c>
      <c r="J13" s="77" t="s">
        <v>10</v>
      </c>
    </row>
    <row r="14" spans="1:10" ht="151.5" x14ac:dyDescent="0.25">
      <c r="A14" s="20">
        <v>4</v>
      </c>
      <c r="B14" s="24" t="s">
        <v>63</v>
      </c>
      <c r="C14" s="28"/>
      <c r="D14" s="29"/>
      <c r="E14" s="30"/>
      <c r="F14" s="18"/>
      <c r="G14" s="20"/>
      <c r="H14" s="20"/>
      <c r="I14" s="31"/>
      <c r="J14" s="257"/>
    </row>
    <row r="15" spans="1:10" ht="16.5" x14ac:dyDescent="0.25">
      <c r="A15" s="20"/>
      <c r="B15" s="12" t="s">
        <v>58</v>
      </c>
      <c r="C15" s="16">
        <v>1</v>
      </c>
      <c r="D15" s="17" t="s">
        <v>6</v>
      </c>
      <c r="E15" s="18">
        <v>1</v>
      </c>
      <c r="F15" s="19">
        <v>50</v>
      </c>
      <c r="G15" s="20"/>
      <c r="H15" s="20"/>
      <c r="I15" s="26">
        <f>F15*E15</f>
        <v>50</v>
      </c>
      <c r="J15" s="257"/>
    </row>
    <row r="16" spans="1:10" ht="16.5" x14ac:dyDescent="0.25">
      <c r="A16" s="20"/>
      <c r="B16" s="15"/>
      <c r="C16" s="16"/>
      <c r="D16" s="17"/>
      <c r="E16" s="18"/>
      <c r="F16" s="18"/>
      <c r="G16" s="20"/>
      <c r="H16" s="20"/>
      <c r="I16" s="27">
        <f>SUM(I15:I15)</f>
        <v>50</v>
      </c>
      <c r="J16" s="77" t="s">
        <v>10</v>
      </c>
    </row>
    <row r="17" spans="1:10" ht="115.5" x14ac:dyDescent="0.25">
      <c r="A17" s="20">
        <v>5</v>
      </c>
      <c r="B17" s="32" t="s">
        <v>64</v>
      </c>
      <c r="C17" s="28"/>
      <c r="D17" s="29"/>
      <c r="E17" s="30"/>
      <c r="F17" s="18"/>
      <c r="G17" s="20"/>
      <c r="H17" s="20"/>
      <c r="I17" s="26"/>
      <c r="J17" s="75"/>
    </row>
    <row r="18" spans="1:10" ht="16.5" x14ac:dyDescent="0.25">
      <c r="A18" s="20"/>
      <c r="B18" s="12" t="s">
        <v>58</v>
      </c>
      <c r="C18" s="16">
        <v>1</v>
      </c>
      <c r="D18" s="17" t="s">
        <v>6</v>
      </c>
      <c r="E18" s="18">
        <v>1</v>
      </c>
      <c r="F18" s="19">
        <v>120</v>
      </c>
      <c r="G18" s="20"/>
      <c r="H18" s="20"/>
      <c r="I18" s="26">
        <f>F18*E18</f>
        <v>120</v>
      </c>
      <c r="J18" s="36"/>
    </row>
    <row r="19" spans="1:10" ht="16.5" x14ac:dyDescent="0.25">
      <c r="A19" s="20"/>
      <c r="B19" s="15"/>
      <c r="C19" s="16"/>
      <c r="D19" s="17"/>
      <c r="E19" s="18"/>
      <c r="F19" s="33"/>
      <c r="G19" s="20"/>
      <c r="H19" s="20"/>
      <c r="I19" s="27">
        <f>SUM(I18:I18)</f>
        <v>120</v>
      </c>
      <c r="J19" s="77" t="s">
        <v>10</v>
      </c>
    </row>
    <row r="20" spans="1:10" ht="84.75" customHeight="1" x14ac:dyDescent="0.25">
      <c r="A20" s="20">
        <v>6</v>
      </c>
      <c r="B20" s="34" t="s">
        <v>65</v>
      </c>
      <c r="C20" s="35"/>
      <c r="D20" s="36"/>
      <c r="E20" s="37"/>
      <c r="F20" s="38"/>
      <c r="G20" s="39"/>
      <c r="H20" s="39"/>
      <c r="I20" s="40"/>
      <c r="J20" s="257"/>
    </row>
    <row r="21" spans="1:10" ht="16.5" x14ac:dyDescent="0.25">
      <c r="A21" s="20"/>
      <c r="B21" s="15"/>
      <c r="C21" s="41">
        <v>1</v>
      </c>
      <c r="D21" s="42" t="s">
        <v>6</v>
      </c>
      <c r="E21" s="43">
        <v>1</v>
      </c>
      <c r="F21" s="44">
        <v>8</v>
      </c>
      <c r="G21" s="39"/>
      <c r="H21" s="39"/>
      <c r="I21" s="26">
        <f>F21*E21</f>
        <v>8</v>
      </c>
      <c r="J21" s="257"/>
    </row>
    <row r="22" spans="1:10" ht="16.5" x14ac:dyDescent="0.25">
      <c r="A22" s="20"/>
      <c r="B22" s="15"/>
      <c r="C22" s="41"/>
      <c r="D22" s="42"/>
      <c r="E22" s="43"/>
      <c r="F22" s="44"/>
      <c r="G22" s="39"/>
      <c r="H22" s="39"/>
      <c r="I22" s="27">
        <f>SUM(I21:I21)</f>
        <v>8</v>
      </c>
      <c r="J22" s="75" t="s">
        <v>19</v>
      </c>
    </row>
    <row r="23" spans="1:10" ht="49.5" x14ac:dyDescent="0.25">
      <c r="A23" s="20">
        <v>7</v>
      </c>
      <c r="B23" s="45" t="s">
        <v>66</v>
      </c>
      <c r="C23" s="46"/>
      <c r="D23" s="47"/>
      <c r="E23" s="48"/>
      <c r="F23" s="49"/>
      <c r="G23" s="50"/>
      <c r="H23" s="50"/>
      <c r="I23" s="40"/>
      <c r="J23" s="257"/>
    </row>
    <row r="24" spans="1:10" ht="16.5" x14ac:dyDescent="0.25">
      <c r="A24" s="20"/>
      <c r="B24" s="15"/>
      <c r="C24" s="41">
        <v>1</v>
      </c>
      <c r="D24" s="42" t="s">
        <v>6</v>
      </c>
      <c r="E24" s="43">
        <v>1</v>
      </c>
      <c r="F24" s="44"/>
      <c r="G24" s="39"/>
      <c r="H24" s="39"/>
      <c r="I24" s="78">
        <v>1</v>
      </c>
      <c r="J24" s="257"/>
    </row>
    <row r="25" spans="1:10" ht="16.5" x14ac:dyDescent="0.25">
      <c r="A25" s="20"/>
      <c r="B25" s="15"/>
      <c r="C25" s="41"/>
      <c r="D25" s="42"/>
      <c r="E25" s="43"/>
      <c r="F25" s="44"/>
      <c r="G25" s="39"/>
      <c r="H25" s="39"/>
      <c r="I25" s="27">
        <f>SUM(I24:I24)</f>
        <v>1</v>
      </c>
      <c r="J25" s="75" t="s">
        <v>2</v>
      </c>
    </row>
    <row r="26" spans="1:10" ht="33" x14ac:dyDescent="0.25">
      <c r="A26" s="25">
        <v>8</v>
      </c>
      <c r="B26" s="51" t="s">
        <v>67</v>
      </c>
      <c r="C26" s="41">
        <v>1</v>
      </c>
      <c r="D26" s="42" t="s">
        <v>6</v>
      </c>
      <c r="E26" s="43">
        <v>1</v>
      </c>
      <c r="F26" s="44">
        <v>120</v>
      </c>
      <c r="G26" s="39"/>
      <c r="H26" s="39"/>
      <c r="I26" s="26">
        <f>F26*E26</f>
        <v>120</v>
      </c>
      <c r="J26" s="36"/>
    </row>
    <row r="27" spans="1:10" ht="16.5" x14ac:dyDescent="0.25">
      <c r="A27" s="20"/>
      <c r="B27" s="15"/>
      <c r="C27" s="41"/>
      <c r="D27" s="42"/>
      <c r="E27" s="43"/>
      <c r="F27" s="44"/>
      <c r="G27" s="39"/>
      <c r="H27" s="39"/>
      <c r="I27" s="27">
        <f>SUM(I26:I26)</f>
        <v>120</v>
      </c>
      <c r="J27" s="75" t="s">
        <v>10</v>
      </c>
    </row>
    <row r="28" spans="1:10" ht="49.5" x14ac:dyDescent="0.25">
      <c r="A28" s="20">
        <v>9</v>
      </c>
      <c r="B28" s="52" t="s">
        <v>68</v>
      </c>
      <c r="C28" s="41">
        <v>1</v>
      </c>
      <c r="D28" s="42" t="s">
        <v>6</v>
      </c>
      <c r="E28" s="43">
        <v>2</v>
      </c>
      <c r="F28" s="44"/>
      <c r="G28" s="39"/>
      <c r="H28" s="39"/>
      <c r="I28" s="26">
        <f>E28</f>
        <v>2</v>
      </c>
      <c r="J28" s="36"/>
    </row>
    <row r="29" spans="1:10" ht="16.5" x14ac:dyDescent="0.25">
      <c r="A29" s="20"/>
      <c r="B29" s="15"/>
      <c r="C29" s="41"/>
      <c r="D29" s="42"/>
      <c r="E29" s="43"/>
      <c r="F29" s="44"/>
      <c r="G29" s="39"/>
      <c r="H29" s="39"/>
      <c r="I29" s="27">
        <f>SUM(I28:I28)</f>
        <v>2</v>
      </c>
      <c r="J29" s="75" t="s">
        <v>2</v>
      </c>
    </row>
    <row r="30" spans="1:10" ht="115.5" x14ac:dyDescent="0.25">
      <c r="A30" s="20">
        <v>10</v>
      </c>
      <c r="B30" s="53" t="s">
        <v>69</v>
      </c>
      <c r="C30" s="35"/>
      <c r="D30" s="36"/>
      <c r="E30" s="37"/>
      <c r="F30" s="38"/>
      <c r="G30" s="39"/>
      <c r="H30" s="39"/>
      <c r="I30" s="40"/>
      <c r="J30" s="75"/>
    </row>
    <row r="31" spans="1:10" ht="16.5" x14ac:dyDescent="0.25">
      <c r="A31" s="20"/>
      <c r="B31" s="54" t="s">
        <v>11</v>
      </c>
      <c r="C31" s="41">
        <v>1</v>
      </c>
      <c r="D31" s="42" t="s">
        <v>6</v>
      </c>
      <c r="E31" s="43">
        <v>1</v>
      </c>
      <c r="F31" s="19">
        <v>120</v>
      </c>
      <c r="G31" s="39"/>
      <c r="H31" s="39"/>
      <c r="I31" s="26">
        <f>F31*E31</f>
        <v>120</v>
      </c>
      <c r="J31" s="75"/>
    </row>
    <row r="32" spans="1:10" ht="16.5" x14ac:dyDescent="0.25">
      <c r="A32" s="20"/>
      <c r="B32" s="15"/>
      <c r="C32" s="41"/>
      <c r="D32" s="42"/>
      <c r="E32" s="43"/>
      <c r="F32" s="18"/>
      <c r="G32" s="39"/>
      <c r="H32" s="39"/>
      <c r="I32" s="27">
        <f>SUM(I31:I31)</f>
        <v>120</v>
      </c>
      <c r="J32" s="75" t="s">
        <v>10</v>
      </c>
    </row>
    <row r="33" spans="1:10" ht="33" x14ac:dyDescent="0.25">
      <c r="A33" s="20">
        <v>11</v>
      </c>
      <c r="B33" s="51" t="s">
        <v>70</v>
      </c>
      <c r="C33" s="35"/>
      <c r="D33" s="36"/>
      <c r="E33" s="37"/>
      <c r="F33" s="38"/>
      <c r="G33" s="39"/>
      <c r="H33" s="39"/>
      <c r="I33" s="40"/>
      <c r="J33" s="75"/>
    </row>
    <row r="34" spans="1:10" ht="16.5" x14ac:dyDescent="0.25">
      <c r="A34" s="20"/>
      <c r="B34" s="15"/>
      <c r="C34" s="41">
        <v>1</v>
      </c>
      <c r="D34" s="42" t="s">
        <v>6</v>
      </c>
      <c r="E34" s="43">
        <v>1</v>
      </c>
      <c r="F34" s="44">
        <v>90</v>
      </c>
      <c r="G34" s="39"/>
      <c r="H34" s="39"/>
      <c r="I34" s="26">
        <f>F34*E34</f>
        <v>90</v>
      </c>
      <c r="J34" s="75"/>
    </row>
    <row r="35" spans="1:10" ht="16.5" x14ac:dyDescent="0.25">
      <c r="A35" s="20"/>
      <c r="B35" s="15"/>
      <c r="C35" s="41"/>
      <c r="D35" s="42"/>
      <c r="E35" s="43"/>
      <c r="F35" s="43"/>
      <c r="G35" s="39"/>
      <c r="H35" s="39"/>
      <c r="I35" s="27">
        <f>SUM(I34:I34)</f>
        <v>90</v>
      </c>
      <c r="J35" s="75" t="s">
        <v>10</v>
      </c>
    </row>
    <row r="36" spans="1:10" ht="258" customHeight="1" x14ac:dyDescent="0.25">
      <c r="A36" s="20">
        <v>12</v>
      </c>
      <c r="B36" s="51" t="s">
        <v>75</v>
      </c>
      <c r="C36" s="41">
        <v>1</v>
      </c>
      <c r="D36" s="42" t="s">
        <v>6</v>
      </c>
      <c r="E36" s="43">
        <v>1</v>
      </c>
      <c r="F36" s="43"/>
      <c r="G36" s="39"/>
      <c r="H36" s="39"/>
      <c r="I36" s="55">
        <f>E36</f>
        <v>1</v>
      </c>
      <c r="J36" s="75"/>
    </row>
    <row r="37" spans="1:10" ht="16.5" x14ac:dyDescent="0.25">
      <c r="A37" s="20"/>
      <c r="B37" s="15"/>
      <c r="C37" s="41"/>
      <c r="D37" s="42"/>
      <c r="E37" s="43"/>
      <c r="F37" s="43"/>
      <c r="G37" s="39"/>
      <c r="H37" s="39"/>
      <c r="I37" s="56">
        <f>SUM(I36)</f>
        <v>1</v>
      </c>
      <c r="J37" s="75" t="s">
        <v>2</v>
      </c>
    </row>
    <row r="38" spans="1:10" ht="181.5" x14ac:dyDescent="0.25">
      <c r="A38" s="20">
        <v>13</v>
      </c>
      <c r="B38" s="57" t="s">
        <v>71</v>
      </c>
      <c r="C38" s="35"/>
      <c r="D38" s="36"/>
      <c r="E38" s="37"/>
      <c r="F38" s="58"/>
      <c r="G38" s="39"/>
      <c r="H38" s="39"/>
      <c r="I38" s="39"/>
      <c r="J38" s="75"/>
    </row>
    <row r="39" spans="1:10" ht="16.5" x14ac:dyDescent="0.25">
      <c r="A39" s="20"/>
      <c r="B39" s="59" t="s">
        <v>27</v>
      </c>
      <c r="C39" s="41">
        <v>1</v>
      </c>
      <c r="D39" s="42" t="s">
        <v>6</v>
      </c>
      <c r="E39" s="43">
        <v>1</v>
      </c>
      <c r="F39" s="43"/>
      <c r="G39" s="39"/>
      <c r="H39" s="39"/>
      <c r="I39" s="55">
        <f>E39</f>
        <v>1</v>
      </c>
      <c r="J39" s="75"/>
    </row>
    <row r="40" spans="1:10" ht="16.5" x14ac:dyDescent="0.25">
      <c r="A40" s="20"/>
      <c r="B40" s="15"/>
      <c r="C40" s="41"/>
      <c r="D40" s="42"/>
      <c r="E40" s="43"/>
      <c r="F40" s="43"/>
      <c r="G40" s="39"/>
      <c r="H40" s="39"/>
      <c r="I40" s="56">
        <f>SUM(I39:I39)</f>
        <v>1</v>
      </c>
      <c r="J40" s="75" t="s">
        <v>2</v>
      </c>
    </row>
    <row r="41" spans="1:10" ht="181.5" customHeight="1" x14ac:dyDescent="0.25">
      <c r="A41" s="20">
        <v>14</v>
      </c>
      <c r="B41" s="60" t="s">
        <v>72</v>
      </c>
      <c r="C41" s="41"/>
      <c r="D41" s="42"/>
      <c r="E41" s="43"/>
      <c r="F41" s="43"/>
      <c r="G41" s="39"/>
      <c r="H41" s="39"/>
      <c r="I41" s="56"/>
      <c r="J41" s="75"/>
    </row>
    <row r="42" spans="1:10" ht="16.5" x14ac:dyDescent="0.25">
      <c r="A42" s="20"/>
      <c r="B42" s="61" t="s">
        <v>20</v>
      </c>
      <c r="C42" s="41"/>
      <c r="D42" s="42"/>
      <c r="E42" s="43"/>
      <c r="F42" s="43"/>
      <c r="G42" s="39"/>
      <c r="H42" s="39"/>
      <c r="I42" s="56"/>
      <c r="J42" s="75"/>
    </row>
    <row r="43" spans="1:10" ht="16.5" x14ac:dyDescent="0.25">
      <c r="A43" s="20"/>
      <c r="B43" s="62" t="s">
        <v>21</v>
      </c>
      <c r="C43" s="41">
        <v>1</v>
      </c>
      <c r="D43" s="42" t="s">
        <v>6</v>
      </c>
      <c r="E43" s="43">
        <v>1</v>
      </c>
      <c r="F43" s="44">
        <v>30</v>
      </c>
      <c r="G43" s="39"/>
      <c r="H43" s="39"/>
      <c r="I43" s="55">
        <f>F43*E43</f>
        <v>30</v>
      </c>
      <c r="J43" s="75"/>
    </row>
    <row r="44" spans="1:10" ht="16.5" x14ac:dyDescent="0.25">
      <c r="A44" s="20"/>
      <c r="B44" s="15"/>
      <c r="C44" s="63"/>
      <c r="D44" s="64"/>
      <c r="E44" s="65"/>
      <c r="F44" s="44"/>
      <c r="G44" s="39"/>
      <c r="H44" s="39"/>
      <c r="I44" s="56"/>
      <c r="J44" s="75" t="s">
        <v>23</v>
      </c>
    </row>
    <row r="45" spans="1:10" ht="16.5" x14ac:dyDescent="0.25">
      <c r="A45" s="20"/>
      <c r="B45" s="15" t="s">
        <v>26</v>
      </c>
      <c r="C45" s="41">
        <v>1</v>
      </c>
      <c r="D45" s="42" t="s">
        <v>6</v>
      </c>
      <c r="E45" s="43">
        <v>1</v>
      </c>
      <c r="F45" s="44">
        <v>22</v>
      </c>
      <c r="G45" s="39"/>
      <c r="H45" s="39"/>
      <c r="I45" s="55">
        <f>F45*E45</f>
        <v>22</v>
      </c>
      <c r="J45" s="75"/>
    </row>
    <row r="46" spans="1:10" ht="16.5" x14ac:dyDescent="0.25">
      <c r="A46" s="20"/>
      <c r="B46" s="15"/>
      <c r="C46" s="63"/>
      <c r="D46" s="64"/>
      <c r="E46" s="65"/>
      <c r="F46" s="44"/>
      <c r="G46" s="39"/>
      <c r="H46" s="39"/>
      <c r="I46" s="56">
        <f>SUM(I43:I45)</f>
        <v>52</v>
      </c>
      <c r="J46" s="75" t="s">
        <v>23</v>
      </c>
    </row>
    <row r="47" spans="1:10" ht="183" customHeight="1" x14ac:dyDescent="0.25">
      <c r="A47" s="20">
        <v>15</v>
      </c>
      <c r="B47" s="66" t="s">
        <v>73</v>
      </c>
      <c r="C47" s="63"/>
      <c r="D47" s="64"/>
      <c r="E47" s="65"/>
      <c r="F47" s="44"/>
      <c r="G47" s="39"/>
      <c r="H47" s="39"/>
      <c r="I47" s="56"/>
      <c r="J47" s="75"/>
    </row>
    <row r="48" spans="1:10" ht="16.5" x14ac:dyDescent="0.25">
      <c r="A48" s="20"/>
      <c r="B48" s="15" t="s">
        <v>22</v>
      </c>
      <c r="C48" s="41">
        <v>1</v>
      </c>
      <c r="D48" s="42" t="s">
        <v>6</v>
      </c>
      <c r="E48" s="43">
        <v>1</v>
      </c>
      <c r="F48" s="44">
        <v>60</v>
      </c>
      <c r="G48" s="39"/>
      <c r="H48" s="39"/>
      <c r="I48" s="55">
        <f>F48*E48</f>
        <v>60</v>
      </c>
      <c r="J48" s="75"/>
    </row>
    <row r="49" spans="1:10" ht="16.5" x14ac:dyDescent="0.25">
      <c r="A49" s="20"/>
      <c r="B49" s="15"/>
      <c r="C49" s="63"/>
      <c r="D49" s="64"/>
      <c r="E49" s="65"/>
      <c r="F49" s="43"/>
      <c r="G49" s="39"/>
      <c r="H49" s="39"/>
      <c r="I49" s="56">
        <f>SUM(I48:I48)</f>
        <v>60</v>
      </c>
      <c r="J49" s="75" t="s">
        <v>10</v>
      </c>
    </row>
    <row r="50" spans="1:10" ht="33" x14ac:dyDescent="0.25">
      <c r="A50" s="20">
        <v>16</v>
      </c>
      <c r="B50" s="23" t="s">
        <v>74</v>
      </c>
      <c r="C50" s="41"/>
      <c r="D50" s="42"/>
      <c r="E50" s="43"/>
      <c r="F50" s="43"/>
      <c r="G50" s="39"/>
      <c r="H50" s="39"/>
      <c r="I50" s="56"/>
      <c r="J50" s="75"/>
    </row>
    <row r="51" spans="1:10" ht="16.5" x14ac:dyDescent="0.25">
      <c r="A51" s="20"/>
      <c r="B51" s="23" t="s">
        <v>24</v>
      </c>
      <c r="C51" s="41">
        <v>1</v>
      </c>
      <c r="D51" s="42" t="s">
        <v>6</v>
      </c>
      <c r="E51" s="43">
        <v>1</v>
      </c>
      <c r="F51" s="43"/>
      <c r="G51" s="39"/>
      <c r="H51" s="39"/>
      <c r="I51" s="56">
        <v>1</v>
      </c>
      <c r="J51" s="75" t="s">
        <v>25</v>
      </c>
    </row>
    <row r="52" spans="1:10" ht="82.5" x14ac:dyDescent="0.25">
      <c r="A52" s="20">
        <v>17</v>
      </c>
      <c r="B52" s="51" t="s">
        <v>12</v>
      </c>
      <c r="C52" s="67"/>
      <c r="D52" s="68"/>
      <c r="E52" s="58"/>
      <c r="F52" s="38"/>
      <c r="G52" s="39"/>
      <c r="H52" s="39"/>
      <c r="I52" s="39"/>
      <c r="J52" s="257"/>
    </row>
    <row r="53" spans="1:10" ht="16.5" x14ac:dyDescent="0.25">
      <c r="A53" s="20"/>
      <c r="B53" s="15"/>
      <c r="C53" s="41">
        <v>1</v>
      </c>
      <c r="D53" s="42" t="s">
        <v>6</v>
      </c>
      <c r="E53" s="43">
        <v>1</v>
      </c>
      <c r="F53" s="43"/>
      <c r="G53" s="39"/>
      <c r="H53" s="39"/>
      <c r="I53" s="55">
        <f>E53</f>
        <v>1</v>
      </c>
      <c r="J53" s="257"/>
    </row>
    <row r="54" spans="1:10" ht="16.5" x14ac:dyDescent="0.25">
      <c r="A54" s="20"/>
      <c r="B54" s="15"/>
      <c r="C54" s="69"/>
      <c r="D54" s="70"/>
      <c r="E54" s="71"/>
      <c r="F54" s="43"/>
      <c r="G54" s="39"/>
      <c r="H54" s="39"/>
      <c r="I54" s="56">
        <f>SUM(I53:I53)</f>
        <v>1</v>
      </c>
      <c r="J54" s="75" t="s">
        <v>2</v>
      </c>
    </row>
    <row r="55" spans="1:10" ht="16.5" x14ac:dyDescent="0.25">
      <c r="A55" s="20">
        <v>18</v>
      </c>
      <c r="B55" s="59" t="s">
        <v>28</v>
      </c>
      <c r="C55" s="69"/>
      <c r="D55" s="70"/>
      <c r="E55" s="71"/>
      <c r="F55" s="43"/>
      <c r="G55" s="39"/>
      <c r="H55" s="39"/>
      <c r="I55" s="39" t="s">
        <v>18</v>
      </c>
      <c r="J55" s="75"/>
    </row>
    <row r="56" spans="1:10" ht="16.5" x14ac:dyDescent="0.25">
      <c r="A56" s="20">
        <v>19</v>
      </c>
      <c r="B56" s="15" t="s">
        <v>29</v>
      </c>
      <c r="C56" s="69"/>
      <c r="D56" s="70"/>
      <c r="E56" s="71"/>
      <c r="F56" s="43"/>
      <c r="G56" s="39"/>
      <c r="H56" s="39"/>
      <c r="I56" s="39" t="s">
        <v>18</v>
      </c>
      <c r="J56" s="75"/>
    </row>
    <row r="57" spans="1:10" ht="16.5" x14ac:dyDescent="0.25">
      <c r="A57" s="20">
        <v>20</v>
      </c>
      <c r="B57" s="59" t="s">
        <v>30</v>
      </c>
      <c r="C57" s="72"/>
      <c r="D57" s="73"/>
      <c r="E57" s="74"/>
      <c r="F57" s="74"/>
      <c r="G57" s="5"/>
      <c r="H57" s="5"/>
      <c r="I57" s="39" t="s">
        <v>18</v>
      </c>
      <c r="J57" s="36"/>
    </row>
  </sheetData>
  <mergeCells count="11">
    <mergeCell ref="J11:J12"/>
    <mergeCell ref="J14:J15"/>
    <mergeCell ref="J20:J21"/>
    <mergeCell ref="J23:J24"/>
    <mergeCell ref="J52:J53"/>
    <mergeCell ref="A1:J1"/>
    <mergeCell ref="A2:A3"/>
    <mergeCell ref="B2:B3"/>
    <mergeCell ref="C2:E3"/>
    <mergeCell ref="F2:H2"/>
    <mergeCell ref="I2:I3"/>
  </mergeCells>
  <pageMargins left="0.7" right="0.7" top="0.75" bottom="0.75" header="0.3" footer="0.3"/>
  <pageSetup scale="6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73"/>
  <sheetViews>
    <sheetView topLeftCell="A61" workbookViewId="0">
      <selection activeCell="F72" sqref="F72"/>
    </sheetView>
  </sheetViews>
  <sheetFormatPr defaultRowHeight="15" x14ac:dyDescent="0.25"/>
  <cols>
    <col min="1" max="1" width="3.85546875" customWidth="1"/>
    <col min="2" max="2" width="49.85546875" customWidth="1"/>
    <col min="3" max="3" width="3.28515625" customWidth="1"/>
    <col min="4" max="4" width="2.42578125" customWidth="1"/>
    <col min="5" max="5" width="3" customWidth="1"/>
    <col min="6" max="6" width="9.140625" customWidth="1"/>
    <col min="7" max="7" width="5.85546875" customWidth="1"/>
    <col min="8" max="8" width="6.42578125" customWidth="1"/>
    <col min="9" max="9" width="9.85546875" customWidth="1"/>
    <col min="10" max="10" width="4.140625" customWidth="1"/>
  </cols>
  <sheetData>
    <row r="1" spans="1:10" ht="65.25" customHeight="1" x14ac:dyDescent="0.25">
      <c r="A1" s="258" t="s">
        <v>310</v>
      </c>
      <c r="B1" s="258"/>
      <c r="C1" s="258"/>
      <c r="D1" s="258"/>
      <c r="E1" s="258"/>
      <c r="F1" s="258"/>
      <c r="G1" s="258"/>
      <c r="H1" s="258"/>
      <c r="I1" s="258"/>
      <c r="J1" s="258"/>
    </row>
    <row r="2" spans="1:10" ht="21" customHeight="1" x14ac:dyDescent="0.25">
      <c r="A2" s="259" t="s">
        <v>123</v>
      </c>
      <c r="B2" s="259"/>
      <c r="C2" s="259"/>
      <c r="D2" s="259"/>
      <c r="E2" s="259"/>
      <c r="F2" s="259"/>
      <c r="G2" s="259"/>
      <c r="H2" s="259"/>
      <c r="I2" s="259"/>
      <c r="J2" s="259"/>
    </row>
    <row r="3" spans="1:10" ht="18.75" customHeight="1" x14ac:dyDescent="0.25">
      <c r="A3" s="260" t="s">
        <v>88</v>
      </c>
      <c r="B3" s="262" t="s">
        <v>5</v>
      </c>
      <c r="C3" s="263" t="s">
        <v>2</v>
      </c>
      <c r="D3" s="264"/>
      <c r="E3" s="265"/>
      <c r="F3" s="266" t="s">
        <v>80</v>
      </c>
      <c r="G3" s="267"/>
      <c r="H3" s="268"/>
      <c r="I3" s="269" t="s">
        <v>4</v>
      </c>
      <c r="J3" s="105"/>
    </row>
    <row r="4" spans="1:10" ht="18.75" customHeight="1" x14ac:dyDescent="0.25">
      <c r="A4" s="261"/>
      <c r="B4" s="261"/>
      <c r="C4" s="266"/>
      <c r="D4" s="267"/>
      <c r="E4" s="268"/>
      <c r="F4" s="80" t="s">
        <v>77</v>
      </c>
      <c r="G4" s="80" t="s">
        <v>78</v>
      </c>
      <c r="H4" s="80" t="s">
        <v>79</v>
      </c>
      <c r="I4" s="270"/>
      <c r="J4" s="81"/>
    </row>
    <row r="5" spans="1:10" ht="177.75" customHeight="1" x14ac:dyDescent="0.25">
      <c r="A5" s="181">
        <v>1</v>
      </c>
      <c r="B5" s="82" t="s">
        <v>81</v>
      </c>
      <c r="C5" s="178"/>
      <c r="D5" s="179"/>
      <c r="E5" s="180"/>
      <c r="F5" s="83"/>
      <c r="G5" s="80"/>
      <c r="H5" s="80"/>
      <c r="I5" s="181"/>
      <c r="J5" s="79"/>
    </row>
    <row r="6" spans="1:10" ht="15.75" x14ac:dyDescent="0.25">
      <c r="A6" s="181"/>
      <c r="B6" s="84" t="s">
        <v>76</v>
      </c>
      <c r="C6" s="85"/>
      <c r="D6" s="86"/>
      <c r="E6" s="87"/>
      <c r="F6" s="87"/>
      <c r="G6" s="88"/>
      <c r="H6" s="88"/>
      <c r="I6" s="89"/>
      <c r="J6" s="90"/>
    </row>
    <row r="7" spans="1:10" ht="15.75" x14ac:dyDescent="0.25">
      <c r="A7" s="181"/>
      <c r="B7" s="97" t="s">
        <v>124</v>
      </c>
      <c r="C7" s="85">
        <v>1</v>
      </c>
      <c r="D7" s="86" t="s">
        <v>6</v>
      </c>
      <c r="E7" s="87">
        <v>1</v>
      </c>
      <c r="F7" s="87">
        <v>45</v>
      </c>
      <c r="G7" s="88"/>
      <c r="H7" s="88"/>
      <c r="I7" s="89">
        <f t="shared" ref="I7" si="0">PRODUCT(C7:H7)</f>
        <v>45</v>
      </c>
      <c r="J7" s="90"/>
    </row>
    <row r="8" spans="1:10" ht="15.75" x14ac:dyDescent="0.25">
      <c r="A8" s="181"/>
      <c r="B8" s="97"/>
      <c r="C8" s="85"/>
      <c r="D8" s="86"/>
      <c r="E8" s="87"/>
      <c r="F8" s="87"/>
      <c r="G8" s="88"/>
      <c r="H8" s="80" t="s">
        <v>31</v>
      </c>
      <c r="I8" s="181">
        <f>SUM(I7:I7)</f>
        <v>45</v>
      </c>
      <c r="J8" s="90" t="s">
        <v>23</v>
      </c>
    </row>
    <row r="9" spans="1:10" ht="65.25" customHeight="1" x14ac:dyDescent="0.25">
      <c r="A9" s="181">
        <v>2</v>
      </c>
      <c r="B9" s="91" t="s">
        <v>91</v>
      </c>
      <c r="C9" s="85"/>
      <c r="D9" s="86"/>
      <c r="E9" s="87"/>
      <c r="F9" s="92"/>
      <c r="G9" s="88"/>
      <c r="H9" s="88"/>
      <c r="I9" s="93"/>
      <c r="J9" s="90"/>
    </row>
    <row r="10" spans="1:10" ht="15.75" x14ac:dyDescent="0.25">
      <c r="A10" s="181"/>
      <c r="B10" s="84" t="s">
        <v>76</v>
      </c>
      <c r="C10" s="85"/>
      <c r="D10" s="86"/>
      <c r="E10" s="87"/>
      <c r="F10" s="87"/>
      <c r="G10" s="88"/>
      <c r="H10" s="88"/>
      <c r="I10" s="89"/>
      <c r="J10" s="90"/>
    </row>
    <row r="11" spans="1:10" ht="15.75" x14ac:dyDescent="0.25">
      <c r="A11" s="181"/>
      <c r="B11" s="97" t="s">
        <v>124</v>
      </c>
      <c r="C11" s="85">
        <v>1</v>
      </c>
      <c r="D11" s="86" t="s">
        <v>6</v>
      </c>
      <c r="E11" s="87">
        <v>1</v>
      </c>
      <c r="F11" s="87">
        <v>45</v>
      </c>
      <c r="G11" s="88"/>
      <c r="H11" s="88"/>
      <c r="I11" s="89">
        <f t="shared" ref="I11" si="1">PRODUCT(C11:H11)</f>
        <v>45</v>
      </c>
      <c r="J11" s="90"/>
    </row>
    <row r="12" spans="1:10" ht="15.75" x14ac:dyDescent="0.25">
      <c r="A12" s="181"/>
      <c r="B12" s="97"/>
      <c r="C12" s="85"/>
      <c r="D12" s="86"/>
      <c r="E12" s="87"/>
      <c r="F12" s="87"/>
      <c r="G12" s="88"/>
      <c r="H12" s="80" t="s">
        <v>31</v>
      </c>
      <c r="I12" s="181">
        <f>SUM(I11:I11)</f>
        <v>45</v>
      </c>
      <c r="J12" s="90" t="s">
        <v>23</v>
      </c>
    </row>
    <row r="13" spans="1:10" ht="136.5" customHeight="1" x14ac:dyDescent="0.25">
      <c r="A13" s="80">
        <v>3</v>
      </c>
      <c r="B13" s="94" t="s">
        <v>82</v>
      </c>
      <c r="C13" s="85"/>
      <c r="D13" s="86"/>
      <c r="E13" s="87"/>
      <c r="F13" s="87"/>
      <c r="G13" s="88"/>
      <c r="H13" s="88"/>
      <c r="I13" s="95"/>
      <c r="J13" s="271"/>
    </row>
    <row r="14" spans="1:10" ht="15.75" x14ac:dyDescent="0.25">
      <c r="A14" s="88"/>
      <c r="B14" s="84" t="s">
        <v>76</v>
      </c>
      <c r="C14" s="85"/>
      <c r="D14" s="86"/>
      <c r="E14" s="87"/>
      <c r="F14" s="92"/>
      <c r="G14" s="88"/>
      <c r="H14" s="88"/>
      <c r="I14" s="96"/>
      <c r="J14" s="272"/>
    </row>
    <row r="15" spans="1:10" ht="15.75" x14ac:dyDescent="0.25">
      <c r="A15" s="88"/>
      <c r="B15" s="97" t="s">
        <v>124</v>
      </c>
      <c r="C15" s="85">
        <v>1</v>
      </c>
      <c r="D15" s="86" t="s">
        <v>6</v>
      </c>
      <c r="E15" s="87">
        <v>1</v>
      </c>
      <c r="F15" s="92">
        <v>21</v>
      </c>
      <c r="G15" s="88"/>
      <c r="H15" s="88"/>
      <c r="I15" s="96">
        <f t="shared" ref="I15" si="2">F15*E15</f>
        <v>21</v>
      </c>
      <c r="J15" s="182"/>
    </row>
    <row r="16" spans="1:10" ht="15.75" x14ac:dyDescent="0.25">
      <c r="A16" s="88"/>
      <c r="B16" s="97"/>
      <c r="C16" s="85"/>
      <c r="D16" s="86"/>
      <c r="E16" s="87"/>
      <c r="F16" s="92"/>
      <c r="G16" s="88"/>
      <c r="H16" s="88"/>
      <c r="I16" s="98">
        <f>SUM(I15:I15)</f>
        <v>21</v>
      </c>
      <c r="J16" s="99" t="s">
        <v>10</v>
      </c>
    </row>
    <row r="17" spans="1:10" ht="162.75" customHeight="1" x14ac:dyDescent="0.25">
      <c r="A17" s="80">
        <v>4</v>
      </c>
      <c r="B17" s="94" t="s">
        <v>83</v>
      </c>
      <c r="C17" s="100"/>
      <c r="D17" s="101"/>
      <c r="E17" s="102"/>
      <c r="F17" s="87"/>
      <c r="G17" s="88"/>
      <c r="H17" s="88"/>
      <c r="I17" s="103"/>
      <c r="J17" s="272"/>
    </row>
    <row r="18" spans="1:10" ht="15.75" x14ac:dyDescent="0.25">
      <c r="A18" s="88"/>
      <c r="B18" s="84" t="s">
        <v>76</v>
      </c>
      <c r="C18" s="85"/>
      <c r="D18" s="86"/>
      <c r="E18" s="87"/>
      <c r="F18" s="92"/>
      <c r="G18" s="88"/>
      <c r="H18" s="88"/>
      <c r="I18" s="96"/>
      <c r="J18" s="272"/>
    </row>
    <row r="19" spans="1:10" ht="15.75" x14ac:dyDescent="0.25">
      <c r="A19" s="88"/>
      <c r="B19" s="97" t="s">
        <v>124</v>
      </c>
      <c r="C19" s="85">
        <v>1</v>
      </c>
      <c r="D19" s="86" t="s">
        <v>6</v>
      </c>
      <c r="E19" s="87">
        <v>1</v>
      </c>
      <c r="F19" s="92">
        <v>24</v>
      </c>
      <c r="G19" s="88"/>
      <c r="H19" s="88"/>
      <c r="I19" s="96">
        <f t="shared" ref="I19" si="3">F19*E19</f>
        <v>24</v>
      </c>
      <c r="J19" s="182"/>
    </row>
    <row r="20" spans="1:10" ht="15.75" x14ac:dyDescent="0.25">
      <c r="A20" s="88"/>
      <c r="B20" s="97"/>
      <c r="C20" s="85"/>
      <c r="D20" s="86"/>
      <c r="E20" s="87"/>
      <c r="F20" s="92"/>
      <c r="G20" s="88"/>
      <c r="H20" s="88"/>
      <c r="I20" s="98">
        <f>SUM(I19:I19)</f>
        <v>24</v>
      </c>
      <c r="J20" s="99" t="s">
        <v>10</v>
      </c>
    </row>
    <row r="21" spans="1:10" ht="116.25" customHeight="1" x14ac:dyDescent="0.25">
      <c r="A21" s="80">
        <v>5</v>
      </c>
      <c r="B21" s="104" t="s">
        <v>84</v>
      </c>
      <c r="C21" s="100"/>
      <c r="D21" s="101"/>
      <c r="E21" s="102"/>
      <c r="F21" s="87"/>
      <c r="G21" s="88"/>
      <c r="H21" s="88"/>
      <c r="I21" s="96"/>
      <c r="J21" s="105"/>
    </row>
    <row r="22" spans="1:10" ht="15.75" x14ac:dyDescent="0.25">
      <c r="A22" s="88"/>
      <c r="B22" s="84" t="s">
        <v>76</v>
      </c>
      <c r="C22" s="85"/>
      <c r="D22" s="86"/>
      <c r="E22" s="87"/>
      <c r="F22" s="92"/>
      <c r="G22" s="88"/>
      <c r="H22" s="88"/>
      <c r="I22" s="96"/>
      <c r="J22" s="182"/>
    </row>
    <row r="23" spans="1:10" ht="15.75" x14ac:dyDescent="0.25">
      <c r="A23" s="88"/>
      <c r="B23" s="97" t="s">
        <v>124</v>
      </c>
      <c r="C23" s="85">
        <v>1</v>
      </c>
      <c r="D23" s="86" t="s">
        <v>6</v>
      </c>
      <c r="E23" s="87">
        <v>1</v>
      </c>
      <c r="F23" s="92">
        <v>45</v>
      </c>
      <c r="G23" s="88"/>
      <c r="H23" s="88"/>
      <c r="I23" s="96">
        <f t="shared" ref="I23" si="4">F23*E23</f>
        <v>45</v>
      </c>
      <c r="J23" s="182"/>
    </row>
    <row r="24" spans="1:10" ht="15.75" x14ac:dyDescent="0.25">
      <c r="A24" s="88"/>
      <c r="B24" s="97"/>
      <c r="C24" s="85"/>
      <c r="D24" s="86"/>
      <c r="E24" s="87"/>
      <c r="F24" s="92"/>
      <c r="G24" s="88"/>
      <c r="H24" s="88"/>
      <c r="I24" s="98">
        <f>SUM(I23:I23)</f>
        <v>45</v>
      </c>
      <c r="J24" s="99" t="s">
        <v>10</v>
      </c>
    </row>
    <row r="25" spans="1:10" ht="93.75" customHeight="1" x14ac:dyDescent="0.25">
      <c r="A25" s="80">
        <v>6</v>
      </c>
      <c r="B25" s="106" t="s">
        <v>131</v>
      </c>
      <c r="C25" s="107"/>
      <c r="D25" s="108"/>
      <c r="E25" s="109"/>
      <c r="F25" s="110"/>
      <c r="G25" s="111"/>
      <c r="H25" s="111"/>
      <c r="I25" s="112"/>
      <c r="J25" s="272"/>
    </row>
    <row r="26" spans="1:10" ht="15.75" x14ac:dyDescent="0.25">
      <c r="A26" s="88"/>
      <c r="B26" s="97" t="s">
        <v>124</v>
      </c>
      <c r="C26" s="85">
        <v>1</v>
      </c>
      <c r="D26" s="86" t="s">
        <v>6</v>
      </c>
      <c r="E26" s="87">
        <v>1</v>
      </c>
      <c r="F26" s="116">
        <v>8</v>
      </c>
      <c r="G26" s="111"/>
      <c r="H26" s="111"/>
      <c r="I26" s="96">
        <f>F26*E26</f>
        <v>8</v>
      </c>
      <c r="J26" s="272"/>
    </row>
    <row r="27" spans="1:10" ht="15.75" x14ac:dyDescent="0.25">
      <c r="A27" s="88"/>
      <c r="B27" s="97"/>
      <c r="C27" s="113"/>
      <c r="D27" s="114"/>
      <c r="E27" s="115"/>
      <c r="F27" s="116"/>
      <c r="G27" s="111"/>
      <c r="H27" s="111"/>
      <c r="I27" s="98">
        <f>SUM(I26:I26)</f>
        <v>8</v>
      </c>
      <c r="J27" s="105" t="s">
        <v>19</v>
      </c>
    </row>
    <row r="28" spans="1:10" ht="49.5" customHeight="1" x14ac:dyDescent="0.25">
      <c r="A28" s="80">
        <v>7</v>
      </c>
      <c r="B28" s="117" t="s">
        <v>89</v>
      </c>
      <c r="C28" s="118"/>
      <c r="D28" s="119"/>
      <c r="E28" s="120"/>
      <c r="F28" s="121"/>
      <c r="G28" s="122"/>
      <c r="H28" s="122"/>
      <c r="I28" s="112"/>
      <c r="J28" s="272"/>
    </row>
    <row r="29" spans="1:10" ht="15.75" x14ac:dyDescent="0.25">
      <c r="A29" s="88"/>
      <c r="B29" s="97" t="s">
        <v>124</v>
      </c>
      <c r="C29" s="85">
        <v>1</v>
      </c>
      <c r="D29" s="86" t="s">
        <v>6</v>
      </c>
      <c r="E29" s="87">
        <v>1</v>
      </c>
      <c r="F29" s="116"/>
      <c r="G29" s="111"/>
      <c r="H29" s="111"/>
      <c r="I29" s="116">
        <v>1</v>
      </c>
      <c r="J29" s="272"/>
    </row>
    <row r="30" spans="1:10" ht="15.75" x14ac:dyDescent="0.25">
      <c r="A30" s="88"/>
      <c r="B30" s="97"/>
      <c r="C30" s="113"/>
      <c r="D30" s="114"/>
      <c r="E30" s="115"/>
      <c r="F30" s="116"/>
      <c r="G30" s="111"/>
      <c r="H30" s="111"/>
      <c r="I30" s="98">
        <f>SUM(I29:I29)</f>
        <v>1</v>
      </c>
      <c r="J30" s="105" t="s">
        <v>2</v>
      </c>
    </row>
    <row r="31" spans="1:10" ht="34.5" customHeight="1" x14ac:dyDescent="0.25">
      <c r="A31" s="103">
        <v>8</v>
      </c>
      <c r="B31" s="123" t="s">
        <v>90</v>
      </c>
      <c r="C31" s="113"/>
      <c r="D31" s="114"/>
      <c r="E31" s="115"/>
      <c r="F31" s="116"/>
      <c r="G31" s="111"/>
      <c r="H31" s="111"/>
      <c r="I31" s="96"/>
      <c r="J31" s="182"/>
    </row>
    <row r="32" spans="1:10" ht="15.75" x14ac:dyDescent="0.25">
      <c r="A32" s="95"/>
      <c r="B32" s="97" t="s">
        <v>125</v>
      </c>
      <c r="C32" s="85">
        <v>1</v>
      </c>
      <c r="D32" s="114" t="s">
        <v>6</v>
      </c>
      <c r="E32" s="115">
        <v>1</v>
      </c>
      <c r="F32" s="116">
        <v>50</v>
      </c>
      <c r="G32" s="111"/>
      <c r="H32" s="111"/>
      <c r="I32" s="96">
        <f t="shared" ref="I32" si="5">F32*E32</f>
        <v>50</v>
      </c>
      <c r="J32" s="182"/>
    </row>
    <row r="33" spans="1:10" ht="15.75" x14ac:dyDescent="0.25">
      <c r="A33" s="88"/>
      <c r="B33" s="97"/>
      <c r="C33" s="113"/>
      <c r="D33" s="114"/>
      <c r="E33" s="115"/>
      <c r="F33" s="116"/>
      <c r="G33" s="111"/>
      <c r="H33" s="111"/>
      <c r="I33" s="98">
        <f>SUM(I32:I32)</f>
        <v>50</v>
      </c>
      <c r="J33" s="105" t="s">
        <v>10</v>
      </c>
    </row>
    <row r="34" spans="1:10" ht="65.25" customHeight="1" x14ac:dyDescent="0.25">
      <c r="A34" s="80">
        <v>9</v>
      </c>
      <c r="B34" s="124" t="s">
        <v>85</v>
      </c>
      <c r="C34" s="113"/>
      <c r="D34" s="114"/>
      <c r="E34" s="115"/>
      <c r="F34" s="116"/>
      <c r="G34" s="111"/>
      <c r="H34" s="111"/>
      <c r="I34" s="96"/>
      <c r="J34" s="182"/>
    </row>
    <row r="35" spans="1:10" ht="15.75" x14ac:dyDescent="0.25">
      <c r="A35" s="88"/>
      <c r="B35" s="97" t="s">
        <v>126</v>
      </c>
      <c r="C35" s="85">
        <v>1</v>
      </c>
      <c r="D35" s="86" t="s">
        <v>6</v>
      </c>
      <c r="E35" s="87">
        <v>2</v>
      </c>
      <c r="F35" s="116"/>
      <c r="G35" s="111"/>
      <c r="H35" s="111"/>
      <c r="I35" s="116">
        <f>C35*E35</f>
        <v>2</v>
      </c>
      <c r="J35" s="182"/>
    </row>
    <row r="36" spans="1:10" s="194" customFormat="1" ht="15.75" x14ac:dyDescent="0.25">
      <c r="A36" s="185"/>
      <c r="B36" s="186"/>
      <c r="C36" s="187"/>
      <c r="D36" s="188"/>
      <c r="E36" s="189"/>
      <c r="F36" s="190"/>
      <c r="G36" s="191"/>
      <c r="H36" s="191"/>
      <c r="I36" s="192">
        <f>SUM(I35:I35)</f>
        <v>2</v>
      </c>
      <c r="J36" s="193" t="s">
        <v>2</v>
      </c>
    </row>
    <row r="37" spans="1:10" ht="119.25" customHeight="1" x14ac:dyDescent="0.25">
      <c r="A37" s="80">
        <v>10</v>
      </c>
      <c r="B37" s="125" t="s">
        <v>86</v>
      </c>
      <c r="C37" s="107"/>
      <c r="D37" s="108"/>
      <c r="E37" s="109"/>
      <c r="F37" s="110"/>
      <c r="G37" s="111"/>
      <c r="H37" s="111"/>
      <c r="I37" s="112"/>
      <c r="J37" s="105"/>
    </row>
    <row r="38" spans="1:10" ht="21.75" customHeight="1" x14ac:dyDescent="0.25">
      <c r="A38" s="88"/>
      <c r="B38" s="126" t="s">
        <v>11</v>
      </c>
      <c r="C38" s="113"/>
      <c r="D38" s="114"/>
      <c r="E38" s="115"/>
      <c r="F38" s="92"/>
      <c r="G38" s="111"/>
      <c r="H38" s="111"/>
      <c r="I38" s="96"/>
      <c r="J38" s="105"/>
    </row>
    <row r="39" spans="1:10" ht="23.25" customHeight="1" x14ac:dyDescent="0.25">
      <c r="A39" s="88"/>
      <c r="B39" s="97" t="s">
        <v>124</v>
      </c>
      <c r="C39" s="113">
        <v>1</v>
      </c>
      <c r="D39" s="114" t="s">
        <v>6</v>
      </c>
      <c r="E39" s="115">
        <v>1</v>
      </c>
      <c r="F39" s="92">
        <v>50</v>
      </c>
      <c r="G39" s="111"/>
      <c r="H39" s="111"/>
      <c r="I39" s="96">
        <f t="shared" ref="I39" si="6">F39*E39</f>
        <v>50</v>
      </c>
      <c r="J39" s="105"/>
    </row>
    <row r="40" spans="1:10" ht="15.75" x14ac:dyDescent="0.25">
      <c r="A40" s="88"/>
      <c r="B40" s="97"/>
      <c r="C40" s="113"/>
      <c r="D40" s="114"/>
      <c r="E40" s="115"/>
      <c r="F40" s="87"/>
      <c r="G40" s="111"/>
      <c r="H40" s="111"/>
      <c r="I40" s="98">
        <f>SUM(I39:I39)</f>
        <v>50</v>
      </c>
      <c r="J40" s="105" t="s">
        <v>10</v>
      </c>
    </row>
    <row r="41" spans="1:10" ht="51" customHeight="1" x14ac:dyDescent="0.25">
      <c r="A41" s="80">
        <v>11</v>
      </c>
      <c r="B41" s="123" t="s">
        <v>92</v>
      </c>
      <c r="C41" s="148"/>
      <c r="D41" s="149"/>
      <c r="E41" s="150"/>
      <c r="F41" s="151"/>
      <c r="G41" s="137"/>
      <c r="H41" s="137"/>
      <c r="I41" s="152"/>
      <c r="J41" s="105"/>
    </row>
    <row r="42" spans="1:10" ht="15.75" x14ac:dyDescent="0.25">
      <c r="A42" s="88"/>
      <c r="B42" s="134" t="s">
        <v>127</v>
      </c>
      <c r="C42" s="113">
        <v>1</v>
      </c>
      <c r="D42" s="114" t="s">
        <v>6</v>
      </c>
      <c r="E42" s="115">
        <v>1</v>
      </c>
      <c r="F42" s="116">
        <v>62</v>
      </c>
      <c r="G42" s="137"/>
      <c r="H42" s="137"/>
      <c r="I42" s="127">
        <f>F42*E42</f>
        <v>62</v>
      </c>
      <c r="J42" s="105"/>
    </row>
    <row r="43" spans="1:10" ht="15.75" x14ac:dyDescent="0.25">
      <c r="A43" s="88"/>
      <c r="B43" s="134"/>
      <c r="C43" s="113"/>
      <c r="D43" s="114"/>
      <c r="E43" s="115"/>
      <c r="F43" s="116"/>
      <c r="G43" s="137"/>
      <c r="H43" s="137"/>
      <c r="I43" s="128">
        <f>SUM(I42:I42)</f>
        <v>62</v>
      </c>
      <c r="J43" s="105" t="s">
        <v>10</v>
      </c>
    </row>
    <row r="44" spans="1:10" ht="274.5" customHeight="1" x14ac:dyDescent="0.25">
      <c r="A44" s="80">
        <v>12</v>
      </c>
      <c r="B44" s="195" t="s">
        <v>132</v>
      </c>
      <c r="C44" s="113"/>
      <c r="D44" s="114"/>
      <c r="E44" s="115"/>
      <c r="F44" s="115"/>
      <c r="G44" s="111"/>
      <c r="H44" s="111"/>
      <c r="I44" s="127"/>
      <c r="J44" s="105"/>
    </row>
    <row r="45" spans="1:10" ht="15.75" x14ac:dyDescent="0.25">
      <c r="A45" s="88"/>
      <c r="B45" s="97" t="s">
        <v>124</v>
      </c>
      <c r="C45" s="113">
        <v>1</v>
      </c>
      <c r="D45" s="114" t="s">
        <v>6</v>
      </c>
      <c r="E45" s="115">
        <v>1</v>
      </c>
      <c r="F45" s="115"/>
      <c r="G45" s="111"/>
      <c r="H45" s="111"/>
      <c r="I45" s="127">
        <f>C45*E45</f>
        <v>1</v>
      </c>
      <c r="J45" s="105"/>
    </row>
    <row r="46" spans="1:10" ht="15.75" x14ac:dyDescent="0.25">
      <c r="A46" s="88"/>
      <c r="B46" s="97"/>
      <c r="C46" s="113"/>
      <c r="D46" s="114"/>
      <c r="E46" s="115"/>
      <c r="F46" s="115"/>
      <c r="G46" s="111"/>
      <c r="H46" s="111"/>
      <c r="I46" s="128">
        <f>SUM(I45:I45)</f>
        <v>1</v>
      </c>
      <c r="J46" s="105" t="s">
        <v>2</v>
      </c>
    </row>
    <row r="47" spans="1:10" ht="194.25" customHeight="1" x14ac:dyDescent="0.25">
      <c r="A47" s="80">
        <v>13</v>
      </c>
      <c r="B47" s="130" t="s">
        <v>87</v>
      </c>
      <c r="C47" s="131"/>
      <c r="D47" s="132"/>
      <c r="E47" s="133"/>
      <c r="F47" s="133"/>
      <c r="G47" s="111"/>
      <c r="H47" s="111"/>
      <c r="I47" s="111"/>
      <c r="J47" s="105"/>
    </row>
    <row r="48" spans="1:10" ht="15.75" x14ac:dyDescent="0.25">
      <c r="A48" s="135"/>
      <c r="B48" s="134" t="s">
        <v>128</v>
      </c>
      <c r="C48" s="113">
        <v>1</v>
      </c>
      <c r="D48" s="114" t="s">
        <v>6</v>
      </c>
      <c r="E48" s="115">
        <v>1</v>
      </c>
      <c r="F48" s="115"/>
      <c r="G48" s="137"/>
      <c r="H48" s="137"/>
      <c r="I48" s="127">
        <f>E48</f>
        <v>1</v>
      </c>
      <c r="J48" s="138"/>
    </row>
    <row r="49" spans="1:19" ht="15.75" x14ac:dyDescent="0.25">
      <c r="A49" s="135"/>
      <c r="B49" s="134"/>
      <c r="C49" s="113"/>
      <c r="D49" s="114"/>
      <c r="E49" s="115"/>
      <c r="F49" s="115"/>
      <c r="G49" s="137"/>
      <c r="H49" s="137"/>
      <c r="I49" s="128">
        <f>SUM(I48:I48)</f>
        <v>1</v>
      </c>
      <c r="J49" s="138" t="s">
        <v>2</v>
      </c>
    </row>
    <row r="50" spans="1:19" ht="192" customHeight="1" x14ac:dyDescent="0.25">
      <c r="A50" s="171">
        <v>14</v>
      </c>
      <c r="B50" s="136" t="s">
        <v>110</v>
      </c>
      <c r="C50" s="113"/>
      <c r="D50" s="114"/>
      <c r="E50" s="115"/>
      <c r="F50" s="115"/>
      <c r="G50" s="137"/>
      <c r="H50" s="137"/>
      <c r="I50" s="128"/>
      <c r="J50" s="138"/>
    </row>
    <row r="51" spans="1:19" ht="15" customHeight="1" x14ac:dyDescent="0.25">
      <c r="A51" s="135"/>
      <c r="B51" s="168" t="s">
        <v>111</v>
      </c>
      <c r="C51" s="113"/>
      <c r="D51" s="114"/>
      <c r="E51" s="115"/>
      <c r="F51" s="115"/>
      <c r="G51" s="137"/>
      <c r="H51" s="137"/>
      <c r="I51" s="128"/>
      <c r="J51" s="138"/>
    </row>
    <row r="52" spans="1:19" ht="15.75" x14ac:dyDescent="0.25">
      <c r="A52" s="135"/>
      <c r="B52" s="97" t="s">
        <v>129</v>
      </c>
      <c r="C52" s="140">
        <v>1</v>
      </c>
      <c r="D52" s="141" t="s">
        <v>6</v>
      </c>
      <c r="E52" s="129">
        <v>1</v>
      </c>
      <c r="F52" s="116">
        <v>30</v>
      </c>
      <c r="G52" s="137"/>
      <c r="H52" s="137"/>
      <c r="I52" s="127">
        <f>PRODUCT(C52:H52)</f>
        <v>30</v>
      </c>
      <c r="J52" s="138"/>
    </row>
    <row r="53" spans="1:19" ht="15.75" x14ac:dyDescent="0.25">
      <c r="A53" s="135"/>
      <c r="B53" s="97" t="s">
        <v>130</v>
      </c>
      <c r="C53" s="140">
        <v>1</v>
      </c>
      <c r="D53" s="141" t="s">
        <v>6</v>
      </c>
      <c r="E53" s="129">
        <v>1</v>
      </c>
      <c r="F53" s="116">
        <v>75</v>
      </c>
      <c r="G53" s="137"/>
      <c r="H53" s="137"/>
      <c r="I53" s="127">
        <f t="shared" ref="I53" si="7">PRODUCT(C53:H53)</f>
        <v>75</v>
      </c>
      <c r="J53" s="138"/>
    </row>
    <row r="54" spans="1:19" ht="15.75" x14ac:dyDescent="0.25">
      <c r="A54" s="135"/>
      <c r="B54" s="169"/>
      <c r="C54" s="140"/>
      <c r="D54" s="141"/>
      <c r="E54" s="129"/>
      <c r="F54" s="116"/>
      <c r="G54" s="137"/>
      <c r="H54" s="137" t="s">
        <v>31</v>
      </c>
      <c r="I54" s="128">
        <f>SUM(I52:I53)</f>
        <v>105</v>
      </c>
      <c r="J54" s="138" t="s">
        <v>10</v>
      </c>
    </row>
    <row r="55" spans="1:19" ht="15.75" x14ac:dyDescent="0.25">
      <c r="A55" s="135"/>
      <c r="B55" s="97"/>
      <c r="C55" s="140"/>
      <c r="D55" s="141"/>
      <c r="E55" s="129"/>
      <c r="F55" s="116"/>
      <c r="G55" s="137"/>
      <c r="H55" s="167"/>
      <c r="I55" s="128"/>
      <c r="J55" s="138"/>
    </row>
    <row r="56" spans="1:19" ht="189" x14ac:dyDescent="0.25">
      <c r="A56" s="171">
        <v>15</v>
      </c>
      <c r="B56" s="139" t="s">
        <v>105</v>
      </c>
      <c r="C56" s="140"/>
      <c r="D56" s="141"/>
      <c r="E56" s="129"/>
      <c r="F56" s="116"/>
      <c r="G56" s="137"/>
      <c r="H56" s="137"/>
      <c r="I56" s="128"/>
      <c r="J56" s="138"/>
    </row>
    <row r="57" spans="1:19" ht="15.75" x14ac:dyDescent="0.25">
      <c r="A57" s="135"/>
      <c r="B57" s="169" t="s">
        <v>106</v>
      </c>
      <c r="C57" s="113"/>
      <c r="D57" s="114"/>
      <c r="E57" s="115"/>
      <c r="F57" s="116"/>
      <c r="G57" s="137"/>
      <c r="H57" s="137"/>
      <c r="I57" s="127"/>
      <c r="J57" s="138"/>
    </row>
    <row r="58" spans="1:19" ht="15.75" x14ac:dyDescent="0.25">
      <c r="A58" s="135"/>
      <c r="B58" s="134" t="s">
        <v>124</v>
      </c>
      <c r="C58" s="113">
        <v>1</v>
      </c>
      <c r="D58" s="114" t="s">
        <v>6</v>
      </c>
      <c r="E58" s="115">
        <v>1</v>
      </c>
      <c r="F58" s="116">
        <v>20</v>
      </c>
      <c r="G58" s="137"/>
      <c r="H58" s="137"/>
      <c r="I58" s="127">
        <f t="shared" ref="I58" si="8">F58*E58</f>
        <v>20</v>
      </c>
      <c r="J58" s="138"/>
    </row>
    <row r="59" spans="1:19" ht="15.75" x14ac:dyDescent="0.25">
      <c r="A59" s="135"/>
      <c r="B59" s="134"/>
      <c r="C59" s="140"/>
      <c r="D59" s="141"/>
      <c r="E59" s="129"/>
      <c r="F59" s="115"/>
      <c r="G59" s="137"/>
      <c r="H59" s="167" t="s">
        <v>31</v>
      </c>
      <c r="I59" s="128">
        <f>SUM(I58:I58)</f>
        <v>20</v>
      </c>
      <c r="J59" s="138" t="s">
        <v>10</v>
      </c>
    </row>
    <row r="60" spans="1:19" ht="264.75" customHeight="1" x14ac:dyDescent="0.25">
      <c r="A60" s="80">
        <v>16</v>
      </c>
      <c r="B60" s="195" t="s">
        <v>133</v>
      </c>
      <c r="C60" s="131"/>
      <c r="D60" s="132"/>
      <c r="E60" s="133"/>
      <c r="F60" s="110"/>
      <c r="G60" s="111"/>
      <c r="H60" s="111"/>
      <c r="I60" s="111"/>
      <c r="J60" s="272"/>
    </row>
    <row r="61" spans="1:19" ht="15.75" x14ac:dyDescent="0.25">
      <c r="A61" s="88"/>
      <c r="B61" s="97" t="s">
        <v>124</v>
      </c>
      <c r="C61" s="131">
        <v>1</v>
      </c>
      <c r="D61" s="132" t="s">
        <v>6</v>
      </c>
      <c r="E61" s="133">
        <v>1</v>
      </c>
      <c r="F61" s="110"/>
      <c r="G61" s="111"/>
      <c r="H61" s="111"/>
      <c r="I61" s="153">
        <f>C61*E61</f>
        <v>1</v>
      </c>
      <c r="J61" s="272"/>
    </row>
    <row r="62" spans="1:19" ht="15.75" x14ac:dyDescent="0.25">
      <c r="A62" s="173"/>
      <c r="B62" s="174"/>
      <c r="C62" s="142"/>
      <c r="D62" s="196"/>
      <c r="E62" s="144"/>
      <c r="F62" s="144"/>
      <c r="G62" s="183"/>
      <c r="H62" s="183" t="s">
        <v>31</v>
      </c>
      <c r="I62" s="197">
        <f>SUM(I61:I61)</f>
        <v>1</v>
      </c>
      <c r="J62" s="105" t="s">
        <v>2</v>
      </c>
    </row>
    <row r="63" spans="1:19" ht="78" customHeight="1" x14ac:dyDescent="0.25">
      <c r="A63" s="88">
        <v>17</v>
      </c>
      <c r="B63" s="203" t="s">
        <v>146</v>
      </c>
      <c r="C63" s="135"/>
      <c r="D63" s="111"/>
      <c r="E63" s="135"/>
      <c r="F63" s="135"/>
      <c r="G63" s="111"/>
      <c r="H63" s="111"/>
      <c r="I63" s="128"/>
      <c r="J63" s="81"/>
    </row>
    <row r="64" spans="1:19" ht="38.25" customHeight="1" x14ac:dyDescent="0.25">
      <c r="A64" s="198"/>
      <c r="B64" s="199" t="s">
        <v>147</v>
      </c>
      <c r="C64" s="183">
        <v>1</v>
      </c>
      <c r="D64" s="183" t="s">
        <v>6</v>
      </c>
      <c r="E64" s="183">
        <v>1</v>
      </c>
      <c r="F64" s="183"/>
      <c r="G64" s="183"/>
      <c r="H64" s="183"/>
      <c r="I64" s="153">
        <f>C64*E64</f>
        <v>1</v>
      </c>
      <c r="J64" s="81" t="s">
        <v>2</v>
      </c>
      <c r="K64" s="207"/>
      <c r="L64" s="207"/>
      <c r="M64" s="207"/>
      <c r="N64" s="207"/>
      <c r="O64" s="207"/>
      <c r="P64" s="207"/>
      <c r="Q64" s="207"/>
      <c r="R64" s="207"/>
      <c r="S64" s="207"/>
    </row>
    <row r="65" spans="1:19" s="206" customFormat="1" ht="46.5" customHeight="1" x14ac:dyDescent="0.25">
      <c r="A65" s="88">
        <v>18</v>
      </c>
      <c r="B65" s="203" t="s">
        <v>148</v>
      </c>
      <c r="C65" s="111">
        <v>1</v>
      </c>
      <c r="D65" s="111" t="s">
        <v>6</v>
      </c>
      <c r="E65" s="111">
        <v>1</v>
      </c>
      <c r="F65" s="111"/>
      <c r="G65" s="111"/>
      <c r="H65" s="111"/>
      <c r="I65" s="153">
        <f>C65*E65</f>
        <v>1</v>
      </c>
      <c r="J65" s="81" t="s">
        <v>2</v>
      </c>
      <c r="K65" s="207"/>
      <c r="L65" s="207"/>
      <c r="M65" s="207"/>
      <c r="N65" s="207"/>
      <c r="O65" s="207"/>
      <c r="P65" s="207"/>
      <c r="Q65" s="207"/>
      <c r="R65" s="207"/>
      <c r="S65" s="207"/>
    </row>
    <row r="66" spans="1:19" ht="15.75" x14ac:dyDescent="0.25">
      <c r="A66" s="184">
        <v>19</v>
      </c>
      <c r="B66" s="205" t="s">
        <v>28</v>
      </c>
      <c r="C66" s="200"/>
      <c r="D66" s="204"/>
      <c r="E66" s="201"/>
      <c r="F66" s="129"/>
      <c r="G66" s="202"/>
      <c r="H66" s="202"/>
      <c r="I66" s="111" t="s">
        <v>18</v>
      </c>
      <c r="J66" s="81"/>
      <c r="K66" s="207"/>
      <c r="L66" s="207"/>
      <c r="M66" s="207"/>
      <c r="N66" s="207"/>
      <c r="O66" s="207"/>
      <c r="P66" s="207"/>
      <c r="Q66" s="207"/>
      <c r="R66" s="207"/>
      <c r="S66" s="207"/>
    </row>
    <row r="67" spans="1:19" ht="15.75" x14ac:dyDescent="0.25">
      <c r="A67" s="80">
        <v>20</v>
      </c>
      <c r="B67" s="97" t="s">
        <v>29</v>
      </c>
      <c r="C67" s="142"/>
      <c r="D67" s="143"/>
      <c r="E67" s="144"/>
      <c r="F67" s="115"/>
      <c r="G67" s="111"/>
      <c r="H67" s="111"/>
      <c r="I67" s="111" t="s">
        <v>18</v>
      </c>
      <c r="J67" s="81"/>
      <c r="K67" s="207"/>
      <c r="L67" s="207"/>
      <c r="M67" s="207"/>
      <c r="N67" s="207"/>
      <c r="O67" s="207"/>
      <c r="P67" s="207"/>
      <c r="Q67" s="207"/>
      <c r="R67" s="207"/>
      <c r="S67" s="207"/>
    </row>
    <row r="68" spans="1:19" ht="15.75" x14ac:dyDescent="0.25">
      <c r="A68" s="80">
        <v>21</v>
      </c>
      <c r="B68" s="134" t="s">
        <v>30</v>
      </c>
      <c r="C68" s="145"/>
      <c r="D68" s="146"/>
      <c r="E68" s="147"/>
      <c r="F68" s="147"/>
      <c r="G68" s="81"/>
      <c r="H68" s="81"/>
      <c r="I68" s="111" t="s">
        <v>18</v>
      </c>
      <c r="J68" s="111"/>
      <c r="K68" s="207"/>
      <c r="L68" s="207"/>
      <c r="M68" s="207"/>
      <c r="N68" s="207"/>
      <c r="O68" s="207"/>
      <c r="P68" s="207"/>
      <c r="Q68" s="207"/>
      <c r="R68" s="207"/>
      <c r="S68" s="207"/>
    </row>
    <row r="69" spans="1:19" x14ac:dyDescent="0.25">
      <c r="K69" s="207"/>
      <c r="L69" s="207"/>
      <c r="M69" s="207"/>
      <c r="N69" s="207"/>
      <c r="O69" s="207"/>
      <c r="P69" s="207"/>
      <c r="Q69" s="207"/>
      <c r="R69" s="207"/>
      <c r="S69" s="207"/>
    </row>
    <row r="70" spans="1:19" x14ac:dyDescent="0.25">
      <c r="K70" s="207"/>
      <c r="L70" s="207"/>
      <c r="M70" s="207"/>
      <c r="N70" s="207"/>
      <c r="O70" s="207"/>
      <c r="P70" s="207"/>
      <c r="Q70" s="207"/>
      <c r="R70" s="207"/>
      <c r="S70" s="207"/>
    </row>
    <row r="71" spans="1:19" x14ac:dyDescent="0.25">
      <c r="K71" s="207"/>
      <c r="L71" s="207"/>
      <c r="M71" s="207"/>
      <c r="N71" s="207"/>
      <c r="O71" s="207"/>
      <c r="P71" s="207"/>
      <c r="Q71" s="207"/>
      <c r="R71" s="207"/>
      <c r="S71" s="207"/>
    </row>
    <row r="72" spans="1:19" x14ac:dyDescent="0.25">
      <c r="K72" s="207"/>
      <c r="L72" s="207"/>
      <c r="M72" s="207"/>
      <c r="N72" s="207"/>
      <c r="O72" s="207"/>
      <c r="P72" s="207"/>
      <c r="Q72" s="207"/>
      <c r="R72" s="207"/>
      <c r="S72" s="207"/>
    </row>
    <row r="73" spans="1:19" x14ac:dyDescent="0.25">
      <c r="K73" s="207"/>
      <c r="L73" s="207"/>
      <c r="M73" s="207"/>
      <c r="N73" s="207"/>
      <c r="O73" s="207"/>
      <c r="P73" s="207"/>
      <c r="Q73" s="207"/>
      <c r="R73" s="207"/>
      <c r="S73" s="207"/>
    </row>
  </sheetData>
  <mergeCells count="12">
    <mergeCell ref="J13:J14"/>
    <mergeCell ref="J17:J18"/>
    <mergeCell ref="J25:J26"/>
    <mergeCell ref="J28:J29"/>
    <mergeCell ref="J60:J61"/>
    <mergeCell ref="A1:J1"/>
    <mergeCell ref="A2:J2"/>
    <mergeCell ref="A3:A4"/>
    <mergeCell ref="B3:B4"/>
    <mergeCell ref="C3:E4"/>
    <mergeCell ref="F3:H3"/>
    <mergeCell ref="I3:I4"/>
  </mergeCells>
  <pageMargins left="0.7" right="0.7" top="0.75" bottom="0.75" header="0.3" footer="0.3"/>
  <pageSetup orientation="portrait" horizontalDpi="30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40"/>
  <sheetViews>
    <sheetView tabSelected="1" view="pageBreakPreview" topLeftCell="A31" zoomScaleSheetLayoutView="100" workbookViewId="0">
      <selection activeCell="C25" sqref="C25"/>
    </sheetView>
  </sheetViews>
  <sheetFormatPr defaultRowHeight="15" x14ac:dyDescent="0.25"/>
  <cols>
    <col min="1" max="1" width="4.5703125" customWidth="1"/>
    <col min="2" max="2" width="9.28515625" customWidth="1"/>
    <col min="3" max="3" width="67.42578125" customWidth="1"/>
    <col min="4" max="4" width="10.42578125" customWidth="1"/>
    <col min="5" max="5" width="6.28515625" customWidth="1"/>
    <col min="6" max="6" width="14.42578125" customWidth="1"/>
  </cols>
  <sheetData>
    <row r="1" spans="1:11" ht="27.75" customHeight="1" x14ac:dyDescent="0.25">
      <c r="A1" s="277" t="s">
        <v>318</v>
      </c>
      <c r="B1" s="277"/>
      <c r="C1" s="277"/>
      <c r="D1" s="277"/>
      <c r="E1" s="277"/>
      <c r="F1" s="277"/>
    </row>
    <row r="2" spans="1:11" ht="52.5" customHeight="1" x14ac:dyDescent="0.25">
      <c r="A2" s="274" t="s">
        <v>311</v>
      </c>
      <c r="B2" s="275"/>
      <c r="C2" s="275"/>
      <c r="D2" s="275"/>
      <c r="E2" s="275"/>
      <c r="F2" s="276"/>
      <c r="G2" s="208"/>
      <c r="H2" s="208"/>
      <c r="I2" s="208"/>
      <c r="J2" s="208"/>
      <c r="K2" s="207"/>
    </row>
    <row r="3" spans="1:11" x14ac:dyDescent="0.25">
      <c r="A3" s="273" t="s">
        <v>17</v>
      </c>
      <c r="B3" s="273"/>
      <c r="C3" s="273"/>
      <c r="D3" s="273"/>
      <c r="E3" s="273"/>
      <c r="F3" s="273"/>
      <c r="G3" s="207"/>
      <c r="H3" s="207"/>
      <c r="I3" s="207"/>
      <c r="J3" s="207"/>
      <c r="K3" s="207"/>
    </row>
    <row r="4" spans="1:11" ht="28.5" x14ac:dyDescent="0.25">
      <c r="A4" s="281" t="s">
        <v>336</v>
      </c>
      <c r="B4" s="210" t="s">
        <v>16</v>
      </c>
      <c r="C4" s="209" t="s">
        <v>15</v>
      </c>
      <c r="D4" s="209" t="s">
        <v>1</v>
      </c>
      <c r="E4" s="209" t="s">
        <v>13</v>
      </c>
      <c r="F4" s="209" t="s">
        <v>14</v>
      </c>
      <c r="G4" s="207"/>
      <c r="H4" s="207"/>
      <c r="I4" s="207"/>
      <c r="J4" s="207"/>
      <c r="K4" s="207"/>
    </row>
    <row r="5" spans="1:11" ht="157.5" customHeight="1" x14ac:dyDescent="0.25">
      <c r="A5" s="209">
        <v>1</v>
      </c>
      <c r="B5" s="211"/>
      <c r="C5" s="212" t="s">
        <v>319</v>
      </c>
      <c r="D5" s="211"/>
      <c r="E5" s="211"/>
      <c r="F5" s="211"/>
      <c r="G5" s="207"/>
      <c r="H5" s="207"/>
      <c r="I5" s="207"/>
      <c r="J5" s="207"/>
      <c r="K5" s="207"/>
    </row>
    <row r="6" spans="1:11" x14ac:dyDescent="0.25">
      <c r="A6" s="209"/>
      <c r="B6" s="213">
        <f>'solavaram detail'!I8</f>
        <v>45</v>
      </c>
      <c r="C6" s="214" t="s">
        <v>76</v>
      </c>
      <c r="D6" s="215">
        <v>551.04</v>
      </c>
      <c r="E6" s="211" t="s">
        <v>10</v>
      </c>
      <c r="F6" s="213">
        <f>B6*D6</f>
        <v>24796.799999999999</v>
      </c>
    </row>
    <row r="7" spans="1:11" ht="57" customHeight="1" x14ac:dyDescent="0.25">
      <c r="A7" s="209">
        <v>2</v>
      </c>
      <c r="B7" s="216"/>
      <c r="C7" s="217" t="s">
        <v>320</v>
      </c>
      <c r="D7" s="213"/>
      <c r="E7" s="211"/>
      <c r="F7" s="213"/>
    </row>
    <row r="8" spans="1:11" x14ac:dyDescent="0.25">
      <c r="A8" s="209"/>
      <c r="B8" s="216">
        <f>'solavaram detail'!I12</f>
        <v>45</v>
      </c>
      <c r="C8" s="214" t="s">
        <v>76</v>
      </c>
      <c r="D8" s="215">
        <v>385.7</v>
      </c>
      <c r="E8" s="211" t="s">
        <v>10</v>
      </c>
      <c r="F8" s="213">
        <f>B8*D8</f>
        <v>17356.5</v>
      </c>
    </row>
    <row r="9" spans="1:11" ht="115.5" x14ac:dyDescent="0.25">
      <c r="A9" s="209">
        <v>3</v>
      </c>
      <c r="B9" s="218"/>
      <c r="C9" s="219" t="s">
        <v>321</v>
      </c>
      <c r="D9" s="213"/>
      <c r="E9" s="211"/>
      <c r="F9" s="211"/>
    </row>
    <row r="10" spans="1:11" x14ac:dyDescent="0.25">
      <c r="A10" s="209"/>
      <c r="B10" s="213">
        <f>'solavaram detail'!I16</f>
        <v>21</v>
      </c>
      <c r="C10" s="214" t="s">
        <v>76</v>
      </c>
      <c r="D10" s="215">
        <v>618</v>
      </c>
      <c r="E10" s="211" t="s">
        <v>10</v>
      </c>
      <c r="F10" s="213">
        <f>B10*D10</f>
        <v>12978</v>
      </c>
    </row>
    <row r="11" spans="1:11" ht="144" x14ac:dyDescent="0.25">
      <c r="A11" s="209">
        <v>4</v>
      </c>
      <c r="B11" s="218"/>
      <c r="C11" s="219" t="s">
        <v>322</v>
      </c>
      <c r="D11" s="213"/>
      <c r="E11" s="211"/>
      <c r="F11" s="211"/>
    </row>
    <row r="12" spans="1:11" x14ac:dyDescent="0.25">
      <c r="A12" s="209"/>
      <c r="B12" s="213">
        <f>'solavaram detail'!I20</f>
        <v>24</v>
      </c>
      <c r="C12" s="214" t="s">
        <v>76</v>
      </c>
      <c r="D12" s="215">
        <v>969</v>
      </c>
      <c r="E12" s="211" t="s">
        <v>10</v>
      </c>
      <c r="F12" s="211">
        <f>B12*D12</f>
        <v>23256</v>
      </c>
    </row>
    <row r="13" spans="1:11" ht="99.75" x14ac:dyDescent="0.25">
      <c r="A13" s="209">
        <v>5</v>
      </c>
      <c r="B13" s="218"/>
      <c r="C13" s="212" t="s">
        <v>323</v>
      </c>
      <c r="D13" s="213"/>
      <c r="E13" s="211"/>
      <c r="F13" s="211"/>
    </row>
    <row r="14" spans="1:11" ht="24" customHeight="1" x14ac:dyDescent="0.25">
      <c r="A14" s="209"/>
      <c r="B14" s="213">
        <f>'solavaram detail'!I24</f>
        <v>45</v>
      </c>
      <c r="C14" s="214" t="s">
        <v>76</v>
      </c>
      <c r="D14" s="215">
        <v>335.7</v>
      </c>
      <c r="E14" s="211" t="s">
        <v>10</v>
      </c>
      <c r="F14" s="211">
        <f>B14*D14</f>
        <v>15106.5</v>
      </c>
    </row>
    <row r="15" spans="1:11" ht="88.5" customHeight="1" x14ac:dyDescent="0.25">
      <c r="A15" s="209">
        <v>6</v>
      </c>
      <c r="B15" s="213">
        <v>8</v>
      </c>
      <c r="C15" s="220" t="s">
        <v>324</v>
      </c>
      <c r="D15" s="215">
        <v>1760.7</v>
      </c>
      <c r="E15" s="211" t="s">
        <v>19</v>
      </c>
      <c r="F15" s="211">
        <f>B15*D15</f>
        <v>14085.6</v>
      </c>
    </row>
    <row r="16" spans="1:11" ht="54.75" customHeight="1" x14ac:dyDescent="0.25">
      <c r="A16" s="209">
        <v>7</v>
      </c>
      <c r="B16" s="213">
        <f>'solavaram detail'!I30</f>
        <v>1</v>
      </c>
      <c r="C16" s="221" t="s">
        <v>325</v>
      </c>
      <c r="D16" s="215">
        <v>223</v>
      </c>
      <c r="E16" s="211" t="s">
        <v>2</v>
      </c>
      <c r="F16" s="213">
        <f>B16*D16</f>
        <v>223</v>
      </c>
    </row>
    <row r="17" spans="1:6" ht="41.25" customHeight="1" x14ac:dyDescent="0.25">
      <c r="A17" s="209">
        <v>8</v>
      </c>
      <c r="B17" s="213">
        <f>'solavaram detail'!I33</f>
        <v>50</v>
      </c>
      <c r="C17" s="222" t="s">
        <v>326</v>
      </c>
      <c r="D17" s="215">
        <v>61.2</v>
      </c>
      <c r="E17" s="211" t="s">
        <v>10</v>
      </c>
      <c r="F17" s="211">
        <f>B17*D17</f>
        <v>3060</v>
      </c>
    </row>
    <row r="18" spans="1:6" ht="54.75" customHeight="1" x14ac:dyDescent="0.25">
      <c r="A18" s="209">
        <v>9</v>
      </c>
      <c r="B18" s="213">
        <f>'solavaram detail'!I36</f>
        <v>2</v>
      </c>
      <c r="C18" s="223" t="s">
        <v>327</v>
      </c>
      <c r="D18" s="215">
        <v>105</v>
      </c>
      <c r="E18" s="211" t="s">
        <v>2</v>
      </c>
      <c r="F18" s="213">
        <f>B18*D18</f>
        <v>210</v>
      </c>
    </row>
    <row r="19" spans="1:6" ht="99.75" x14ac:dyDescent="0.25">
      <c r="A19" s="209">
        <v>10</v>
      </c>
      <c r="B19" s="213"/>
      <c r="C19" s="224" t="s">
        <v>328</v>
      </c>
      <c r="D19" s="213"/>
      <c r="E19" s="211"/>
      <c r="F19" s="211"/>
    </row>
    <row r="20" spans="1:6" ht="21" customHeight="1" x14ac:dyDescent="0.25">
      <c r="A20" s="209"/>
      <c r="B20" s="213">
        <v>50</v>
      </c>
      <c r="C20" s="225" t="s">
        <v>11</v>
      </c>
      <c r="D20" s="215">
        <v>82.7</v>
      </c>
      <c r="E20" s="211" t="s">
        <v>10</v>
      </c>
      <c r="F20" s="211">
        <f>B20*D20</f>
        <v>4135</v>
      </c>
    </row>
    <row r="21" spans="1:6" ht="28.5" x14ac:dyDescent="0.25">
      <c r="A21" s="209">
        <v>11</v>
      </c>
      <c r="B21" s="213">
        <f>'solavaram detail'!I43</f>
        <v>62</v>
      </c>
      <c r="C21" s="222" t="s">
        <v>329</v>
      </c>
      <c r="D21" s="215">
        <v>186</v>
      </c>
      <c r="E21" s="211" t="s">
        <v>10</v>
      </c>
      <c r="F21" s="211">
        <f>B21*D21</f>
        <v>11532</v>
      </c>
    </row>
    <row r="22" spans="1:6" ht="231" customHeight="1" x14ac:dyDescent="0.25">
      <c r="A22" s="209">
        <v>12</v>
      </c>
      <c r="B22" s="213">
        <f>'solavaram detail'!I46</f>
        <v>1</v>
      </c>
      <c r="C22" s="239" t="s">
        <v>333</v>
      </c>
      <c r="D22" s="215">
        <v>21067</v>
      </c>
      <c r="E22" s="211" t="s">
        <v>2</v>
      </c>
      <c r="F22" s="211">
        <f>B22*D22</f>
        <v>21067</v>
      </c>
    </row>
    <row r="23" spans="1:6" ht="153.75" customHeight="1" x14ac:dyDescent="0.25">
      <c r="A23" s="209">
        <v>13</v>
      </c>
      <c r="B23" s="213"/>
      <c r="C23" s="226" t="s">
        <v>330</v>
      </c>
      <c r="D23" s="213"/>
      <c r="E23" s="211"/>
      <c r="F23" s="211"/>
    </row>
    <row r="24" spans="1:6" ht="20.25" customHeight="1" x14ac:dyDescent="0.25">
      <c r="A24" s="209"/>
      <c r="B24" s="213">
        <f>'solavaram detail'!I49</f>
        <v>1</v>
      </c>
      <c r="C24" s="227" t="s">
        <v>27</v>
      </c>
      <c r="D24" s="215">
        <v>10051.1</v>
      </c>
      <c r="E24" s="211" t="s">
        <v>2</v>
      </c>
      <c r="F24" s="213">
        <f>B24*D24</f>
        <v>10051.1</v>
      </c>
    </row>
    <row r="25" spans="1:6" ht="147.75" customHeight="1" x14ac:dyDescent="0.25">
      <c r="A25" s="228">
        <v>14</v>
      </c>
      <c r="B25" s="215"/>
      <c r="C25" s="229" t="s">
        <v>331</v>
      </c>
      <c r="D25" s="215"/>
      <c r="E25" s="230"/>
      <c r="F25" s="215"/>
    </row>
    <row r="26" spans="1:6" ht="20.25" customHeight="1" x14ac:dyDescent="0.25">
      <c r="A26" s="228"/>
      <c r="B26" s="215">
        <f>'solavaram detail'!I54</f>
        <v>105</v>
      </c>
      <c r="C26" s="231" t="s">
        <v>107</v>
      </c>
      <c r="D26" s="215">
        <f>Sheet1!F128</f>
        <v>227.81</v>
      </c>
      <c r="E26" s="230" t="s">
        <v>23</v>
      </c>
      <c r="F26" s="215">
        <f>B26*D26</f>
        <v>23920.05</v>
      </c>
    </row>
    <row r="27" spans="1:6" ht="148.5" customHeight="1" x14ac:dyDescent="0.25">
      <c r="A27" s="228">
        <v>15</v>
      </c>
      <c r="B27" s="215">
        <f>'solavaram detail'!I59</f>
        <v>20</v>
      </c>
      <c r="C27" s="229" t="s">
        <v>332</v>
      </c>
      <c r="D27" s="215">
        <v>126.56</v>
      </c>
      <c r="E27" s="230" t="s">
        <v>23</v>
      </c>
      <c r="F27" s="215">
        <f>B27*D27</f>
        <v>2531.1999999999998</v>
      </c>
    </row>
    <row r="28" spans="1:6" ht="219.75" customHeight="1" x14ac:dyDescent="0.25">
      <c r="A28" s="209">
        <v>16</v>
      </c>
      <c r="B28" s="213">
        <f>'solavaram detail'!I62</f>
        <v>1</v>
      </c>
      <c r="C28" s="239" t="s">
        <v>334</v>
      </c>
      <c r="D28" s="215">
        <v>5883</v>
      </c>
      <c r="E28" s="211" t="s">
        <v>2</v>
      </c>
      <c r="F28" s="213">
        <f>B28*D28</f>
        <v>5883</v>
      </c>
    </row>
    <row r="29" spans="1:6" ht="50.25" customHeight="1" x14ac:dyDescent="0.25">
      <c r="A29" s="209">
        <v>17</v>
      </c>
      <c r="B29" s="213">
        <f>'solavaram detail'!I64</f>
        <v>1</v>
      </c>
      <c r="C29" s="240" t="s">
        <v>146</v>
      </c>
      <c r="D29" s="215">
        <f>6263.83</f>
        <v>6263.83</v>
      </c>
      <c r="E29" s="211" t="s">
        <v>2</v>
      </c>
      <c r="F29" s="213">
        <f>B29*D29</f>
        <v>6263.83</v>
      </c>
    </row>
    <row r="30" spans="1:6" ht="59.25" customHeight="1" x14ac:dyDescent="0.25">
      <c r="A30" s="209">
        <v>18</v>
      </c>
      <c r="B30" s="213">
        <f>'solavaram detail'!I65</f>
        <v>1</v>
      </c>
      <c r="C30" s="240" t="s">
        <v>312</v>
      </c>
      <c r="D30" s="215">
        <v>2675</v>
      </c>
      <c r="E30" s="211" t="s">
        <v>2</v>
      </c>
      <c r="F30" s="213">
        <f>B30*D30</f>
        <v>2675</v>
      </c>
    </row>
    <row r="31" spans="1:6" ht="27.75" customHeight="1" x14ac:dyDescent="0.25">
      <c r="A31" s="209"/>
      <c r="B31" s="213"/>
      <c r="C31" s="232" t="s">
        <v>313</v>
      </c>
      <c r="D31" s="213"/>
      <c r="E31" s="211"/>
      <c r="F31" s="233">
        <f>SUM(F5:F30)</f>
        <v>199130.58000000002</v>
      </c>
    </row>
    <row r="32" spans="1:6" ht="27.75" customHeight="1" x14ac:dyDescent="0.25">
      <c r="A32" s="210">
        <v>19</v>
      </c>
      <c r="B32" s="234"/>
      <c r="C32" s="234" t="s">
        <v>28</v>
      </c>
      <c r="D32" s="211"/>
      <c r="E32" s="211"/>
      <c r="F32" s="213">
        <f>F31*12%</f>
        <v>23895.669600000001</v>
      </c>
    </row>
    <row r="33" spans="1:8" ht="27.75" customHeight="1" x14ac:dyDescent="0.25">
      <c r="A33" s="210"/>
      <c r="B33" s="234"/>
      <c r="C33" s="228" t="s">
        <v>314</v>
      </c>
      <c r="D33" s="211"/>
      <c r="E33" s="211"/>
      <c r="F33" s="233">
        <f>F32+F31</f>
        <v>223026.24960000001</v>
      </c>
    </row>
    <row r="34" spans="1:8" ht="27.75" customHeight="1" x14ac:dyDescent="0.25">
      <c r="A34" s="210">
        <v>20</v>
      </c>
      <c r="B34" s="234"/>
      <c r="C34" s="234" t="s">
        <v>315</v>
      </c>
      <c r="D34" s="211"/>
      <c r="E34" s="211"/>
      <c r="F34" s="233">
        <v>5000</v>
      </c>
    </row>
    <row r="35" spans="1:8" ht="27.75" customHeight="1" x14ac:dyDescent="0.25">
      <c r="A35" s="210"/>
      <c r="B35" s="234"/>
      <c r="C35" s="228" t="s">
        <v>316</v>
      </c>
      <c r="D35" s="211"/>
      <c r="E35" s="211"/>
      <c r="F35" s="233">
        <f>F33+F34</f>
        <v>228026.24960000001</v>
      </c>
    </row>
    <row r="36" spans="1:8" ht="27.75" customHeight="1" x14ac:dyDescent="0.25">
      <c r="A36" s="210">
        <v>21</v>
      </c>
      <c r="B36" s="234"/>
      <c r="C36" s="234" t="s">
        <v>29</v>
      </c>
      <c r="D36" s="211"/>
      <c r="E36" s="211"/>
      <c r="F36" s="213">
        <f>F35*1%</f>
        <v>2280.2624960000003</v>
      </c>
    </row>
    <row r="37" spans="1:8" ht="27.75" customHeight="1" x14ac:dyDescent="0.25">
      <c r="A37" s="210">
        <v>22</v>
      </c>
      <c r="B37" s="234"/>
      <c r="C37" s="234" t="s">
        <v>30</v>
      </c>
      <c r="D37" s="211"/>
      <c r="E37" s="211"/>
      <c r="F37" s="213">
        <f>F35*7.5%</f>
        <v>17101.968720000001</v>
      </c>
      <c r="G37" s="207"/>
      <c r="H37" s="207"/>
    </row>
    <row r="38" spans="1:8" ht="27.75" customHeight="1" x14ac:dyDescent="0.25">
      <c r="A38" s="235"/>
      <c r="B38" s="236"/>
      <c r="C38" s="237" t="s">
        <v>317</v>
      </c>
      <c r="D38" s="238"/>
      <c r="E38" s="238"/>
      <c r="F38" s="213">
        <f>F37+F36+F35</f>
        <v>247408.48081600002</v>
      </c>
      <c r="G38" s="207"/>
      <c r="H38" s="207"/>
    </row>
    <row r="39" spans="1:8" ht="27.75" customHeight="1" x14ac:dyDescent="0.25">
      <c r="A39" s="278" t="s">
        <v>335</v>
      </c>
      <c r="B39" s="279"/>
      <c r="C39" s="279"/>
      <c r="D39" s="279"/>
      <c r="E39" s="279"/>
      <c r="F39" s="280"/>
      <c r="G39" s="207"/>
      <c r="H39" s="207"/>
    </row>
    <row r="40" spans="1:8" x14ac:dyDescent="0.25">
      <c r="A40" s="2"/>
      <c r="B40" s="3"/>
      <c r="C40" s="2"/>
      <c r="D40" s="2"/>
      <c r="E40" s="2"/>
      <c r="F40" s="2"/>
      <c r="G40" s="207"/>
      <c r="H40" s="207"/>
    </row>
  </sheetData>
  <mergeCells count="4">
    <mergeCell ref="A3:F3"/>
    <mergeCell ref="A2:F2"/>
    <mergeCell ref="A1:F1"/>
    <mergeCell ref="A39:F39"/>
  </mergeCells>
  <pageMargins left="0.46" right="0.35" top="0.39" bottom="0.39" header="0.3" footer="0.3"/>
  <pageSetup paperSize="9" scale="84"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29"/>
  <sheetViews>
    <sheetView workbookViewId="0">
      <selection activeCell="D138" sqref="D138"/>
    </sheetView>
  </sheetViews>
  <sheetFormatPr defaultRowHeight="15" x14ac:dyDescent="0.25"/>
  <cols>
    <col min="1" max="1" width="6.85546875" customWidth="1"/>
    <col min="2" max="2" width="6.140625" customWidth="1"/>
    <col min="3" max="3" width="35.140625" customWidth="1"/>
    <col min="6" max="6" width="11" customWidth="1"/>
  </cols>
  <sheetData>
    <row r="1" spans="1:6" x14ac:dyDescent="0.25">
      <c r="C1" t="s">
        <v>93</v>
      </c>
    </row>
    <row r="2" spans="1:6" x14ac:dyDescent="0.25">
      <c r="C2" t="s">
        <v>94</v>
      </c>
    </row>
    <row r="3" spans="1:6" x14ac:dyDescent="0.25">
      <c r="A3" t="s">
        <v>95</v>
      </c>
      <c r="B3" t="s">
        <v>48</v>
      </c>
      <c r="C3" t="s">
        <v>151</v>
      </c>
      <c r="E3" t="s">
        <v>152</v>
      </c>
    </row>
    <row r="4" spans="1:6" x14ac:dyDescent="0.25">
      <c r="A4" t="s">
        <v>44</v>
      </c>
      <c r="B4" t="s">
        <v>44</v>
      </c>
      <c r="C4" t="s">
        <v>44</v>
      </c>
      <c r="D4" t="s">
        <v>44</v>
      </c>
      <c r="E4" t="s">
        <v>44</v>
      </c>
      <c r="F4" t="s">
        <v>44</v>
      </c>
    </row>
    <row r="5" spans="1:6" x14ac:dyDescent="0.25">
      <c r="A5" t="s">
        <v>96</v>
      </c>
      <c r="B5" t="s">
        <v>48</v>
      </c>
      <c r="C5" t="s">
        <v>97</v>
      </c>
      <c r="D5" t="s">
        <v>98</v>
      </c>
      <c r="E5" t="s">
        <v>99</v>
      </c>
      <c r="F5" t="s">
        <v>100</v>
      </c>
    </row>
    <row r="6" spans="1:6" x14ac:dyDescent="0.25">
      <c r="A6" t="s">
        <v>44</v>
      </c>
      <c r="B6" t="s">
        <v>44</v>
      </c>
      <c r="C6" t="s">
        <v>44</v>
      </c>
      <c r="D6" t="s">
        <v>44</v>
      </c>
      <c r="E6" t="s">
        <v>44</v>
      </c>
      <c r="F6" t="s">
        <v>44</v>
      </c>
    </row>
    <row r="7" spans="1:6" x14ac:dyDescent="0.25">
      <c r="B7" t="s">
        <v>32</v>
      </c>
      <c r="C7" t="s">
        <v>153</v>
      </c>
    </row>
    <row r="8" spans="1:6" x14ac:dyDescent="0.25">
      <c r="C8" t="s">
        <v>44</v>
      </c>
    </row>
    <row r="9" spans="1:6" x14ac:dyDescent="0.25">
      <c r="A9">
        <v>0.96</v>
      </c>
      <c r="B9" t="s">
        <v>154</v>
      </c>
      <c r="C9" t="s">
        <v>155</v>
      </c>
      <c r="D9">
        <v>5800</v>
      </c>
      <c r="E9" t="s">
        <v>154</v>
      </c>
      <c r="F9">
        <v>5568</v>
      </c>
    </row>
    <row r="10" spans="1:6" x14ac:dyDescent="0.25">
      <c r="A10">
        <v>1</v>
      </c>
      <c r="B10" t="s">
        <v>136</v>
      </c>
      <c r="C10" t="s">
        <v>156</v>
      </c>
      <c r="D10">
        <v>778.06</v>
      </c>
      <c r="E10" t="s">
        <v>136</v>
      </c>
      <c r="F10">
        <v>778.06</v>
      </c>
    </row>
    <row r="11" spans="1:6" x14ac:dyDescent="0.25">
      <c r="A11">
        <v>1</v>
      </c>
      <c r="B11" t="s">
        <v>136</v>
      </c>
      <c r="C11" t="s">
        <v>157</v>
      </c>
      <c r="D11">
        <v>87</v>
      </c>
      <c r="E11" t="s">
        <v>136</v>
      </c>
      <c r="F11">
        <v>87</v>
      </c>
    </row>
    <row r="12" spans="1:6" x14ac:dyDescent="0.25">
      <c r="B12" t="s">
        <v>18</v>
      </c>
      <c r="C12" t="s">
        <v>158</v>
      </c>
      <c r="D12" t="s">
        <v>48</v>
      </c>
      <c r="E12" t="s">
        <v>18</v>
      </c>
      <c r="F12">
        <v>0</v>
      </c>
    </row>
    <row r="13" spans="1:6" x14ac:dyDescent="0.25">
      <c r="F13" t="s">
        <v>44</v>
      </c>
    </row>
    <row r="14" spans="1:6" x14ac:dyDescent="0.25">
      <c r="C14" t="s">
        <v>159</v>
      </c>
      <c r="F14">
        <v>6433.06</v>
      </c>
    </row>
    <row r="15" spans="1:6" x14ac:dyDescent="0.25">
      <c r="F15" t="s">
        <v>44</v>
      </c>
    </row>
    <row r="16" spans="1:6" x14ac:dyDescent="0.25">
      <c r="B16" t="s">
        <v>32</v>
      </c>
      <c r="C16" t="s">
        <v>160</v>
      </c>
    </row>
    <row r="17" spans="1:6" x14ac:dyDescent="0.25">
      <c r="C17" t="s">
        <v>44</v>
      </c>
    </row>
    <row r="18" spans="1:6" x14ac:dyDescent="0.25">
      <c r="A18">
        <v>0.72</v>
      </c>
      <c r="B18" t="s">
        <v>154</v>
      </c>
      <c r="C18" t="s">
        <v>155</v>
      </c>
      <c r="D18">
        <v>5800</v>
      </c>
      <c r="E18" t="s">
        <v>154</v>
      </c>
      <c r="F18">
        <v>4176</v>
      </c>
    </row>
    <row r="19" spans="1:6" x14ac:dyDescent="0.25">
      <c r="A19">
        <v>1</v>
      </c>
      <c r="B19" t="s">
        <v>136</v>
      </c>
      <c r="C19" t="s">
        <v>156</v>
      </c>
      <c r="D19">
        <v>778.06</v>
      </c>
      <c r="E19" t="s">
        <v>136</v>
      </c>
      <c r="F19">
        <v>778.06</v>
      </c>
    </row>
    <row r="20" spans="1:6" x14ac:dyDescent="0.25">
      <c r="A20">
        <v>1</v>
      </c>
      <c r="B20" t="s">
        <v>136</v>
      </c>
      <c r="C20" t="s">
        <v>157</v>
      </c>
      <c r="D20">
        <v>87</v>
      </c>
      <c r="E20" t="s">
        <v>136</v>
      </c>
      <c r="F20">
        <v>87</v>
      </c>
    </row>
    <row r="21" spans="1:6" x14ac:dyDescent="0.25">
      <c r="B21" t="s">
        <v>18</v>
      </c>
      <c r="C21" t="s">
        <v>158</v>
      </c>
      <c r="D21" t="s">
        <v>48</v>
      </c>
      <c r="E21" t="s">
        <v>18</v>
      </c>
      <c r="F21">
        <v>0</v>
      </c>
    </row>
    <row r="22" spans="1:6" x14ac:dyDescent="0.25">
      <c r="F22" t="s">
        <v>44</v>
      </c>
    </row>
    <row r="23" spans="1:6" x14ac:dyDescent="0.25">
      <c r="C23" t="s">
        <v>159</v>
      </c>
      <c r="F23">
        <v>5041.0600000000004</v>
      </c>
    </row>
    <row r="24" spans="1:6" x14ac:dyDescent="0.25">
      <c r="F24" t="s">
        <v>44</v>
      </c>
    </row>
    <row r="25" spans="1:6" x14ac:dyDescent="0.25">
      <c r="B25" t="s">
        <v>32</v>
      </c>
      <c r="C25" t="s">
        <v>161</v>
      </c>
    </row>
    <row r="26" spans="1:6" x14ac:dyDescent="0.25">
      <c r="C26" t="s">
        <v>44</v>
      </c>
    </row>
    <row r="27" spans="1:6" x14ac:dyDescent="0.25">
      <c r="A27">
        <v>0.48</v>
      </c>
      <c r="B27" t="s">
        <v>154</v>
      </c>
      <c r="C27" t="s">
        <v>155</v>
      </c>
      <c r="D27">
        <v>5800</v>
      </c>
      <c r="E27" t="s">
        <v>154</v>
      </c>
      <c r="F27">
        <v>2784</v>
      </c>
    </row>
    <row r="28" spans="1:6" x14ac:dyDescent="0.25">
      <c r="A28">
        <v>1</v>
      </c>
      <c r="B28" t="s">
        <v>136</v>
      </c>
      <c r="C28" t="s">
        <v>156</v>
      </c>
      <c r="D28">
        <v>778.06</v>
      </c>
      <c r="E28" t="s">
        <v>136</v>
      </c>
      <c r="F28">
        <v>778.06</v>
      </c>
    </row>
    <row r="29" spans="1:6" x14ac:dyDescent="0.25">
      <c r="A29">
        <v>1</v>
      </c>
      <c r="B29" t="s">
        <v>136</v>
      </c>
      <c r="C29" t="s">
        <v>157</v>
      </c>
      <c r="D29">
        <v>87</v>
      </c>
      <c r="E29" t="s">
        <v>136</v>
      </c>
      <c r="F29">
        <v>87</v>
      </c>
    </row>
    <row r="30" spans="1:6" x14ac:dyDescent="0.25">
      <c r="B30" t="s">
        <v>18</v>
      </c>
      <c r="C30" t="s">
        <v>158</v>
      </c>
      <c r="D30" t="s">
        <v>48</v>
      </c>
      <c r="E30" t="s">
        <v>18</v>
      </c>
      <c r="F30">
        <v>0</v>
      </c>
    </row>
    <row r="31" spans="1:6" x14ac:dyDescent="0.25">
      <c r="F31" t="s">
        <v>44</v>
      </c>
    </row>
    <row r="32" spans="1:6" x14ac:dyDescent="0.25">
      <c r="C32" t="s">
        <v>159</v>
      </c>
      <c r="F32">
        <v>3649.06</v>
      </c>
    </row>
    <row r="33" spans="1:6" x14ac:dyDescent="0.25">
      <c r="F33" t="s">
        <v>44</v>
      </c>
    </row>
    <row r="34" spans="1:6" x14ac:dyDescent="0.25">
      <c r="B34" t="s">
        <v>32</v>
      </c>
      <c r="C34" t="s">
        <v>162</v>
      </c>
    </row>
    <row r="35" spans="1:6" x14ac:dyDescent="0.25">
      <c r="A35">
        <v>0.36</v>
      </c>
      <c r="B35" t="s">
        <v>154</v>
      </c>
      <c r="C35" t="s">
        <v>155</v>
      </c>
      <c r="D35">
        <v>5800</v>
      </c>
      <c r="E35" t="s">
        <v>154</v>
      </c>
      <c r="F35">
        <v>2088</v>
      </c>
    </row>
    <row r="36" spans="1:6" x14ac:dyDescent="0.25">
      <c r="A36">
        <v>1</v>
      </c>
      <c r="B36" t="s">
        <v>136</v>
      </c>
      <c r="C36" t="s">
        <v>156</v>
      </c>
      <c r="D36">
        <v>778.06</v>
      </c>
      <c r="E36" t="s">
        <v>136</v>
      </c>
      <c r="F36">
        <v>778.06</v>
      </c>
    </row>
    <row r="37" spans="1:6" x14ac:dyDescent="0.25">
      <c r="A37">
        <v>1</v>
      </c>
      <c r="B37" t="s">
        <v>136</v>
      </c>
      <c r="C37" t="s">
        <v>157</v>
      </c>
      <c r="D37">
        <v>87</v>
      </c>
      <c r="E37" t="s">
        <v>136</v>
      </c>
      <c r="F37">
        <v>87</v>
      </c>
    </row>
    <row r="38" spans="1:6" x14ac:dyDescent="0.25">
      <c r="B38" t="s">
        <v>18</v>
      </c>
      <c r="C38" t="s">
        <v>158</v>
      </c>
      <c r="D38" t="s">
        <v>48</v>
      </c>
      <c r="E38" t="s">
        <v>18</v>
      </c>
      <c r="F38">
        <v>0</v>
      </c>
    </row>
    <row r="39" spans="1:6" x14ac:dyDescent="0.25">
      <c r="F39" t="s">
        <v>44</v>
      </c>
    </row>
    <row r="40" spans="1:6" x14ac:dyDescent="0.25">
      <c r="C40" t="s">
        <v>159</v>
      </c>
      <c r="F40">
        <v>2953.06</v>
      </c>
    </row>
    <row r="41" spans="1:6" x14ac:dyDescent="0.25">
      <c r="F41" t="s">
        <v>44</v>
      </c>
    </row>
    <row r="42" spans="1:6" x14ac:dyDescent="0.25">
      <c r="B42" t="s">
        <v>32</v>
      </c>
      <c r="C42" t="s">
        <v>163</v>
      </c>
    </row>
    <row r="43" spans="1:6" x14ac:dyDescent="0.25">
      <c r="C43" t="s">
        <v>44</v>
      </c>
    </row>
    <row r="44" spans="1:6" x14ac:dyDescent="0.25">
      <c r="A44">
        <v>0.28799999999999998</v>
      </c>
      <c r="B44" t="s">
        <v>154</v>
      </c>
      <c r="C44" t="s">
        <v>155</v>
      </c>
      <c r="D44">
        <v>5800</v>
      </c>
      <c r="E44" t="s">
        <v>154</v>
      </c>
      <c r="F44">
        <v>1670.4</v>
      </c>
    </row>
    <row r="45" spans="1:6" x14ac:dyDescent="0.25">
      <c r="A45">
        <v>1</v>
      </c>
      <c r="B45" t="s">
        <v>136</v>
      </c>
      <c r="C45" t="s">
        <v>156</v>
      </c>
      <c r="D45">
        <v>778.06</v>
      </c>
      <c r="E45" t="s">
        <v>136</v>
      </c>
      <c r="F45">
        <v>778.06</v>
      </c>
    </row>
    <row r="46" spans="1:6" x14ac:dyDescent="0.25">
      <c r="A46">
        <v>1</v>
      </c>
      <c r="B46" t="s">
        <v>136</v>
      </c>
      <c r="C46" t="s">
        <v>157</v>
      </c>
      <c r="D46">
        <v>87</v>
      </c>
      <c r="E46" t="s">
        <v>136</v>
      </c>
      <c r="F46">
        <v>87</v>
      </c>
    </row>
    <row r="47" spans="1:6" x14ac:dyDescent="0.25">
      <c r="B47" t="s">
        <v>18</v>
      </c>
      <c r="C47" t="s">
        <v>158</v>
      </c>
      <c r="D47" t="s">
        <v>48</v>
      </c>
      <c r="E47" t="s">
        <v>18</v>
      </c>
      <c r="F47">
        <v>0</v>
      </c>
    </row>
    <row r="48" spans="1:6" x14ac:dyDescent="0.25">
      <c r="F48" t="s">
        <v>44</v>
      </c>
    </row>
    <row r="49" spans="1:6" x14ac:dyDescent="0.25">
      <c r="C49" t="s">
        <v>159</v>
      </c>
      <c r="F49">
        <v>2535.46</v>
      </c>
    </row>
    <row r="50" spans="1:6" x14ac:dyDescent="0.25">
      <c r="F50" t="s">
        <v>44</v>
      </c>
    </row>
    <row r="51" spans="1:6" x14ac:dyDescent="0.25">
      <c r="B51" t="s">
        <v>32</v>
      </c>
      <c r="C51" t="s">
        <v>164</v>
      </c>
    </row>
    <row r="52" spans="1:6" x14ac:dyDescent="0.25">
      <c r="C52" t="s">
        <v>44</v>
      </c>
    </row>
    <row r="53" spans="1:6" x14ac:dyDescent="0.25">
      <c r="A53">
        <v>0.24</v>
      </c>
      <c r="B53" t="s">
        <v>154</v>
      </c>
      <c r="C53" t="s">
        <v>155</v>
      </c>
      <c r="D53">
        <v>5800</v>
      </c>
      <c r="E53" t="s">
        <v>154</v>
      </c>
      <c r="F53">
        <v>1392</v>
      </c>
    </row>
    <row r="54" spans="1:6" x14ac:dyDescent="0.25">
      <c r="A54">
        <v>1</v>
      </c>
      <c r="B54" t="s">
        <v>136</v>
      </c>
      <c r="C54" t="s">
        <v>156</v>
      </c>
      <c r="D54">
        <v>778.06</v>
      </c>
      <c r="E54" t="s">
        <v>136</v>
      </c>
      <c r="F54">
        <v>778.06</v>
      </c>
    </row>
    <row r="55" spans="1:6" x14ac:dyDescent="0.25">
      <c r="A55">
        <v>1</v>
      </c>
      <c r="B55" t="s">
        <v>136</v>
      </c>
      <c r="C55" t="s">
        <v>157</v>
      </c>
      <c r="D55">
        <v>87</v>
      </c>
      <c r="E55" t="s">
        <v>136</v>
      </c>
      <c r="F55">
        <v>87</v>
      </c>
    </row>
    <row r="56" spans="1:6" x14ac:dyDescent="0.25">
      <c r="B56" t="s">
        <v>18</v>
      </c>
      <c r="C56" t="s">
        <v>158</v>
      </c>
      <c r="D56" t="s">
        <v>48</v>
      </c>
      <c r="E56" t="s">
        <v>18</v>
      </c>
      <c r="F56">
        <v>0</v>
      </c>
    </row>
    <row r="57" spans="1:6" x14ac:dyDescent="0.25">
      <c r="F57" t="s">
        <v>44</v>
      </c>
    </row>
    <row r="58" spans="1:6" x14ac:dyDescent="0.25">
      <c r="C58" t="s">
        <v>159</v>
      </c>
      <c r="F58">
        <v>2257.06</v>
      </c>
    </row>
    <row r="59" spans="1:6" x14ac:dyDescent="0.25">
      <c r="A59" t="s">
        <v>48</v>
      </c>
    </row>
    <row r="60" spans="1:6" x14ac:dyDescent="0.25">
      <c r="F60" t="s">
        <v>44</v>
      </c>
    </row>
    <row r="61" spans="1:6" x14ac:dyDescent="0.25">
      <c r="B61" t="s">
        <v>32</v>
      </c>
      <c r="C61" t="s">
        <v>165</v>
      </c>
    </row>
    <row r="62" spans="1:6" x14ac:dyDescent="0.25">
      <c r="C62" t="s">
        <v>44</v>
      </c>
    </row>
    <row r="63" spans="1:6" x14ac:dyDescent="0.25">
      <c r="A63">
        <v>0.20599999999999999</v>
      </c>
      <c r="B63" t="s">
        <v>154</v>
      </c>
      <c r="C63" t="s">
        <v>155</v>
      </c>
      <c r="D63">
        <v>5800</v>
      </c>
      <c r="E63" t="s">
        <v>154</v>
      </c>
      <c r="F63">
        <v>1194.8</v>
      </c>
    </row>
    <row r="64" spans="1:6" x14ac:dyDescent="0.25">
      <c r="A64">
        <v>1</v>
      </c>
      <c r="B64" t="s">
        <v>136</v>
      </c>
      <c r="C64" t="s">
        <v>156</v>
      </c>
      <c r="D64">
        <v>778.06</v>
      </c>
      <c r="E64" t="s">
        <v>136</v>
      </c>
      <c r="F64">
        <v>778.06</v>
      </c>
    </row>
    <row r="65" spans="1:6" x14ac:dyDescent="0.25">
      <c r="A65">
        <v>1</v>
      </c>
      <c r="B65" t="s">
        <v>136</v>
      </c>
      <c r="C65" t="s">
        <v>157</v>
      </c>
      <c r="D65">
        <v>87</v>
      </c>
      <c r="E65" t="s">
        <v>136</v>
      </c>
      <c r="F65">
        <v>87</v>
      </c>
    </row>
    <row r="66" spans="1:6" x14ac:dyDescent="0.25">
      <c r="B66" t="s">
        <v>18</v>
      </c>
      <c r="C66" t="s">
        <v>158</v>
      </c>
      <c r="D66" t="s">
        <v>48</v>
      </c>
      <c r="E66" t="s">
        <v>18</v>
      </c>
      <c r="F66">
        <v>0</v>
      </c>
    </row>
    <row r="67" spans="1:6" x14ac:dyDescent="0.25">
      <c r="F67" t="s">
        <v>44</v>
      </c>
    </row>
    <row r="68" spans="1:6" x14ac:dyDescent="0.25">
      <c r="C68" t="s">
        <v>159</v>
      </c>
      <c r="F68">
        <v>2059.86</v>
      </c>
    </row>
    <row r="69" spans="1:6" x14ac:dyDescent="0.25">
      <c r="F69" t="s">
        <v>44</v>
      </c>
    </row>
    <row r="70" spans="1:6" x14ac:dyDescent="0.25">
      <c r="B70" t="s">
        <v>32</v>
      </c>
      <c r="C70" t="s">
        <v>166</v>
      </c>
    </row>
    <row r="71" spans="1:6" x14ac:dyDescent="0.25">
      <c r="C71" t="s">
        <v>44</v>
      </c>
    </row>
    <row r="72" spans="1:6" x14ac:dyDescent="0.25">
      <c r="A72">
        <v>0.18</v>
      </c>
      <c r="B72" t="s">
        <v>154</v>
      </c>
      <c r="C72" t="s">
        <v>155</v>
      </c>
      <c r="D72">
        <v>5800</v>
      </c>
      <c r="E72" t="s">
        <v>154</v>
      </c>
      <c r="F72">
        <v>1044</v>
      </c>
    </row>
    <row r="73" spans="1:6" x14ac:dyDescent="0.25">
      <c r="A73">
        <v>1</v>
      </c>
      <c r="B73" t="s">
        <v>136</v>
      </c>
      <c r="C73" t="s">
        <v>156</v>
      </c>
      <c r="D73">
        <v>778.06</v>
      </c>
      <c r="E73" t="s">
        <v>136</v>
      </c>
      <c r="F73">
        <v>778.06</v>
      </c>
    </row>
    <row r="74" spans="1:6" x14ac:dyDescent="0.25">
      <c r="A74">
        <v>1</v>
      </c>
      <c r="B74" t="s">
        <v>136</v>
      </c>
      <c r="C74" t="s">
        <v>157</v>
      </c>
      <c r="D74">
        <v>87</v>
      </c>
      <c r="E74" t="s">
        <v>136</v>
      </c>
      <c r="F74">
        <v>87</v>
      </c>
    </row>
    <row r="75" spans="1:6" x14ac:dyDescent="0.25">
      <c r="B75" t="s">
        <v>18</v>
      </c>
      <c r="C75" t="s">
        <v>158</v>
      </c>
      <c r="D75" t="s">
        <v>48</v>
      </c>
      <c r="E75" t="s">
        <v>18</v>
      </c>
      <c r="F75">
        <v>0</v>
      </c>
    </row>
    <row r="76" spans="1:6" x14ac:dyDescent="0.25">
      <c r="F76" t="s">
        <v>44</v>
      </c>
    </row>
    <row r="77" spans="1:6" x14ac:dyDescent="0.25">
      <c r="C77" t="s">
        <v>159</v>
      </c>
      <c r="F77">
        <v>1909.06</v>
      </c>
    </row>
    <row r="78" spans="1:6" x14ac:dyDescent="0.25">
      <c r="F78" t="s">
        <v>44</v>
      </c>
    </row>
    <row r="80" spans="1:6" x14ac:dyDescent="0.25">
      <c r="B80" t="s">
        <v>32</v>
      </c>
      <c r="C80" t="s">
        <v>134</v>
      </c>
    </row>
    <row r="81" spans="1:6" x14ac:dyDescent="0.25">
      <c r="C81" t="s">
        <v>135</v>
      </c>
    </row>
    <row r="82" spans="1:6" x14ac:dyDescent="0.25">
      <c r="C82" t="s">
        <v>44</v>
      </c>
    </row>
    <row r="83" spans="1:6" x14ac:dyDescent="0.25">
      <c r="A83">
        <v>1.3</v>
      </c>
      <c r="B83" t="s">
        <v>136</v>
      </c>
      <c r="C83" t="s">
        <v>137</v>
      </c>
      <c r="D83">
        <v>177.77</v>
      </c>
      <c r="E83" t="s">
        <v>136</v>
      </c>
      <c r="F83">
        <v>231.1</v>
      </c>
    </row>
    <row r="85" spans="1:6" x14ac:dyDescent="0.25">
      <c r="A85">
        <v>0.216</v>
      </c>
      <c r="B85" t="s">
        <v>136</v>
      </c>
      <c r="C85" t="s">
        <v>138</v>
      </c>
      <c r="D85">
        <v>3170.9</v>
      </c>
      <c r="E85" t="s">
        <v>136</v>
      </c>
      <c r="F85">
        <v>684.91</v>
      </c>
    </row>
    <row r="86" spans="1:6" x14ac:dyDescent="0.25">
      <c r="A86">
        <v>0.60099999999999998</v>
      </c>
      <c r="B86" t="s">
        <v>136</v>
      </c>
      <c r="C86" t="s">
        <v>139</v>
      </c>
      <c r="D86">
        <v>5897</v>
      </c>
      <c r="E86" t="s">
        <v>136</v>
      </c>
      <c r="F86">
        <v>3544.1</v>
      </c>
    </row>
    <row r="87" spans="1:6" x14ac:dyDescent="0.25">
      <c r="A87">
        <v>6.35</v>
      </c>
      <c r="B87" t="s">
        <v>140</v>
      </c>
      <c r="C87" t="s">
        <v>141</v>
      </c>
      <c r="D87">
        <v>206.1</v>
      </c>
      <c r="E87" t="s">
        <v>140</v>
      </c>
      <c r="F87">
        <v>1308.74</v>
      </c>
    </row>
    <row r="88" spans="1:6" x14ac:dyDescent="0.25">
      <c r="A88">
        <v>3.2000000000000001E-2</v>
      </c>
      <c r="B88" t="s">
        <v>136</v>
      </c>
      <c r="C88" t="s">
        <v>142</v>
      </c>
      <c r="D88">
        <v>6763</v>
      </c>
      <c r="E88" t="s">
        <v>136</v>
      </c>
      <c r="F88">
        <v>216.42</v>
      </c>
    </row>
    <row r="89" spans="1:6" x14ac:dyDescent="0.25">
      <c r="C89" t="s">
        <v>143</v>
      </c>
      <c r="F89" t="s">
        <v>48</v>
      </c>
    </row>
    <row r="90" spans="1:6" x14ac:dyDescent="0.25">
      <c r="B90" t="s">
        <v>18</v>
      </c>
      <c r="C90" t="s">
        <v>144</v>
      </c>
      <c r="E90" t="s">
        <v>18</v>
      </c>
      <c r="F90">
        <v>2.1</v>
      </c>
    </row>
    <row r="91" spans="1:6" x14ac:dyDescent="0.25">
      <c r="F91" t="s">
        <v>44</v>
      </c>
    </row>
    <row r="92" spans="1:6" x14ac:dyDescent="0.25">
      <c r="C92" t="s">
        <v>145</v>
      </c>
      <c r="F92">
        <v>5987.37</v>
      </c>
    </row>
    <row r="93" spans="1:6" x14ac:dyDescent="0.25">
      <c r="F93" t="s">
        <v>44</v>
      </c>
    </row>
    <row r="95" spans="1:6" x14ac:dyDescent="0.25">
      <c r="A95">
        <v>52</v>
      </c>
      <c r="B95" t="s">
        <v>32</v>
      </c>
      <c r="C95" t="s">
        <v>33</v>
      </c>
    </row>
    <row r="96" spans="1:6" x14ac:dyDescent="0.25">
      <c r="C96" t="s">
        <v>34</v>
      </c>
    </row>
    <row r="97" spans="1:6" x14ac:dyDescent="0.25">
      <c r="C97" t="s">
        <v>35</v>
      </c>
    </row>
    <row r="98" spans="1:6" x14ac:dyDescent="0.25">
      <c r="C98" t="s">
        <v>36</v>
      </c>
    </row>
    <row r="99" spans="1:6" x14ac:dyDescent="0.25">
      <c r="C99" t="s">
        <v>149</v>
      </c>
    </row>
    <row r="100" spans="1:6" x14ac:dyDescent="0.25">
      <c r="C100" t="s">
        <v>150</v>
      </c>
    </row>
    <row r="101" spans="1:6" x14ac:dyDescent="0.25">
      <c r="C101" t="s">
        <v>37</v>
      </c>
    </row>
    <row r="102" spans="1:6" x14ac:dyDescent="0.25">
      <c r="C102" t="s">
        <v>38</v>
      </c>
    </row>
    <row r="103" spans="1:6" x14ac:dyDescent="0.25">
      <c r="C103" t="s">
        <v>39</v>
      </c>
      <c r="D103" t="s">
        <v>39</v>
      </c>
    </row>
    <row r="104" spans="1:6" x14ac:dyDescent="0.25">
      <c r="B104" t="s">
        <v>32</v>
      </c>
      <c r="C104" t="s">
        <v>40</v>
      </c>
    </row>
    <row r="105" spans="1:6" x14ac:dyDescent="0.25">
      <c r="C105" t="s">
        <v>41</v>
      </c>
    </row>
    <row r="106" spans="1:6" x14ac:dyDescent="0.25">
      <c r="B106" t="s">
        <v>42</v>
      </c>
      <c r="C106" t="s">
        <v>43</v>
      </c>
    </row>
    <row r="107" spans="1:6" x14ac:dyDescent="0.25">
      <c r="C107" t="s">
        <v>44</v>
      </c>
    </row>
    <row r="108" spans="1:6" x14ac:dyDescent="0.25">
      <c r="A108">
        <v>1</v>
      </c>
      <c r="B108" t="s">
        <v>10</v>
      </c>
      <c r="C108" t="s">
        <v>45</v>
      </c>
      <c r="D108">
        <v>26</v>
      </c>
      <c r="E108" t="s">
        <v>10</v>
      </c>
      <c r="F108">
        <v>26</v>
      </c>
    </row>
    <row r="109" spans="1:6" x14ac:dyDescent="0.25">
      <c r="A109">
        <v>1</v>
      </c>
      <c r="B109" t="s">
        <v>18</v>
      </c>
      <c r="C109" t="s">
        <v>46</v>
      </c>
      <c r="D109">
        <v>18.2</v>
      </c>
      <c r="E109" t="s">
        <v>18</v>
      </c>
      <c r="F109">
        <v>18.2</v>
      </c>
    </row>
    <row r="110" spans="1:6" x14ac:dyDescent="0.25">
      <c r="A110">
        <v>1</v>
      </c>
      <c r="B110" t="s">
        <v>10</v>
      </c>
      <c r="C110" t="s">
        <v>47</v>
      </c>
      <c r="D110">
        <v>159.75</v>
      </c>
      <c r="E110" t="s">
        <v>10</v>
      </c>
      <c r="F110">
        <v>159.75</v>
      </c>
    </row>
    <row r="111" spans="1:6" x14ac:dyDescent="0.25">
      <c r="D111" t="s">
        <v>48</v>
      </c>
      <c r="F111" t="s">
        <v>44</v>
      </c>
    </row>
    <row r="112" spans="1:6" x14ac:dyDescent="0.25">
      <c r="C112" t="s">
        <v>49</v>
      </c>
      <c r="F112">
        <v>203.95</v>
      </c>
    </row>
    <row r="113" spans="1:6" x14ac:dyDescent="0.25">
      <c r="C113" t="s">
        <v>48</v>
      </c>
      <c r="D113" t="s">
        <v>48</v>
      </c>
      <c r="F113" t="s">
        <v>39</v>
      </c>
    </row>
    <row r="114" spans="1:6" x14ac:dyDescent="0.25">
      <c r="B114" t="s">
        <v>50</v>
      </c>
      <c r="C114" t="s">
        <v>51</v>
      </c>
    </row>
    <row r="115" spans="1:6" x14ac:dyDescent="0.25">
      <c r="C115" t="s">
        <v>44</v>
      </c>
    </row>
    <row r="116" spans="1:6" x14ac:dyDescent="0.25">
      <c r="A116">
        <v>1</v>
      </c>
      <c r="B116" t="s">
        <v>10</v>
      </c>
      <c r="C116" t="s">
        <v>52</v>
      </c>
      <c r="D116">
        <v>35</v>
      </c>
      <c r="E116" t="s">
        <v>10</v>
      </c>
      <c r="F116">
        <v>35</v>
      </c>
    </row>
    <row r="117" spans="1:6" x14ac:dyDescent="0.25">
      <c r="A117">
        <v>1</v>
      </c>
      <c r="B117" t="s">
        <v>18</v>
      </c>
      <c r="C117" t="s">
        <v>53</v>
      </c>
      <c r="D117">
        <v>14</v>
      </c>
      <c r="E117" t="s">
        <v>18</v>
      </c>
      <c r="F117">
        <v>14</v>
      </c>
    </row>
    <row r="118" spans="1:6" x14ac:dyDescent="0.25">
      <c r="A118">
        <v>1</v>
      </c>
      <c r="B118" t="s">
        <v>10</v>
      </c>
      <c r="C118" t="s">
        <v>47</v>
      </c>
      <c r="D118">
        <v>159.72999999999999</v>
      </c>
      <c r="E118" t="s">
        <v>10</v>
      </c>
      <c r="F118">
        <v>159.72999999999999</v>
      </c>
    </row>
    <row r="119" spans="1:6" x14ac:dyDescent="0.25">
      <c r="D119" t="s">
        <v>48</v>
      </c>
      <c r="F119" t="s">
        <v>44</v>
      </c>
    </row>
    <row r="120" spans="1:6" x14ac:dyDescent="0.25">
      <c r="C120" t="s">
        <v>49</v>
      </c>
      <c r="F120">
        <v>208.73</v>
      </c>
    </row>
    <row r="121" spans="1:6" x14ac:dyDescent="0.25">
      <c r="D121" t="s">
        <v>48</v>
      </c>
      <c r="F121" t="s">
        <v>39</v>
      </c>
    </row>
    <row r="122" spans="1:6" x14ac:dyDescent="0.25">
      <c r="B122" t="s">
        <v>54</v>
      </c>
      <c r="C122" t="s">
        <v>55</v>
      </c>
    </row>
    <row r="123" spans="1:6" x14ac:dyDescent="0.25">
      <c r="C123" t="s">
        <v>44</v>
      </c>
    </row>
    <row r="124" spans="1:6" x14ac:dyDescent="0.25">
      <c r="A124">
        <v>1</v>
      </c>
      <c r="B124" t="s">
        <v>10</v>
      </c>
      <c r="C124" t="s">
        <v>56</v>
      </c>
      <c r="D124">
        <v>52</v>
      </c>
      <c r="E124" t="s">
        <v>10</v>
      </c>
      <c r="F124">
        <v>52</v>
      </c>
    </row>
    <row r="125" spans="1:6" x14ac:dyDescent="0.25">
      <c r="A125">
        <v>1</v>
      </c>
      <c r="B125" t="s">
        <v>18</v>
      </c>
      <c r="C125" t="s">
        <v>57</v>
      </c>
      <c r="D125">
        <v>10.4</v>
      </c>
      <c r="E125" t="s">
        <v>18</v>
      </c>
      <c r="F125">
        <v>10.4</v>
      </c>
    </row>
    <row r="126" spans="1:6" x14ac:dyDescent="0.25">
      <c r="A126">
        <v>1</v>
      </c>
      <c r="B126" t="s">
        <v>10</v>
      </c>
      <c r="C126" t="s">
        <v>47</v>
      </c>
      <c r="D126">
        <v>165.41</v>
      </c>
      <c r="E126" t="s">
        <v>10</v>
      </c>
      <c r="F126">
        <v>165.41</v>
      </c>
    </row>
    <row r="127" spans="1:6" x14ac:dyDescent="0.25">
      <c r="D127" t="s">
        <v>48</v>
      </c>
      <c r="F127" t="s">
        <v>44</v>
      </c>
    </row>
    <row r="128" spans="1:6" x14ac:dyDescent="0.25">
      <c r="C128" t="s">
        <v>49</v>
      </c>
      <c r="F128">
        <v>227.81</v>
      </c>
    </row>
    <row r="129" spans="4:6" x14ac:dyDescent="0.25">
      <c r="D129" t="s">
        <v>48</v>
      </c>
      <c r="F129" t="s">
        <v>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53"/>
  <sheetViews>
    <sheetView topLeftCell="A37" workbookViewId="0">
      <selection activeCell="I3" sqref="I3"/>
    </sheetView>
  </sheetViews>
  <sheetFormatPr defaultRowHeight="15" x14ac:dyDescent="0.25"/>
  <cols>
    <col min="2" max="2" width="48.42578125" customWidth="1"/>
    <col min="4" max="4" width="15.85546875" customWidth="1"/>
    <col min="6" max="7" width="9.140625" customWidth="1"/>
    <col min="8" max="8" width="14.140625" customWidth="1"/>
    <col min="9" max="9" width="6.85546875" customWidth="1"/>
    <col min="11" max="11" width="33.5703125" customWidth="1"/>
  </cols>
  <sheetData>
    <row r="1" spans="1:12" x14ac:dyDescent="0.25">
      <c r="B1" t="s">
        <v>167</v>
      </c>
      <c r="D1" t="s">
        <v>48</v>
      </c>
    </row>
    <row r="2" spans="1:12" x14ac:dyDescent="0.25">
      <c r="B2" t="s">
        <v>168</v>
      </c>
    </row>
    <row r="3" spans="1:12" x14ac:dyDescent="0.25">
      <c r="A3" t="s">
        <v>95</v>
      </c>
      <c r="B3" t="s">
        <v>151</v>
      </c>
      <c r="D3" t="s">
        <v>152</v>
      </c>
    </row>
    <row r="4" spans="1:12" x14ac:dyDescent="0.25">
      <c r="B4" t="s">
        <v>48</v>
      </c>
      <c r="D4" t="s">
        <v>48</v>
      </c>
      <c r="E4" t="s">
        <v>169</v>
      </c>
      <c r="J4" t="s">
        <v>48</v>
      </c>
    </row>
    <row r="5" spans="1:12" x14ac:dyDescent="0.25">
      <c r="B5" t="s">
        <v>44</v>
      </c>
      <c r="C5" t="s">
        <v>44</v>
      </c>
      <c r="D5" t="s">
        <v>44</v>
      </c>
      <c r="E5" t="s">
        <v>44</v>
      </c>
      <c r="F5" t="s">
        <v>44</v>
      </c>
      <c r="G5" t="s">
        <v>44</v>
      </c>
      <c r="H5" t="s">
        <v>44</v>
      </c>
      <c r="I5" t="s">
        <v>44</v>
      </c>
      <c r="J5" t="s">
        <v>44</v>
      </c>
      <c r="K5" t="s">
        <v>44</v>
      </c>
      <c r="L5" t="s">
        <v>44</v>
      </c>
    </row>
    <row r="6" spans="1:12" x14ac:dyDescent="0.25">
      <c r="A6" t="s">
        <v>170</v>
      </c>
      <c r="B6" t="s">
        <v>171</v>
      </c>
      <c r="C6" t="s">
        <v>172</v>
      </c>
      <c r="D6" t="s">
        <v>173</v>
      </c>
      <c r="E6" t="s">
        <v>31</v>
      </c>
      <c r="F6" t="s">
        <v>174</v>
      </c>
      <c r="G6" t="s">
        <v>175</v>
      </c>
      <c r="H6" t="s">
        <v>176</v>
      </c>
      <c r="I6" t="s">
        <v>177</v>
      </c>
      <c r="J6" t="s">
        <v>178</v>
      </c>
      <c r="K6" t="s">
        <v>179</v>
      </c>
    </row>
    <row r="7" spans="1:12" x14ac:dyDescent="0.25">
      <c r="B7" t="s">
        <v>169</v>
      </c>
      <c r="E7" t="s">
        <v>180</v>
      </c>
      <c r="F7" t="s">
        <v>178</v>
      </c>
      <c r="G7" t="s">
        <v>181</v>
      </c>
      <c r="H7" t="s">
        <v>182</v>
      </c>
      <c r="I7" t="s">
        <v>183</v>
      </c>
      <c r="J7" t="s">
        <v>184</v>
      </c>
    </row>
    <row r="8" spans="1:12" x14ac:dyDescent="0.25">
      <c r="A8" t="s">
        <v>44</v>
      </c>
      <c r="B8" t="s">
        <v>44</v>
      </c>
      <c r="C8" t="s">
        <v>44</v>
      </c>
      <c r="D8" t="s">
        <v>44</v>
      </c>
      <c r="E8" t="s">
        <v>44</v>
      </c>
      <c r="F8" t="s">
        <v>44</v>
      </c>
      <c r="G8" t="s">
        <v>44</v>
      </c>
      <c r="H8" t="s">
        <v>185</v>
      </c>
      <c r="I8" t="s">
        <v>44</v>
      </c>
      <c r="J8" t="s">
        <v>44</v>
      </c>
      <c r="K8" t="s">
        <v>44</v>
      </c>
      <c r="L8" t="s">
        <v>44</v>
      </c>
    </row>
    <row r="9" spans="1:12" x14ac:dyDescent="0.25">
      <c r="A9" t="s">
        <v>186</v>
      </c>
      <c r="B9" t="s">
        <v>187</v>
      </c>
      <c r="C9" t="s">
        <v>188</v>
      </c>
      <c r="D9" t="s">
        <v>189</v>
      </c>
      <c r="E9">
        <v>53</v>
      </c>
      <c r="F9">
        <v>437</v>
      </c>
      <c r="G9">
        <v>439.87</v>
      </c>
      <c r="I9">
        <v>0</v>
      </c>
      <c r="J9">
        <v>876.87</v>
      </c>
      <c r="K9" t="s">
        <v>190</v>
      </c>
      <c r="L9">
        <v>769</v>
      </c>
    </row>
    <row r="10" spans="1:12" x14ac:dyDescent="0.25">
      <c r="A10" t="s">
        <v>191</v>
      </c>
      <c r="B10" t="s">
        <v>192</v>
      </c>
      <c r="C10" t="s">
        <v>188</v>
      </c>
      <c r="D10" t="s">
        <v>189</v>
      </c>
      <c r="E10">
        <v>53</v>
      </c>
      <c r="F10">
        <v>630</v>
      </c>
      <c r="G10">
        <v>439.87</v>
      </c>
      <c r="I10">
        <v>0</v>
      </c>
      <c r="J10">
        <v>1069.8699999999999</v>
      </c>
      <c r="K10" t="s">
        <v>193</v>
      </c>
      <c r="L10">
        <v>718</v>
      </c>
    </row>
    <row r="11" spans="1:12" x14ac:dyDescent="0.25">
      <c r="A11" t="s">
        <v>194</v>
      </c>
      <c r="B11" t="s">
        <v>195</v>
      </c>
      <c r="C11" t="s">
        <v>188</v>
      </c>
      <c r="D11" t="s">
        <v>189</v>
      </c>
      <c r="E11">
        <v>53</v>
      </c>
      <c r="F11">
        <v>726.67</v>
      </c>
      <c r="G11">
        <v>439.87</v>
      </c>
      <c r="I11">
        <v>0</v>
      </c>
      <c r="J11">
        <v>1166.54</v>
      </c>
      <c r="K11" t="s">
        <v>196</v>
      </c>
      <c r="L11">
        <v>502</v>
      </c>
    </row>
    <row r="12" spans="1:12" x14ac:dyDescent="0.25">
      <c r="A12" t="s">
        <v>197</v>
      </c>
      <c r="B12" t="s">
        <v>198</v>
      </c>
      <c r="C12" t="s">
        <v>188</v>
      </c>
      <c r="D12" t="s">
        <v>189</v>
      </c>
      <c r="E12">
        <v>53</v>
      </c>
      <c r="F12">
        <v>954</v>
      </c>
      <c r="G12">
        <v>439.87</v>
      </c>
      <c r="I12">
        <v>0</v>
      </c>
      <c r="J12">
        <v>1393.87</v>
      </c>
      <c r="K12" t="s">
        <v>199</v>
      </c>
      <c r="L12">
        <v>412</v>
      </c>
    </row>
    <row r="13" spans="1:12" x14ac:dyDescent="0.25">
      <c r="A13" t="s">
        <v>200</v>
      </c>
      <c r="B13" t="s">
        <v>201</v>
      </c>
      <c r="C13" t="s">
        <v>188</v>
      </c>
      <c r="D13" t="s">
        <v>189</v>
      </c>
      <c r="E13">
        <v>53</v>
      </c>
      <c r="F13">
        <v>1297</v>
      </c>
      <c r="G13">
        <v>439.87</v>
      </c>
      <c r="I13">
        <v>0</v>
      </c>
      <c r="J13">
        <v>1736.87</v>
      </c>
      <c r="K13" t="s">
        <v>202</v>
      </c>
      <c r="L13">
        <v>615</v>
      </c>
    </row>
    <row r="14" spans="1:12" x14ac:dyDescent="0.25">
      <c r="A14" t="s">
        <v>203</v>
      </c>
      <c r="B14" t="s">
        <v>204</v>
      </c>
      <c r="C14" t="s">
        <v>188</v>
      </c>
      <c r="D14" t="s">
        <v>189</v>
      </c>
      <c r="E14">
        <v>53</v>
      </c>
      <c r="F14">
        <v>1398</v>
      </c>
      <c r="G14">
        <v>439.87</v>
      </c>
      <c r="I14">
        <v>0</v>
      </c>
      <c r="J14">
        <v>1837.87</v>
      </c>
      <c r="K14" t="s">
        <v>205</v>
      </c>
      <c r="L14">
        <v>595</v>
      </c>
    </row>
    <row r="15" spans="1:12" x14ac:dyDescent="0.25">
      <c r="A15" t="s">
        <v>206</v>
      </c>
      <c r="B15" t="s">
        <v>207</v>
      </c>
      <c r="C15" t="s">
        <v>188</v>
      </c>
      <c r="D15" t="s">
        <v>189</v>
      </c>
      <c r="E15">
        <v>53</v>
      </c>
      <c r="F15">
        <v>1004</v>
      </c>
      <c r="G15">
        <v>439.87</v>
      </c>
      <c r="I15">
        <v>0</v>
      </c>
      <c r="J15">
        <v>1443.87</v>
      </c>
      <c r="K15" t="s">
        <v>208</v>
      </c>
      <c r="L15">
        <v>667</v>
      </c>
    </row>
    <row r="16" spans="1:12" x14ac:dyDescent="0.25">
      <c r="A16" t="s">
        <v>209</v>
      </c>
      <c r="B16" t="s">
        <v>210</v>
      </c>
      <c r="C16" t="s">
        <v>188</v>
      </c>
      <c r="D16" t="s">
        <v>211</v>
      </c>
      <c r="E16">
        <v>38</v>
      </c>
      <c r="F16">
        <v>447</v>
      </c>
      <c r="G16">
        <v>331.06</v>
      </c>
      <c r="I16">
        <v>0</v>
      </c>
      <c r="J16">
        <v>778.06</v>
      </c>
      <c r="K16" t="s">
        <v>212</v>
      </c>
      <c r="L16">
        <v>647</v>
      </c>
    </row>
    <row r="17" spans="1:12" x14ac:dyDescent="0.25">
      <c r="A17" t="s">
        <v>213</v>
      </c>
      <c r="B17" t="s">
        <v>214</v>
      </c>
      <c r="C17" t="s">
        <v>188</v>
      </c>
      <c r="D17" t="s">
        <v>211</v>
      </c>
      <c r="E17">
        <v>38</v>
      </c>
      <c r="F17">
        <v>447</v>
      </c>
      <c r="G17">
        <v>331.06</v>
      </c>
      <c r="I17">
        <v>0</v>
      </c>
      <c r="J17">
        <v>778.06</v>
      </c>
      <c r="K17" t="s">
        <v>215</v>
      </c>
      <c r="L17">
        <v>679</v>
      </c>
    </row>
    <row r="18" spans="1:12" x14ac:dyDescent="0.25">
      <c r="A18" t="s">
        <v>216</v>
      </c>
      <c r="B18" t="s">
        <v>217</v>
      </c>
      <c r="C18" t="s">
        <v>218</v>
      </c>
      <c r="D18" t="s">
        <v>219</v>
      </c>
      <c r="E18">
        <v>18</v>
      </c>
      <c r="F18">
        <v>5438</v>
      </c>
      <c r="G18">
        <v>147.88</v>
      </c>
      <c r="I18">
        <v>0</v>
      </c>
      <c r="J18">
        <v>5585.88</v>
      </c>
      <c r="K18" t="s">
        <v>220</v>
      </c>
      <c r="L18">
        <v>660</v>
      </c>
    </row>
    <row r="19" spans="1:12" x14ac:dyDescent="0.25">
      <c r="A19" t="s">
        <v>221</v>
      </c>
      <c r="B19" t="s">
        <v>222</v>
      </c>
      <c r="C19" t="s">
        <v>136</v>
      </c>
      <c r="D19" t="s">
        <v>219</v>
      </c>
      <c r="E19">
        <v>18</v>
      </c>
      <c r="F19">
        <v>672</v>
      </c>
      <c r="G19">
        <v>120.36</v>
      </c>
      <c r="I19">
        <v>0</v>
      </c>
      <c r="J19">
        <v>792.36</v>
      </c>
      <c r="K19" t="s">
        <v>223</v>
      </c>
      <c r="L19">
        <v>752</v>
      </c>
    </row>
    <row r="20" spans="1:12" x14ac:dyDescent="0.25">
      <c r="A20" t="s">
        <v>224</v>
      </c>
      <c r="B20" t="s">
        <v>225</v>
      </c>
      <c r="C20" t="s">
        <v>136</v>
      </c>
      <c r="D20" t="s">
        <v>219</v>
      </c>
      <c r="E20">
        <v>18</v>
      </c>
      <c r="F20">
        <v>749</v>
      </c>
      <c r="G20">
        <v>120.36</v>
      </c>
      <c r="I20">
        <v>0</v>
      </c>
      <c r="J20">
        <v>869.36</v>
      </c>
      <c r="K20" t="s">
        <v>226</v>
      </c>
      <c r="L20">
        <v>718</v>
      </c>
    </row>
    <row r="21" spans="1:12" x14ac:dyDescent="0.25">
      <c r="A21" t="s">
        <v>227</v>
      </c>
      <c r="B21" t="s">
        <v>228</v>
      </c>
      <c r="C21" t="s">
        <v>218</v>
      </c>
      <c r="D21" t="s">
        <v>229</v>
      </c>
      <c r="E21">
        <v>0</v>
      </c>
      <c r="F21">
        <v>16106</v>
      </c>
      <c r="G21">
        <v>0</v>
      </c>
      <c r="I21">
        <v>0</v>
      </c>
      <c r="J21">
        <v>16106</v>
      </c>
      <c r="K21" t="s">
        <v>230</v>
      </c>
      <c r="L21">
        <v>591</v>
      </c>
    </row>
    <row r="22" spans="1:12" x14ac:dyDescent="0.25">
      <c r="A22" t="s">
        <v>231</v>
      </c>
      <c r="B22" t="s">
        <v>232</v>
      </c>
      <c r="C22" t="s">
        <v>188</v>
      </c>
      <c r="D22" t="s">
        <v>229</v>
      </c>
      <c r="F22">
        <v>1297</v>
      </c>
      <c r="I22">
        <v>0</v>
      </c>
      <c r="J22">
        <v>1297</v>
      </c>
      <c r="K22" t="s">
        <v>233</v>
      </c>
      <c r="L22">
        <v>569</v>
      </c>
    </row>
    <row r="23" spans="1:12" x14ac:dyDescent="0.25">
      <c r="A23" t="s">
        <v>234</v>
      </c>
      <c r="B23" t="s">
        <v>235</v>
      </c>
      <c r="C23" t="s">
        <v>188</v>
      </c>
      <c r="D23" t="s">
        <v>236</v>
      </c>
      <c r="E23">
        <v>34</v>
      </c>
      <c r="F23">
        <v>955</v>
      </c>
      <c r="G23">
        <v>206.38</v>
      </c>
      <c r="I23">
        <v>0</v>
      </c>
      <c r="J23">
        <v>1161.3800000000001</v>
      </c>
      <c r="K23" t="s">
        <v>237</v>
      </c>
      <c r="L23">
        <v>592</v>
      </c>
    </row>
    <row r="24" spans="1:12" x14ac:dyDescent="0.25">
      <c r="A24" t="s">
        <v>238</v>
      </c>
      <c r="B24" t="s">
        <v>239</v>
      </c>
      <c r="C24" t="s">
        <v>188</v>
      </c>
      <c r="D24" t="s">
        <v>229</v>
      </c>
      <c r="E24">
        <v>0</v>
      </c>
      <c r="F24">
        <v>34300</v>
      </c>
      <c r="G24">
        <v>0</v>
      </c>
      <c r="I24">
        <v>0</v>
      </c>
      <c r="J24">
        <v>34300</v>
      </c>
      <c r="K24" t="s">
        <v>240</v>
      </c>
      <c r="L24">
        <v>87</v>
      </c>
    </row>
    <row r="25" spans="1:12" x14ac:dyDescent="0.25">
      <c r="A25" t="s">
        <v>241</v>
      </c>
      <c r="B25" t="s">
        <v>242</v>
      </c>
      <c r="C25" t="s">
        <v>188</v>
      </c>
      <c r="D25" t="s">
        <v>229</v>
      </c>
      <c r="E25">
        <v>0</v>
      </c>
      <c r="F25">
        <v>39400</v>
      </c>
      <c r="G25">
        <v>0</v>
      </c>
      <c r="I25">
        <v>0</v>
      </c>
      <c r="J25">
        <v>39400</v>
      </c>
      <c r="K25" t="s">
        <v>243</v>
      </c>
      <c r="L25">
        <v>70.7</v>
      </c>
    </row>
    <row r="26" spans="1:12" x14ac:dyDescent="0.25">
      <c r="A26" t="s">
        <v>244</v>
      </c>
      <c r="B26" t="s">
        <v>245</v>
      </c>
      <c r="C26" t="s">
        <v>188</v>
      </c>
      <c r="D26" t="s">
        <v>229</v>
      </c>
      <c r="E26">
        <v>0</v>
      </c>
      <c r="F26">
        <v>111600</v>
      </c>
      <c r="G26">
        <v>0</v>
      </c>
      <c r="I26">
        <v>0</v>
      </c>
      <c r="J26">
        <v>111600</v>
      </c>
      <c r="K26" t="s">
        <v>246</v>
      </c>
      <c r="L26">
        <v>52.4</v>
      </c>
    </row>
    <row r="27" spans="1:12" x14ac:dyDescent="0.25">
      <c r="A27" t="s">
        <v>247</v>
      </c>
      <c r="B27" t="s">
        <v>248</v>
      </c>
      <c r="C27" t="s">
        <v>188</v>
      </c>
      <c r="D27" t="s">
        <v>229</v>
      </c>
      <c r="E27">
        <v>0</v>
      </c>
      <c r="F27">
        <v>99400</v>
      </c>
      <c r="G27">
        <v>0</v>
      </c>
      <c r="I27">
        <v>0</v>
      </c>
      <c r="J27">
        <v>99400</v>
      </c>
      <c r="K27" t="s">
        <v>249</v>
      </c>
      <c r="L27">
        <v>25.7</v>
      </c>
    </row>
    <row r="28" spans="1:12" x14ac:dyDescent="0.25">
      <c r="A28" t="s">
        <v>250</v>
      </c>
      <c r="B28" t="s">
        <v>251</v>
      </c>
      <c r="C28" t="s">
        <v>188</v>
      </c>
      <c r="D28" t="s">
        <v>229</v>
      </c>
      <c r="E28">
        <v>0</v>
      </c>
      <c r="F28">
        <v>95000</v>
      </c>
      <c r="G28">
        <v>0</v>
      </c>
      <c r="I28">
        <v>0</v>
      </c>
      <c r="J28">
        <v>95000</v>
      </c>
      <c r="K28" t="s">
        <v>252</v>
      </c>
      <c r="L28">
        <v>29.3</v>
      </c>
    </row>
    <row r="29" spans="1:12" x14ac:dyDescent="0.25">
      <c r="A29" t="s">
        <v>253</v>
      </c>
      <c r="B29" t="s">
        <v>254</v>
      </c>
      <c r="C29" t="s">
        <v>218</v>
      </c>
      <c r="D29" t="s">
        <v>219</v>
      </c>
      <c r="E29">
        <v>18</v>
      </c>
      <c r="F29">
        <v>4095</v>
      </c>
      <c r="G29">
        <v>147.88</v>
      </c>
      <c r="I29">
        <v>0</v>
      </c>
      <c r="J29">
        <v>4242.88</v>
      </c>
      <c r="K29" t="s">
        <v>255</v>
      </c>
      <c r="L29">
        <v>84</v>
      </c>
    </row>
    <row r="30" spans="1:12" x14ac:dyDescent="0.25">
      <c r="A30" t="s">
        <v>256</v>
      </c>
      <c r="B30" t="s">
        <v>257</v>
      </c>
      <c r="C30" t="s">
        <v>218</v>
      </c>
      <c r="D30" t="s">
        <v>229</v>
      </c>
      <c r="F30">
        <v>11559</v>
      </c>
      <c r="I30">
        <v>0</v>
      </c>
      <c r="J30">
        <v>11559</v>
      </c>
      <c r="K30" t="s">
        <v>258</v>
      </c>
      <c r="L30">
        <v>1155</v>
      </c>
    </row>
    <row r="31" spans="1:12" x14ac:dyDescent="0.25">
      <c r="A31" t="s">
        <v>259</v>
      </c>
      <c r="B31" t="s">
        <v>260</v>
      </c>
      <c r="C31" t="s">
        <v>154</v>
      </c>
      <c r="D31" t="s">
        <v>229</v>
      </c>
      <c r="E31">
        <v>0</v>
      </c>
      <c r="F31">
        <v>5800</v>
      </c>
      <c r="G31">
        <v>0</v>
      </c>
      <c r="J31">
        <v>5800</v>
      </c>
      <c r="K31" t="s">
        <v>261</v>
      </c>
      <c r="L31">
        <v>963</v>
      </c>
    </row>
    <row r="32" spans="1:12" x14ac:dyDescent="0.25">
      <c r="A32" t="s">
        <v>262</v>
      </c>
      <c r="B32" t="s">
        <v>263</v>
      </c>
      <c r="C32" t="s">
        <v>154</v>
      </c>
      <c r="D32" t="s">
        <v>264</v>
      </c>
      <c r="E32">
        <v>0</v>
      </c>
      <c r="F32">
        <v>45000</v>
      </c>
      <c r="G32">
        <v>0</v>
      </c>
      <c r="I32">
        <v>0</v>
      </c>
      <c r="J32">
        <v>45000</v>
      </c>
      <c r="K32" t="s">
        <v>265</v>
      </c>
      <c r="L32">
        <v>1078</v>
      </c>
    </row>
    <row r="33" spans="1:12" x14ac:dyDescent="0.25">
      <c r="A33" t="s">
        <v>266</v>
      </c>
      <c r="B33" t="s">
        <v>267</v>
      </c>
      <c r="C33" t="s">
        <v>154</v>
      </c>
      <c r="D33" t="s">
        <v>264</v>
      </c>
      <c r="E33">
        <v>0</v>
      </c>
      <c r="F33">
        <v>45000</v>
      </c>
      <c r="G33">
        <v>0</v>
      </c>
      <c r="I33">
        <v>0</v>
      </c>
      <c r="J33">
        <v>45000</v>
      </c>
      <c r="K33" t="s">
        <v>268</v>
      </c>
      <c r="L33">
        <v>10275</v>
      </c>
    </row>
    <row r="34" spans="1:12" x14ac:dyDescent="0.25">
      <c r="A34" t="s">
        <v>269</v>
      </c>
      <c r="B34" t="s">
        <v>270</v>
      </c>
      <c r="C34" t="s">
        <v>218</v>
      </c>
      <c r="D34" t="s">
        <v>219</v>
      </c>
      <c r="E34">
        <v>18</v>
      </c>
      <c r="F34">
        <v>4095</v>
      </c>
      <c r="G34">
        <v>147.88</v>
      </c>
      <c r="I34">
        <v>0</v>
      </c>
      <c r="J34">
        <v>4242.88</v>
      </c>
      <c r="K34" t="s">
        <v>271</v>
      </c>
      <c r="L34">
        <v>901</v>
      </c>
    </row>
    <row r="35" spans="1:12" x14ac:dyDescent="0.25">
      <c r="A35" t="s">
        <v>272</v>
      </c>
      <c r="B35" t="s">
        <v>273</v>
      </c>
      <c r="C35" t="s">
        <v>188</v>
      </c>
      <c r="D35" t="s">
        <v>189</v>
      </c>
      <c r="E35">
        <v>53</v>
      </c>
      <c r="F35">
        <v>835</v>
      </c>
      <c r="G35">
        <v>439.87</v>
      </c>
      <c r="J35">
        <v>1274.8699999999999</v>
      </c>
      <c r="K35" t="s">
        <v>274</v>
      </c>
      <c r="L35">
        <v>805</v>
      </c>
    </row>
    <row r="36" spans="1:12" x14ac:dyDescent="0.25">
      <c r="A36" t="s">
        <v>275</v>
      </c>
      <c r="B36" t="s">
        <v>276</v>
      </c>
      <c r="C36" t="s">
        <v>188</v>
      </c>
      <c r="D36" t="s">
        <v>189</v>
      </c>
      <c r="E36">
        <v>53</v>
      </c>
      <c r="F36">
        <v>941</v>
      </c>
      <c r="G36">
        <v>439.87</v>
      </c>
      <c r="I36">
        <v>0</v>
      </c>
      <c r="J36">
        <v>1380.87</v>
      </c>
      <c r="K36" t="s">
        <v>277</v>
      </c>
      <c r="L36">
        <v>125.2</v>
      </c>
    </row>
    <row r="37" spans="1:12" x14ac:dyDescent="0.25">
      <c r="A37" t="s">
        <v>278</v>
      </c>
      <c r="B37" t="s">
        <v>279</v>
      </c>
      <c r="C37" t="s">
        <v>188</v>
      </c>
      <c r="D37" t="s">
        <v>189</v>
      </c>
      <c r="E37">
        <v>53</v>
      </c>
      <c r="F37">
        <v>795.75</v>
      </c>
      <c r="G37">
        <v>439.87</v>
      </c>
      <c r="I37">
        <v>0</v>
      </c>
      <c r="J37">
        <v>1235.6199999999999</v>
      </c>
      <c r="K37" t="s">
        <v>280</v>
      </c>
      <c r="L37">
        <v>647</v>
      </c>
    </row>
    <row r="38" spans="1:12" x14ac:dyDescent="0.25">
      <c r="A38" t="s">
        <v>281</v>
      </c>
      <c r="B38" t="s">
        <v>282</v>
      </c>
      <c r="C38" t="s">
        <v>188</v>
      </c>
      <c r="D38" t="s">
        <v>283</v>
      </c>
      <c r="E38">
        <v>42</v>
      </c>
      <c r="F38">
        <v>210</v>
      </c>
      <c r="G38">
        <v>360.78</v>
      </c>
      <c r="I38">
        <v>0</v>
      </c>
      <c r="J38">
        <v>570.78</v>
      </c>
      <c r="K38" t="s">
        <v>284</v>
      </c>
      <c r="L38">
        <v>667</v>
      </c>
    </row>
    <row r="39" spans="1:12" x14ac:dyDescent="0.25">
      <c r="A39">
        <v>31</v>
      </c>
      <c r="B39" t="s">
        <v>285</v>
      </c>
      <c r="C39" t="s">
        <v>188</v>
      </c>
      <c r="E39">
        <v>0</v>
      </c>
      <c r="F39">
        <v>157</v>
      </c>
      <c r="G39">
        <v>0</v>
      </c>
      <c r="I39">
        <v>0</v>
      </c>
      <c r="J39">
        <v>157</v>
      </c>
      <c r="K39" t="s">
        <v>286</v>
      </c>
      <c r="L39">
        <v>56.1</v>
      </c>
    </row>
    <row r="40" spans="1:12" x14ac:dyDescent="0.25">
      <c r="L40">
        <v>0</v>
      </c>
    </row>
    <row r="41" spans="1:12" x14ac:dyDescent="0.25">
      <c r="B41" t="s">
        <v>287</v>
      </c>
      <c r="C41" t="s">
        <v>218</v>
      </c>
      <c r="D41" t="s">
        <v>219</v>
      </c>
      <c r="E41">
        <v>18</v>
      </c>
      <c r="F41">
        <v>6282</v>
      </c>
      <c r="G41">
        <v>246.36</v>
      </c>
      <c r="H41">
        <v>0</v>
      </c>
      <c r="I41">
        <v>0</v>
      </c>
      <c r="J41">
        <v>6528.36</v>
      </c>
      <c r="K41" t="s">
        <v>288</v>
      </c>
      <c r="L41">
        <v>59.2</v>
      </c>
    </row>
    <row r="42" spans="1:12" x14ac:dyDescent="0.25">
      <c r="B42" t="s">
        <v>289</v>
      </c>
      <c r="C42" t="s">
        <v>218</v>
      </c>
      <c r="D42" t="s">
        <v>219</v>
      </c>
      <c r="E42">
        <v>18</v>
      </c>
      <c r="F42">
        <v>6469</v>
      </c>
      <c r="G42">
        <v>246.36</v>
      </c>
      <c r="H42">
        <v>0</v>
      </c>
      <c r="I42">
        <v>0</v>
      </c>
      <c r="J42">
        <v>6715.36</v>
      </c>
      <c r="K42" t="s">
        <v>290</v>
      </c>
      <c r="L42">
        <v>119.3</v>
      </c>
    </row>
    <row r="43" spans="1:12" x14ac:dyDescent="0.25">
      <c r="B43" t="s">
        <v>291</v>
      </c>
      <c r="C43" t="s">
        <v>292</v>
      </c>
      <c r="D43" t="s">
        <v>189</v>
      </c>
      <c r="E43">
        <v>53</v>
      </c>
      <c r="F43">
        <v>120.1</v>
      </c>
      <c r="G43">
        <v>297.14999999999998</v>
      </c>
      <c r="H43">
        <v>0</v>
      </c>
      <c r="I43">
        <v>0</v>
      </c>
      <c r="J43">
        <v>417.25</v>
      </c>
      <c r="K43" t="s">
        <v>293</v>
      </c>
      <c r="L43">
        <v>119.3</v>
      </c>
    </row>
    <row r="44" spans="1:12" x14ac:dyDescent="0.25">
      <c r="B44" t="s">
        <v>294</v>
      </c>
      <c r="C44" t="s">
        <v>292</v>
      </c>
      <c r="D44" t="s">
        <v>189</v>
      </c>
      <c r="E44">
        <v>53</v>
      </c>
      <c r="F44">
        <v>799.5</v>
      </c>
      <c r="G44">
        <v>439.87</v>
      </c>
      <c r="H44">
        <v>0</v>
      </c>
      <c r="I44">
        <v>0</v>
      </c>
      <c r="J44">
        <v>1239.3699999999999</v>
      </c>
      <c r="K44" t="s">
        <v>295</v>
      </c>
      <c r="L44">
        <v>89.9</v>
      </c>
    </row>
    <row r="45" spans="1:12" x14ac:dyDescent="0.25">
      <c r="B45" t="s">
        <v>296</v>
      </c>
      <c r="E45">
        <v>18</v>
      </c>
      <c r="F45">
        <v>6282</v>
      </c>
      <c r="G45">
        <v>246.36</v>
      </c>
      <c r="J45">
        <v>6528.36</v>
      </c>
      <c r="K45" t="s">
        <v>297</v>
      </c>
      <c r="L45">
        <v>177</v>
      </c>
    </row>
    <row r="46" spans="1:12" x14ac:dyDescent="0.25">
      <c r="B46" t="s">
        <v>298</v>
      </c>
      <c r="C46" t="s">
        <v>188</v>
      </c>
      <c r="E46">
        <v>0</v>
      </c>
      <c r="F46">
        <v>1250</v>
      </c>
      <c r="G46">
        <v>0</v>
      </c>
      <c r="I46">
        <v>0</v>
      </c>
      <c r="J46">
        <v>1250</v>
      </c>
      <c r="K46" t="s">
        <v>299</v>
      </c>
      <c r="L46">
        <v>177</v>
      </c>
    </row>
    <row r="47" spans="1:12" x14ac:dyDescent="0.25">
      <c r="B47" t="s">
        <v>300</v>
      </c>
      <c r="C47" t="s">
        <v>188</v>
      </c>
      <c r="E47">
        <v>0</v>
      </c>
      <c r="F47">
        <v>1250</v>
      </c>
      <c r="G47">
        <v>0</v>
      </c>
      <c r="I47">
        <v>0</v>
      </c>
      <c r="J47">
        <v>1250</v>
      </c>
      <c r="L47">
        <v>0</v>
      </c>
    </row>
    <row r="48" spans="1:12" x14ac:dyDescent="0.25">
      <c r="B48" t="s">
        <v>44</v>
      </c>
      <c r="C48" t="s">
        <v>44</v>
      </c>
      <c r="D48" t="s">
        <v>44</v>
      </c>
      <c r="E48" t="s">
        <v>44</v>
      </c>
      <c r="F48" t="s">
        <v>44</v>
      </c>
      <c r="G48" t="s">
        <v>44</v>
      </c>
      <c r="H48" t="s">
        <v>44</v>
      </c>
      <c r="I48" t="s">
        <v>44</v>
      </c>
      <c r="J48" t="s">
        <v>44</v>
      </c>
      <c r="K48" t="s">
        <v>44</v>
      </c>
      <c r="L48" t="s">
        <v>44</v>
      </c>
    </row>
    <row r="49" spans="2:12" x14ac:dyDescent="0.25">
      <c r="B49" t="s">
        <v>301</v>
      </c>
      <c r="K49" t="s">
        <v>302</v>
      </c>
      <c r="L49">
        <v>7.4</v>
      </c>
    </row>
    <row r="50" spans="2:12" x14ac:dyDescent="0.25">
      <c r="K50" t="s">
        <v>303</v>
      </c>
      <c r="L50">
        <v>6.9</v>
      </c>
    </row>
    <row r="51" spans="2:12" x14ac:dyDescent="0.25">
      <c r="K51" t="s">
        <v>304</v>
      </c>
      <c r="L51">
        <v>3.2</v>
      </c>
    </row>
    <row r="52" spans="2:12" x14ac:dyDescent="0.25">
      <c r="K52" t="s">
        <v>305</v>
      </c>
      <c r="L52">
        <v>4</v>
      </c>
    </row>
    <row r="53" spans="2:12" x14ac:dyDescent="0.25">
      <c r="B53" t="s">
        <v>306</v>
      </c>
      <c r="C53" t="s">
        <v>307</v>
      </c>
      <c r="G53" t="s">
        <v>308</v>
      </c>
      <c r="K53" t="s">
        <v>309</v>
      </c>
      <c r="L53">
        <v>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Data</vt:lpstr>
      <vt:lpstr>Det</vt:lpstr>
      <vt:lpstr>solavaram detail</vt:lpstr>
      <vt:lpstr>solavaram abstract</vt:lpstr>
      <vt:lpstr>Sheet1</vt:lpstr>
      <vt:lpstr>Sheet2</vt:lpstr>
      <vt:lpstr>Data!Print_Area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INTEL_P4</dc:creator>
  <cp:lastModifiedBy>Nirmala CE PLG.</cp:lastModifiedBy>
  <cp:lastPrinted>2022-03-25T07:05:25Z</cp:lastPrinted>
  <dcterms:created xsi:type="dcterms:W3CDTF">2015-07-23T11:40:15Z</dcterms:created>
  <dcterms:modified xsi:type="dcterms:W3CDTF">2022-07-18T05:40:36Z</dcterms:modified>
</cp:coreProperties>
</file>