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45" windowWidth="19440" windowHeight="7650" activeTab="5"/>
  </bookViews>
  <sheets>
    <sheet name="Additional Requirement ABS" sheetId="3" r:id="rId1"/>
    <sheet name="New Abst" sheetId="4" r:id="rId2"/>
    <sheet name="codng" sheetId="1" r:id="rId3"/>
    <sheet name="CS" sheetId="5" r:id="rId4"/>
    <sheet name="Ann-A" sheetId="2" r:id="rId5"/>
    <sheet name="CS (2)" sheetId="6" r:id="rId6"/>
  </sheets>
  <externalReferences>
    <externalReference r:id="rId7"/>
    <externalReference r:id="rId8"/>
  </externalReferences>
  <definedNames>
    <definedName name="_______ach1" localSheetId="0">#REF!</definedName>
    <definedName name="_______ach1" localSheetId="3">#REF!</definedName>
    <definedName name="_______ach1" localSheetId="5">#REF!</definedName>
    <definedName name="_______ach1" localSheetId="1">#REF!</definedName>
    <definedName name="_______ach1">#REF!</definedName>
    <definedName name="_______RWE1" localSheetId="0">#REF!</definedName>
    <definedName name="_______RWE1" localSheetId="3">#REF!</definedName>
    <definedName name="_______RWE1" localSheetId="5">#REF!</definedName>
    <definedName name="_______RWE1" localSheetId="1">#REF!</definedName>
    <definedName name="_______RWE1">#REF!</definedName>
    <definedName name="_____ach1" localSheetId="0">#REF!</definedName>
    <definedName name="_____ach1" localSheetId="3">#REF!</definedName>
    <definedName name="_____ach1" localSheetId="5">#REF!</definedName>
    <definedName name="_____ach1" localSheetId="1">#REF!</definedName>
    <definedName name="_____ach1">#REF!</definedName>
    <definedName name="_____RWE1" localSheetId="0">#REF!</definedName>
    <definedName name="_____RWE1" localSheetId="3">#REF!</definedName>
    <definedName name="_____RWE1" localSheetId="5">#REF!</definedName>
    <definedName name="_____RWE1" localSheetId="1">#REF!</definedName>
    <definedName name="_____RWE1">#REF!</definedName>
    <definedName name="___ach1" localSheetId="0">#REF!</definedName>
    <definedName name="___ach1" localSheetId="3">#REF!</definedName>
    <definedName name="___ach1" localSheetId="5">#REF!</definedName>
    <definedName name="___ach1" localSheetId="1">#REF!</definedName>
    <definedName name="___ach1">#REF!</definedName>
    <definedName name="___RWE1" localSheetId="0">#REF!</definedName>
    <definedName name="___RWE1" localSheetId="3">#REF!</definedName>
    <definedName name="___RWE1" localSheetId="5">#REF!</definedName>
    <definedName name="___RWE1" localSheetId="1">#REF!</definedName>
    <definedName name="___RWE1">#REF!</definedName>
    <definedName name="__ach1" localSheetId="0">#REF!</definedName>
    <definedName name="__ach1" localSheetId="3">#REF!</definedName>
    <definedName name="__ach1" localSheetId="5">#REF!</definedName>
    <definedName name="__ach1" localSheetId="1">#REF!</definedName>
    <definedName name="__ach1">#REF!</definedName>
    <definedName name="__RWE1" localSheetId="0">#REF!</definedName>
    <definedName name="__RWE1" localSheetId="3">#REF!</definedName>
    <definedName name="__RWE1" localSheetId="5">#REF!</definedName>
    <definedName name="__RWE1" localSheetId="1">#REF!</definedName>
    <definedName name="__RWE1">#REF!</definedName>
    <definedName name="_ach1" localSheetId="0">#REF!</definedName>
    <definedName name="_ach1" localSheetId="3">#REF!</definedName>
    <definedName name="_ach1" localSheetId="5">#REF!</definedName>
    <definedName name="_ach1" localSheetId="1">#REF!</definedName>
    <definedName name="_ach1">#REF!</definedName>
    <definedName name="_RWE1" localSheetId="0">#REF!</definedName>
    <definedName name="_RWE1" localSheetId="3">#REF!</definedName>
    <definedName name="_RWE1" localSheetId="5">#REF!</definedName>
    <definedName name="_RWE1" localSheetId="1">#REF!</definedName>
    <definedName name="_RWE1">#REF!</definedName>
    <definedName name="a" localSheetId="0">#REF!</definedName>
    <definedName name="a" localSheetId="3">#REF!</definedName>
    <definedName name="a" localSheetId="5">#REF!</definedName>
    <definedName name="a" localSheetId="1">#REF!</definedName>
    <definedName name="a">#REF!</definedName>
    <definedName name="abh" localSheetId="0">#REF!</definedName>
    <definedName name="abh" localSheetId="3">#REF!</definedName>
    <definedName name="abh" localSheetId="5">#REF!</definedName>
    <definedName name="abh" localSheetId="1">#REF!</definedName>
    <definedName name="abh">#REF!</definedName>
    <definedName name="ablk" localSheetId="0">#REF!</definedName>
    <definedName name="ablk" localSheetId="3">#REF!</definedName>
    <definedName name="ablk" localSheetId="5">#REF!</definedName>
    <definedName name="ablk" localSheetId="1">#REF!</definedName>
    <definedName name="ablk">#REF!</definedName>
    <definedName name="ach" localSheetId="0">#REF!</definedName>
    <definedName name="ach" localSheetId="3">#REF!</definedName>
    <definedName name="ach" localSheetId="5">#REF!</definedName>
    <definedName name="ach" localSheetId="1">#REF!</definedName>
    <definedName name="ach">#REF!</definedName>
    <definedName name="CMDA" localSheetId="0">#REF!</definedName>
    <definedName name="CMDA" localSheetId="3">#REF!</definedName>
    <definedName name="CMDA" localSheetId="5">#REF!</definedName>
    <definedName name="CMDA" localSheetId="1">#REF!</definedName>
    <definedName name="CMDA">#REF!</definedName>
    <definedName name="CMDA1" localSheetId="0">#REF!</definedName>
    <definedName name="CMDA1" localSheetId="3">#REF!</definedName>
    <definedName name="CMDA1" localSheetId="5">#REF!</definedName>
    <definedName name="CMDA1" localSheetId="1">#REF!</definedName>
    <definedName name="CMDA1">#REF!</definedName>
    <definedName name="cvdb" localSheetId="0">#REF!</definedName>
    <definedName name="cvdb" localSheetId="1">#REF!</definedName>
    <definedName name="df" localSheetId="0">#REF!</definedName>
    <definedName name="df" localSheetId="3">#REF!</definedName>
    <definedName name="df" localSheetId="5">#REF!</definedName>
    <definedName name="df" localSheetId="1">#REF!</definedName>
    <definedName name="df">#REF!</definedName>
    <definedName name="dfg" localSheetId="0">#REF!</definedName>
    <definedName name="dfg" localSheetId="1">#REF!</definedName>
    <definedName name="fggg" localSheetId="0">#REF!</definedName>
    <definedName name="fggg" localSheetId="3">#REF!</definedName>
    <definedName name="fggg" localSheetId="5">#REF!</definedName>
    <definedName name="fggg" localSheetId="1">#REF!</definedName>
    <definedName name="fggg">#REF!</definedName>
    <definedName name="jayavel" localSheetId="0">#REF!</definedName>
    <definedName name="jayavel" localSheetId="1">#REF!</definedName>
    <definedName name="K" localSheetId="0">#REF!</definedName>
    <definedName name="K" localSheetId="3">#REF!</definedName>
    <definedName name="K" localSheetId="5">#REF!</definedName>
    <definedName name="K" localSheetId="1">#REF!</definedName>
    <definedName name="K">#REF!</definedName>
    <definedName name="PRA" localSheetId="0">#REF!</definedName>
    <definedName name="PRA" localSheetId="4">#REF!</definedName>
    <definedName name="PRA" localSheetId="3">#REF!</definedName>
    <definedName name="PRA" localSheetId="5">#REF!</definedName>
    <definedName name="PRA" localSheetId="1">#REF!</definedName>
    <definedName name="PRA">#REF!</definedName>
    <definedName name="PRABHU" localSheetId="0">#REF!</definedName>
    <definedName name="PRABHU" localSheetId="4">#REF!</definedName>
    <definedName name="PRABHU" localSheetId="3">#REF!</definedName>
    <definedName name="PRABHU" localSheetId="5">#REF!</definedName>
    <definedName name="PRABHU" localSheetId="1">#REF!</definedName>
    <definedName name="PRABHU">#REF!</definedName>
    <definedName name="_xlnm.Print_Area" localSheetId="0">'Additional Requirement ABS'!$A$1:$G$15</definedName>
    <definedName name="_xlnm.Print_Area" localSheetId="4">'Ann-A'!$A$2:$H$13</definedName>
    <definedName name="_xlnm.Print_Area" localSheetId="3">CS!$A$1:$O$17</definedName>
    <definedName name="_xlnm.Print_Area" localSheetId="5">'CS (2)'!$A$1:$H$10</definedName>
    <definedName name="_xlnm.Print_Area" localSheetId="1">'New Abst'!$A$1:$H$14</definedName>
    <definedName name="_xlnm.Print_Area">#REF!</definedName>
    <definedName name="PRINT_AREA_MI" localSheetId="0">#REF!</definedName>
    <definedName name="PRINT_AREA_MI" localSheetId="4">#REF!</definedName>
    <definedName name="PRINT_AREA_MI" localSheetId="3">#REF!</definedName>
    <definedName name="PRINT_AREA_MI" localSheetId="5">#REF!</definedName>
    <definedName name="PRINT_AREA_MI" localSheetId="1">#REF!</definedName>
    <definedName name="PRINT_AREA_MI">#REF!</definedName>
    <definedName name="_xlnm.Print_Titles" localSheetId="0">'Additional Requirement ABS'!$5:$5</definedName>
    <definedName name="_xlnm.Print_Titles" localSheetId="4">'Ann-A'!$4:$5</definedName>
    <definedName name="_xlnm.Print_Titles" localSheetId="2">codng!$4:$4</definedName>
    <definedName name="_xlnm.Print_Titles" localSheetId="3">CS!#REF!</definedName>
    <definedName name="_xlnm.Print_Titles" localSheetId="5">'CS (2)'!#REF!</definedName>
    <definedName name="_xlnm.Print_Titles" localSheetId="1">'New Abst'!$5:$5</definedName>
    <definedName name="_xlnm.Print_Titles">#REF!</definedName>
    <definedName name="PRINT_TITLES_MI" localSheetId="0">#REF!</definedName>
    <definedName name="PRINT_TITLES_MI" localSheetId="4">#REF!</definedName>
    <definedName name="PRINT_TITLES_MI" localSheetId="3">#REF!</definedName>
    <definedName name="PRINT_TITLES_MI" localSheetId="5">#REF!</definedName>
    <definedName name="PRINT_TITLES_MI" localSheetId="1">#REF!</definedName>
    <definedName name="PRINT_TITLES_MI">#REF!</definedName>
    <definedName name="Q" localSheetId="0">#REF!</definedName>
    <definedName name="Q" localSheetId="4">#REF!</definedName>
    <definedName name="Q" localSheetId="3">#REF!</definedName>
    <definedName name="Q" localSheetId="5">#REF!</definedName>
    <definedName name="Q" localSheetId="1">#REF!</definedName>
    <definedName name="Q">#REF!</definedName>
    <definedName name="roya" localSheetId="0">#REF!</definedName>
    <definedName name="roya" localSheetId="3">#REF!</definedName>
    <definedName name="roya" localSheetId="5">#REF!</definedName>
    <definedName name="roya" localSheetId="1">#REF!</definedName>
    <definedName name="roya">#REF!</definedName>
    <definedName name="rwe" localSheetId="0">#REF!</definedName>
    <definedName name="rwe" localSheetId="3">#REF!</definedName>
    <definedName name="rwe" localSheetId="5">#REF!</definedName>
    <definedName name="rwe" localSheetId="1">#REF!</definedName>
    <definedName name="rwe">#REF!</definedName>
    <definedName name="s" localSheetId="0">#REF!</definedName>
    <definedName name="s" localSheetId="3">#REF!</definedName>
    <definedName name="s" localSheetId="5">#REF!</definedName>
    <definedName name="s" localSheetId="1">#REF!</definedName>
    <definedName name="s">#REF!</definedName>
    <definedName name="saq" localSheetId="0">#REF!</definedName>
    <definedName name="saq" localSheetId="3">#REF!</definedName>
    <definedName name="saq" localSheetId="5">#REF!</definedName>
    <definedName name="saq" localSheetId="1">#REF!</definedName>
    <definedName name="saq">#REF!</definedName>
    <definedName name="sasi" localSheetId="0">#REF!</definedName>
    <definedName name="sasi" localSheetId="4">#REF!</definedName>
    <definedName name="sasi" localSheetId="3">#REF!</definedName>
    <definedName name="sasi" localSheetId="5">#REF!</definedName>
    <definedName name="sasi" localSheetId="1">#REF!</definedName>
    <definedName name="sasi">#REF!</definedName>
    <definedName name="sda" localSheetId="0">#REF!</definedName>
    <definedName name="sda" localSheetId="3">#REF!</definedName>
    <definedName name="sda" localSheetId="5">#REF!</definedName>
    <definedName name="sda" localSheetId="1">#REF!</definedName>
    <definedName name="sda">#REF!</definedName>
    <definedName name="sdfghskjgrkjg" localSheetId="0">#REF!</definedName>
    <definedName name="sdfghskjgrkjg" localSheetId="3">#REF!</definedName>
    <definedName name="sdfghskjgrkjg" localSheetId="5">#REF!</definedName>
    <definedName name="sdfghskjgrkjg" localSheetId="1">#REF!</definedName>
    <definedName name="sdfghskjgrkjg">#REF!</definedName>
    <definedName name="sfysisjghisufgisghifdgh" localSheetId="0">#REF!</definedName>
    <definedName name="sfysisjghisufgisghifdgh" localSheetId="3">#REF!</definedName>
    <definedName name="sfysisjghisufgisghifdgh" localSheetId="5">#REF!</definedName>
    <definedName name="sfysisjghisufgisghifdgh" localSheetId="1">#REF!</definedName>
    <definedName name="sfysisjghisufgisghifdgh">#REF!</definedName>
    <definedName name="srgfrthfjjhgj" localSheetId="0">#REF!</definedName>
    <definedName name="srgfrthfjjhgj" localSheetId="3">#REF!</definedName>
    <definedName name="srgfrthfjjhgj" localSheetId="5">#REF!</definedName>
    <definedName name="srgfrthfjjhgj" localSheetId="1">#REF!</definedName>
    <definedName name="srgfrthfjjhgj">#REF!</definedName>
    <definedName name="W" localSheetId="0">#REF!</definedName>
    <definedName name="W" localSheetId="3">#REF!</definedName>
    <definedName name="W" localSheetId="5">#REF!</definedName>
    <definedName name="W" localSheetId="1">#REF!</definedName>
    <definedName name="W">#REF!</definedName>
  </definedNames>
  <calcPr calcId="124519"/>
</workbook>
</file>

<file path=xl/calcChain.xml><?xml version="1.0" encoding="utf-8"?>
<calcChain xmlns="http://schemas.openxmlformats.org/spreadsheetml/2006/main">
  <c r="H7" i="6"/>
  <c r="N7"/>
  <c r="L7"/>
  <c r="J7"/>
  <c r="H6"/>
  <c r="N6"/>
  <c r="L6"/>
  <c r="J6"/>
  <c r="H5"/>
  <c r="N5"/>
  <c r="L5"/>
  <c r="J5"/>
  <c r="H4"/>
  <c r="N4"/>
  <c r="L4"/>
  <c r="J4"/>
  <c r="H3"/>
  <c r="N3"/>
  <c r="L3"/>
  <c r="J3"/>
  <c r="H2"/>
  <c r="N2"/>
  <c r="N8" s="1"/>
  <c r="L2"/>
  <c r="J2"/>
  <c r="N6" i="5"/>
  <c r="N7"/>
  <c r="N8"/>
  <c r="N9"/>
  <c r="N10"/>
  <c r="N5"/>
  <c r="O6"/>
  <c r="O7"/>
  <c r="O8"/>
  <c r="O9"/>
  <c r="O10"/>
  <c r="O5"/>
  <c r="K6"/>
  <c r="K7"/>
  <c r="K8"/>
  <c r="K9"/>
  <c r="K10"/>
  <c r="K5"/>
  <c r="I6"/>
  <c r="I7"/>
  <c r="I8"/>
  <c r="I9"/>
  <c r="I10"/>
  <c r="I5"/>
  <c r="J8" i="6" l="1"/>
  <c r="J9" s="1"/>
  <c r="J10" s="1"/>
  <c r="L8"/>
  <c r="H8"/>
  <c r="H9" s="1"/>
  <c r="H10" s="1"/>
  <c r="N9"/>
  <c r="N10" s="1"/>
  <c r="N11" i="5"/>
  <c r="N12" s="1"/>
  <c r="N13" s="1"/>
  <c r="K11"/>
  <c r="K12" s="1"/>
  <c r="K13" s="1"/>
  <c r="I11"/>
  <c r="I12" s="1"/>
  <c r="I13" s="1"/>
  <c r="L10" i="6" l="1"/>
  <c r="L9"/>
  <c r="G10" i="5"/>
  <c r="G9"/>
  <c r="G8"/>
  <c r="G7"/>
  <c r="G6"/>
  <c r="G5"/>
  <c r="A2"/>
  <c r="A3" i="1"/>
  <c r="G6"/>
  <c r="G7"/>
  <c r="G8"/>
  <c r="G9"/>
  <c r="G10"/>
  <c r="A2" i="2"/>
  <c r="G11" i="5" l="1"/>
  <c r="G12" s="1"/>
  <c r="G13" s="1"/>
  <c r="N14" s="1"/>
  <c r="N15" s="1"/>
  <c r="H11" i="4"/>
  <c r="H10"/>
  <c r="H9"/>
  <c r="H8"/>
  <c r="H7"/>
  <c r="H6"/>
  <c r="H12" s="1"/>
  <c r="F12" i="3"/>
  <c r="E12"/>
  <c r="B12"/>
  <c r="F11"/>
  <c r="E11"/>
  <c r="B11"/>
  <c r="F10"/>
  <c r="E10"/>
  <c r="G10" s="1"/>
  <c r="B10"/>
  <c r="F9"/>
  <c r="E9"/>
  <c r="B9"/>
  <c r="C7"/>
  <c r="B7"/>
  <c r="G7" s="1"/>
  <c r="C6"/>
  <c r="B6"/>
  <c r="G6" s="1"/>
  <c r="G5" i="1"/>
  <c r="G11" s="1"/>
  <c r="K14" i="5" l="1"/>
  <c r="K15" s="1"/>
  <c r="I14"/>
  <c r="I15" s="1"/>
  <c r="G9" i="3"/>
  <c r="G11"/>
  <c r="G12"/>
  <c r="H13" i="4"/>
  <c r="H14" s="1"/>
  <c r="G13" i="3"/>
  <c r="H16" i="4" l="1"/>
  <c r="H17"/>
  <c r="H18" s="1"/>
  <c r="H15"/>
  <c r="G15" i="3"/>
  <c r="G14"/>
  <c r="H19" i="4" l="1"/>
  <c r="G17" i="3"/>
  <c r="G18"/>
  <c r="G19" s="1"/>
  <c r="G16"/>
  <c r="G20" l="1"/>
</calcChain>
</file>

<file path=xl/sharedStrings.xml><?xml version="1.0" encoding="utf-8"?>
<sst xmlns="http://schemas.openxmlformats.org/spreadsheetml/2006/main" count="209" uniqueCount="94">
  <si>
    <t>TENDER CODING SHEET (Rates to be filled up by the Tenderer in this coding sheet)</t>
  </si>
  <si>
    <t>S. No</t>
  </si>
  <si>
    <t>Item No</t>
  </si>
  <si>
    <t>DESCRIPTION</t>
  </si>
  <si>
    <t>QTY</t>
  </si>
  <si>
    <t>UNIT</t>
  </si>
  <si>
    <t>Rate exclusive of GST in Figures and in Words</t>
  </si>
  <si>
    <t>AMOUNT</t>
  </si>
  <si>
    <t>378.1.2</t>
  </si>
  <si>
    <t xml:space="preserve">Supply and fixing of Partition Tile Based System (75mm thk.x 1200mm ht ) -Made of Aluminium extrusions duly powder coated with 40 to 60 microns </t>
  </si>
  <si>
    <t>1 Sqm</t>
  </si>
  <si>
    <t>530.1.1</t>
  </si>
  <si>
    <t xml:space="preserve">Supplying and providing table top &amp; vertical support legs are made of 25mm thick particle board </t>
  </si>
  <si>
    <t>530.1.2</t>
  </si>
  <si>
    <t xml:space="preserve">Providing and fixing Mobile pedestal (3 Drawer) made of pretaminated particle board pannels of 18mm thick </t>
  </si>
  <si>
    <t>1 No</t>
  </si>
  <si>
    <t>530.2.1</t>
  </si>
  <si>
    <t>Total Amount  Rs.</t>
  </si>
  <si>
    <t>( Rupees -----------------------------------------------------------------------------------------------------Only)</t>
  </si>
  <si>
    <t>Note: The items not furnished with Quantity are deemed to be deleted.</t>
  </si>
  <si>
    <t>SCHEDULE - A</t>
  </si>
  <si>
    <t>Sl. No</t>
  </si>
  <si>
    <t>ITEM NO</t>
  </si>
  <si>
    <t>DESCRIPTION OF WORK</t>
  </si>
  <si>
    <t>TNBP NO.</t>
  </si>
  <si>
    <t>RATE IN FIG.
AND IN WORDS</t>
  </si>
  <si>
    <t>UNIT IN FIG.
AND IN WORDS</t>
  </si>
  <si>
    <t>1 Sqm
(One Square metre)</t>
  </si>
  <si>
    <t>1 No 
(one Number)</t>
  </si>
  <si>
    <t>TAMIL NADU POLICE HOUSING CORPORATION LTD</t>
  </si>
  <si>
    <t>CHENNAI DIVISION - I</t>
  </si>
  <si>
    <t>Name of Work:-Providing Track line lighting arrangement and working station arrangement at 5th and 6th floor for Kalvi Tholaikachi at M.G.R Centenary Building in DPI campus @ Nungambakkam in Chennai city.</t>
  </si>
  <si>
    <t>ABSTRACT</t>
  </si>
  <si>
    <t>SI.NO</t>
  </si>
  <si>
    <t>Qty</t>
  </si>
  <si>
    <t>Rate</t>
  </si>
  <si>
    <t>Per</t>
  </si>
  <si>
    <t>Amount</t>
  </si>
  <si>
    <r>
      <t xml:space="preserve">Providing, fabricating &amp; erecting in position M.S sections And Track line for </t>
    </r>
    <r>
      <rPr>
        <b/>
        <sz val="12"/>
        <rFont val="Arial Unicode MS"/>
        <family val="2"/>
      </rPr>
      <t>Mini studio of size – 6060 x 2700mm</t>
    </r>
    <r>
      <rPr>
        <sz val="12"/>
        <rFont val="Arial Unicode MS"/>
        <family val="2"/>
      </rPr>
      <t xml:space="preserve"> (max. size angle section 25mm x 25mmx 2. mm) and suspender consisting of fish plate and stud with 12mm threaded rod keep the tubular grid rigidly undergone through 7Tank chemical treatment to keep them rust free and with requisite anchor fastener, duly powder coated in black matt texture finish so as to withhold the Weights of the Lights and Smooth track. Conforming to latest BIS code, made out of Angles, Flats, Channels, for frame work for suspension of false ceiling. The said frame work (weight to be kept minimum) is to be anchored to existing structural sections at ceiling by welding, clamps, clips, nuts &amp; bolts, etc. and rate to include cutting, welding, grinding, drilling, hoisting, fixing in position at all heights and levels and providing and applying two coats of synthetic enamel paint over and including a coat of approved primer including surface preparation as specified and as directed. The rate includes all nuts, bolts, washers, welds, etc. required for fabrication and erection all complete</t>
    </r>
  </si>
  <si>
    <t>Job</t>
  </si>
  <si>
    <r>
      <t>Providing, fabricating &amp; erecting in position M.S sections And Track line for</t>
    </r>
    <r>
      <rPr>
        <b/>
        <sz val="12"/>
        <rFont val="Arial Unicode MS"/>
        <family val="2"/>
      </rPr>
      <t xml:space="preserve"> 360</t>
    </r>
    <r>
      <rPr>
        <b/>
        <vertAlign val="superscript"/>
        <sz val="12"/>
        <rFont val="Arial Unicode MS"/>
        <family val="2"/>
      </rPr>
      <t>o</t>
    </r>
    <r>
      <rPr>
        <b/>
        <sz val="12"/>
        <rFont val="Arial Unicode MS"/>
        <family val="2"/>
      </rPr>
      <t xml:space="preserve">  Green studio of size – 11860 x 7385mm</t>
    </r>
    <r>
      <rPr>
        <sz val="12"/>
        <rFont val="Arial Unicode MS"/>
        <family val="2"/>
      </rPr>
      <t xml:space="preserve"> (max. size angle section 25mm x 25mmx 2. mm) and suspender consisting of fish plate and stud with 12mm threaded rod keep the tubular grid rigidly undergone through 7Tank chemical treatment to keep them rust free and with requisite anchor fastener, duly powder coated in black matt texture finish so as to withhold the Weights of the Lights and Smooth track. Conforming to latest BIS code, made out of Angles, Flats, Channels, for frame work for suspension of false ceiling. The said frame work (weight to be kept minimum) is to be anchored to existing structural sections at ceiling by welding, clamps, clips, nuts &amp; bolts, etc. and rate to include cutting, welding, grinding, drilling, hoisting, fixing in position at all heights and levels and providing and applying two coats of synthetic enamel paint over and including a coat of approved primer including surface preparation as specified and as directed. The rate include all nuts, bolts, washers, welds, etc. required for fabrication and erection all complete</t>
    </r>
  </si>
  <si>
    <t>Sqm</t>
  </si>
  <si>
    <t>Supply and fixing of Partition Tile Based System (75mm thk.x 1200mm ht ) -Made of Aluminium extrusions duly powder coated with 40 to 60 microns of your color choice. The frame is fixed with Tiles to the choice of Pre laminated particle Board,Fabric Board, Magnetic Board,and White Board for writing and glass. 100mm skirting will be provided at the bottom of the partition that can be used to run the cable if reqd. The system is developed to run the cable ( Power &amp; data) from the bottom to the table top level (Universal Cabling System) .Necessary provision will be given to fix table tops with the partition along with vertical supports wherever required.</t>
  </si>
  <si>
    <t>Supplying and providing table top &amp; vertical support legs are made of 25mm thick particle board finished with approved edge band laminated and the modesty panel made of 18mm thick pre laminated partial board with matching edge band finish.</t>
  </si>
  <si>
    <t>Each</t>
  </si>
  <si>
    <t>Providing and fixing Mobile pedestal (3 Drawer) made of pretaminated particle board pannels of 18mm thick with matching post forming, and face pannels of drawers are to finished with postform laminate. (lncl. Lock handles, etc) (Laminate: Merino)</t>
  </si>
  <si>
    <t>Providing and fixing Keyboard unit with EBCO Channels Key board tray made of 18mm thk. Particle board post formed finish with EBCO channels and CPU trolley MS powder coated etc</t>
  </si>
  <si>
    <t>Sub Total</t>
  </si>
  <si>
    <t>GST @ 12%</t>
  </si>
  <si>
    <t>Provision for labour welfare funds @ 1%</t>
  </si>
  <si>
    <t>Petty supervision and contingencies charges @ 2.5%</t>
  </si>
  <si>
    <t>Provision for supervision charges @ 7.5%</t>
  </si>
  <si>
    <t>12% GST for supervision Charges</t>
  </si>
  <si>
    <t>Total</t>
  </si>
  <si>
    <t>Say</t>
  </si>
  <si>
    <t>Rmt</t>
  </si>
  <si>
    <t xml:space="preserve">Providing and fixing Keyboard unit with EBCO Channels Key board tray made of 18mm thk. Particle board </t>
  </si>
  <si>
    <t>1 Job</t>
  </si>
  <si>
    <t>343.1.2</t>
  </si>
  <si>
    <t>343.1.3</t>
  </si>
  <si>
    <r>
      <t xml:space="preserve">Providing, fabricating &amp; erecting in position M.S sections And Track line for </t>
    </r>
    <r>
      <rPr>
        <b/>
        <sz val="14"/>
        <rFont val="Times New Roman"/>
        <family val="1"/>
      </rPr>
      <t>Mini studio of size – 6060 x 2700mm</t>
    </r>
    <r>
      <rPr>
        <sz val="14"/>
        <rFont val="Times New Roman"/>
        <family val="1"/>
      </rPr>
      <t xml:space="preserve"> </t>
    </r>
  </si>
  <si>
    <r>
      <t>Providing, fabricating &amp; erecting in position M.S sections And Track line for</t>
    </r>
    <r>
      <rPr>
        <b/>
        <sz val="14"/>
        <rFont val="Times New Roman"/>
        <family val="1"/>
      </rPr>
      <t xml:space="preserve"> 360</t>
    </r>
    <r>
      <rPr>
        <b/>
        <vertAlign val="superscript"/>
        <sz val="14"/>
        <rFont val="Times New Roman"/>
        <family val="1"/>
      </rPr>
      <t>o</t>
    </r>
    <r>
      <rPr>
        <b/>
        <sz val="14"/>
        <rFont val="Times New Roman"/>
        <family val="1"/>
      </rPr>
      <t xml:space="preserve">  Green studio of size – 11860 x 7385mm</t>
    </r>
    <r>
      <rPr>
        <sz val="14"/>
        <rFont val="Times New Roman"/>
        <family val="1"/>
      </rPr>
      <t xml:space="preserve"> </t>
    </r>
  </si>
  <si>
    <t>SI.No</t>
  </si>
  <si>
    <r>
      <rPr>
        <b/>
        <u/>
        <sz val="14"/>
        <color indexed="8"/>
        <rFont val="Times New Roman"/>
        <family val="1"/>
      </rPr>
      <t>Annexure</t>
    </r>
    <r>
      <rPr>
        <sz val="14"/>
        <color indexed="8"/>
        <rFont val="Times New Roman"/>
        <family val="1"/>
      </rPr>
      <t xml:space="preserve">
Providing, fabricating &amp; erecting in position M.S sections and Track line for Mini studio of size – 6060 x 2700mm (max. size angle section 25mm x 25mmx 2. mm) and suspender consisting of fish plate and stud with 12mm threaded rod keep the tubular grid rigidly undergone through 7  Tank chemical treatment to keep them rust free and with requisite anchor fastener, duly powder coated in black matt texture finish so as to withhold the Weights of the Lights and Smooth track. Conforming to latest BIS code, made out of Angles, Flats, Channels, for frame work for suspension of false ceiling. The said frame work (weight to be kept minimum) is to be anchored to existing structural sections at ceiling by welding, clamps, clips, nuts &amp; bolts, etc. and rate to include cutting, welding, grinding, drilling, hoisting, fixing in position at all heights and levels and providing and applying two coats of synthetic enamel paint over and including a coat of approved primer including surface preparation as specified and as directed. including cost of all nuts, bolts, washers, welds, etc. required for fabrication and erection etc all complete and as directed by the departmental officers</t>
    </r>
  </si>
  <si>
    <r>
      <t>Providing, fabricating &amp; erecting in position M.S sections and Track line for 360</t>
    </r>
    <r>
      <rPr>
        <vertAlign val="superscript"/>
        <sz val="14"/>
        <color indexed="8"/>
        <rFont val="Times New Roman"/>
        <family val="1"/>
      </rPr>
      <t>o</t>
    </r>
    <r>
      <rPr>
        <sz val="14"/>
        <color indexed="8"/>
        <rFont val="Times New Roman"/>
        <family val="1"/>
      </rPr>
      <t xml:space="preserve">  Green studio of size – 11860 x 7385mm (max. size angle section 25mm x 25mmx 2. mm) and suspender consisting of fish plate and stud with 12mm threaded rod keep the tubular grid rigidly undergone through 7 Tank chemical treatment to keep them rust free and with requisite anchor fastener, duly powder coated in black matt texture finish so as to withhold the Weights of the Lights and Smooth track. Conforming to latest BIS code, made out of Angles, Flats, Channels, for frame work for suspension of false ceiling. The said frame work (weight to be kept minimum) is to be anchored to existing structural sections at ceiling by welding, clamps, clips, nuts &amp; bolts, etc. and rate to include cutting, welding, grinding, drilling, hoisting, fixing in position at all heights and levels and providing and applying two coats of synthetic enamel paint over and including a coat of approved primer including surface preparation as specified and as directed. The rate include all nuts, bolts, washers, welds, etc. required for fabrication and erection etc all complete and as directed by the departmental officers</t>
    </r>
  </si>
  <si>
    <t>Supply and fixing of Partition Tile Based System (75mm thick.x 1200mm height ) -Made of Aluminium extrusions duly powder coated with 40 to 60 microns of (color should be got approved from EE before use) . The frame is fixed with tiles to the choice of Pre laminated particle Board,Fabric Board, Magnetic Board,and White Board for writing and glass. 100mm skirting will be provided at the bottom of the partition that can be used to run the cable if required . The ststem is developed to run the cable ( Power &amp; data) from the bottom to the table top level (Universal Cabling System) .Necessary provision will be given to fix table tops with the partition along with vertical supports wherever required.etc all complete and as directed by the departmental officers</t>
  </si>
  <si>
    <t>Supplying and providing Table top &amp; vertical support legs are made of 25mm thick particle board finished with approved edge band post  laminated, and the modesty panel made of 18mm thick prelaminated partical board with matching postform finish etc. all complete and as instructed by the department officer (color should  be got approved from EE before use)</t>
  </si>
  <si>
    <t>Providing and fixing Mobile pedestal (3 Drawer) made of prelaminated particle board pannels of 18mm thick with matching post forming, and face pannels of drawers are to be  finished with postform laminate .including   lock ,handle etc. all complete and as instructed by the department officer  (Brand should be got approved from EE before use ) (Laminate: Merino/Equivalent)</t>
  </si>
  <si>
    <t xml:space="preserve">Providing and fixing Keyboard unit with EBCO Channels Key board tray made of 18mm thick. Particle board post formed finish with EBCO channels and CPU trolley  MS powder coated etc all complete and as directed by the departmental officers (Brand should be got approved from EE before use ) </t>
  </si>
  <si>
    <t xml:space="preserve">Providing, fabricating &amp; erecting in position M.S sections and Track line for Mini studio of size – 6060 x 2700mm </t>
  </si>
  <si>
    <t xml:space="preserve">Supply and fixing of Partition Tile Based System (75mm thick .x 1200mm height ) -Made of Aluminium extrusions duly powder coated with 40 to 60 microns </t>
  </si>
  <si>
    <r>
      <t>Providing, fabricating &amp; erecting in position M.S sections and Track line for 360</t>
    </r>
    <r>
      <rPr>
        <vertAlign val="superscript"/>
        <sz val="14"/>
        <rFont val="Times New Roman"/>
        <family val="1"/>
      </rPr>
      <t>o</t>
    </r>
    <r>
      <rPr>
        <sz val="14"/>
        <rFont val="Times New Roman"/>
        <family val="1"/>
      </rPr>
      <t xml:space="preserve">  Green studio of size – 11860 x 7385mm </t>
    </r>
  </si>
  <si>
    <t xml:space="preserve">Providing and fixing Keyboard unit with EBCO Channels Key board tray made of 18mm thick. Particle board </t>
  </si>
  <si>
    <t>Providing and fixing Mobile pedestal (3 Drawer) made of pretaminated particle board pannels of 18mm thick (Laminate: Merino/Equivalent)</t>
  </si>
  <si>
    <t>Sl. No.</t>
  </si>
  <si>
    <t>ITEM No.</t>
  </si>
  <si>
    <t>Estimate 
(2022-23)</t>
  </si>
  <si>
    <t>Tr. A.Narayanan
Chennai-89
(1)</t>
  </si>
  <si>
    <t>M/s. Acube Infrastructure               Chennai-17
(2)</t>
  </si>
  <si>
    <t>Ab-
Sub</t>
  </si>
  <si>
    <t>RATE</t>
  </si>
  <si>
    <t>REVISED COMPARATIVE STATEMENT</t>
  </si>
  <si>
    <t>Name of Work:-Providing track line lighting arrangements and working station arrangements at 5th and 6th floor for Kalvi Tholaikatchi at M.G.R Centenary Building in DPI campus at Nungambakkam in Chennai City.</t>
  </si>
  <si>
    <t>TOTAL</t>
  </si>
  <si>
    <t>Excess / Less amount</t>
  </si>
  <si>
    <t>Excess / Less percentage</t>
  </si>
  <si>
    <t>The lowest and negotiated tenderer of M/s. Acube Infrastructure Chennai -17 vide Lr.  Dt:    .09.2022</t>
  </si>
  <si>
    <t>RR</t>
  </si>
  <si>
    <t>Superintending Engineer
Chennai Circle / TNPHC Ltd.,</t>
  </si>
  <si>
    <r>
      <rPr>
        <b/>
        <u/>
        <sz val="16"/>
        <rFont val="Times New Roman"/>
        <family val="1"/>
      </rPr>
      <t>Submitted :</t>
    </r>
    <r>
      <rPr>
        <sz val="16"/>
        <rFont val="Times New Roman"/>
        <family val="1"/>
      </rPr>
      <t xml:space="preserve">
                       The single and negotiated tender of </t>
    </r>
    <r>
      <rPr>
        <b/>
        <sz val="16"/>
        <rFont val="Times New Roman"/>
        <family val="1"/>
      </rPr>
      <t>M/s. Acube Infrastructure Chennai -17,</t>
    </r>
    <r>
      <rPr>
        <sz val="16"/>
        <rFont val="Times New Roman"/>
        <family val="1"/>
      </rPr>
      <t xml:space="preserve"> for a value of </t>
    </r>
    <r>
      <rPr>
        <b/>
        <sz val="16"/>
        <rFont val="Times New Roman"/>
        <family val="1"/>
      </rPr>
      <t>Rs.20,74,636.48</t>
    </r>
    <r>
      <rPr>
        <sz val="16"/>
        <rFont val="Times New Roman"/>
        <family val="1"/>
      </rPr>
      <t xml:space="preserve"> (with GST) which is </t>
    </r>
    <r>
      <rPr>
        <b/>
        <sz val="16"/>
        <rFont val="Times New Roman"/>
        <family val="1"/>
      </rPr>
      <t>(-)</t>
    </r>
    <r>
      <rPr>
        <sz val="16"/>
        <rFont val="Times New Roman"/>
        <family val="1"/>
      </rPr>
      <t xml:space="preserve"> </t>
    </r>
    <r>
      <rPr>
        <b/>
        <sz val="16"/>
        <rFont val="Times New Roman"/>
        <family val="1"/>
      </rPr>
      <t xml:space="preserve">Rs.43,119.93 or at (-)2.04% </t>
    </r>
    <r>
      <rPr>
        <sz val="16"/>
        <rFont val="Times New Roman"/>
        <family val="1"/>
      </rPr>
      <t>less than</t>
    </r>
    <r>
      <rPr>
        <b/>
        <sz val="16"/>
        <rFont val="Times New Roman"/>
        <family val="1"/>
      </rPr>
      <t xml:space="preserve"> </t>
    </r>
    <r>
      <rPr>
        <sz val="16"/>
        <rFont val="Times New Roman"/>
        <family val="1"/>
      </rPr>
      <t xml:space="preserve">the estimate value for </t>
    </r>
    <r>
      <rPr>
        <b/>
        <sz val="16"/>
        <rFont val="Times New Roman"/>
        <family val="1"/>
      </rPr>
      <t xml:space="preserve">Rs.21,17,756.41 </t>
    </r>
    <r>
      <rPr>
        <sz val="16"/>
        <rFont val="Times New Roman"/>
        <family val="1"/>
      </rPr>
      <t>(with GST) (as per PWD SR 2022-23) may be accepted by the Superintending Engineer/Chennai Circle.</t>
    </r>
  </si>
  <si>
    <t>TNBP
NO</t>
  </si>
  <si>
    <t>Providing, fabricating &amp; erecting in position M.S sections and Track line for Mini studio of size – 6060 x 2700mm (max. size angle section 25mm x 25mmx 2. mm) and suspender consisting of fish plate and stud with 12mm threaded rod keep the tubular grid rigidly undergone through 7  Tank chemical treatment to keep them rust free and with requisite anchor fastener, duly powder coated in black matt texture finish so as to withhold the Weights of the Lights and Smooth track. Conforming to latest BIS code, made out of Angles, Flats, Channels, for frame work for suspension of false ceiling. The said frame work (weight to be kept minimum) is to be anchored to existing structural sections at ceiling by welding, clamps, clips, nuts &amp; bolts, etc. and rate to include cutting, welding, grinding, drilling, hoisting, fixing in position at all heights and levels and providing and applying two coats of synthetic enamel paint over and including a coat of approved primer including surface preparation as specified and as directed. including cost of all nuts, bolts, washers, welds, etc. required for fabrication and erection etc all complete and as directed by the departmental officers</t>
  </si>
  <si>
    <t>Providing, fabricating &amp; erecting in position M.S sections and Track line for 360o  Green studio of size – 11860 x 7385mm (max. size angle section 25mm x 25mmx 2. mm) and suspender consisting of fish plate and stud with 12mm threaded rod keep the tubular grid rigidly undergone through 7 Tank chemical treatment to keep them rust free and with requisite anchor fastener, duly powder coated in black matt texture finish so as to withhold the Weights of the Lights and Smooth track. Conforming to latest BIS code, made out of Angles, Flats, Channels, for frame work for suspension of false ceiling. The said frame work (weight to be kept minimum) is to be anchored to existing structural sections at ceiling by welding, clamps, clips, nuts &amp; bolts, etc. and rate to include cutting, welding, grinding, drilling, hoisting, fixing in position at all heights and levels and providing and applying two coats of synthetic enamel paint over and including a coat of approved primer including surface preparation as specified and as directed. The rate include all nuts, bolts, washers, welds, etc. required for fabrication and erection etc all complete and as directed by the departmental officers</t>
  </si>
  <si>
    <t>1 No 
(One Number)</t>
  </si>
</sst>
</file>

<file path=xl/styles.xml><?xml version="1.0" encoding="utf-8"?>
<styleSheet xmlns="http://schemas.openxmlformats.org/spreadsheetml/2006/main">
  <numFmts count="10">
    <numFmt numFmtId="43" formatCode="_ * #,##0.00_ ;_ * \-#,##0.00_ ;_ * &quot;-&quot;??_ ;_ @_ "/>
    <numFmt numFmtId="164" formatCode="_(&quot;$&quot;* #,##0.00_);_(&quot;$&quot;* \(#,##0.00\);_(&quot;$&quot;* &quot;-&quot;??_);_(@_)"/>
    <numFmt numFmtId="165" formatCode="_(* #,##0.00_);_(* \(#,##0.00\);_(* &quot;-&quot;??_);_(@_)"/>
    <numFmt numFmtId="166" formatCode="0.00_ "/>
    <numFmt numFmtId="167" formatCode="0.0"/>
    <numFmt numFmtId="168" formatCode="0.00_)"/>
    <numFmt numFmtId="169" formatCode="0_)"/>
    <numFmt numFmtId="170" formatCode="&quot;Rs.&quot;\ #,##0;&quot;Rs.&quot;\ \-#,##0"/>
    <numFmt numFmtId="171" formatCode="0.0_)"/>
    <numFmt numFmtId="172" formatCode="0.000_)"/>
  </numFmts>
  <fonts count="34">
    <font>
      <sz val="11"/>
      <color theme="1"/>
      <name val="Calibri"/>
      <family val="2"/>
      <scheme val="minor"/>
    </font>
    <font>
      <sz val="11"/>
      <color theme="1"/>
      <name val="Calibri"/>
      <family val="2"/>
      <scheme val="minor"/>
    </font>
    <font>
      <sz val="14"/>
      <color theme="1"/>
      <name val="Times New Roman"/>
      <family val="1"/>
    </font>
    <font>
      <sz val="10"/>
      <name val="Arial"/>
      <family val="2"/>
    </font>
    <font>
      <b/>
      <sz val="14"/>
      <name val="Times New Roman"/>
      <family val="1"/>
    </font>
    <font>
      <sz val="14"/>
      <name val="Times New Roman"/>
      <family val="1"/>
    </font>
    <font>
      <sz val="14"/>
      <color theme="0"/>
      <name val="Times New Roman"/>
      <family val="1"/>
    </font>
    <font>
      <b/>
      <sz val="14"/>
      <color theme="0"/>
      <name val="Times New Roman"/>
      <family val="1"/>
    </font>
    <font>
      <sz val="14"/>
      <color theme="5"/>
      <name val="Times New Roman"/>
      <family val="1"/>
    </font>
    <font>
      <b/>
      <sz val="14"/>
      <color theme="1"/>
      <name val="Times New Roman"/>
      <family val="1"/>
    </font>
    <font>
      <sz val="12"/>
      <name val="Helv"/>
    </font>
    <font>
      <b/>
      <sz val="14"/>
      <color indexed="8"/>
      <name val="Times New Roman"/>
      <family val="1"/>
    </font>
    <font>
      <b/>
      <u/>
      <sz val="14"/>
      <color indexed="8"/>
      <name val="Times New Roman"/>
      <family val="1"/>
    </font>
    <font>
      <sz val="14"/>
      <color indexed="8"/>
      <name val="Times New Roman"/>
      <family val="1"/>
    </font>
    <font>
      <u/>
      <sz val="10"/>
      <color indexed="12"/>
      <name val="Arial"/>
      <family val="2"/>
    </font>
    <font>
      <sz val="12"/>
      <name val="Helv"/>
      <charset val="134"/>
    </font>
    <font>
      <sz val="12"/>
      <name val="Times New Roman"/>
      <family val="1"/>
    </font>
    <font>
      <b/>
      <sz val="12"/>
      <color theme="1"/>
      <name val="Arial Unicode MS"/>
      <family val="2"/>
    </font>
    <font>
      <sz val="12"/>
      <color theme="1"/>
      <name val="Arial Unicode MS"/>
      <family val="2"/>
    </font>
    <font>
      <sz val="12"/>
      <name val="Arial Unicode MS"/>
      <family val="2"/>
    </font>
    <font>
      <b/>
      <sz val="12"/>
      <name val="Arial Unicode MS"/>
      <family val="2"/>
    </font>
    <font>
      <b/>
      <vertAlign val="superscript"/>
      <sz val="12"/>
      <name val="Arial Unicode MS"/>
      <family val="2"/>
    </font>
    <font>
      <b/>
      <vertAlign val="superscript"/>
      <sz val="14"/>
      <name val="Times New Roman"/>
      <family val="1"/>
    </font>
    <font>
      <vertAlign val="superscript"/>
      <sz val="14"/>
      <color indexed="8"/>
      <name val="Times New Roman"/>
      <family val="1"/>
    </font>
    <font>
      <vertAlign val="superscript"/>
      <sz val="14"/>
      <name val="Times New Roman"/>
      <family val="1"/>
    </font>
    <font>
      <b/>
      <u/>
      <sz val="14"/>
      <name val="Times New Roman"/>
      <family val="1"/>
    </font>
    <font>
      <sz val="16"/>
      <name val="Times New Roman"/>
      <family val="1"/>
    </font>
    <font>
      <b/>
      <u/>
      <sz val="16"/>
      <name val="Times New Roman"/>
      <family val="1"/>
    </font>
    <font>
      <b/>
      <sz val="16"/>
      <name val="Times New Roman"/>
      <family val="1"/>
    </font>
    <font>
      <b/>
      <sz val="11"/>
      <name val="Times New Roman"/>
      <family val="1"/>
    </font>
    <font>
      <sz val="11"/>
      <color theme="1"/>
      <name val="Times New Roman"/>
      <family val="1"/>
    </font>
    <font>
      <sz val="11"/>
      <name val="Times New Roman"/>
      <family val="1"/>
    </font>
    <font>
      <sz val="11"/>
      <color indexed="8"/>
      <name val="Times New Roman"/>
      <family val="1"/>
    </font>
    <font>
      <b/>
      <sz val="11"/>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right/>
      <top/>
      <bottom style="thin">
        <color auto="1"/>
      </bottom>
      <diagonal/>
    </border>
    <border>
      <left/>
      <right style="thin">
        <color indexed="64"/>
      </right>
      <top/>
      <bottom style="thin">
        <color indexed="64"/>
      </bottom>
      <diagonal/>
    </border>
    <border>
      <left style="thin">
        <color auto="1"/>
      </left>
      <right style="thin">
        <color auto="1"/>
      </right>
      <top style="thin">
        <color auto="1"/>
      </top>
      <bottom/>
      <diagonal/>
    </border>
  </borders>
  <cellStyleXfs count="49">
    <xf numFmtId="0" fontId="0" fillId="0" borderId="0"/>
    <xf numFmtId="0" fontId="1" fillId="0" borderId="0"/>
    <xf numFmtId="0" fontId="3" fillId="0" borderId="0"/>
    <xf numFmtId="0" fontId="3" fillId="0" borderId="0"/>
    <xf numFmtId="166" fontId="10" fillId="0" borderId="0"/>
    <xf numFmtId="165" fontId="3" fillId="0" borderId="0" applyFont="0" applyFill="0" applyBorder="0" applyAlignment="0" applyProtection="0"/>
    <xf numFmtId="165" fontId="1" fillId="0" borderId="0" applyFont="0" applyFill="0" applyBorder="0" applyAlignment="0" applyProtection="0"/>
    <xf numFmtId="0" fontId="14" fillId="0" borderId="0" applyNumberFormat="0" applyFill="0" applyBorder="0" applyAlignment="0" applyProtection="0">
      <alignment vertical="top"/>
      <protection locked="0"/>
    </xf>
    <xf numFmtId="0" fontId="3" fillId="0" borderId="0"/>
    <xf numFmtId="0" fontId="3" fillId="0" borderId="0"/>
    <xf numFmtId="0" fontId="10" fillId="0" borderId="0"/>
    <xf numFmtId="0" fontId="1" fillId="0" borderId="0"/>
    <xf numFmtId="0" fontId="10" fillId="0" borderId="0"/>
    <xf numFmtId="170" fontId="10" fillId="0" borderId="0"/>
    <xf numFmtId="168" fontId="15" fillId="0" borderId="0"/>
    <xf numFmtId="168" fontId="15" fillId="0" borderId="0"/>
    <xf numFmtId="168" fontId="15" fillId="0" borderId="0"/>
    <xf numFmtId="0" fontId="10" fillId="0" borderId="0"/>
    <xf numFmtId="0" fontId="3" fillId="0" borderId="0"/>
    <xf numFmtId="0" fontId="3" fillId="0" borderId="0"/>
    <xf numFmtId="0" fontId="3" fillId="0" borderId="0"/>
    <xf numFmtId="171" fontId="10" fillId="0" borderId="0"/>
    <xf numFmtId="170" fontId="10" fillId="0" borderId="0"/>
    <xf numFmtId="170" fontId="10" fillId="0" borderId="0"/>
    <xf numFmtId="0" fontId="10" fillId="0" borderId="0"/>
    <xf numFmtId="168" fontId="10" fillId="0" borderId="0"/>
    <xf numFmtId="0" fontId="1" fillId="0" borderId="0"/>
    <xf numFmtId="0" fontId="3" fillId="0" borderId="0"/>
    <xf numFmtId="0" fontId="1" fillId="0" borderId="0"/>
    <xf numFmtId="0" fontId="3" fillId="0" borderId="0"/>
    <xf numFmtId="0" fontId="3" fillId="0" borderId="0"/>
    <xf numFmtId="0" fontId="3" fillId="0" borderId="0"/>
    <xf numFmtId="172" fontId="10" fillId="0" borderId="0"/>
    <xf numFmtId="0" fontId="1" fillId="0" borderId="0"/>
    <xf numFmtId="168" fontId="15"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0" fontId="16" fillId="0" borderId="4">
      <alignment horizontal="left" vertical="center"/>
    </xf>
    <xf numFmtId="166" fontId="1" fillId="0" borderId="0" applyFont="0" applyFill="0" applyBorder="0" applyAlignment="0" applyProtection="0">
      <alignment vertical="center"/>
    </xf>
    <xf numFmtId="0" fontId="3" fillId="0" borderId="0"/>
    <xf numFmtId="0" fontId="1" fillId="0" borderId="0"/>
    <xf numFmtId="0" fontId="3" fillId="0" borderId="0"/>
    <xf numFmtId="164" fontId="15" fillId="0" borderId="0"/>
    <xf numFmtId="0" fontId="10" fillId="0" borderId="0"/>
    <xf numFmtId="0" fontId="3" fillId="0" borderId="0"/>
    <xf numFmtId="0" fontId="10" fillId="0" borderId="0"/>
    <xf numFmtId="0" fontId="3" fillId="0" borderId="0"/>
  </cellStyleXfs>
  <cellXfs count="243">
    <xf numFmtId="0" fontId="0" fillId="0" borderId="0" xfId="0"/>
    <xf numFmtId="0" fontId="2" fillId="0" borderId="0" xfId="1" applyFont="1"/>
    <xf numFmtId="0" fontId="4" fillId="0" borderId="4" xfId="3" applyFont="1" applyBorder="1" applyAlignment="1">
      <alignment horizontal="center" vertical="center" wrapText="1"/>
    </xf>
    <xf numFmtId="0" fontId="4" fillId="0" borderId="4" xfId="2" applyFont="1" applyBorder="1" applyAlignment="1">
      <alignment horizontal="center" vertical="center" wrapText="1"/>
    </xf>
    <xf numFmtId="0" fontId="2" fillId="0" borderId="4" xfId="1" applyFont="1" applyBorder="1" applyAlignment="1">
      <alignment horizontal="center" vertical="top"/>
    </xf>
    <xf numFmtId="0" fontId="5" fillId="0" borderId="4" xfId="3" applyFont="1" applyBorder="1" applyAlignment="1">
      <alignment vertical="top" wrapText="1"/>
    </xf>
    <xf numFmtId="2" fontId="5" fillId="0" borderId="4" xfId="3" applyNumberFormat="1" applyFont="1" applyBorder="1" applyAlignment="1">
      <alignment horizontal="center" vertical="top" wrapText="1"/>
    </xf>
    <xf numFmtId="166" fontId="6" fillId="0" borderId="4" xfId="0" applyNumberFormat="1" applyFont="1" applyBorder="1" applyAlignment="1">
      <alignment horizontal="center" vertical="center"/>
    </xf>
    <xf numFmtId="0" fontId="7" fillId="0" borderId="4" xfId="3" applyFont="1" applyBorder="1" applyAlignment="1">
      <alignment horizontal="center" vertical="center" wrapText="1"/>
    </xf>
    <xf numFmtId="0" fontId="8" fillId="0" borderId="0" xfId="0" applyFont="1"/>
    <xf numFmtId="0" fontId="5" fillId="0" borderId="4" xfId="3" applyFont="1" applyBorder="1" applyAlignment="1">
      <alignment horizontal="justify" vertical="top" wrapText="1"/>
    </xf>
    <xf numFmtId="0" fontId="8" fillId="0" borderId="0" xfId="0" applyFont="1" applyBorder="1" applyAlignment="1">
      <alignment horizontal="center" vertical="center"/>
    </xf>
    <xf numFmtId="0" fontId="2" fillId="0" borderId="4" xfId="1" applyFont="1" applyBorder="1" applyAlignment="1">
      <alignment horizontal="center" vertical="center"/>
    </xf>
    <xf numFmtId="0" fontId="2" fillId="0" borderId="5" xfId="1" applyFont="1" applyBorder="1"/>
    <xf numFmtId="0" fontId="4" fillId="0" borderId="6" xfId="3" applyFont="1" applyBorder="1" applyAlignment="1">
      <alignment vertical="top" wrapText="1"/>
    </xf>
    <xf numFmtId="0" fontId="9" fillId="0" borderId="5" xfId="1" applyFont="1" applyBorder="1" applyAlignment="1">
      <alignment horizontal="center" vertical="top"/>
    </xf>
    <xf numFmtId="0" fontId="9" fillId="0" borderId="5" xfId="1" applyFont="1" applyBorder="1" applyAlignment="1">
      <alignment horizontal="center" vertical="center"/>
    </xf>
    <xf numFmtId="2" fontId="6" fillId="0" borderId="5" xfId="1" applyNumberFormat="1" applyFont="1" applyBorder="1"/>
    <xf numFmtId="0" fontId="2" fillId="0" borderId="7" xfId="1" applyFont="1" applyBorder="1"/>
    <xf numFmtId="0" fontId="2" fillId="0" borderId="8" xfId="1" applyFont="1" applyBorder="1"/>
    <xf numFmtId="0" fontId="2" fillId="0" borderId="8" xfId="1" applyFont="1" applyBorder="1" applyAlignment="1">
      <alignment horizontal="center" vertical="top"/>
    </xf>
    <xf numFmtId="0" fontId="2" fillId="0" borderId="8" xfId="1" applyFont="1" applyBorder="1" applyAlignment="1">
      <alignment vertical="top"/>
    </xf>
    <xf numFmtId="0" fontId="2" fillId="0" borderId="9" xfId="1" applyFont="1" applyBorder="1"/>
    <xf numFmtId="0" fontId="2" fillId="0" borderId="0" xfId="1" applyFont="1" applyAlignment="1">
      <alignment horizontal="center" vertical="top"/>
    </xf>
    <xf numFmtId="0" fontId="2" fillId="0" borderId="0" xfId="1" applyFont="1" applyAlignment="1">
      <alignment vertical="top"/>
    </xf>
    <xf numFmtId="168" fontId="5" fillId="0" borderId="0" xfId="4" applyNumberFormat="1" applyFont="1"/>
    <xf numFmtId="169" fontId="11" fillId="0" borderId="4" xfId="2" applyNumberFormat="1" applyFont="1" applyBorder="1" applyAlignment="1">
      <alignment horizontal="center" vertical="center" wrapText="1"/>
    </xf>
    <xf numFmtId="4" fontId="11" fillId="0" borderId="4" xfId="2" applyNumberFormat="1" applyFont="1" applyBorder="1" applyAlignment="1">
      <alignment horizontal="center" vertical="center" wrapText="1"/>
    </xf>
    <xf numFmtId="4" fontId="11" fillId="0" borderId="4" xfId="4" applyNumberFormat="1" applyFont="1" applyBorder="1" applyAlignment="1">
      <alignment horizontal="center" vertical="center" wrapText="1"/>
    </xf>
    <xf numFmtId="169" fontId="11" fillId="0" borderId="4" xfId="2" applyNumberFormat="1" applyFont="1" applyBorder="1" applyAlignment="1">
      <alignment horizontal="center" vertical="top" wrapText="1"/>
    </xf>
    <xf numFmtId="3" fontId="11" fillId="0" borderId="4" xfId="2" applyNumberFormat="1" applyFont="1" applyBorder="1" applyAlignment="1">
      <alignment horizontal="center" vertical="center" wrapText="1"/>
    </xf>
    <xf numFmtId="3" fontId="11" fillId="0" borderId="4" xfId="4" applyNumberFormat="1" applyFont="1" applyBorder="1" applyAlignment="1">
      <alignment horizontal="center" vertical="center" wrapText="1"/>
    </xf>
    <xf numFmtId="169" fontId="5" fillId="0" borderId="4" xfId="4" applyNumberFormat="1" applyFont="1" applyBorder="1" applyAlignment="1">
      <alignment vertical="top"/>
    </xf>
    <xf numFmtId="168" fontId="13" fillId="0" borderId="4" xfId="2" applyNumberFormat="1" applyFont="1" applyBorder="1" applyAlignment="1">
      <alignment horizontal="center" vertical="top" wrapText="1"/>
    </xf>
    <xf numFmtId="168" fontId="5" fillId="0" borderId="4" xfId="4" applyNumberFormat="1" applyFont="1" applyBorder="1"/>
    <xf numFmtId="0" fontId="5" fillId="0" borderId="4" xfId="2" applyFont="1" applyFill="1" applyBorder="1" applyAlignment="1">
      <alignment horizontal="justify" vertical="top" wrapText="1"/>
    </xf>
    <xf numFmtId="2" fontId="5" fillId="0" borderId="4" xfId="0" applyNumberFormat="1" applyFont="1" applyBorder="1" applyAlignment="1">
      <alignment horizontal="center" vertical="center"/>
    </xf>
    <xf numFmtId="169" fontId="13" fillId="0" borderId="4" xfId="2" applyNumberFormat="1" applyFont="1" applyBorder="1" applyAlignment="1">
      <alignment horizontal="center" vertical="center" wrapText="1"/>
    </xf>
    <xf numFmtId="0" fontId="13" fillId="0" borderId="4" xfId="2" applyFont="1" applyFill="1" applyBorder="1" applyAlignment="1">
      <alignment horizontal="justify" vertical="top" wrapText="1"/>
    </xf>
    <xf numFmtId="0" fontId="5" fillId="2" borderId="4" xfId="0" applyFont="1" applyFill="1" applyBorder="1" applyAlignment="1">
      <alignment horizontal="justify" vertical="top" wrapText="1"/>
    </xf>
    <xf numFmtId="169" fontId="5" fillId="0" borderId="0" xfId="4" applyNumberFormat="1" applyFont="1" applyAlignment="1">
      <alignment vertical="top"/>
    </xf>
    <xf numFmtId="168" fontId="5" fillId="0" borderId="0" xfId="4" applyNumberFormat="1" applyFont="1" applyAlignment="1">
      <alignment vertical="center"/>
    </xf>
    <xf numFmtId="0" fontId="18" fillId="3" borderId="0" xfId="0" applyFont="1" applyFill="1" applyAlignment="1">
      <alignment wrapText="1"/>
    </xf>
    <xf numFmtId="0" fontId="17" fillId="3" borderId="4" xfId="0" applyFont="1" applyFill="1" applyBorder="1" applyAlignment="1">
      <alignment horizontal="center" vertical="center" wrapText="1"/>
    </xf>
    <xf numFmtId="0" fontId="19" fillId="3" borderId="4" xfId="0" applyFont="1" applyFill="1" applyBorder="1" applyAlignment="1">
      <alignment horizontal="center" vertical="center" wrapText="1"/>
    </xf>
    <xf numFmtId="2" fontId="19" fillId="3" borderId="1" xfId="0" applyNumberFormat="1" applyFont="1" applyFill="1" applyBorder="1" applyAlignment="1">
      <alignment horizontal="center" vertical="center" wrapText="1"/>
    </xf>
    <xf numFmtId="0" fontId="19" fillId="3" borderId="3" xfId="0" applyFont="1" applyFill="1" applyBorder="1" applyAlignment="1">
      <alignment horizontal="center" vertical="center" wrapText="1"/>
    </xf>
    <xf numFmtId="0" fontId="19" fillId="3" borderId="14" xfId="0" applyNumberFormat="1" applyFont="1" applyFill="1" applyBorder="1" applyAlignment="1">
      <alignment vertical="center" wrapText="1"/>
    </xf>
    <xf numFmtId="166" fontId="19" fillId="3" borderId="4" xfId="0" applyNumberFormat="1" applyFont="1" applyFill="1" applyBorder="1" applyAlignment="1">
      <alignment horizontal="center" vertical="center" wrapText="1"/>
    </xf>
    <xf numFmtId="165" fontId="19" fillId="3" borderId="4" xfId="40" applyNumberFormat="1" applyFont="1" applyFill="1" applyBorder="1" applyAlignment="1">
      <alignment horizontal="center" vertical="center" wrapText="1"/>
    </xf>
    <xf numFmtId="2" fontId="19" fillId="3" borderId="4" xfId="0" applyNumberFormat="1" applyFont="1" applyFill="1" applyBorder="1" applyAlignment="1">
      <alignment horizontal="center" vertical="center" wrapText="1"/>
    </xf>
    <xf numFmtId="0" fontId="19" fillId="3" borderId="4" xfId="0" applyFont="1" applyFill="1" applyBorder="1" applyAlignment="1">
      <alignment wrapText="1"/>
    </xf>
    <xf numFmtId="0" fontId="19" fillId="3" borderId="0" xfId="0" applyFont="1" applyFill="1" applyAlignment="1">
      <alignment wrapText="1"/>
    </xf>
    <xf numFmtId="0" fontId="18" fillId="3" borderId="4" xfId="0" applyFont="1" applyFill="1" applyBorder="1" applyAlignment="1">
      <alignment horizontal="center" vertical="center" wrapText="1"/>
    </xf>
    <xf numFmtId="2" fontId="18" fillId="3" borderId="1" xfId="0" applyNumberFormat="1" applyFont="1" applyFill="1" applyBorder="1" applyAlignment="1">
      <alignment horizontal="center" vertical="center" wrapText="1"/>
    </xf>
    <xf numFmtId="0" fontId="18" fillId="3" borderId="3" xfId="0" applyFont="1" applyFill="1" applyBorder="1" applyAlignment="1">
      <alignment horizontal="center" vertical="center" wrapText="1"/>
    </xf>
    <xf numFmtId="0" fontId="19" fillId="3" borderId="4" xfId="0" applyFont="1" applyFill="1" applyBorder="1" applyAlignment="1">
      <alignment horizontal="justify" vertical="center" wrapText="1"/>
    </xf>
    <xf numFmtId="166" fontId="18" fillId="3" borderId="4" xfId="0" applyNumberFormat="1" applyFont="1" applyFill="1" applyBorder="1" applyAlignment="1">
      <alignment horizontal="center" vertical="center" wrapText="1"/>
    </xf>
    <xf numFmtId="166" fontId="18" fillId="3" borderId="4" xfId="0" applyNumberFormat="1" applyFont="1" applyFill="1" applyBorder="1" applyAlignment="1">
      <alignment vertical="center" wrapText="1"/>
    </xf>
    <xf numFmtId="0" fontId="19" fillId="3" borderId="4" xfId="0" applyFont="1" applyFill="1" applyBorder="1" applyAlignment="1">
      <alignment horizontal="justify" vertical="top" wrapText="1"/>
    </xf>
    <xf numFmtId="0" fontId="18" fillId="3" borderId="1" xfId="0" applyFont="1" applyFill="1" applyBorder="1" applyAlignment="1">
      <alignment horizontal="center" vertical="center" wrapText="1"/>
    </xf>
    <xf numFmtId="0" fontId="18" fillId="3" borderId="4" xfId="0" applyFont="1" applyFill="1" applyBorder="1" applyAlignment="1">
      <alignment vertical="center" wrapText="1"/>
    </xf>
    <xf numFmtId="166" fontId="17" fillId="3" borderId="4" xfId="0" applyNumberFormat="1" applyFont="1" applyFill="1" applyBorder="1" applyAlignment="1">
      <alignment vertical="center" wrapText="1"/>
    </xf>
    <xf numFmtId="0" fontId="18" fillId="3" borderId="0" xfId="0" applyFont="1" applyFill="1" applyAlignment="1">
      <alignment vertical="center" wrapText="1"/>
    </xf>
    <xf numFmtId="0" fontId="18" fillId="3" borderId="4" xfId="0" applyFont="1" applyFill="1" applyBorder="1" applyAlignment="1">
      <alignment horizontal="left" vertical="center" wrapText="1"/>
    </xf>
    <xf numFmtId="2" fontId="17" fillId="3" borderId="4" xfId="0" applyNumberFormat="1" applyFont="1" applyFill="1" applyBorder="1" applyAlignment="1">
      <alignment vertical="center" wrapText="1"/>
    </xf>
    <xf numFmtId="0" fontId="18" fillId="0" borderId="4"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4" xfId="0" applyFont="1" applyBorder="1" applyAlignment="1">
      <alignment horizontal="left" vertical="center" wrapText="1"/>
    </xf>
    <xf numFmtId="2" fontId="18" fillId="0" borderId="4" xfId="0" applyNumberFormat="1" applyFont="1" applyBorder="1" applyAlignment="1">
      <alignment vertical="center" wrapText="1"/>
    </xf>
    <xf numFmtId="0" fontId="18" fillId="0" borderId="0" xfId="0" applyFont="1" applyAlignment="1">
      <alignment vertical="center" wrapText="1"/>
    </xf>
    <xf numFmtId="0" fontId="18" fillId="0" borderId="4" xfId="0" applyFont="1" applyBorder="1" applyAlignment="1">
      <alignment vertical="center" wrapText="1"/>
    </xf>
    <xf numFmtId="0" fontId="18" fillId="0" borderId="4" xfId="0" applyFont="1" applyBorder="1" applyAlignment="1">
      <alignment vertical="top" wrapText="1"/>
    </xf>
    <xf numFmtId="2" fontId="17" fillId="0" borderId="4" xfId="0" applyNumberFormat="1" applyFont="1" applyBorder="1" applyAlignment="1">
      <alignment vertical="center" wrapText="1"/>
    </xf>
    <xf numFmtId="0" fontId="18" fillId="0" borderId="0" xfId="0" applyFont="1" applyAlignment="1">
      <alignment wrapText="1"/>
    </xf>
    <xf numFmtId="0" fontId="17" fillId="0" borderId="4" xfId="0" applyFont="1" applyBorder="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vertical="top" wrapText="1"/>
    </xf>
    <xf numFmtId="0" fontId="9" fillId="3" borderId="4"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1" xfId="0" applyFont="1" applyFill="1" applyBorder="1" applyAlignment="1">
      <alignment horizontal="center" vertical="center" wrapText="1"/>
    </xf>
    <xf numFmtId="2" fontId="5" fillId="3" borderId="1" xfId="0" applyNumberFormat="1"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14" xfId="0" applyFont="1" applyFill="1" applyBorder="1" applyAlignment="1">
      <alignment vertical="top" wrapText="1"/>
    </xf>
    <xf numFmtId="166" fontId="5" fillId="3" borderId="4" xfId="0" applyNumberFormat="1" applyFont="1" applyFill="1" applyBorder="1" applyAlignment="1">
      <alignment horizontal="center" vertical="center" wrapText="1"/>
    </xf>
    <xf numFmtId="165" fontId="5" fillId="3" borderId="4" xfId="40" applyNumberFormat="1" applyFont="1" applyFill="1" applyBorder="1" applyAlignment="1">
      <alignment horizontal="center" vertical="center" wrapText="1"/>
    </xf>
    <xf numFmtId="2" fontId="5" fillId="3" borderId="4" xfId="0" applyNumberFormat="1"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7" xfId="0" applyFont="1" applyFill="1" applyBorder="1" applyAlignment="1">
      <alignment horizontal="center" vertical="center" wrapText="1"/>
    </xf>
    <xf numFmtId="2" fontId="5" fillId="3" borderId="7" xfId="0" applyNumberFormat="1" applyFont="1" applyFill="1" applyBorder="1" applyAlignment="1">
      <alignment horizontal="center" vertical="center" wrapText="1"/>
    </xf>
    <xf numFmtId="0" fontId="5" fillId="3" borderId="14" xfId="0" applyFont="1" applyFill="1" applyBorder="1" applyAlignment="1">
      <alignment horizontal="left" vertical="top" wrapText="1"/>
    </xf>
    <xf numFmtId="166" fontId="5" fillId="3" borderId="14" xfId="0" applyNumberFormat="1" applyFont="1" applyFill="1" applyBorder="1" applyAlignment="1">
      <alignment horizontal="center" vertical="center" wrapText="1"/>
    </xf>
    <xf numFmtId="2" fontId="5" fillId="3" borderId="14" xfId="0" applyNumberFormat="1" applyFont="1" applyFill="1" applyBorder="1" applyAlignment="1">
      <alignment horizontal="center" vertical="center" wrapText="1"/>
    </xf>
    <xf numFmtId="0" fontId="2" fillId="3" borderId="4" xfId="0"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5" fillId="3" borderId="4" xfId="0" applyFont="1" applyFill="1" applyBorder="1" applyAlignment="1">
      <alignment horizontal="justify" vertical="top" wrapText="1"/>
    </xf>
    <xf numFmtId="166" fontId="2" fillId="3" borderId="4" xfId="0" applyNumberFormat="1" applyFont="1" applyFill="1" applyBorder="1" applyAlignment="1">
      <alignment horizontal="center" vertical="center" wrapText="1"/>
    </xf>
    <xf numFmtId="166" fontId="2" fillId="3" borderId="4" xfId="0" applyNumberFormat="1" applyFont="1" applyFill="1" applyBorder="1" applyAlignment="1">
      <alignment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vertical="top" wrapText="1"/>
    </xf>
    <xf numFmtId="166" fontId="9" fillId="3" borderId="4" xfId="0" applyNumberFormat="1" applyFont="1" applyFill="1" applyBorder="1" applyAlignment="1">
      <alignment vertical="center" wrapText="1"/>
    </xf>
    <xf numFmtId="0" fontId="2" fillId="3" borderId="4" xfId="0" applyFont="1" applyFill="1" applyBorder="1" applyAlignment="1">
      <alignment horizontal="left" vertical="top" wrapText="1"/>
    </xf>
    <xf numFmtId="0" fontId="2" fillId="3" borderId="4" xfId="0" applyFont="1" applyFill="1" applyBorder="1" applyAlignment="1">
      <alignment vertical="center" wrapText="1"/>
    </xf>
    <xf numFmtId="2" fontId="9" fillId="3" borderId="4" xfId="0" applyNumberFormat="1" applyFont="1" applyFill="1" applyBorder="1" applyAlignment="1">
      <alignment vertic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left" vertical="top" wrapText="1"/>
    </xf>
    <xf numFmtId="2" fontId="2" fillId="0" borderId="4" xfId="0" applyNumberFormat="1" applyFont="1" applyBorder="1" applyAlignment="1">
      <alignment vertical="center" wrapText="1"/>
    </xf>
    <xf numFmtId="0" fontId="2" fillId="0" borderId="4" xfId="0" applyFont="1" applyBorder="1" applyAlignment="1">
      <alignment vertical="top" wrapText="1"/>
    </xf>
    <xf numFmtId="2" fontId="9" fillId="0" borderId="4" xfId="0" applyNumberFormat="1" applyFont="1" applyBorder="1" applyAlignment="1">
      <alignment vertical="center" wrapText="1"/>
    </xf>
    <xf numFmtId="0" fontId="9" fillId="0" borderId="4" xfId="0" applyFont="1" applyBorder="1" applyAlignment="1">
      <alignment horizontal="center" vertical="center" wrapText="1"/>
    </xf>
    <xf numFmtId="169" fontId="11" fillId="0" borderId="5" xfId="2" applyNumberFormat="1" applyFont="1" applyBorder="1" applyAlignment="1">
      <alignment horizontal="center" vertical="top" wrapText="1"/>
    </xf>
    <xf numFmtId="3" fontId="11" fillId="0" borderId="5" xfId="2" applyNumberFormat="1" applyFont="1" applyBorder="1" applyAlignment="1">
      <alignment horizontal="center" vertical="center" wrapText="1"/>
    </xf>
    <xf numFmtId="3" fontId="11" fillId="0" borderId="14" xfId="2" applyNumberFormat="1" applyFont="1" applyBorder="1" applyAlignment="1">
      <alignment horizontal="center" vertical="center" wrapText="1"/>
    </xf>
    <xf numFmtId="3" fontId="11" fillId="0" borderId="5" xfId="4" applyNumberFormat="1" applyFont="1" applyBorder="1" applyAlignment="1">
      <alignment horizontal="center" vertical="center" wrapText="1"/>
    </xf>
    <xf numFmtId="3" fontId="11" fillId="0" borderId="14" xfId="4" applyNumberFormat="1" applyFont="1" applyBorder="1" applyAlignment="1">
      <alignment horizontal="center" vertical="center" wrapText="1"/>
    </xf>
    <xf numFmtId="169" fontId="13" fillId="0" borderId="14" xfId="2" applyNumberFormat="1" applyFont="1" applyBorder="1" applyAlignment="1">
      <alignment horizontal="center" vertical="center" wrapText="1"/>
    </xf>
    <xf numFmtId="169" fontId="13" fillId="0" borderId="14" xfId="2" applyNumberFormat="1" applyFont="1" applyBorder="1" applyAlignment="1">
      <alignment horizontal="center" vertical="top" wrapText="1"/>
    </xf>
    <xf numFmtId="169" fontId="13" fillId="0" borderId="4" xfId="2" applyNumberFormat="1" applyFont="1" applyBorder="1" applyAlignment="1">
      <alignment horizontal="center" vertical="top" wrapText="1"/>
    </xf>
    <xf numFmtId="166" fontId="5" fillId="0" borderId="4" xfId="3" applyNumberFormat="1" applyFont="1" applyBorder="1" applyAlignment="1">
      <alignment horizontal="center" vertical="top" wrapText="1"/>
    </xf>
    <xf numFmtId="168" fontId="5" fillId="0" borderId="0" xfId="42" applyNumberFormat="1" applyFont="1"/>
    <xf numFmtId="0" fontId="4" fillId="0" borderId="4" xfId="41" applyFont="1" applyBorder="1" applyAlignment="1">
      <alignment horizontal="center" vertical="center" wrapText="1"/>
    </xf>
    <xf numFmtId="0" fontId="4" fillId="0" borderId="4" xfId="36" applyFont="1" applyBorder="1" applyAlignment="1">
      <alignment horizontal="center" vertical="center" wrapText="1"/>
    </xf>
    <xf numFmtId="166" fontId="2" fillId="0" borderId="4" xfId="0" applyNumberFormat="1" applyFont="1" applyBorder="1" applyAlignment="1">
      <alignment horizontal="center" vertical="top"/>
    </xf>
    <xf numFmtId="2" fontId="2" fillId="0" borderId="4" xfId="3" applyNumberFormat="1" applyFont="1" applyBorder="1" applyAlignment="1">
      <alignment horizontal="right" vertical="top" wrapText="1"/>
    </xf>
    <xf numFmtId="1" fontId="5" fillId="0" borderId="4" xfId="41" applyNumberFormat="1" applyFont="1" applyBorder="1" applyAlignment="1">
      <alignment horizontal="center" vertical="top" wrapText="1"/>
    </xf>
    <xf numFmtId="0" fontId="5" fillId="0" borderId="4" xfId="41" applyFont="1" applyBorder="1" applyAlignment="1">
      <alignment horizontal="center" vertical="top" wrapText="1"/>
    </xf>
    <xf numFmtId="2" fontId="4" fillId="0" borderId="4" xfId="43" applyNumberFormat="1" applyFont="1" applyBorder="1" applyAlignment="1">
      <alignment horizontal="right" vertical="top"/>
    </xf>
    <xf numFmtId="0" fontId="4" fillId="0" borderId="4" xfId="43" applyFont="1" applyBorder="1" applyAlignment="1">
      <alignment horizontal="center" vertical="top"/>
    </xf>
    <xf numFmtId="2" fontId="5" fillId="0" borderId="4" xfId="44" applyNumberFormat="1" applyFont="1" applyBorder="1" applyAlignment="1">
      <alignment vertical="top"/>
    </xf>
    <xf numFmtId="168" fontId="5" fillId="0" borderId="4" xfId="42" applyNumberFormat="1" applyFont="1" applyBorder="1"/>
    <xf numFmtId="167" fontId="5" fillId="0" borderId="4" xfId="41" applyNumberFormat="1" applyFont="1" applyBorder="1" applyAlignment="1">
      <alignment horizontal="center" vertical="top" wrapText="1"/>
    </xf>
    <xf numFmtId="2" fontId="4" fillId="0" borderId="4" xfId="41" applyNumberFormat="1" applyFont="1" applyBorder="1" applyAlignment="1">
      <alignment horizontal="right" vertical="top" wrapText="1"/>
    </xf>
    <xf numFmtId="2" fontId="4" fillId="0" borderId="4" xfId="41" applyNumberFormat="1" applyFont="1" applyBorder="1" applyAlignment="1">
      <alignment horizontal="center" vertical="center" wrapText="1"/>
    </xf>
    <xf numFmtId="2" fontId="4" fillId="0" borderId="4" xfId="41" applyNumberFormat="1" applyFont="1" applyBorder="1" applyAlignment="1">
      <alignment horizontal="center" vertical="top" wrapText="1"/>
    </xf>
    <xf numFmtId="2" fontId="4" fillId="0" borderId="4" xfId="41" applyNumberFormat="1" applyFont="1" applyBorder="1" applyAlignment="1">
      <alignment horizontal="right" vertical="center" wrapText="1"/>
    </xf>
    <xf numFmtId="2" fontId="4" fillId="0" borderId="4" xfId="44" applyNumberFormat="1" applyFont="1" applyBorder="1" applyAlignment="1">
      <alignment horizontal="right" vertical="center" wrapText="1"/>
    </xf>
    <xf numFmtId="0" fontId="4" fillId="0" borderId="4" xfId="41" applyFont="1" applyBorder="1" applyAlignment="1">
      <alignment horizontal="center" vertical="center" wrapText="1"/>
    </xf>
    <xf numFmtId="0" fontId="4" fillId="0" borderId="4" xfId="36" applyFont="1" applyBorder="1" applyAlignment="1">
      <alignment horizontal="center" vertical="center" wrapText="1"/>
    </xf>
    <xf numFmtId="166" fontId="2" fillId="0" borderId="4" xfId="0" applyNumberFormat="1" applyFont="1" applyBorder="1" applyAlignment="1">
      <alignment horizontal="right" vertical="top"/>
    </xf>
    <xf numFmtId="2" fontId="9" fillId="0" borderId="4" xfId="3" applyNumberFormat="1" applyFont="1" applyBorder="1" applyAlignment="1">
      <alignment horizontal="right" vertical="top" wrapText="1"/>
    </xf>
    <xf numFmtId="2" fontId="5" fillId="0" borderId="4" xfId="44" applyNumberFormat="1" applyFont="1" applyBorder="1" applyAlignment="1">
      <alignment horizontal="right" vertical="top"/>
    </xf>
    <xf numFmtId="2" fontId="4" fillId="0" borderId="4" xfId="44" applyNumberFormat="1" applyFont="1" applyBorder="1" applyAlignment="1">
      <alignment vertical="top"/>
    </xf>
    <xf numFmtId="2" fontId="4" fillId="0" borderId="4" xfId="44" applyNumberFormat="1" applyFont="1" applyBorder="1" applyAlignment="1">
      <alignment horizontal="right" vertical="top"/>
    </xf>
    <xf numFmtId="0" fontId="2" fillId="0" borderId="4" xfId="1" applyFont="1" applyBorder="1"/>
    <xf numFmtId="0" fontId="9" fillId="0" borderId="4" xfId="1" applyFont="1" applyBorder="1" applyAlignment="1">
      <alignment horizontal="center" vertical="center"/>
    </xf>
    <xf numFmtId="0" fontId="9" fillId="0" borderId="4" xfId="1" applyFont="1" applyBorder="1" applyAlignment="1">
      <alignment horizontal="center" vertical="top"/>
    </xf>
    <xf numFmtId="2" fontId="9" fillId="0" borderId="4" xfId="1" applyNumberFormat="1" applyFont="1" applyBorder="1" applyAlignment="1">
      <alignment vertical="top"/>
    </xf>
    <xf numFmtId="0" fontId="4" fillId="0" borderId="4" xfId="46" applyFont="1" applyBorder="1" applyAlignment="1">
      <alignment horizontal="center" vertical="center" wrapText="1"/>
    </xf>
    <xf numFmtId="0" fontId="4" fillId="0" borderId="4" xfId="47" applyNumberFormat="1" applyFont="1" applyBorder="1" applyAlignment="1">
      <alignment horizontal="center" vertical="center"/>
    </xf>
    <xf numFmtId="2" fontId="9" fillId="0" borderId="4" xfId="1" applyNumberFormat="1" applyFont="1" applyBorder="1" applyAlignment="1">
      <alignment horizontal="center" vertical="center"/>
    </xf>
    <xf numFmtId="0" fontId="26" fillId="0" borderId="0" xfId="48" applyNumberFormat="1" applyFont="1"/>
    <xf numFmtId="0" fontId="26" fillId="0" borderId="0" xfId="48" applyNumberFormat="1" applyFont="1" applyAlignment="1">
      <alignment horizontal="right"/>
    </xf>
    <xf numFmtId="0" fontId="28" fillId="0" borderId="0" xfId="48" applyNumberFormat="1" applyFont="1" applyBorder="1" applyAlignment="1">
      <alignment wrapText="1"/>
    </xf>
    <xf numFmtId="0" fontId="19" fillId="3" borderId="14" xfId="0" applyFont="1" applyFill="1" applyBorder="1" applyAlignment="1">
      <alignment horizontal="center" vertical="center" wrapText="1"/>
    </xf>
    <xf numFmtId="0" fontId="19" fillId="3" borderId="5" xfId="0" applyFont="1" applyFill="1" applyBorder="1" applyAlignment="1">
      <alignment horizontal="center" vertical="center" wrapText="1"/>
    </xf>
    <xf numFmtId="2" fontId="19" fillId="3" borderId="7" xfId="0" applyNumberFormat="1" applyFont="1" applyFill="1" applyBorder="1" applyAlignment="1">
      <alignment horizontal="center" vertical="center" wrapText="1"/>
    </xf>
    <xf numFmtId="2" fontId="19" fillId="3" borderId="6" xfId="0" applyNumberFormat="1" applyFont="1" applyFill="1" applyBorder="1" applyAlignment="1">
      <alignment horizontal="center" vertical="center" wrapText="1"/>
    </xf>
    <xf numFmtId="0" fontId="19" fillId="3" borderId="14" xfId="0" applyNumberFormat="1" applyFont="1" applyFill="1" applyBorder="1" applyAlignment="1">
      <alignment horizontal="left" vertical="center" wrapText="1"/>
    </xf>
    <xf numFmtId="0" fontId="19" fillId="3" borderId="5" xfId="0" applyNumberFormat="1" applyFont="1" applyFill="1" applyBorder="1" applyAlignment="1">
      <alignment horizontal="left" vertical="center" wrapText="1"/>
    </xf>
    <xf numFmtId="166" fontId="19" fillId="3" borderId="14" xfId="0" applyNumberFormat="1" applyFont="1" applyFill="1" applyBorder="1" applyAlignment="1">
      <alignment horizontal="center" vertical="center" wrapText="1"/>
    </xf>
    <xf numFmtId="166" fontId="19" fillId="3" borderId="5" xfId="0" applyNumberFormat="1" applyFont="1" applyFill="1" applyBorder="1" applyAlignment="1">
      <alignment horizontal="center" vertical="center" wrapText="1"/>
    </xf>
    <xf numFmtId="165" fontId="19" fillId="3" borderId="14" xfId="40" applyNumberFormat="1" applyFont="1" applyFill="1" applyBorder="1" applyAlignment="1">
      <alignment horizontal="center" vertical="center" wrapText="1"/>
    </xf>
    <xf numFmtId="165" fontId="19" fillId="3" borderId="5" xfId="40" applyNumberFormat="1"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3" xfId="0" applyFont="1" applyFill="1" applyBorder="1" applyAlignment="1">
      <alignment horizontal="center" vertical="center" wrapText="1"/>
    </xf>
    <xf numFmtId="2" fontId="19" fillId="3" borderId="14" xfId="0" applyNumberFormat="1" applyFont="1" applyFill="1" applyBorder="1" applyAlignment="1">
      <alignment horizontal="center" vertical="center" wrapText="1"/>
    </xf>
    <xf numFmtId="2" fontId="19" fillId="3" borderId="5" xfId="0" applyNumberFormat="1" applyFont="1" applyFill="1" applyBorder="1" applyAlignment="1">
      <alignment horizontal="center" vertical="center" wrapText="1"/>
    </xf>
    <xf numFmtId="166" fontId="17" fillId="3" borderId="1" xfId="0" applyNumberFormat="1" applyFont="1" applyFill="1" applyBorder="1" applyAlignment="1">
      <alignment horizontal="center" vertical="center" wrapText="1"/>
    </xf>
    <xf numFmtId="166" fontId="17" fillId="3" borderId="3" xfId="0" applyNumberFormat="1" applyFont="1" applyFill="1" applyBorder="1" applyAlignment="1">
      <alignment horizontal="center" vertical="center" wrapText="1"/>
    </xf>
    <xf numFmtId="0" fontId="17" fillId="0" borderId="1" xfId="0" applyFont="1" applyBorder="1" applyAlignment="1">
      <alignment horizontal="center" vertical="center" wrapText="1"/>
    </xf>
    <xf numFmtId="0" fontId="17" fillId="0" borderId="3" xfId="0" applyFont="1" applyBorder="1" applyAlignment="1">
      <alignment horizontal="center" vertical="center" wrapText="1"/>
    </xf>
    <xf numFmtId="43" fontId="17" fillId="0" borderId="1" xfId="40" applyNumberFormat="1" applyFont="1" applyBorder="1" applyAlignment="1">
      <alignment horizontal="center" vertical="center" wrapText="1"/>
    </xf>
    <xf numFmtId="43" fontId="17" fillId="0" borderId="3" xfId="40" applyNumberFormat="1" applyFont="1" applyBorder="1" applyAlignment="1">
      <alignment horizontal="center" vertical="center" wrapText="1"/>
    </xf>
    <xf numFmtId="166" fontId="9" fillId="3" borderId="1" xfId="0" applyNumberFormat="1" applyFont="1" applyFill="1" applyBorder="1" applyAlignment="1">
      <alignment horizontal="center" vertical="center" wrapText="1"/>
    </xf>
    <xf numFmtId="166" fontId="9" fillId="3" borderId="3" xfId="0" applyNumberFormat="1" applyFont="1" applyFill="1" applyBorder="1" applyAlignment="1">
      <alignment horizontal="center" vertical="center" wrapText="1"/>
    </xf>
    <xf numFmtId="0" fontId="9" fillId="3" borderId="1"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 xfId="0" applyFont="1" applyBorder="1" applyAlignment="1">
      <alignment horizontal="center" vertical="center" wrapText="1"/>
    </xf>
    <xf numFmtId="43" fontId="9" fillId="0" borderId="1" xfId="40" applyNumberFormat="1" applyFont="1" applyBorder="1" applyAlignment="1">
      <alignment horizontal="center" vertical="center" wrapText="1"/>
    </xf>
    <xf numFmtId="43" fontId="9" fillId="0" borderId="3" xfId="40" applyNumberFormat="1" applyFont="1" applyBorder="1" applyAlignment="1">
      <alignment horizontal="center" vertical="center" wrapText="1"/>
    </xf>
    <xf numFmtId="0" fontId="9" fillId="3" borderId="0" xfId="0" applyFont="1" applyFill="1" applyBorder="1" applyAlignment="1">
      <alignment horizontal="center" vertical="center" wrapText="1"/>
    </xf>
    <xf numFmtId="0" fontId="2" fillId="0" borderId="0" xfId="1" applyFont="1" applyAlignment="1">
      <alignment horizontal="center"/>
    </xf>
    <xf numFmtId="0" fontId="4" fillId="0" borderId="1" xfId="2" applyFont="1" applyBorder="1" applyAlignment="1">
      <alignment horizontal="center" vertical="center" wrapText="1"/>
    </xf>
    <xf numFmtId="0" fontId="4" fillId="0" borderId="2" xfId="2" applyFont="1" applyBorder="1" applyAlignment="1">
      <alignment horizontal="center" vertical="center" wrapText="1"/>
    </xf>
    <xf numFmtId="0" fontId="4" fillId="0" borderId="3" xfId="2" applyFont="1" applyBorder="1" applyAlignment="1">
      <alignment horizontal="center" vertical="center" wrapText="1"/>
    </xf>
    <xf numFmtId="0" fontId="4" fillId="0" borderId="1" xfId="3" applyFont="1" applyBorder="1" applyAlignment="1">
      <alignment horizontal="center" vertical="center" wrapText="1"/>
    </xf>
    <xf numFmtId="0" fontId="4" fillId="0" borderId="2" xfId="3" applyFont="1" applyBorder="1" applyAlignment="1">
      <alignment horizontal="center" vertical="center" wrapText="1"/>
    </xf>
    <xf numFmtId="0" fontId="4" fillId="0" borderId="3" xfId="3" applyFont="1" applyBorder="1" applyAlignment="1">
      <alignment horizontal="center" vertical="center" wrapText="1"/>
    </xf>
    <xf numFmtId="0" fontId="4" fillId="0" borderId="10" xfId="2" applyFont="1" applyBorder="1" applyAlignment="1">
      <alignment horizontal="left" vertical="top" wrapText="1"/>
    </xf>
    <xf numFmtId="0" fontId="4" fillId="0" borderId="0" xfId="2" applyFont="1" applyBorder="1" applyAlignment="1">
      <alignment horizontal="left" vertical="top" wrapText="1"/>
    </xf>
    <xf numFmtId="0" fontId="4" fillId="0" borderId="11" xfId="2" applyFont="1" applyBorder="1" applyAlignment="1">
      <alignment horizontal="left" vertical="top" wrapText="1"/>
    </xf>
    <xf numFmtId="167" fontId="4" fillId="0" borderId="6" xfId="2" applyNumberFormat="1" applyFont="1" applyBorder="1" applyAlignment="1">
      <alignment horizontal="left" vertical="top" wrapText="1"/>
    </xf>
    <xf numFmtId="167" fontId="4" fillId="0" borderId="12" xfId="2" applyNumberFormat="1" applyFont="1" applyBorder="1" applyAlignment="1">
      <alignment horizontal="left" vertical="top" wrapText="1"/>
    </xf>
    <xf numFmtId="167" fontId="4" fillId="0" borderId="13" xfId="2" applyNumberFormat="1" applyFont="1" applyBorder="1" applyAlignment="1">
      <alignment horizontal="left" vertical="top" wrapText="1"/>
    </xf>
    <xf numFmtId="168" fontId="11" fillId="0" borderId="1" xfId="4" applyNumberFormat="1" applyFont="1" applyBorder="1" applyAlignment="1">
      <alignment horizontal="center" vertical="center" wrapText="1"/>
    </xf>
    <xf numFmtId="168" fontId="11" fillId="0" borderId="2" xfId="4" applyNumberFormat="1" applyFont="1" applyBorder="1" applyAlignment="1">
      <alignment horizontal="center" vertical="center" wrapText="1"/>
    </xf>
    <xf numFmtId="168" fontId="11" fillId="0" borderId="3" xfId="4" applyNumberFormat="1" applyFont="1" applyBorder="1" applyAlignment="1">
      <alignment horizontal="center" vertical="center" wrapText="1"/>
    </xf>
    <xf numFmtId="168" fontId="12" fillId="0" borderId="1" xfId="4" applyNumberFormat="1" applyFont="1" applyBorder="1" applyAlignment="1">
      <alignment horizontal="center" vertical="center"/>
    </xf>
    <xf numFmtId="168" fontId="12" fillId="0" borderId="2" xfId="4" applyNumberFormat="1" applyFont="1" applyBorder="1" applyAlignment="1">
      <alignment horizontal="center" vertical="center"/>
    </xf>
    <xf numFmtId="168" fontId="12" fillId="0" borderId="3" xfId="4" applyNumberFormat="1" applyFont="1" applyBorder="1" applyAlignment="1">
      <alignment horizontal="center" vertical="center"/>
    </xf>
    <xf numFmtId="0" fontId="13" fillId="0" borderId="14" xfId="4" applyNumberFormat="1" applyFont="1" applyBorder="1" applyAlignment="1">
      <alignment horizontal="justify" vertical="top" wrapText="1"/>
    </xf>
    <xf numFmtId="0" fontId="13" fillId="0" borderId="5" xfId="4" applyNumberFormat="1" applyFont="1" applyBorder="1" applyAlignment="1">
      <alignment horizontal="justify" vertical="top" wrapText="1"/>
    </xf>
    <xf numFmtId="3" fontId="13" fillId="0" borderId="14" xfId="4" applyNumberFormat="1" applyFont="1" applyBorder="1" applyAlignment="1">
      <alignment horizontal="justify" vertical="top" wrapText="1"/>
    </xf>
    <xf numFmtId="3" fontId="13" fillId="0" borderId="5" xfId="4" applyNumberFormat="1" applyFont="1" applyBorder="1" applyAlignment="1">
      <alignment horizontal="justify" vertical="top" wrapText="1"/>
    </xf>
    <xf numFmtId="0" fontId="26" fillId="0" borderId="8" xfId="48" applyNumberFormat="1" applyFont="1" applyBorder="1" applyAlignment="1">
      <alignment horizontal="justify" vertical="top" wrapText="1"/>
    </xf>
    <xf numFmtId="0" fontId="28" fillId="0" borderId="0" xfId="48" applyNumberFormat="1" applyFont="1" applyBorder="1" applyAlignment="1">
      <alignment horizontal="center" wrapText="1"/>
    </xf>
    <xf numFmtId="0" fontId="4" fillId="0" borderId="4" xfId="41" applyFont="1" applyBorder="1" applyAlignment="1">
      <alignment horizontal="center" vertical="center" wrapText="1"/>
    </xf>
    <xf numFmtId="0" fontId="5" fillId="0" borderId="4" xfId="36" applyFont="1" applyBorder="1" applyAlignment="1">
      <alignment horizontal="center" vertical="center" wrapText="1"/>
    </xf>
    <xf numFmtId="0" fontId="4" fillId="0" borderId="4" xfId="36" applyFont="1" applyBorder="1" applyAlignment="1">
      <alignment horizontal="center" vertical="center" wrapText="1"/>
    </xf>
    <xf numFmtId="0" fontId="25" fillId="0" borderId="10" xfId="41" applyFont="1" applyBorder="1" applyAlignment="1">
      <alignment horizontal="center" vertical="center" wrapText="1"/>
    </xf>
    <xf numFmtId="0" fontId="25" fillId="0" borderId="0" xfId="41" applyFont="1" applyBorder="1" applyAlignment="1">
      <alignment horizontal="center" vertical="center" wrapText="1"/>
    </xf>
    <xf numFmtId="0" fontId="4" fillId="0" borderId="10" xfId="3" applyFont="1" applyBorder="1" applyAlignment="1">
      <alignment horizontal="center" vertical="center" wrapText="1"/>
    </xf>
    <xf numFmtId="0" fontId="4" fillId="0" borderId="0" xfId="3" applyFont="1" applyBorder="1" applyAlignment="1">
      <alignment horizontal="center" vertical="center" wrapText="1"/>
    </xf>
    <xf numFmtId="0" fontId="4" fillId="0" borderId="4" xfId="45" applyNumberFormat="1" applyFont="1" applyBorder="1" applyAlignment="1">
      <alignment horizontal="center" vertical="center" wrapText="1"/>
    </xf>
    <xf numFmtId="0" fontId="29" fillId="0" borderId="4" xfId="36" applyFont="1" applyBorder="1" applyAlignment="1">
      <alignment horizontal="center" vertical="center" wrapText="1"/>
    </xf>
    <xf numFmtId="0" fontId="29" fillId="0" borderId="4" xfId="46" applyFont="1" applyBorder="1" applyAlignment="1">
      <alignment horizontal="center" vertical="center" wrapText="1"/>
    </xf>
    <xf numFmtId="0" fontId="29" fillId="0" borderId="4" xfId="47" applyNumberFormat="1" applyFont="1" applyBorder="1" applyAlignment="1">
      <alignment horizontal="center" vertical="center"/>
    </xf>
    <xf numFmtId="0" fontId="30" fillId="0" borderId="4" xfId="1" applyFont="1" applyBorder="1" applyAlignment="1">
      <alignment horizontal="center" vertical="top"/>
    </xf>
    <xf numFmtId="2" fontId="31" fillId="0" borderId="4" xfId="3" applyNumberFormat="1" applyFont="1" applyBorder="1" applyAlignment="1">
      <alignment horizontal="center" vertical="top" wrapText="1"/>
    </xf>
    <xf numFmtId="0" fontId="31" fillId="0" borderId="4" xfId="3" applyFont="1" applyBorder="1" applyAlignment="1">
      <alignment horizontal="justify" vertical="top" wrapText="1"/>
    </xf>
    <xf numFmtId="166" fontId="30" fillId="0" borderId="4" xfId="0" applyNumberFormat="1" applyFont="1" applyBorder="1" applyAlignment="1">
      <alignment horizontal="center" vertical="center"/>
    </xf>
    <xf numFmtId="169" fontId="32" fillId="0" borderId="4" xfId="2" applyNumberFormat="1" applyFont="1" applyBorder="1" applyAlignment="1">
      <alignment horizontal="center" vertical="center" wrapText="1"/>
    </xf>
    <xf numFmtId="2" fontId="30" fillId="0" borderId="4" xfId="3" applyNumberFormat="1" applyFont="1" applyBorder="1" applyAlignment="1">
      <alignment horizontal="center" vertical="center" wrapText="1"/>
    </xf>
    <xf numFmtId="0" fontId="31" fillId="0" borderId="4" xfId="2" applyFont="1" applyFill="1" applyBorder="1" applyAlignment="1">
      <alignment horizontal="justify" vertical="top" wrapText="1"/>
    </xf>
    <xf numFmtId="0" fontId="32" fillId="0" borderId="4" xfId="2" applyFont="1" applyFill="1" applyBorder="1" applyAlignment="1">
      <alignment horizontal="justify" vertical="top" wrapText="1"/>
    </xf>
    <xf numFmtId="0" fontId="31" fillId="2" borderId="4" xfId="0" applyFont="1" applyFill="1" applyBorder="1" applyAlignment="1">
      <alignment horizontal="justify" vertical="top" wrapText="1"/>
    </xf>
    <xf numFmtId="0" fontId="30" fillId="0" borderId="4" xfId="1" applyFont="1" applyBorder="1" applyAlignment="1">
      <alignment horizontal="center" vertical="center"/>
    </xf>
    <xf numFmtId="0" fontId="30" fillId="0" borderId="4" xfId="1" applyFont="1" applyBorder="1"/>
    <xf numFmtId="0" fontId="33" fillId="0" borderId="4" xfId="1" applyFont="1" applyBorder="1" applyAlignment="1">
      <alignment horizontal="center" vertical="top"/>
    </xf>
    <xf numFmtId="2" fontId="33" fillId="0" borderId="4" xfId="3" applyNumberFormat="1" applyFont="1" applyBorder="1" applyAlignment="1">
      <alignment horizontal="center" vertical="center" wrapText="1"/>
    </xf>
    <xf numFmtId="1" fontId="31" fillId="0" borderId="4" xfId="41" applyNumberFormat="1" applyFont="1" applyBorder="1" applyAlignment="1">
      <alignment horizontal="center" vertical="top" wrapText="1"/>
    </xf>
    <xf numFmtId="0" fontId="31" fillId="0" borderId="4" xfId="41" applyFont="1" applyBorder="1" applyAlignment="1">
      <alignment horizontal="center" vertical="top" wrapText="1"/>
    </xf>
    <xf numFmtId="2" fontId="29" fillId="0" borderId="4" xfId="43" applyNumberFormat="1" applyFont="1" applyBorder="1" applyAlignment="1">
      <alignment horizontal="right" vertical="top"/>
    </xf>
    <xf numFmtId="168" fontId="31" fillId="0" borderId="4" xfId="42" applyNumberFormat="1" applyFont="1" applyBorder="1" applyAlignment="1">
      <alignment horizontal="center" vertical="center"/>
    </xf>
    <xf numFmtId="2" fontId="31" fillId="0" borderId="4" xfId="44" applyNumberFormat="1" applyFont="1" applyBorder="1" applyAlignment="1">
      <alignment horizontal="center" vertical="center"/>
    </xf>
    <xf numFmtId="2" fontId="29" fillId="0" borderId="4" xfId="44" applyNumberFormat="1" applyFont="1" applyBorder="1" applyAlignment="1">
      <alignment horizontal="center" vertical="center"/>
    </xf>
  </cellXfs>
  <cellStyles count="49">
    <cellStyle name="Comma 2" xfId="5"/>
    <cellStyle name="Comma 3" xfId="40"/>
    <cellStyle name="Comma 9" xfId="6"/>
    <cellStyle name="Hyperlink 2" xfId="7"/>
    <cellStyle name="Normal" xfId="0" builtinId="0"/>
    <cellStyle name="Normal 10" xfId="8"/>
    <cellStyle name="Normal 10 2" xfId="9"/>
    <cellStyle name="Normal 10 2 2" xfId="43"/>
    <cellStyle name="Normal 10 2 3 2 3" xfId="48"/>
    <cellStyle name="Normal 11" xfId="10"/>
    <cellStyle name="Normal 12" xfId="1"/>
    <cellStyle name="Normal 13" xfId="11"/>
    <cellStyle name="Normal 15" xfId="12"/>
    <cellStyle name="Normal 18" xfId="13"/>
    <cellStyle name="Normal 2" xfId="14"/>
    <cellStyle name="Normal 2 10 2 2 2 2 2" xfId="45"/>
    <cellStyle name="Normal 2 2" xfId="15"/>
    <cellStyle name="Normal 2 2 2" xfId="16"/>
    <cellStyle name="Normal 2 2 3" xfId="17"/>
    <cellStyle name="Normal 2 2 4" xfId="18"/>
    <cellStyle name="Normal 2 21 2" xfId="47"/>
    <cellStyle name="Normal 2 3" xfId="3"/>
    <cellStyle name="Normal 2 3 2" xfId="19"/>
    <cellStyle name="Normal 2 3 5" xfId="20"/>
    <cellStyle name="Normal 2 4" xfId="21"/>
    <cellStyle name="Normal 2 5" xfId="22"/>
    <cellStyle name="Normal 2 6" xfId="23"/>
    <cellStyle name="Normal 2 7" xfId="24"/>
    <cellStyle name="Normal 2 8" xfId="42"/>
    <cellStyle name="Normal 2 9" xfId="25"/>
    <cellStyle name="Normal 3" xfId="26"/>
    <cellStyle name="Normal 3 2" xfId="4"/>
    <cellStyle name="Normal 3 3" xfId="27"/>
    <cellStyle name="Normal 4" xfId="28"/>
    <cellStyle name="Normal 5" xfId="29"/>
    <cellStyle name="Normal 57" xfId="30"/>
    <cellStyle name="Normal 6" xfId="31"/>
    <cellStyle name="Normal 6 2" xfId="32"/>
    <cellStyle name="Normal 7" xfId="33"/>
    <cellStyle name="Normal 8" xfId="34"/>
    <cellStyle name="Normal 9" xfId="35"/>
    <cellStyle name="Normal 9 2 14" xfId="44"/>
    <cellStyle name="Normal 9 3" xfId="36"/>
    <cellStyle name="Normal_Phase XI QS 2 2" xfId="2"/>
    <cellStyle name="Normal_Phase XI QS 2 2 2" xfId="41"/>
    <cellStyle name="Normal_Phase XI QS 2 2 3" xfId="46"/>
    <cellStyle name="Percent 2" xfId="37"/>
    <cellStyle name="Percent 3" xfId="38"/>
    <cellStyle name="Style 1" xfId="39"/>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hare/Kasper%20Cochin/13%20nos%20divide/13%20nos%20divide/Estimate%205/Estimate%2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hare/Kasper%20Cochin/13%20nos%20divide/13%20nos%20divide/Estimate%205/01%20Electrical%20&amp;%20AC%20Estimate%20MG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dditional Requirement ABS"/>
      <sheetName val="Additional Requirement"/>
      <sheetName val="Abstract"/>
      <sheetName val="Detail"/>
      <sheetName val="Sheet1"/>
    </sheetNames>
    <sheetDataSet>
      <sheetData sheetId="0"/>
      <sheetData sheetId="1">
        <row r="8">
          <cell r="H8">
            <v>4</v>
          </cell>
        </row>
        <row r="12">
          <cell r="H12">
            <v>1</v>
          </cell>
        </row>
        <row r="15">
          <cell r="H15">
            <v>59.039999999999992</v>
          </cell>
          <cell r="I15">
            <v>5112.8999999999996</v>
          </cell>
        </row>
        <row r="20">
          <cell r="H20">
            <v>29.519999999999996</v>
          </cell>
          <cell r="I20">
            <v>2691</v>
          </cell>
        </row>
        <row r="23">
          <cell r="H23">
            <v>41</v>
          </cell>
          <cell r="I23">
            <v>5800</v>
          </cell>
        </row>
        <row r="26">
          <cell r="H26">
            <v>41</v>
          </cell>
          <cell r="I26">
            <v>1750</v>
          </cell>
        </row>
      </sheetData>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Abstract"/>
      <sheetName val="Detail"/>
      <sheetName val="Report"/>
      <sheetName val="Cover"/>
      <sheetName val="Sheet2"/>
      <sheetName val="Sheet3"/>
      <sheetName val="Data"/>
    </sheetNames>
    <sheetDataSet>
      <sheetData sheetId="0"/>
      <sheetData sheetId="1">
        <row r="77">
          <cell r="I77" t="str">
            <v>Rmt</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I21"/>
  <sheetViews>
    <sheetView view="pageBreakPreview" topLeftCell="A7" zoomScale="85" zoomScaleSheetLayoutView="85" workbookViewId="0">
      <selection activeCell="D7" sqref="D7:D8"/>
    </sheetView>
  </sheetViews>
  <sheetFormatPr defaultColWidth="9" defaultRowHeight="17.25"/>
  <cols>
    <col min="1" max="1" width="5.140625" style="77" customWidth="1"/>
    <col min="2" max="2" width="7.140625" style="77" customWidth="1"/>
    <col min="3" max="3" width="9" style="77" hidden="1" customWidth="1"/>
    <col min="4" max="4" width="65.140625" style="78" customWidth="1"/>
    <col min="5" max="5" width="12.85546875" style="77" customWidth="1"/>
    <col min="6" max="6" width="9.28515625" style="77" bestFit="1" customWidth="1"/>
    <col min="7" max="7" width="17.5703125" style="75" bestFit="1" customWidth="1"/>
    <col min="8" max="16384" width="9" style="75"/>
  </cols>
  <sheetData>
    <row r="1" spans="1:9" s="42" customFormat="1">
      <c r="A1" s="168" t="s">
        <v>29</v>
      </c>
      <c r="B1" s="168"/>
      <c r="C1" s="168"/>
      <c r="D1" s="168"/>
      <c r="E1" s="168"/>
      <c r="F1" s="168"/>
      <c r="G1" s="168"/>
    </row>
    <row r="2" spans="1:9" s="42" customFormat="1">
      <c r="A2" s="168" t="s">
        <v>30</v>
      </c>
      <c r="B2" s="168"/>
      <c r="C2" s="168"/>
      <c r="D2" s="168"/>
      <c r="E2" s="168"/>
      <c r="F2" s="168"/>
      <c r="G2" s="168"/>
    </row>
    <row r="3" spans="1:9" s="42" customFormat="1" ht="81.75" customHeight="1">
      <c r="A3" s="168" t="s">
        <v>31</v>
      </c>
      <c r="B3" s="168"/>
      <c r="C3" s="168"/>
      <c r="D3" s="168"/>
      <c r="E3" s="168"/>
      <c r="F3" s="168"/>
      <c r="G3" s="168"/>
    </row>
    <row r="4" spans="1:9" s="42" customFormat="1">
      <c r="A4" s="168" t="s">
        <v>32</v>
      </c>
      <c r="B4" s="168"/>
      <c r="C4" s="168"/>
      <c r="D4" s="168"/>
      <c r="E4" s="168"/>
      <c r="F4" s="168"/>
      <c r="G4" s="168"/>
    </row>
    <row r="5" spans="1:9" s="42" customFormat="1" ht="34.5">
      <c r="A5" s="43" t="s">
        <v>33</v>
      </c>
      <c r="B5" s="169" t="s">
        <v>34</v>
      </c>
      <c r="C5" s="170"/>
      <c r="D5" s="43" t="s">
        <v>3</v>
      </c>
      <c r="E5" s="43" t="s">
        <v>35</v>
      </c>
      <c r="F5" s="43" t="s">
        <v>36</v>
      </c>
      <c r="G5" s="43" t="s">
        <v>37</v>
      </c>
    </row>
    <row r="6" spans="1:9" s="52" customFormat="1" ht="291.75" customHeight="1">
      <c r="A6" s="44">
        <v>1</v>
      </c>
      <c r="B6" s="45">
        <f>'[1]Additional Requirement'!H8</f>
        <v>4</v>
      </c>
      <c r="C6" s="46" t="str">
        <f>[2]Detail!I77</f>
        <v>Rmt</v>
      </c>
      <c r="D6" s="47" t="s">
        <v>38</v>
      </c>
      <c r="E6" s="48">
        <v>200000</v>
      </c>
      <c r="F6" s="49" t="s">
        <v>39</v>
      </c>
      <c r="G6" s="50">
        <f>B6*E6</f>
        <v>800000</v>
      </c>
      <c r="H6" s="51"/>
      <c r="I6" s="51"/>
    </row>
    <row r="7" spans="1:9" s="52" customFormat="1" ht="209.25" customHeight="1">
      <c r="A7" s="158">
        <v>2</v>
      </c>
      <c r="B7" s="160">
        <f>'[1]Additional Requirement'!H12</f>
        <v>1</v>
      </c>
      <c r="C7" s="46">
        <f>[2]Detail!I80</f>
        <v>0</v>
      </c>
      <c r="D7" s="162" t="s">
        <v>40</v>
      </c>
      <c r="E7" s="164">
        <v>400000</v>
      </c>
      <c r="F7" s="166" t="s">
        <v>39</v>
      </c>
      <c r="G7" s="171">
        <f>B7*E7</f>
        <v>400000</v>
      </c>
      <c r="H7" s="51"/>
      <c r="I7" s="51"/>
    </row>
    <row r="8" spans="1:9" s="52" customFormat="1" ht="95.25" customHeight="1">
      <c r="A8" s="159"/>
      <c r="B8" s="161"/>
      <c r="C8" s="46"/>
      <c r="D8" s="163"/>
      <c r="E8" s="165"/>
      <c r="F8" s="167"/>
      <c r="G8" s="172"/>
      <c r="H8" s="51"/>
      <c r="I8" s="51"/>
    </row>
    <row r="9" spans="1:9" s="42" customFormat="1" ht="183" customHeight="1">
      <c r="A9" s="53">
        <v>3</v>
      </c>
      <c r="B9" s="54">
        <f>'[1]Additional Requirement'!H15</f>
        <v>59.039999999999992</v>
      </c>
      <c r="C9" s="55" t="s">
        <v>41</v>
      </c>
      <c r="D9" s="56" t="s">
        <v>42</v>
      </c>
      <c r="E9" s="48">
        <f>'[1]Additional Requirement'!I15</f>
        <v>5112.8999999999996</v>
      </c>
      <c r="F9" s="57" t="str">
        <f t="shared" ref="F9:F12" si="0">C9</f>
        <v>Sqm</v>
      </c>
      <c r="G9" s="58">
        <f t="shared" ref="G9:G12" si="1">B9*E9</f>
        <v>301865.61599999992</v>
      </c>
    </row>
    <row r="10" spans="1:9" s="42" customFormat="1" ht="86.25">
      <c r="A10" s="53">
        <v>4</v>
      </c>
      <c r="B10" s="54">
        <f>'[1]Additional Requirement'!H20</f>
        <v>29.519999999999996</v>
      </c>
      <c r="C10" s="55" t="s">
        <v>41</v>
      </c>
      <c r="D10" s="59" t="s">
        <v>43</v>
      </c>
      <c r="E10" s="48">
        <f>'[1]Additional Requirement'!I20</f>
        <v>2691</v>
      </c>
      <c r="F10" s="57" t="str">
        <f t="shared" si="0"/>
        <v>Sqm</v>
      </c>
      <c r="G10" s="58">
        <f t="shared" si="1"/>
        <v>79438.319999999992</v>
      </c>
    </row>
    <row r="11" spans="1:9" s="42" customFormat="1" ht="86.25">
      <c r="A11" s="53">
        <v>5</v>
      </c>
      <c r="B11" s="54">
        <f>'[1]Additional Requirement'!H23</f>
        <v>41</v>
      </c>
      <c r="C11" s="55" t="s">
        <v>44</v>
      </c>
      <c r="D11" s="56" t="s">
        <v>45</v>
      </c>
      <c r="E11" s="48">
        <f>'[1]Additional Requirement'!I23</f>
        <v>5800</v>
      </c>
      <c r="F11" s="57" t="str">
        <f t="shared" si="0"/>
        <v>Each</v>
      </c>
      <c r="G11" s="58">
        <f t="shared" si="1"/>
        <v>237800</v>
      </c>
    </row>
    <row r="12" spans="1:9" s="42" customFormat="1" ht="67.5" customHeight="1">
      <c r="A12" s="53">
        <v>6</v>
      </c>
      <c r="B12" s="54">
        <f>'[1]Additional Requirement'!H26</f>
        <v>41</v>
      </c>
      <c r="C12" s="55" t="s">
        <v>44</v>
      </c>
      <c r="D12" s="56" t="s">
        <v>46</v>
      </c>
      <c r="E12" s="48">
        <f>'[1]Additional Requirement'!I26</f>
        <v>1750</v>
      </c>
      <c r="F12" s="57" t="str">
        <f t="shared" si="0"/>
        <v>Each</v>
      </c>
      <c r="G12" s="58">
        <f t="shared" si="1"/>
        <v>71750</v>
      </c>
    </row>
    <row r="13" spans="1:9" s="63" customFormat="1" ht="31.5" customHeight="1">
      <c r="A13" s="53"/>
      <c r="B13" s="60"/>
      <c r="C13" s="55"/>
      <c r="D13" s="61"/>
      <c r="E13" s="173" t="s">
        <v>47</v>
      </c>
      <c r="F13" s="174"/>
      <c r="G13" s="62">
        <f>SUM(G6:G12)</f>
        <v>1890853.936</v>
      </c>
    </row>
    <row r="14" spans="1:9" s="63" customFormat="1" ht="31.5" customHeight="1">
      <c r="A14" s="53">
        <v>7</v>
      </c>
      <c r="B14" s="60"/>
      <c r="C14" s="55"/>
      <c r="D14" s="64" t="s">
        <v>48</v>
      </c>
      <c r="E14" s="53"/>
      <c r="F14" s="53"/>
      <c r="G14" s="61">
        <f>G13*12%</f>
        <v>226902.47232</v>
      </c>
    </row>
    <row r="15" spans="1:9" s="63" customFormat="1" ht="31.5" customHeight="1">
      <c r="A15" s="53"/>
      <c r="B15" s="60"/>
      <c r="C15" s="55"/>
      <c r="D15" s="61"/>
      <c r="E15" s="169" t="s">
        <v>47</v>
      </c>
      <c r="F15" s="170"/>
      <c r="G15" s="65">
        <f>SUM(G13:G14)</f>
        <v>2117756.4083199999</v>
      </c>
    </row>
    <row r="16" spans="1:9" s="71" customFormat="1">
      <c r="A16" s="66">
        <v>3</v>
      </c>
      <c r="B16" s="67"/>
      <c r="C16" s="68"/>
      <c r="D16" s="69" t="s">
        <v>49</v>
      </c>
      <c r="E16" s="66"/>
      <c r="F16" s="66"/>
      <c r="G16" s="70">
        <f>G15*1%</f>
        <v>21177.564083199999</v>
      </c>
    </row>
    <row r="17" spans="1:7" s="71" customFormat="1">
      <c r="A17" s="66">
        <v>4</v>
      </c>
      <c r="B17" s="67"/>
      <c r="C17" s="68"/>
      <c r="D17" s="69" t="s">
        <v>50</v>
      </c>
      <c r="E17" s="66"/>
      <c r="F17" s="66"/>
      <c r="G17" s="70">
        <f>G15*2.5%</f>
        <v>52943.910208000001</v>
      </c>
    </row>
    <row r="18" spans="1:7" s="71" customFormat="1">
      <c r="A18" s="66">
        <v>5</v>
      </c>
      <c r="B18" s="67"/>
      <c r="C18" s="68"/>
      <c r="D18" s="69" t="s">
        <v>51</v>
      </c>
      <c r="E18" s="66"/>
      <c r="F18" s="66"/>
      <c r="G18" s="70">
        <f>G15*7.5%</f>
        <v>158831.73062399999</v>
      </c>
    </row>
    <row r="19" spans="1:7" s="71" customFormat="1">
      <c r="A19" s="66">
        <v>6</v>
      </c>
      <c r="B19" s="67"/>
      <c r="C19" s="68"/>
      <c r="D19" s="72" t="s">
        <v>52</v>
      </c>
      <c r="E19" s="66"/>
      <c r="F19" s="66"/>
      <c r="G19" s="70">
        <f>G18*12%</f>
        <v>19059.807674879998</v>
      </c>
    </row>
    <row r="20" spans="1:7">
      <c r="A20" s="66"/>
      <c r="B20" s="67"/>
      <c r="C20" s="68"/>
      <c r="D20" s="73"/>
      <c r="E20" s="175" t="s">
        <v>53</v>
      </c>
      <c r="F20" s="176"/>
      <c r="G20" s="74">
        <f>SUM(G15:G19)</f>
        <v>2369769.42091008</v>
      </c>
    </row>
    <row r="21" spans="1:7">
      <c r="A21" s="66"/>
      <c r="B21" s="67"/>
      <c r="C21" s="68"/>
      <c r="D21" s="73"/>
      <c r="E21" s="76" t="s">
        <v>54</v>
      </c>
      <c r="F21" s="177">
        <v>14862100</v>
      </c>
      <c r="G21" s="178"/>
    </row>
  </sheetData>
  <mergeCells count="15">
    <mergeCell ref="G7:G8"/>
    <mergeCell ref="E13:F13"/>
    <mergeCell ref="E15:F15"/>
    <mergeCell ref="E20:F20"/>
    <mergeCell ref="F21:G21"/>
    <mergeCell ref="A1:G1"/>
    <mergeCell ref="A2:G2"/>
    <mergeCell ref="A3:G3"/>
    <mergeCell ref="A4:G4"/>
    <mergeCell ref="B5:C5"/>
    <mergeCell ref="A7:A8"/>
    <mergeCell ref="B7:B8"/>
    <mergeCell ref="D7:D8"/>
    <mergeCell ref="E7:E8"/>
    <mergeCell ref="F7:F8"/>
  </mergeCells>
  <pageMargins left="0.19685039370078741" right="0.19685039370078741" top="0.39370078740157483" bottom="0.31496062992125984" header="0.23622047244094491" footer="0.31496062992125984"/>
  <pageSetup paperSize="9" scale="85" orientation="portrait" r:id="rId1"/>
</worksheet>
</file>

<file path=xl/worksheets/sheet2.xml><?xml version="1.0" encoding="utf-8"?>
<worksheet xmlns="http://schemas.openxmlformats.org/spreadsheetml/2006/main" xmlns:r="http://schemas.openxmlformats.org/officeDocument/2006/relationships">
  <dimension ref="A1:J20"/>
  <sheetViews>
    <sheetView view="pageBreakPreview" zoomScale="85" zoomScaleSheetLayoutView="85" workbookViewId="0">
      <selection activeCell="H6" sqref="H6"/>
    </sheetView>
  </sheetViews>
  <sheetFormatPr defaultColWidth="9" defaultRowHeight="17.25"/>
  <cols>
    <col min="1" max="1" width="5.140625" style="77" customWidth="1"/>
    <col min="2" max="2" width="10.42578125" style="77" customWidth="1"/>
    <col min="3" max="3" width="7.140625" style="77" customWidth="1"/>
    <col min="4" max="4" width="9" style="77" hidden="1" customWidth="1"/>
    <col min="5" max="5" width="35.42578125" style="78" customWidth="1"/>
    <col min="6" max="6" width="12.85546875" style="77" customWidth="1"/>
    <col min="7" max="7" width="9.28515625" style="77" bestFit="1" customWidth="1"/>
    <col min="8" max="8" width="15.28515625" style="75" customWidth="1"/>
    <col min="9" max="16384" width="9" style="75"/>
  </cols>
  <sheetData>
    <row r="1" spans="1:10" s="42" customFormat="1" ht="18.75">
      <c r="A1" s="187" t="s">
        <v>29</v>
      </c>
      <c r="B1" s="187"/>
      <c r="C1" s="187"/>
      <c r="D1" s="187"/>
      <c r="E1" s="187"/>
      <c r="F1" s="187"/>
      <c r="G1" s="187"/>
      <c r="H1" s="187"/>
    </row>
    <row r="2" spans="1:10" s="42" customFormat="1" ht="18.75">
      <c r="A2" s="187" t="s">
        <v>30</v>
      </c>
      <c r="B2" s="187"/>
      <c r="C2" s="187"/>
      <c r="D2" s="187"/>
      <c r="E2" s="187"/>
      <c r="F2" s="187"/>
      <c r="G2" s="187"/>
      <c r="H2" s="187"/>
    </row>
    <row r="3" spans="1:10" s="42" customFormat="1" ht="81.75" customHeight="1">
      <c r="A3" s="187" t="s">
        <v>82</v>
      </c>
      <c r="B3" s="187"/>
      <c r="C3" s="187"/>
      <c r="D3" s="187"/>
      <c r="E3" s="187"/>
      <c r="F3" s="187"/>
      <c r="G3" s="187"/>
      <c r="H3" s="187"/>
    </row>
    <row r="4" spans="1:10" s="42" customFormat="1" ht="18.75">
      <c r="A4" s="187" t="s">
        <v>32</v>
      </c>
      <c r="B4" s="187"/>
      <c r="C4" s="187"/>
      <c r="D4" s="187"/>
      <c r="E4" s="187"/>
      <c r="F4" s="187"/>
      <c r="G4" s="187"/>
      <c r="H4" s="187"/>
    </row>
    <row r="5" spans="1:10" s="42" customFormat="1" ht="37.5">
      <c r="A5" s="79" t="s">
        <v>62</v>
      </c>
      <c r="B5" s="80" t="s">
        <v>2</v>
      </c>
      <c r="C5" s="181" t="s">
        <v>34</v>
      </c>
      <c r="D5" s="182"/>
      <c r="E5" s="79" t="s">
        <v>3</v>
      </c>
      <c r="F5" s="79" t="s">
        <v>35</v>
      </c>
      <c r="G5" s="79" t="s">
        <v>36</v>
      </c>
      <c r="H5" s="79" t="s">
        <v>37</v>
      </c>
    </row>
    <row r="6" spans="1:10" s="52" customFormat="1" ht="80.25" customHeight="1">
      <c r="A6" s="81">
        <v>1</v>
      </c>
      <c r="B6" s="82" t="s">
        <v>58</v>
      </c>
      <c r="C6" s="83">
        <v>4</v>
      </c>
      <c r="D6" s="84" t="s">
        <v>55</v>
      </c>
      <c r="E6" s="85" t="s">
        <v>60</v>
      </c>
      <c r="F6" s="86">
        <v>200000</v>
      </c>
      <c r="G6" s="87" t="s">
        <v>57</v>
      </c>
      <c r="H6" s="88">
        <f>C6*F6</f>
        <v>800000</v>
      </c>
      <c r="I6" s="51"/>
      <c r="J6" s="51"/>
    </row>
    <row r="7" spans="1:10" s="52" customFormat="1" ht="96.75">
      <c r="A7" s="89">
        <v>2</v>
      </c>
      <c r="B7" s="90" t="s">
        <v>59</v>
      </c>
      <c r="C7" s="91">
        <v>1</v>
      </c>
      <c r="D7" s="84">
        <v>0</v>
      </c>
      <c r="E7" s="92" t="s">
        <v>61</v>
      </c>
      <c r="F7" s="93">
        <v>400000</v>
      </c>
      <c r="G7" s="87" t="s">
        <v>57</v>
      </c>
      <c r="H7" s="94">
        <f>C7*F7</f>
        <v>400000</v>
      </c>
      <c r="I7" s="51"/>
      <c r="J7" s="51"/>
    </row>
    <row r="8" spans="1:10" s="42" customFormat="1" ht="112.5">
      <c r="A8" s="95">
        <v>3</v>
      </c>
      <c r="B8" s="4" t="s">
        <v>8</v>
      </c>
      <c r="C8" s="96">
        <v>59.039999999999992</v>
      </c>
      <c r="D8" s="97" t="s">
        <v>41</v>
      </c>
      <c r="E8" s="98" t="s">
        <v>9</v>
      </c>
      <c r="F8" s="86">
        <v>5112.8999999999996</v>
      </c>
      <c r="G8" s="99" t="s">
        <v>10</v>
      </c>
      <c r="H8" s="100">
        <f t="shared" ref="H8:H11" si="0">C8*F8</f>
        <v>301865.61599999992</v>
      </c>
    </row>
    <row r="9" spans="1:10" s="42" customFormat="1" ht="60.75" customHeight="1">
      <c r="A9" s="95">
        <v>4</v>
      </c>
      <c r="B9" s="4" t="s">
        <v>11</v>
      </c>
      <c r="C9" s="96">
        <v>29.519999999999996</v>
      </c>
      <c r="D9" s="97" t="s">
        <v>41</v>
      </c>
      <c r="E9" s="98" t="s">
        <v>12</v>
      </c>
      <c r="F9" s="86">
        <v>2691</v>
      </c>
      <c r="G9" s="99" t="s">
        <v>10</v>
      </c>
      <c r="H9" s="100">
        <f t="shared" si="0"/>
        <v>79438.319999999992</v>
      </c>
    </row>
    <row r="10" spans="1:10" s="42" customFormat="1" ht="75">
      <c r="A10" s="95">
        <v>5</v>
      </c>
      <c r="B10" s="4" t="s">
        <v>13</v>
      </c>
      <c r="C10" s="96">
        <v>41</v>
      </c>
      <c r="D10" s="97" t="s">
        <v>44</v>
      </c>
      <c r="E10" s="98" t="s">
        <v>14</v>
      </c>
      <c r="F10" s="86">
        <v>5800</v>
      </c>
      <c r="G10" s="99" t="s">
        <v>15</v>
      </c>
      <c r="H10" s="100">
        <f t="shared" si="0"/>
        <v>237800</v>
      </c>
    </row>
    <row r="11" spans="1:10" s="42" customFormat="1" ht="75">
      <c r="A11" s="95">
        <v>6</v>
      </c>
      <c r="B11" s="4" t="s">
        <v>16</v>
      </c>
      <c r="C11" s="96">
        <v>41</v>
      </c>
      <c r="D11" s="97" t="s">
        <v>44</v>
      </c>
      <c r="E11" s="98" t="s">
        <v>56</v>
      </c>
      <c r="F11" s="86">
        <v>1750</v>
      </c>
      <c r="G11" s="99" t="s">
        <v>15</v>
      </c>
      <c r="H11" s="100">
        <f t="shared" si="0"/>
        <v>71750</v>
      </c>
    </row>
    <row r="12" spans="1:10" s="63" customFormat="1" ht="31.5" customHeight="1">
      <c r="A12" s="95"/>
      <c r="B12" s="101"/>
      <c r="C12" s="101"/>
      <c r="D12" s="97"/>
      <c r="E12" s="102"/>
      <c r="F12" s="179" t="s">
        <v>47</v>
      </c>
      <c r="G12" s="180"/>
      <c r="H12" s="103">
        <f>SUM(H6:H11)</f>
        <v>1890853.936</v>
      </c>
    </row>
    <row r="13" spans="1:10" s="63" customFormat="1" ht="31.5" customHeight="1">
      <c r="A13" s="95">
        <v>7</v>
      </c>
      <c r="B13" s="101"/>
      <c r="C13" s="101"/>
      <c r="D13" s="97"/>
      <c r="E13" s="104" t="s">
        <v>48</v>
      </c>
      <c r="F13" s="95"/>
      <c r="G13" s="95"/>
      <c r="H13" s="105">
        <f>H12*12%</f>
        <v>226902.47232</v>
      </c>
    </row>
    <row r="14" spans="1:10" s="63" customFormat="1" ht="31.5" customHeight="1">
      <c r="A14" s="95"/>
      <c r="B14" s="101"/>
      <c r="C14" s="101"/>
      <c r="D14" s="97"/>
      <c r="E14" s="102"/>
      <c r="F14" s="181" t="s">
        <v>47</v>
      </c>
      <c r="G14" s="182"/>
      <c r="H14" s="106">
        <f>SUM(H12:H13)</f>
        <v>2117756.4083199999</v>
      </c>
    </row>
    <row r="15" spans="1:10" s="71" customFormat="1" ht="37.5">
      <c r="A15" s="107">
        <v>3</v>
      </c>
      <c r="B15" s="108"/>
      <c r="C15" s="108"/>
      <c r="D15" s="109"/>
      <c r="E15" s="110" t="s">
        <v>49</v>
      </c>
      <c r="F15" s="107"/>
      <c r="G15" s="107"/>
      <c r="H15" s="111">
        <f>H14*1%</f>
        <v>21177.564083199999</v>
      </c>
    </row>
    <row r="16" spans="1:10" s="71" customFormat="1" ht="37.5">
      <c r="A16" s="107">
        <v>4</v>
      </c>
      <c r="B16" s="108"/>
      <c r="C16" s="108"/>
      <c r="D16" s="109"/>
      <c r="E16" s="110" t="s">
        <v>50</v>
      </c>
      <c r="F16" s="107"/>
      <c r="G16" s="107"/>
      <c r="H16" s="111">
        <f>H14*2.5%</f>
        <v>52943.910208000001</v>
      </c>
    </row>
    <row r="17" spans="1:8" s="71" customFormat="1" ht="37.5">
      <c r="A17" s="107">
        <v>5</v>
      </c>
      <c r="B17" s="108"/>
      <c r="C17" s="108"/>
      <c r="D17" s="109"/>
      <c r="E17" s="110" t="s">
        <v>51</v>
      </c>
      <c r="F17" s="107"/>
      <c r="G17" s="107"/>
      <c r="H17" s="111">
        <f>H14*7.5%</f>
        <v>158831.73062399999</v>
      </c>
    </row>
    <row r="18" spans="1:8" s="71" customFormat="1" ht="37.5">
      <c r="A18" s="107">
        <v>6</v>
      </c>
      <c r="B18" s="108"/>
      <c r="C18" s="108"/>
      <c r="D18" s="109"/>
      <c r="E18" s="112" t="s">
        <v>52</v>
      </c>
      <c r="F18" s="107"/>
      <c r="G18" s="107"/>
      <c r="H18" s="111">
        <f>H17*12%</f>
        <v>19059.807674879998</v>
      </c>
    </row>
    <row r="19" spans="1:8" ht="18.75">
      <c r="A19" s="107"/>
      <c r="B19" s="108"/>
      <c r="C19" s="108"/>
      <c r="D19" s="109"/>
      <c r="E19" s="112"/>
      <c r="F19" s="183" t="s">
        <v>53</v>
      </c>
      <c r="G19" s="184"/>
      <c r="H19" s="113">
        <f>SUM(H14:H18)</f>
        <v>2369769.42091008</v>
      </c>
    </row>
    <row r="20" spans="1:8" ht="18.75">
      <c r="A20" s="107"/>
      <c r="B20" s="108"/>
      <c r="C20" s="108"/>
      <c r="D20" s="109"/>
      <c r="E20" s="112"/>
      <c r="F20" s="114" t="s">
        <v>54</v>
      </c>
      <c r="G20" s="185">
        <v>14862100</v>
      </c>
      <c r="H20" s="186"/>
    </row>
  </sheetData>
  <mergeCells count="9">
    <mergeCell ref="F12:G12"/>
    <mergeCell ref="F14:G14"/>
    <mergeCell ref="F19:G19"/>
    <mergeCell ref="G20:H20"/>
    <mergeCell ref="A1:H1"/>
    <mergeCell ref="A2:H2"/>
    <mergeCell ref="A3:H3"/>
    <mergeCell ref="A4:H4"/>
    <mergeCell ref="C5:D5"/>
  </mergeCells>
  <pageMargins left="0.45" right="0.196850393700787" top="0.39370078740157499" bottom="0.31496062992126" header="0.23622047244094499" footer="0.31496062992126"/>
  <pageSetup paperSize="9" orientation="portrait" r:id="rId1"/>
</worksheet>
</file>

<file path=xl/worksheets/sheet3.xml><?xml version="1.0" encoding="utf-8"?>
<worksheet xmlns="http://schemas.openxmlformats.org/spreadsheetml/2006/main" xmlns:r="http://schemas.openxmlformats.org/officeDocument/2006/relationships">
  <dimension ref="A1:I14"/>
  <sheetViews>
    <sheetView view="pageBreakPreview" zoomScale="87" zoomScaleSheetLayoutView="87" workbookViewId="0">
      <selection activeCell="D5" sqref="D5"/>
    </sheetView>
  </sheetViews>
  <sheetFormatPr defaultRowHeight="18.75"/>
  <cols>
    <col min="1" max="1" width="6.140625" style="1" customWidth="1"/>
    <col min="2" max="2" width="8.5703125" style="1" customWidth="1"/>
    <col min="3" max="3" width="36.7109375" style="1" customWidth="1"/>
    <col min="4" max="4" width="8.42578125" style="23" bestFit="1" customWidth="1"/>
    <col min="5" max="5" width="8.85546875" style="24" customWidth="1"/>
    <col min="6" max="6" width="29" style="1" customWidth="1"/>
    <col min="7" max="7" width="17.85546875" style="1" customWidth="1"/>
    <col min="8" max="8" width="9.140625" style="1"/>
    <col min="9" max="9" width="13.7109375" style="1" customWidth="1"/>
    <col min="10" max="16384" width="9.140625" style="1"/>
  </cols>
  <sheetData>
    <row r="1" spans="1:9" ht="164.25" customHeight="1">
      <c r="A1" s="188"/>
      <c r="B1" s="188"/>
      <c r="C1" s="188"/>
      <c r="D1" s="188"/>
      <c r="E1" s="188"/>
      <c r="F1" s="188"/>
      <c r="G1" s="188"/>
    </row>
    <row r="2" spans="1:9" ht="21" customHeight="1">
      <c r="A2" s="189" t="s">
        <v>0</v>
      </c>
      <c r="B2" s="190"/>
      <c r="C2" s="190"/>
      <c r="D2" s="190"/>
      <c r="E2" s="190"/>
      <c r="F2" s="190"/>
      <c r="G2" s="191"/>
    </row>
    <row r="3" spans="1:9" ht="59.25" customHeight="1">
      <c r="A3" s="192" t="str">
        <f>'New Abst'!A3:H3</f>
        <v>Name of Work:-Providing track line lighting arrangements and working station arrangements at 5th and 6th floor for Kalvi Tholaikatchi at M.G.R Centenary Building in DPI campus at Nungambakkam in Chennai City.</v>
      </c>
      <c r="B3" s="193"/>
      <c r="C3" s="193"/>
      <c r="D3" s="193"/>
      <c r="E3" s="193"/>
      <c r="F3" s="193"/>
      <c r="G3" s="194"/>
    </row>
    <row r="4" spans="1:9" ht="40.5" customHeight="1">
      <c r="A4" s="2" t="s">
        <v>1</v>
      </c>
      <c r="B4" s="2" t="s">
        <v>2</v>
      </c>
      <c r="C4" s="2" t="s">
        <v>3</v>
      </c>
      <c r="D4" s="2" t="s">
        <v>4</v>
      </c>
      <c r="E4" s="2" t="s">
        <v>5</v>
      </c>
      <c r="F4" s="3" t="s">
        <v>6</v>
      </c>
      <c r="G4" s="2" t="s">
        <v>7</v>
      </c>
    </row>
    <row r="5" spans="1:9" ht="230.1" customHeight="1">
      <c r="A5" s="4">
        <v>1</v>
      </c>
      <c r="B5" s="4" t="s">
        <v>58</v>
      </c>
      <c r="C5" s="5" t="s">
        <v>69</v>
      </c>
      <c r="D5" s="6">
        <v>4</v>
      </c>
      <c r="E5" s="123" t="s">
        <v>15</v>
      </c>
      <c r="F5" s="7">
        <v>200000</v>
      </c>
      <c r="G5" s="8">
        <f>D5*F5</f>
        <v>800000</v>
      </c>
      <c r="I5" s="9"/>
    </row>
    <row r="6" spans="1:9" ht="230.1" customHeight="1">
      <c r="A6" s="4">
        <v>2</v>
      </c>
      <c r="B6" s="4" t="s">
        <v>59</v>
      </c>
      <c r="C6" s="5" t="s">
        <v>71</v>
      </c>
      <c r="D6" s="6">
        <v>1</v>
      </c>
      <c r="E6" s="123" t="s">
        <v>15</v>
      </c>
      <c r="F6" s="7">
        <v>400000</v>
      </c>
      <c r="G6" s="8">
        <f t="shared" ref="G6:G10" si="0">D6*F6</f>
        <v>400000</v>
      </c>
      <c r="I6" s="9"/>
    </row>
    <row r="7" spans="1:9" ht="230.1" customHeight="1">
      <c r="A7" s="4">
        <v>3</v>
      </c>
      <c r="B7" s="4" t="s">
        <v>8</v>
      </c>
      <c r="C7" s="5" t="s">
        <v>70</v>
      </c>
      <c r="D7" s="6">
        <v>59.039999999999992</v>
      </c>
      <c r="E7" s="123" t="s">
        <v>10</v>
      </c>
      <c r="F7" s="7">
        <v>5112.8999999999996</v>
      </c>
      <c r="G7" s="8">
        <f t="shared" si="0"/>
        <v>301865.61599999992</v>
      </c>
      <c r="I7" s="9"/>
    </row>
    <row r="8" spans="1:9" ht="214.5" customHeight="1">
      <c r="A8" s="4">
        <v>4</v>
      </c>
      <c r="B8" s="4" t="s">
        <v>11</v>
      </c>
      <c r="C8" s="10" t="s">
        <v>12</v>
      </c>
      <c r="D8" s="6">
        <v>29.519999999999996</v>
      </c>
      <c r="E8" s="123" t="s">
        <v>10</v>
      </c>
      <c r="F8" s="7">
        <v>2691</v>
      </c>
      <c r="G8" s="8">
        <f t="shared" si="0"/>
        <v>79438.319999999992</v>
      </c>
      <c r="I8" s="11"/>
    </row>
    <row r="9" spans="1:9" ht="198" customHeight="1">
      <c r="A9" s="4">
        <v>5</v>
      </c>
      <c r="B9" s="4" t="s">
        <v>13</v>
      </c>
      <c r="C9" s="10" t="s">
        <v>73</v>
      </c>
      <c r="D9" s="6">
        <v>41</v>
      </c>
      <c r="E9" s="123" t="s">
        <v>15</v>
      </c>
      <c r="F9" s="7">
        <v>5800</v>
      </c>
      <c r="G9" s="8">
        <f t="shared" si="0"/>
        <v>237800</v>
      </c>
      <c r="I9" s="11"/>
    </row>
    <row r="10" spans="1:9" ht="192.75" customHeight="1">
      <c r="A10" s="4">
        <v>6</v>
      </c>
      <c r="B10" s="4" t="s">
        <v>16</v>
      </c>
      <c r="C10" s="10" t="s">
        <v>72</v>
      </c>
      <c r="D10" s="6">
        <v>41</v>
      </c>
      <c r="E10" s="123" t="s">
        <v>15</v>
      </c>
      <c r="F10" s="7">
        <v>1750</v>
      </c>
      <c r="G10" s="8">
        <f t="shared" si="0"/>
        <v>71750</v>
      </c>
      <c r="I10" s="11"/>
    </row>
    <row r="11" spans="1:9" ht="27" customHeight="1">
      <c r="A11" s="12"/>
      <c r="B11" s="13"/>
      <c r="C11" s="14"/>
      <c r="D11" s="15"/>
      <c r="E11" s="15"/>
      <c r="F11" s="16" t="s">
        <v>17</v>
      </c>
      <c r="G11" s="17">
        <f>SUM(G5:G10)</f>
        <v>1890853.936</v>
      </c>
    </row>
    <row r="12" spans="1:9" ht="17.25" customHeight="1">
      <c r="A12" s="18"/>
      <c r="B12" s="19"/>
      <c r="C12" s="19"/>
      <c r="D12" s="20"/>
      <c r="E12" s="21"/>
      <c r="F12" s="19"/>
      <c r="G12" s="22"/>
    </row>
    <row r="13" spans="1:9" ht="28.5" customHeight="1">
      <c r="A13" s="195" t="s">
        <v>18</v>
      </c>
      <c r="B13" s="196"/>
      <c r="C13" s="196"/>
      <c r="D13" s="196"/>
      <c r="E13" s="196"/>
      <c r="F13" s="196"/>
      <c r="G13" s="197"/>
    </row>
    <row r="14" spans="1:9" ht="24" customHeight="1">
      <c r="A14" s="198" t="s">
        <v>19</v>
      </c>
      <c r="B14" s="199"/>
      <c r="C14" s="199"/>
      <c r="D14" s="199"/>
      <c r="E14" s="199"/>
      <c r="F14" s="199"/>
      <c r="G14" s="200"/>
    </row>
  </sheetData>
  <mergeCells count="5">
    <mergeCell ref="A1:G1"/>
    <mergeCell ref="A2:G2"/>
    <mergeCell ref="A3:G3"/>
    <mergeCell ref="A13:G13"/>
    <mergeCell ref="A14:G14"/>
  </mergeCells>
  <printOptions horizontalCentered="1"/>
  <pageMargins left="0.42" right="0.36" top="0.56000000000000005" bottom="0.65" header="0.3" footer="0.4"/>
  <pageSetup paperSize="9" scale="80" orientation="portrait" verticalDpi="0" r:id="rId1"/>
  <headerFooter>
    <oddHeader>&amp;RPage &amp;P</oddHeader>
    <oddFooter>&amp;L&amp;"Times New Roman,Regular"&amp;14Contractor&amp;C&amp;"Times New Roman,Regular"&amp;14No. of. Corrections&amp;R&amp;"Times New Roman,Regular"&amp;14Superintending Engineer/CC</oddFooter>
  </headerFooter>
</worksheet>
</file>

<file path=xl/worksheets/sheet4.xml><?xml version="1.0" encoding="utf-8"?>
<worksheet xmlns="http://schemas.openxmlformats.org/spreadsheetml/2006/main" xmlns:r="http://schemas.openxmlformats.org/officeDocument/2006/relationships">
  <dimension ref="A1:O17"/>
  <sheetViews>
    <sheetView view="pageBreakPreview" topLeftCell="A11" zoomScale="70" zoomScaleSheetLayoutView="70" workbookViewId="0">
      <selection activeCell="A16" sqref="A16:O16"/>
    </sheetView>
  </sheetViews>
  <sheetFormatPr defaultRowHeight="18.75"/>
  <cols>
    <col min="1" max="1" width="6.140625" style="1" customWidth="1"/>
    <col min="2" max="2" width="8.5703125" style="1" customWidth="1"/>
    <col min="3" max="3" width="55.42578125" style="1" customWidth="1"/>
    <col min="4" max="4" width="9.85546875" style="23" customWidth="1"/>
    <col min="5" max="5" width="9.5703125" style="24" customWidth="1"/>
    <col min="6" max="6" width="15.28515625" style="1" customWidth="1"/>
    <col min="7" max="7" width="17.7109375" style="1" customWidth="1"/>
    <col min="8" max="8" width="15.5703125" style="1" customWidth="1"/>
    <col min="9" max="9" width="17" style="1" customWidth="1"/>
    <col min="10" max="10" width="16" style="1" customWidth="1"/>
    <col min="11" max="11" width="16.5703125" style="1" customWidth="1"/>
    <col min="12" max="12" width="14.7109375" style="1" customWidth="1"/>
    <col min="13" max="13" width="9.140625" style="1"/>
    <col min="14" max="14" width="16.85546875" style="1" customWidth="1"/>
    <col min="15" max="15" width="10" style="1" bestFit="1" customWidth="1"/>
    <col min="16" max="16384" width="9.140625" style="1"/>
  </cols>
  <sheetData>
    <row r="1" spans="1:15" s="124" customFormat="1" ht="24" customHeight="1">
      <c r="A1" s="216" t="s">
        <v>81</v>
      </c>
      <c r="B1" s="217"/>
      <c r="C1" s="217"/>
      <c r="D1" s="217"/>
      <c r="E1" s="217"/>
      <c r="F1" s="217"/>
      <c r="G1" s="217"/>
      <c r="H1" s="217"/>
      <c r="I1" s="217"/>
      <c r="J1" s="217"/>
      <c r="K1" s="217"/>
      <c r="L1" s="217"/>
      <c r="M1" s="217"/>
      <c r="N1" s="217"/>
      <c r="O1" s="217"/>
    </row>
    <row r="2" spans="1:15" ht="39.75" customHeight="1">
      <c r="A2" s="218" t="str">
        <f>'New Abst'!A3:H3</f>
        <v>Name of Work:-Providing track line lighting arrangements and working station arrangements at 5th and 6th floor for Kalvi Tholaikatchi at M.G.R Centenary Building in DPI campus at Nungambakkam in Chennai City.</v>
      </c>
      <c r="B2" s="219"/>
      <c r="C2" s="219"/>
      <c r="D2" s="219"/>
      <c r="E2" s="219"/>
      <c r="F2" s="219"/>
      <c r="G2" s="219"/>
      <c r="H2" s="219"/>
      <c r="I2" s="219"/>
      <c r="J2" s="219"/>
      <c r="K2" s="219"/>
      <c r="L2" s="219"/>
      <c r="M2" s="219"/>
      <c r="N2" s="219"/>
      <c r="O2" s="219"/>
    </row>
    <row r="3" spans="1:15" s="124" customFormat="1" ht="72.75" customHeight="1">
      <c r="A3" s="215" t="s">
        <v>74</v>
      </c>
      <c r="B3" s="215" t="s">
        <v>75</v>
      </c>
      <c r="C3" s="215" t="s">
        <v>3</v>
      </c>
      <c r="D3" s="215" t="s">
        <v>4</v>
      </c>
      <c r="E3" s="215" t="s">
        <v>5</v>
      </c>
      <c r="F3" s="213" t="s">
        <v>76</v>
      </c>
      <c r="G3" s="214"/>
      <c r="H3" s="213" t="s">
        <v>77</v>
      </c>
      <c r="I3" s="213"/>
      <c r="J3" s="213" t="s">
        <v>78</v>
      </c>
      <c r="K3" s="213"/>
      <c r="L3" s="220" t="s">
        <v>86</v>
      </c>
      <c r="M3" s="220"/>
      <c r="N3" s="220"/>
      <c r="O3" s="215" t="s">
        <v>79</v>
      </c>
    </row>
    <row r="4" spans="1:15" s="124" customFormat="1" ht="33.75" customHeight="1">
      <c r="A4" s="215"/>
      <c r="B4" s="215"/>
      <c r="C4" s="215"/>
      <c r="D4" s="215"/>
      <c r="E4" s="215"/>
      <c r="F4" s="125" t="s">
        <v>80</v>
      </c>
      <c r="G4" s="126" t="s">
        <v>7</v>
      </c>
      <c r="H4" s="125" t="s">
        <v>80</v>
      </c>
      <c r="I4" s="126" t="s">
        <v>7</v>
      </c>
      <c r="J4" s="125" t="s">
        <v>80</v>
      </c>
      <c r="K4" s="126" t="s">
        <v>7</v>
      </c>
      <c r="L4" s="152" t="s">
        <v>35</v>
      </c>
      <c r="M4" s="153"/>
      <c r="N4" s="153" t="s">
        <v>37</v>
      </c>
      <c r="O4" s="215"/>
    </row>
    <row r="5" spans="1:15" ht="58.5" customHeight="1">
      <c r="A5" s="4">
        <v>1</v>
      </c>
      <c r="B5" s="4" t="s">
        <v>58</v>
      </c>
      <c r="C5" s="10" t="s">
        <v>69</v>
      </c>
      <c r="D5" s="6">
        <v>4</v>
      </c>
      <c r="E5" s="123" t="s">
        <v>15</v>
      </c>
      <c r="F5" s="143">
        <v>200000</v>
      </c>
      <c r="G5" s="128">
        <f>D5*F5</f>
        <v>800000</v>
      </c>
      <c r="H5" s="143">
        <v>220000</v>
      </c>
      <c r="I5" s="128">
        <f>H5*D5</f>
        <v>880000</v>
      </c>
      <c r="J5" s="143">
        <v>210000</v>
      </c>
      <c r="K5" s="128">
        <f>J5*D5</f>
        <v>840000</v>
      </c>
      <c r="L5" s="143">
        <v>193000</v>
      </c>
      <c r="M5" s="154" t="s">
        <v>87</v>
      </c>
      <c r="N5" s="128">
        <f t="shared" ref="N5:N10" si="0">L5*D5</f>
        <v>772000</v>
      </c>
      <c r="O5" s="143">
        <f t="shared" ref="O5:O10" si="1">(L5-F5)/F5*100</f>
        <v>-3.5000000000000004</v>
      </c>
    </row>
    <row r="6" spans="1:15" ht="63.75" customHeight="1">
      <c r="A6" s="4">
        <v>2</v>
      </c>
      <c r="B6" s="4" t="s">
        <v>59</v>
      </c>
      <c r="C6" s="10" t="s">
        <v>71</v>
      </c>
      <c r="D6" s="6">
        <v>1</v>
      </c>
      <c r="E6" s="123" t="s">
        <v>15</v>
      </c>
      <c r="F6" s="143">
        <v>400000</v>
      </c>
      <c r="G6" s="128">
        <f t="shared" ref="G6:G10" si="2">D6*F6</f>
        <v>400000</v>
      </c>
      <c r="H6" s="143">
        <v>440000</v>
      </c>
      <c r="I6" s="128">
        <f t="shared" ref="I6:I10" si="3">H6*D6</f>
        <v>440000</v>
      </c>
      <c r="J6" s="143">
        <v>420000</v>
      </c>
      <c r="K6" s="128">
        <f t="shared" ref="K6:K10" si="4">J6*D6</f>
        <v>420000</v>
      </c>
      <c r="L6" s="143">
        <v>400000</v>
      </c>
      <c r="M6" s="154" t="s">
        <v>87</v>
      </c>
      <c r="N6" s="128">
        <f t="shared" si="0"/>
        <v>400000</v>
      </c>
      <c r="O6" s="143">
        <f t="shared" si="1"/>
        <v>0</v>
      </c>
    </row>
    <row r="7" spans="1:15" ht="63.75" customHeight="1">
      <c r="A7" s="4">
        <v>3</v>
      </c>
      <c r="B7" s="4" t="s">
        <v>8</v>
      </c>
      <c r="C7" s="10" t="s">
        <v>70</v>
      </c>
      <c r="D7" s="6">
        <v>59.039999999999992</v>
      </c>
      <c r="E7" s="123" t="s">
        <v>10</v>
      </c>
      <c r="F7" s="143">
        <v>5112.8999999999996</v>
      </c>
      <c r="G7" s="128">
        <f t="shared" si="2"/>
        <v>301865.61599999992</v>
      </c>
      <c r="H7" s="143">
        <v>6000</v>
      </c>
      <c r="I7" s="128">
        <f t="shared" si="3"/>
        <v>354239.99999999994</v>
      </c>
      <c r="J7" s="143">
        <v>5500</v>
      </c>
      <c r="K7" s="128">
        <f t="shared" si="4"/>
        <v>324719.99999999994</v>
      </c>
      <c r="L7" s="143">
        <v>5000</v>
      </c>
      <c r="M7" s="154" t="s">
        <v>87</v>
      </c>
      <c r="N7" s="128">
        <f t="shared" si="0"/>
        <v>295199.99999999994</v>
      </c>
      <c r="O7" s="143">
        <f t="shared" si="1"/>
        <v>-2.2081401944102104</v>
      </c>
    </row>
    <row r="8" spans="1:15" ht="46.5" customHeight="1">
      <c r="A8" s="4">
        <v>4</v>
      </c>
      <c r="B8" s="4" t="s">
        <v>11</v>
      </c>
      <c r="C8" s="10" t="s">
        <v>12</v>
      </c>
      <c r="D8" s="6">
        <v>29.519999999999996</v>
      </c>
      <c r="E8" s="123" t="s">
        <v>10</v>
      </c>
      <c r="F8" s="143">
        <v>2691</v>
      </c>
      <c r="G8" s="128">
        <f t="shared" si="2"/>
        <v>79438.319999999992</v>
      </c>
      <c r="H8" s="143">
        <v>3500</v>
      </c>
      <c r="I8" s="128">
        <f t="shared" si="3"/>
        <v>103319.99999999999</v>
      </c>
      <c r="J8" s="143">
        <v>3000</v>
      </c>
      <c r="K8" s="128">
        <f t="shared" si="4"/>
        <v>88559.999999999985</v>
      </c>
      <c r="L8" s="143">
        <v>2700</v>
      </c>
      <c r="M8" s="154" t="s">
        <v>87</v>
      </c>
      <c r="N8" s="128">
        <f t="shared" si="0"/>
        <v>79703.999999999985</v>
      </c>
      <c r="O8" s="143">
        <f t="shared" si="1"/>
        <v>0.33444816053511706</v>
      </c>
    </row>
    <row r="9" spans="1:15" ht="64.5" customHeight="1">
      <c r="A9" s="4">
        <v>5</v>
      </c>
      <c r="B9" s="4" t="s">
        <v>13</v>
      </c>
      <c r="C9" s="10" t="s">
        <v>73</v>
      </c>
      <c r="D9" s="6">
        <v>41</v>
      </c>
      <c r="E9" s="123" t="s">
        <v>15</v>
      </c>
      <c r="F9" s="143">
        <v>5800</v>
      </c>
      <c r="G9" s="128">
        <f t="shared" si="2"/>
        <v>237800</v>
      </c>
      <c r="H9" s="143">
        <v>6500</v>
      </c>
      <c r="I9" s="128">
        <f t="shared" si="3"/>
        <v>266500</v>
      </c>
      <c r="J9" s="143">
        <v>6000</v>
      </c>
      <c r="K9" s="128">
        <f t="shared" si="4"/>
        <v>246000</v>
      </c>
      <c r="L9" s="143">
        <v>5700</v>
      </c>
      <c r="M9" s="154" t="s">
        <v>87</v>
      </c>
      <c r="N9" s="128">
        <f t="shared" si="0"/>
        <v>233700</v>
      </c>
      <c r="O9" s="143">
        <f t="shared" si="1"/>
        <v>-1.7241379310344827</v>
      </c>
    </row>
    <row r="10" spans="1:15" ht="56.25">
      <c r="A10" s="4">
        <v>6</v>
      </c>
      <c r="B10" s="4" t="s">
        <v>16</v>
      </c>
      <c r="C10" s="10" t="s">
        <v>72</v>
      </c>
      <c r="D10" s="6">
        <v>41</v>
      </c>
      <c r="E10" s="123" t="s">
        <v>15</v>
      </c>
      <c r="F10" s="143">
        <v>1750</v>
      </c>
      <c r="G10" s="128">
        <f t="shared" si="2"/>
        <v>71750</v>
      </c>
      <c r="H10" s="143">
        <v>2500</v>
      </c>
      <c r="I10" s="128">
        <f t="shared" si="3"/>
        <v>102500</v>
      </c>
      <c r="J10" s="143">
        <v>2000</v>
      </c>
      <c r="K10" s="128">
        <f t="shared" si="4"/>
        <v>82000</v>
      </c>
      <c r="L10" s="143">
        <v>1750</v>
      </c>
      <c r="M10" s="154" t="s">
        <v>87</v>
      </c>
      <c r="N10" s="128">
        <f t="shared" si="0"/>
        <v>71750</v>
      </c>
      <c r="O10" s="143">
        <f t="shared" si="1"/>
        <v>0</v>
      </c>
    </row>
    <row r="11" spans="1:15" ht="39.950000000000003" customHeight="1">
      <c r="A11" s="12"/>
      <c r="B11" s="148"/>
      <c r="C11" s="149" t="s">
        <v>17</v>
      </c>
      <c r="D11" s="150"/>
      <c r="E11" s="150"/>
      <c r="F11" s="148"/>
      <c r="G11" s="151">
        <f>SUM(G5:G10)</f>
        <v>1890853.936</v>
      </c>
      <c r="H11" s="127"/>
      <c r="I11" s="144">
        <f>SUM(I5:I10)</f>
        <v>2146560</v>
      </c>
      <c r="J11" s="127"/>
      <c r="K11" s="144">
        <f>SUM(K5:K10)</f>
        <v>2001280</v>
      </c>
      <c r="L11" s="148"/>
      <c r="M11" s="148"/>
      <c r="N11" s="144">
        <f>SUM(N5:N10)</f>
        <v>1852354</v>
      </c>
      <c r="O11" s="148"/>
    </row>
    <row r="12" spans="1:15" s="124" customFormat="1" ht="39.950000000000003" customHeight="1">
      <c r="A12" s="129"/>
      <c r="B12" s="130"/>
      <c r="C12" s="126" t="s">
        <v>48</v>
      </c>
      <c r="D12" s="131"/>
      <c r="E12" s="132"/>
      <c r="F12" s="133"/>
      <c r="G12" s="133">
        <f>G11*12%</f>
        <v>226902.47232</v>
      </c>
      <c r="H12" s="133"/>
      <c r="I12" s="145">
        <f>I11*12%</f>
        <v>257587.19999999998</v>
      </c>
      <c r="J12" s="133"/>
      <c r="K12" s="145">
        <f>K11*12%</f>
        <v>240153.59999999998</v>
      </c>
      <c r="L12" s="134"/>
      <c r="M12" s="134"/>
      <c r="N12" s="145">
        <f>N11*12%</f>
        <v>222282.47999999998</v>
      </c>
      <c r="O12" s="134"/>
    </row>
    <row r="13" spans="1:15" s="124" customFormat="1" ht="39.950000000000003" customHeight="1">
      <c r="A13" s="129"/>
      <c r="B13" s="130"/>
      <c r="C13" s="126" t="s">
        <v>83</v>
      </c>
      <c r="D13" s="131"/>
      <c r="E13" s="132"/>
      <c r="F13" s="133"/>
      <c r="G13" s="146">
        <f>SUM(G11:G12)</f>
        <v>2117756.4083199999</v>
      </c>
      <c r="H13" s="133"/>
      <c r="I13" s="147">
        <f>SUM(I11:I12)</f>
        <v>2404147.2000000002</v>
      </c>
      <c r="J13" s="133"/>
      <c r="K13" s="147">
        <f>SUM(K11:K12)</f>
        <v>2241433.6000000001</v>
      </c>
      <c r="L13" s="134"/>
      <c r="M13" s="134"/>
      <c r="N13" s="147">
        <f>SUM(N11:N12)</f>
        <v>2074636.48</v>
      </c>
      <c r="O13" s="134"/>
    </row>
    <row r="14" spans="1:15" s="124" customFormat="1" ht="39.950000000000003" customHeight="1">
      <c r="A14" s="129"/>
      <c r="B14" s="130"/>
      <c r="C14" s="126" t="s">
        <v>84</v>
      </c>
      <c r="D14" s="131"/>
      <c r="E14" s="132"/>
      <c r="F14" s="133"/>
      <c r="G14" s="133"/>
      <c r="H14" s="133"/>
      <c r="I14" s="147">
        <f>I13-G13</f>
        <v>286390.79168000026</v>
      </c>
      <c r="J14" s="133"/>
      <c r="K14" s="147">
        <f>K13-G13</f>
        <v>123677.19168000016</v>
      </c>
      <c r="L14" s="134"/>
      <c r="M14" s="134"/>
      <c r="N14" s="147">
        <f>N13-G13</f>
        <v>-43119.928319999948</v>
      </c>
      <c r="O14" s="134"/>
    </row>
    <row r="15" spans="1:15" s="124" customFormat="1" ht="39.950000000000003" customHeight="1">
      <c r="A15" s="135"/>
      <c r="B15" s="136"/>
      <c r="C15" s="137" t="s">
        <v>85</v>
      </c>
      <c r="D15" s="138"/>
      <c r="E15" s="139"/>
      <c r="F15" s="140"/>
      <c r="G15" s="133"/>
      <c r="H15" s="133"/>
      <c r="I15" s="147">
        <f>I14/G13*100</f>
        <v>13.523311300339394</v>
      </c>
      <c r="J15" s="133"/>
      <c r="K15" s="147">
        <f>K14/G13*100</f>
        <v>5.8400102671917944</v>
      </c>
      <c r="L15" s="134"/>
      <c r="M15" s="134"/>
      <c r="N15" s="147">
        <f>N14/G13*100</f>
        <v>-2.036113697996393</v>
      </c>
      <c r="O15" s="134"/>
    </row>
    <row r="16" spans="1:15" ht="77.25" customHeight="1">
      <c r="A16" s="211" t="s">
        <v>89</v>
      </c>
      <c r="B16" s="211"/>
      <c r="C16" s="211"/>
      <c r="D16" s="211"/>
      <c r="E16" s="211"/>
      <c r="F16" s="211"/>
      <c r="G16" s="211"/>
      <c r="H16" s="211"/>
      <c r="I16" s="211"/>
      <c r="J16" s="211"/>
      <c r="K16" s="211"/>
      <c r="L16" s="211"/>
      <c r="M16" s="211"/>
      <c r="N16" s="211"/>
      <c r="O16" s="211"/>
    </row>
    <row r="17" spans="1:15" ht="60.75" customHeight="1">
      <c r="A17" s="155"/>
      <c r="B17" s="155"/>
      <c r="C17" s="155"/>
      <c r="D17" s="155"/>
      <c r="E17" s="155"/>
      <c r="F17" s="155"/>
      <c r="G17" s="156"/>
      <c r="H17" s="157"/>
      <c r="I17" s="157"/>
      <c r="J17" s="157"/>
      <c r="K17" s="157"/>
      <c r="L17" s="212" t="s">
        <v>88</v>
      </c>
      <c r="M17" s="212"/>
      <c r="N17" s="212"/>
      <c r="O17" s="212"/>
    </row>
  </sheetData>
  <mergeCells count="14">
    <mergeCell ref="A1:O1"/>
    <mergeCell ref="A2:O2"/>
    <mergeCell ref="O3:O4"/>
    <mergeCell ref="L3:N3"/>
    <mergeCell ref="A16:O16"/>
    <mergeCell ref="L17:O17"/>
    <mergeCell ref="F3:G3"/>
    <mergeCell ref="H3:I3"/>
    <mergeCell ref="J3:K3"/>
    <mergeCell ref="A3:A4"/>
    <mergeCell ref="B3:B4"/>
    <mergeCell ref="C3:C4"/>
    <mergeCell ref="D3:D4"/>
    <mergeCell ref="E3:E4"/>
  </mergeCells>
  <printOptions horizontalCentered="1"/>
  <pageMargins left="0.43307086614173229" right="0.35433070866141736" top="0.43" bottom="0.31496062992125984" header="0.19685039370078741" footer="0.27559055118110237"/>
  <pageSetup paperSize="8" scale="80" orientation="landscape" verticalDpi="0" r:id="rId1"/>
  <headerFooter>
    <oddHeader>&amp;RPage &amp;P</oddHeader>
  </headerFooter>
</worksheet>
</file>

<file path=xl/worksheets/sheet5.xml><?xml version="1.0" encoding="utf-8"?>
<worksheet xmlns="http://schemas.openxmlformats.org/spreadsheetml/2006/main" xmlns:r="http://schemas.openxmlformats.org/officeDocument/2006/relationships">
  <dimension ref="A2:H13"/>
  <sheetViews>
    <sheetView view="pageBreakPreview" topLeftCell="A11" zoomScale="81" zoomScaleSheetLayoutView="81" workbookViewId="0">
      <selection activeCell="G11" sqref="G11"/>
    </sheetView>
  </sheetViews>
  <sheetFormatPr defaultRowHeight="18.75"/>
  <cols>
    <col min="1" max="1" width="5.140625" style="40" customWidth="1"/>
    <col min="2" max="2" width="9.140625" style="40" bestFit="1" customWidth="1"/>
    <col min="3" max="3" width="7.140625" style="25" bestFit="1" customWidth="1"/>
    <col min="4" max="4" width="44.140625" style="25" customWidth="1"/>
    <col min="5" max="5" width="8.42578125" style="25" customWidth="1"/>
    <col min="6" max="6" width="11.5703125" style="25" customWidth="1"/>
    <col min="7" max="7" width="11.28515625" style="41" customWidth="1"/>
    <col min="8" max="8" width="13.7109375" style="25" customWidth="1"/>
    <col min="9" max="9" width="9.140625" style="25"/>
    <col min="10" max="10" width="12" style="25" bestFit="1" customWidth="1"/>
    <col min="11" max="11" width="15.7109375" style="25" customWidth="1"/>
    <col min="12" max="14" width="9.140625" style="25"/>
    <col min="15" max="15" width="14.7109375" style="25" bestFit="1" customWidth="1"/>
    <col min="16" max="259" width="9.140625" style="25"/>
    <col min="260" max="260" width="74.28515625" style="25" customWidth="1"/>
    <col min="261" max="261" width="9.140625" style="25"/>
    <col min="262" max="262" width="16.42578125" style="25" customWidth="1"/>
    <col min="263" max="263" width="31.140625" style="25" customWidth="1"/>
    <col min="264" max="264" width="17.140625" style="25" customWidth="1"/>
    <col min="265" max="515" width="9.140625" style="25"/>
    <col min="516" max="516" width="74.28515625" style="25" customWidth="1"/>
    <col min="517" max="517" width="9.140625" style="25"/>
    <col min="518" max="518" width="16.42578125" style="25" customWidth="1"/>
    <col min="519" max="519" width="31.140625" style="25" customWidth="1"/>
    <col min="520" max="520" width="17.140625" style="25" customWidth="1"/>
    <col min="521" max="771" width="9.140625" style="25"/>
    <col min="772" max="772" width="74.28515625" style="25" customWidth="1"/>
    <col min="773" max="773" width="9.140625" style="25"/>
    <col min="774" max="774" width="16.42578125" style="25" customWidth="1"/>
    <col min="775" max="775" width="31.140625" style="25" customWidth="1"/>
    <col min="776" max="776" width="17.140625" style="25" customWidth="1"/>
    <col min="777" max="1027" width="9.140625" style="25"/>
    <col min="1028" max="1028" width="74.28515625" style="25" customWidth="1"/>
    <col min="1029" max="1029" width="9.140625" style="25"/>
    <col min="1030" max="1030" width="16.42578125" style="25" customWidth="1"/>
    <col min="1031" max="1031" width="31.140625" style="25" customWidth="1"/>
    <col min="1032" max="1032" width="17.140625" style="25" customWidth="1"/>
    <col min="1033" max="1283" width="9.140625" style="25"/>
    <col min="1284" max="1284" width="74.28515625" style="25" customWidth="1"/>
    <col min="1285" max="1285" width="9.140625" style="25"/>
    <col min="1286" max="1286" width="16.42578125" style="25" customWidth="1"/>
    <col min="1287" max="1287" width="31.140625" style="25" customWidth="1"/>
    <col min="1288" max="1288" width="17.140625" style="25" customWidth="1"/>
    <col min="1289" max="1539" width="9.140625" style="25"/>
    <col min="1540" max="1540" width="74.28515625" style="25" customWidth="1"/>
    <col min="1541" max="1541" width="9.140625" style="25"/>
    <col min="1542" max="1542" width="16.42578125" style="25" customWidth="1"/>
    <col min="1543" max="1543" width="31.140625" style="25" customWidth="1"/>
    <col min="1544" max="1544" width="17.140625" style="25" customWidth="1"/>
    <col min="1545" max="1795" width="9.140625" style="25"/>
    <col min="1796" max="1796" width="74.28515625" style="25" customWidth="1"/>
    <col min="1797" max="1797" width="9.140625" style="25"/>
    <col min="1798" max="1798" width="16.42578125" style="25" customWidth="1"/>
    <col min="1799" max="1799" width="31.140625" style="25" customWidth="1"/>
    <col min="1800" max="1800" width="17.140625" style="25" customWidth="1"/>
    <col min="1801" max="2051" width="9.140625" style="25"/>
    <col min="2052" max="2052" width="74.28515625" style="25" customWidth="1"/>
    <col min="2053" max="2053" width="9.140625" style="25"/>
    <col min="2054" max="2054" width="16.42578125" style="25" customWidth="1"/>
    <col min="2055" max="2055" width="31.140625" style="25" customWidth="1"/>
    <col min="2056" max="2056" width="17.140625" style="25" customWidth="1"/>
    <col min="2057" max="2307" width="9.140625" style="25"/>
    <col min="2308" max="2308" width="74.28515625" style="25" customWidth="1"/>
    <col min="2309" max="2309" width="9.140625" style="25"/>
    <col min="2310" max="2310" width="16.42578125" style="25" customWidth="1"/>
    <col min="2311" max="2311" width="31.140625" style="25" customWidth="1"/>
    <col min="2312" max="2312" width="17.140625" style="25" customWidth="1"/>
    <col min="2313" max="2563" width="9.140625" style="25"/>
    <col min="2564" max="2564" width="74.28515625" style="25" customWidth="1"/>
    <col min="2565" max="2565" width="9.140625" style="25"/>
    <col min="2566" max="2566" width="16.42578125" style="25" customWidth="1"/>
    <col min="2567" max="2567" width="31.140625" style="25" customWidth="1"/>
    <col min="2568" max="2568" width="17.140625" style="25" customWidth="1"/>
    <col min="2569" max="2819" width="9.140625" style="25"/>
    <col min="2820" max="2820" width="74.28515625" style="25" customWidth="1"/>
    <col min="2821" max="2821" width="9.140625" style="25"/>
    <col min="2822" max="2822" width="16.42578125" style="25" customWidth="1"/>
    <col min="2823" max="2823" width="31.140625" style="25" customWidth="1"/>
    <col min="2824" max="2824" width="17.140625" style="25" customWidth="1"/>
    <col min="2825" max="3075" width="9.140625" style="25"/>
    <col min="3076" max="3076" width="74.28515625" style="25" customWidth="1"/>
    <col min="3077" max="3077" width="9.140625" style="25"/>
    <col min="3078" max="3078" width="16.42578125" style="25" customWidth="1"/>
    <col min="3079" max="3079" width="31.140625" style="25" customWidth="1"/>
    <col min="3080" max="3080" width="17.140625" style="25" customWidth="1"/>
    <col min="3081" max="3331" width="9.140625" style="25"/>
    <col min="3332" max="3332" width="74.28515625" style="25" customWidth="1"/>
    <col min="3333" max="3333" width="9.140625" style="25"/>
    <col min="3334" max="3334" width="16.42578125" style="25" customWidth="1"/>
    <col min="3335" max="3335" width="31.140625" style="25" customWidth="1"/>
    <col min="3336" max="3336" width="17.140625" style="25" customWidth="1"/>
    <col min="3337" max="3587" width="9.140625" style="25"/>
    <col min="3588" max="3588" width="74.28515625" style="25" customWidth="1"/>
    <col min="3589" max="3589" width="9.140625" style="25"/>
    <col min="3590" max="3590" width="16.42578125" style="25" customWidth="1"/>
    <col min="3591" max="3591" width="31.140625" style="25" customWidth="1"/>
    <col min="3592" max="3592" width="17.140625" style="25" customWidth="1"/>
    <col min="3593" max="3843" width="9.140625" style="25"/>
    <col min="3844" max="3844" width="74.28515625" style="25" customWidth="1"/>
    <col min="3845" max="3845" width="9.140625" style="25"/>
    <col min="3846" max="3846" width="16.42578125" style="25" customWidth="1"/>
    <col min="3847" max="3847" width="31.140625" style="25" customWidth="1"/>
    <col min="3848" max="3848" width="17.140625" style="25" customWidth="1"/>
    <col min="3849" max="4099" width="9.140625" style="25"/>
    <col min="4100" max="4100" width="74.28515625" style="25" customWidth="1"/>
    <col min="4101" max="4101" width="9.140625" style="25"/>
    <col min="4102" max="4102" width="16.42578125" style="25" customWidth="1"/>
    <col min="4103" max="4103" width="31.140625" style="25" customWidth="1"/>
    <col min="4104" max="4104" width="17.140625" style="25" customWidth="1"/>
    <col min="4105" max="4355" width="9.140625" style="25"/>
    <col min="4356" max="4356" width="74.28515625" style="25" customWidth="1"/>
    <col min="4357" max="4357" width="9.140625" style="25"/>
    <col min="4358" max="4358" width="16.42578125" style="25" customWidth="1"/>
    <col min="4359" max="4359" width="31.140625" style="25" customWidth="1"/>
    <col min="4360" max="4360" width="17.140625" style="25" customWidth="1"/>
    <col min="4361" max="4611" width="9.140625" style="25"/>
    <col min="4612" max="4612" width="74.28515625" style="25" customWidth="1"/>
    <col min="4613" max="4613" width="9.140625" style="25"/>
    <col min="4614" max="4614" width="16.42578125" style="25" customWidth="1"/>
    <col min="4615" max="4615" width="31.140625" style="25" customWidth="1"/>
    <col min="4616" max="4616" width="17.140625" style="25" customWidth="1"/>
    <col min="4617" max="4867" width="9.140625" style="25"/>
    <col min="4868" max="4868" width="74.28515625" style="25" customWidth="1"/>
    <col min="4869" max="4869" width="9.140625" style="25"/>
    <col min="4870" max="4870" width="16.42578125" style="25" customWidth="1"/>
    <col min="4871" max="4871" width="31.140625" style="25" customWidth="1"/>
    <col min="4872" max="4872" width="17.140625" style="25" customWidth="1"/>
    <col min="4873" max="5123" width="9.140625" style="25"/>
    <col min="5124" max="5124" width="74.28515625" style="25" customWidth="1"/>
    <col min="5125" max="5125" width="9.140625" style="25"/>
    <col min="5126" max="5126" width="16.42578125" style="25" customWidth="1"/>
    <col min="5127" max="5127" width="31.140625" style="25" customWidth="1"/>
    <col min="5128" max="5128" width="17.140625" style="25" customWidth="1"/>
    <col min="5129" max="5379" width="9.140625" style="25"/>
    <col min="5380" max="5380" width="74.28515625" style="25" customWidth="1"/>
    <col min="5381" max="5381" width="9.140625" style="25"/>
    <col min="5382" max="5382" width="16.42578125" style="25" customWidth="1"/>
    <col min="5383" max="5383" width="31.140625" style="25" customWidth="1"/>
    <col min="5384" max="5384" width="17.140625" style="25" customWidth="1"/>
    <col min="5385" max="5635" width="9.140625" style="25"/>
    <col min="5636" max="5636" width="74.28515625" style="25" customWidth="1"/>
    <col min="5637" max="5637" width="9.140625" style="25"/>
    <col min="5638" max="5638" width="16.42578125" style="25" customWidth="1"/>
    <col min="5639" max="5639" width="31.140625" style="25" customWidth="1"/>
    <col min="5640" max="5640" width="17.140625" style="25" customWidth="1"/>
    <col min="5641" max="5891" width="9.140625" style="25"/>
    <col min="5892" max="5892" width="74.28515625" style="25" customWidth="1"/>
    <col min="5893" max="5893" width="9.140625" style="25"/>
    <col min="5894" max="5894" width="16.42578125" style="25" customWidth="1"/>
    <col min="5895" max="5895" width="31.140625" style="25" customWidth="1"/>
    <col min="5896" max="5896" width="17.140625" style="25" customWidth="1"/>
    <col min="5897" max="6147" width="9.140625" style="25"/>
    <col min="6148" max="6148" width="74.28515625" style="25" customWidth="1"/>
    <col min="6149" max="6149" width="9.140625" style="25"/>
    <col min="6150" max="6150" width="16.42578125" style="25" customWidth="1"/>
    <col min="6151" max="6151" width="31.140625" style="25" customWidth="1"/>
    <col min="6152" max="6152" width="17.140625" style="25" customWidth="1"/>
    <col min="6153" max="6403" width="9.140625" style="25"/>
    <col min="6404" max="6404" width="74.28515625" style="25" customWidth="1"/>
    <col min="6405" max="6405" width="9.140625" style="25"/>
    <col min="6406" max="6406" width="16.42578125" style="25" customWidth="1"/>
    <col min="6407" max="6407" width="31.140625" style="25" customWidth="1"/>
    <col min="6408" max="6408" width="17.140625" style="25" customWidth="1"/>
    <col min="6409" max="6659" width="9.140625" style="25"/>
    <col min="6660" max="6660" width="74.28515625" style="25" customWidth="1"/>
    <col min="6661" max="6661" width="9.140625" style="25"/>
    <col min="6662" max="6662" width="16.42578125" style="25" customWidth="1"/>
    <col min="6663" max="6663" width="31.140625" style="25" customWidth="1"/>
    <col min="6664" max="6664" width="17.140625" style="25" customWidth="1"/>
    <col min="6665" max="6915" width="9.140625" style="25"/>
    <col min="6916" max="6916" width="74.28515625" style="25" customWidth="1"/>
    <col min="6917" max="6917" width="9.140625" style="25"/>
    <col min="6918" max="6918" width="16.42578125" style="25" customWidth="1"/>
    <col min="6919" max="6919" width="31.140625" style="25" customWidth="1"/>
    <col min="6920" max="6920" width="17.140625" style="25" customWidth="1"/>
    <col min="6921" max="7171" width="9.140625" style="25"/>
    <col min="7172" max="7172" width="74.28515625" style="25" customWidth="1"/>
    <col min="7173" max="7173" width="9.140625" style="25"/>
    <col min="7174" max="7174" width="16.42578125" style="25" customWidth="1"/>
    <col min="7175" max="7175" width="31.140625" style="25" customWidth="1"/>
    <col min="7176" max="7176" width="17.140625" style="25" customWidth="1"/>
    <col min="7177" max="7427" width="9.140625" style="25"/>
    <col min="7428" max="7428" width="74.28515625" style="25" customWidth="1"/>
    <col min="7429" max="7429" width="9.140625" style="25"/>
    <col min="7430" max="7430" width="16.42578125" style="25" customWidth="1"/>
    <col min="7431" max="7431" width="31.140625" style="25" customWidth="1"/>
    <col min="7432" max="7432" width="17.140625" style="25" customWidth="1"/>
    <col min="7433" max="7683" width="9.140625" style="25"/>
    <col min="7684" max="7684" width="74.28515625" style="25" customWidth="1"/>
    <col min="7685" max="7685" width="9.140625" style="25"/>
    <col min="7686" max="7686" width="16.42578125" style="25" customWidth="1"/>
    <col min="7687" max="7687" width="31.140625" style="25" customWidth="1"/>
    <col min="7688" max="7688" width="17.140625" style="25" customWidth="1"/>
    <col min="7689" max="7939" width="9.140625" style="25"/>
    <col min="7940" max="7940" width="74.28515625" style="25" customWidth="1"/>
    <col min="7941" max="7941" width="9.140625" style="25"/>
    <col min="7942" max="7942" width="16.42578125" style="25" customWidth="1"/>
    <col min="7943" max="7943" width="31.140625" style="25" customWidth="1"/>
    <col min="7944" max="7944" width="17.140625" style="25" customWidth="1"/>
    <col min="7945" max="8195" width="9.140625" style="25"/>
    <col min="8196" max="8196" width="74.28515625" style="25" customWidth="1"/>
    <col min="8197" max="8197" width="9.140625" style="25"/>
    <col min="8198" max="8198" width="16.42578125" style="25" customWidth="1"/>
    <col min="8199" max="8199" width="31.140625" style="25" customWidth="1"/>
    <col min="8200" max="8200" width="17.140625" style="25" customWidth="1"/>
    <col min="8201" max="8451" width="9.140625" style="25"/>
    <col min="8452" max="8452" width="74.28515625" style="25" customWidth="1"/>
    <col min="8453" max="8453" width="9.140625" style="25"/>
    <col min="8454" max="8454" width="16.42578125" style="25" customWidth="1"/>
    <col min="8455" max="8455" width="31.140625" style="25" customWidth="1"/>
    <col min="8456" max="8456" width="17.140625" style="25" customWidth="1"/>
    <col min="8457" max="8707" width="9.140625" style="25"/>
    <col min="8708" max="8708" width="74.28515625" style="25" customWidth="1"/>
    <col min="8709" max="8709" width="9.140625" style="25"/>
    <col min="8710" max="8710" width="16.42578125" style="25" customWidth="1"/>
    <col min="8711" max="8711" width="31.140625" style="25" customWidth="1"/>
    <col min="8712" max="8712" width="17.140625" style="25" customWidth="1"/>
    <col min="8713" max="8963" width="9.140625" style="25"/>
    <col min="8964" max="8964" width="74.28515625" style="25" customWidth="1"/>
    <col min="8965" max="8965" width="9.140625" style="25"/>
    <col min="8966" max="8966" width="16.42578125" style="25" customWidth="1"/>
    <col min="8967" max="8967" width="31.140625" style="25" customWidth="1"/>
    <col min="8968" max="8968" width="17.140625" style="25" customWidth="1"/>
    <col min="8969" max="9219" width="9.140625" style="25"/>
    <col min="9220" max="9220" width="74.28515625" style="25" customWidth="1"/>
    <col min="9221" max="9221" width="9.140625" style="25"/>
    <col min="9222" max="9222" width="16.42578125" style="25" customWidth="1"/>
    <col min="9223" max="9223" width="31.140625" style="25" customWidth="1"/>
    <col min="9224" max="9224" width="17.140625" style="25" customWidth="1"/>
    <col min="9225" max="9475" width="9.140625" style="25"/>
    <col min="9476" max="9476" width="74.28515625" style="25" customWidth="1"/>
    <col min="9477" max="9477" width="9.140625" style="25"/>
    <col min="9478" max="9478" width="16.42578125" style="25" customWidth="1"/>
    <col min="9479" max="9479" width="31.140625" style="25" customWidth="1"/>
    <col min="9480" max="9480" width="17.140625" style="25" customWidth="1"/>
    <col min="9481" max="9731" width="9.140625" style="25"/>
    <col min="9732" max="9732" width="74.28515625" style="25" customWidth="1"/>
    <col min="9733" max="9733" width="9.140625" style="25"/>
    <col min="9734" max="9734" width="16.42578125" style="25" customWidth="1"/>
    <col min="9735" max="9735" width="31.140625" style="25" customWidth="1"/>
    <col min="9736" max="9736" width="17.140625" style="25" customWidth="1"/>
    <col min="9737" max="9987" width="9.140625" style="25"/>
    <col min="9988" max="9988" width="74.28515625" style="25" customWidth="1"/>
    <col min="9989" max="9989" width="9.140625" style="25"/>
    <col min="9990" max="9990" width="16.42578125" style="25" customWidth="1"/>
    <col min="9991" max="9991" width="31.140625" style="25" customWidth="1"/>
    <col min="9992" max="9992" width="17.140625" style="25" customWidth="1"/>
    <col min="9993" max="10243" width="9.140625" style="25"/>
    <col min="10244" max="10244" width="74.28515625" style="25" customWidth="1"/>
    <col min="10245" max="10245" width="9.140625" style="25"/>
    <col min="10246" max="10246" width="16.42578125" style="25" customWidth="1"/>
    <col min="10247" max="10247" width="31.140625" style="25" customWidth="1"/>
    <col min="10248" max="10248" width="17.140625" style="25" customWidth="1"/>
    <col min="10249" max="10499" width="9.140625" style="25"/>
    <col min="10500" max="10500" width="74.28515625" style="25" customWidth="1"/>
    <col min="10501" max="10501" width="9.140625" style="25"/>
    <col min="10502" max="10502" width="16.42578125" style="25" customWidth="1"/>
    <col min="10503" max="10503" width="31.140625" style="25" customWidth="1"/>
    <col min="10504" max="10504" width="17.140625" style="25" customWidth="1"/>
    <col min="10505" max="10755" width="9.140625" style="25"/>
    <col min="10756" max="10756" width="74.28515625" style="25" customWidth="1"/>
    <col min="10757" max="10757" width="9.140625" style="25"/>
    <col min="10758" max="10758" width="16.42578125" style="25" customWidth="1"/>
    <col min="10759" max="10759" width="31.140625" style="25" customWidth="1"/>
    <col min="10760" max="10760" width="17.140625" style="25" customWidth="1"/>
    <col min="10761" max="11011" width="9.140625" style="25"/>
    <col min="11012" max="11012" width="74.28515625" style="25" customWidth="1"/>
    <col min="11013" max="11013" width="9.140625" style="25"/>
    <col min="11014" max="11014" width="16.42578125" style="25" customWidth="1"/>
    <col min="11015" max="11015" width="31.140625" style="25" customWidth="1"/>
    <col min="11016" max="11016" width="17.140625" style="25" customWidth="1"/>
    <col min="11017" max="11267" width="9.140625" style="25"/>
    <col min="11268" max="11268" width="74.28515625" style="25" customWidth="1"/>
    <col min="11269" max="11269" width="9.140625" style="25"/>
    <col min="11270" max="11270" width="16.42578125" style="25" customWidth="1"/>
    <col min="11271" max="11271" width="31.140625" style="25" customWidth="1"/>
    <col min="11272" max="11272" width="17.140625" style="25" customWidth="1"/>
    <col min="11273" max="11523" width="9.140625" style="25"/>
    <col min="11524" max="11524" width="74.28515625" style="25" customWidth="1"/>
    <col min="11525" max="11525" width="9.140625" style="25"/>
    <col min="11526" max="11526" width="16.42578125" style="25" customWidth="1"/>
    <col min="11527" max="11527" width="31.140625" style="25" customWidth="1"/>
    <col min="11528" max="11528" width="17.140625" style="25" customWidth="1"/>
    <col min="11529" max="11779" width="9.140625" style="25"/>
    <col min="11780" max="11780" width="74.28515625" style="25" customWidth="1"/>
    <col min="11781" max="11781" width="9.140625" style="25"/>
    <col min="11782" max="11782" width="16.42578125" style="25" customWidth="1"/>
    <col min="11783" max="11783" width="31.140625" style="25" customWidth="1"/>
    <col min="11784" max="11784" width="17.140625" style="25" customWidth="1"/>
    <col min="11785" max="12035" width="9.140625" style="25"/>
    <col min="12036" max="12036" width="74.28515625" style="25" customWidth="1"/>
    <col min="12037" max="12037" width="9.140625" style="25"/>
    <col min="12038" max="12038" width="16.42578125" style="25" customWidth="1"/>
    <col min="12039" max="12039" width="31.140625" style="25" customWidth="1"/>
    <col min="12040" max="12040" width="17.140625" style="25" customWidth="1"/>
    <col min="12041" max="12291" width="9.140625" style="25"/>
    <col min="12292" max="12292" width="74.28515625" style="25" customWidth="1"/>
    <col min="12293" max="12293" width="9.140625" style="25"/>
    <col min="12294" max="12294" width="16.42578125" style="25" customWidth="1"/>
    <col min="12295" max="12295" width="31.140625" style="25" customWidth="1"/>
    <col min="12296" max="12296" width="17.140625" style="25" customWidth="1"/>
    <col min="12297" max="12547" width="9.140625" style="25"/>
    <col min="12548" max="12548" width="74.28515625" style="25" customWidth="1"/>
    <col min="12549" max="12549" width="9.140625" style="25"/>
    <col min="12550" max="12550" width="16.42578125" style="25" customWidth="1"/>
    <col min="12551" max="12551" width="31.140625" style="25" customWidth="1"/>
    <col min="12552" max="12552" width="17.140625" style="25" customWidth="1"/>
    <col min="12553" max="12803" width="9.140625" style="25"/>
    <col min="12804" max="12804" width="74.28515625" style="25" customWidth="1"/>
    <col min="12805" max="12805" width="9.140625" style="25"/>
    <col min="12806" max="12806" width="16.42578125" style="25" customWidth="1"/>
    <col min="12807" max="12807" width="31.140625" style="25" customWidth="1"/>
    <col min="12808" max="12808" width="17.140625" style="25" customWidth="1"/>
    <col min="12809" max="13059" width="9.140625" style="25"/>
    <col min="13060" max="13060" width="74.28515625" style="25" customWidth="1"/>
    <col min="13061" max="13061" width="9.140625" style="25"/>
    <col min="13062" max="13062" width="16.42578125" style="25" customWidth="1"/>
    <col min="13063" max="13063" width="31.140625" style="25" customWidth="1"/>
    <col min="13064" max="13064" width="17.140625" style="25" customWidth="1"/>
    <col min="13065" max="13315" width="9.140625" style="25"/>
    <col min="13316" max="13316" width="74.28515625" style="25" customWidth="1"/>
    <col min="13317" max="13317" width="9.140625" style="25"/>
    <col min="13318" max="13318" width="16.42578125" style="25" customWidth="1"/>
    <col min="13319" max="13319" width="31.140625" style="25" customWidth="1"/>
    <col min="13320" max="13320" width="17.140625" style="25" customWidth="1"/>
    <col min="13321" max="13571" width="9.140625" style="25"/>
    <col min="13572" max="13572" width="74.28515625" style="25" customWidth="1"/>
    <col min="13573" max="13573" width="9.140625" style="25"/>
    <col min="13574" max="13574" width="16.42578125" style="25" customWidth="1"/>
    <col min="13575" max="13575" width="31.140625" style="25" customWidth="1"/>
    <col min="13576" max="13576" width="17.140625" style="25" customWidth="1"/>
    <col min="13577" max="13827" width="9.140625" style="25"/>
    <col min="13828" max="13828" width="74.28515625" style="25" customWidth="1"/>
    <col min="13829" max="13829" width="9.140625" style="25"/>
    <col min="13830" max="13830" width="16.42578125" style="25" customWidth="1"/>
    <col min="13831" max="13831" width="31.140625" style="25" customWidth="1"/>
    <col min="13832" max="13832" width="17.140625" style="25" customWidth="1"/>
    <col min="13833" max="14083" width="9.140625" style="25"/>
    <col min="14084" max="14084" width="74.28515625" style="25" customWidth="1"/>
    <col min="14085" max="14085" width="9.140625" style="25"/>
    <col min="14086" max="14086" width="16.42578125" style="25" customWidth="1"/>
    <col min="14087" max="14087" width="31.140625" style="25" customWidth="1"/>
    <col min="14088" max="14088" width="17.140625" style="25" customWidth="1"/>
    <col min="14089" max="14339" width="9.140625" style="25"/>
    <col min="14340" max="14340" width="74.28515625" style="25" customWidth="1"/>
    <col min="14341" max="14341" width="9.140625" style="25"/>
    <col min="14342" max="14342" width="16.42578125" style="25" customWidth="1"/>
    <col min="14343" max="14343" width="31.140625" style="25" customWidth="1"/>
    <col min="14344" max="14344" width="17.140625" style="25" customWidth="1"/>
    <col min="14345" max="14595" width="9.140625" style="25"/>
    <col min="14596" max="14596" width="74.28515625" style="25" customWidth="1"/>
    <col min="14597" max="14597" width="9.140625" style="25"/>
    <col min="14598" max="14598" width="16.42578125" style="25" customWidth="1"/>
    <col min="14599" max="14599" width="31.140625" style="25" customWidth="1"/>
    <col min="14600" max="14600" width="17.140625" style="25" customWidth="1"/>
    <col min="14601" max="14851" width="9.140625" style="25"/>
    <col min="14852" max="14852" width="74.28515625" style="25" customWidth="1"/>
    <col min="14853" max="14853" width="9.140625" style="25"/>
    <col min="14854" max="14854" width="16.42578125" style="25" customWidth="1"/>
    <col min="14855" max="14855" width="31.140625" style="25" customWidth="1"/>
    <col min="14856" max="14856" width="17.140625" style="25" customWidth="1"/>
    <col min="14857" max="15107" width="9.140625" style="25"/>
    <col min="15108" max="15108" width="74.28515625" style="25" customWidth="1"/>
    <col min="15109" max="15109" width="9.140625" style="25"/>
    <col min="15110" max="15110" width="16.42578125" style="25" customWidth="1"/>
    <col min="15111" max="15111" width="31.140625" style="25" customWidth="1"/>
    <col min="15112" max="15112" width="17.140625" style="25" customWidth="1"/>
    <col min="15113" max="15363" width="9.140625" style="25"/>
    <col min="15364" max="15364" width="74.28515625" style="25" customWidth="1"/>
    <col min="15365" max="15365" width="9.140625" style="25"/>
    <col min="15366" max="15366" width="16.42578125" style="25" customWidth="1"/>
    <col min="15367" max="15367" width="31.140625" style="25" customWidth="1"/>
    <col min="15368" max="15368" width="17.140625" style="25" customWidth="1"/>
    <col min="15369" max="15619" width="9.140625" style="25"/>
    <col min="15620" max="15620" width="74.28515625" style="25" customWidth="1"/>
    <col min="15621" max="15621" width="9.140625" style="25"/>
    <col min="15622" max="15622" width="16.42578125" style="25" customWidth="1"/>
    <col min="15623" max="15623" width="31.140625" style="25" customWidth="1"/>
    <col min="15624" max="15624" width="17.140625" style="25" customWidth="1"/>
    <col min="15625" max="15875" width="9.140625" style="25"/>
    <col min="15876" max="15876" width="74.28515625" style="25" customWidth="1"/>
    <col min="15877" max="15877" width="9.140625" style="25"/>
    <col min="15878" max="15878" width="16.42578125" style="25" customWidth="1"/>
    <col min="15879" max="15879" width="31.140625" style="25" customWidth="1"/>
    <col min="15880" max="15880" width="17.140625" style="25" customWidth="1"/>
    <col min="15881" max="16131" width="9.140625" style="25"/>
    <col min="16132" max="16132" width="74.28515625" style="25" customWidth="1"/>
    <col min="16133" max="16133" width="9.140625" style="25"/>
    <col min="16134" max="16134" width="16.42578125" style="25" customWidth="1"/>
    <col min="16135" max="16135" width="31.140625" style="25" customWidth="1"/>
    <col min="16136" max="16136" width="17.140625" style="25" customWidth="1"/>
    <col min="16137" max="16384" width="9.140625" style="25"/>
  </cols>
  <sheetData>
    <row r="2" spans="1:8" ht="63.75" customHeight="1">
      <c r="A2" s="201" t="str">
        <f>'New Abst'!A3:H3</f>
        <v>Name of Work:-Providing track line lighting arrangements and working station arrangements at 5th and 6th floor for Kalvi Tholaikatchi at M.G.R Centenary Building in DPI campus at Nungambakkam in Chennai City.</v>
      </c>
      <c r="B2" s="202"/>
      <c r="C2" s="202"/>
      <c r="D2" s="202"/>
      <c r="E2" s="202"/>
      <c r="F2" s="202"/>
      <c r="G2" s="202"/>
      <c r="H2" s="203"/>
    </row>
    <row r="3" spans="1:8" ht="25.5" customHeight="1">
      <c r="A3" s="204" t="s">
        <v>20</v>
      </c>
      <c r="B3" s="205"/>
      <c r="C3" s="205"/>
      <c r="D3" s="205"/>
      <c r="E3" s="205"/>
      <c r="F3" s="205"/>
      <c r="G3" s="205"/>
      <c r="H3" s="206"/>
    </row>
    <row r="4" spans="1:8" ht="80.25" customHeight="1">
      <c r="A4" s="26" t="s">
        <v>21</v>
      </c>
      <c r="B4" s="26" t="s">
        <v>22</v>
      </c>
      <c r="C4" s="27" t="s">
        <v>4</v>
      </c>
      <c r="D4" s="27" t="s">
        <v>23</v>
      </c>
      <c r="E4" s="28" t="s">
        <v>24</v>
      </c>
      <c r="F4" s="28" t="s">
        <v>25</v>
      </c>
      <c r="G4" s="28" t="s">
        <v>26</v>
      </c>
      <c r="H4" s="28" t="s">
        <v>7</v>
      </c>
    </row>
    <row r="5" spans="1:8" ht="27" customHeight="1">
      <c r="A5" s="29">
        <v>1</v>
      </c>
      <c r="B5" s="29"/>
      <c r="C5" s="30">
        <v>3</v>
      </c>
      <c r="D5" s="31">
        <v>4</v>
      </c>
      <c r="E5" s="31">
        <v>5</v>
      </c>
      <c r="F5" s="31">
        <v>6</v>
      </c>
      <c r="G5" s="31">
        <v>7</v>
      </c>
      <c r="H5" s="31">
        <v>8</v>
      </c>
    </row>
    <row r="6" spans="1:8" ht="409.5" customHeight="1">
      <c r="A6" s="121">
        <v>1</v>
      </c>
      <c r="B6" s="121" t="s">
        <v>58</v>
      </c>
      <c r="C6" s="117"/>
      <c r="D6" s="207" t="s">
        <v>63</v>
      </c>
      <c r="E6" s="119"/>
      <c r="F6" s="119"/>
      <c r="G6" s="120" t="s">
        <v>28</v>
      </c>
      <c r="H6" s="119"/>
    </row>
    <row r="7" spans="1:8" ht="133.5" customHeight="1">
      <c r="A7" s="115"/>
      <c r="B7" s="115"/>
      <c r="C7" s="116"/>
      <c r="D7" s="208"/>
      <c r="E7" s="118"/>
      <c r="F7" s="118"/>
      <c r="G7" s="118"/>
      <c r="H7" s="118"/>
    </row>
    <row r="8" spans="1:8" ht="181.5" customHeight="1">
      <c r="A8" s="122">
        <v>2</v>
      </c>
      <c r="B8" s="122" t="s">
        <v>59</v>
      </c>
      <c r="C8" s="30"/>
      <c r="D8" s="209" t="s">
        <v>64</v>
      </c>
      <c r="E8" s="31"/>
      <c r="F8" s="31"/>
      <c r="G8" s="37" t="s">
        <v>28</v>
      </c>
      <c r="H8" s="31"/>
    </row>
    <row r="9" spans="1:8" ht="361.5" customHeight="1">
      <c r="A9" s="29"/>
      <c r="B9" s="29"/>
      <c r="C9" s="30"/>
      <c r="D9" s="210"/>
      <c r="E9" s="31"/>
      <c r="F9" s="31"/>
      <c r="G9" s="31"/>
      <c r="H9" s="31"/>
    </row>
    <row r="10" spans="1:8" ht="354.75" customHeight="1">
      <c r="A10" s="32">
        <v>3</v>
      </c>
      <c r="B10" s="33" t="s">
        <v>8</v>
      </c>
      <c r="C10" s="34"/>
      <c r="D10" s="35" t="s">
        <v>65</v>
      </c>
      <c r="E10" s="36"/>
      <c r="F10" s="36"/>
      <c r="G10" s="37" t="s">
        <v>27</v>
      </c>
      <c r="H10" s="34"/>
    </row>
    <row r="11" spans="1:8" ht="165.75" customHeight="1">
      <c r="A11" s="32">
        <v>4</v>
      </c>
      <c r="B11" s="33" t="s">
        <v>11</v>
      </c>
      <c r="C11" s="34"/>
      <c r="D11" s="10" t="s">
        <v>66</v>
      </c>
      <c r="E11" s="36"/>
      <c r="F11" s="36"/>
      <c r="G11" s="37" t="s">
        <v>27</v>
      </c>
      <c r="H11" s="34"/>
    </row>
    <row r="12" spans="1:8" ht="148.5" customHeight="1">
      <c r="A12" s="32">
        <v>5</v>
      </c>
      <c r="B12" s="33" t="s">
        <v>13</v>
      </c>
      <c r="C12" s="34"/>
      <c r="D12" s="38" t="s">
        <v>67</v>
      </c>
      <c r="E12" s="36"/>
      <c r="F12" s="36"/>
      <c r="G12" s="37" t="s">
        <v>28</v>
      </c>
      <c r="H12" s="34"/>
    </row>
    <row r="13" spans="1:8" ht="168.75">
      <c r="A13" s="32">
        <v>6</v>
      </c>
      <c r="B13" s="33" t="s">
        <v>16</v>
      </c>
      <c r="C13" s="34"/>
      <c r="D13" s="39" t="s">
        <v>68</v>
      </c>
      <c r="E13" s="36"/>
      <c r="F13" s="36"/>
      <c r="G13" s="37" t="s">
        <v>93</v>
      </c>
      <c r="H13" s="34"/>
    </row>
  </sheetData>
  <mergeCells count="4">
    <mergeCell ref="A2:H2"/>
    <mergeCell ref="A3:H3"/>
    <mergeCell ref="D6:D7"/>
    <mergeCell ref="D8:D9"/>
  </mergeCells>
  <printOptions horizontalCentered="1"/>
  <pageMargins left="0.66" right="0.64" top="0.7" bottom="0.98425196850393704" header="0.44" footer="0.47"/>
  <pageSetup paperSize="9" scale="80" orientation="portrait" r:id="rId1"/>
  <headerFooter>
    <oddHeader>&amp;RPage &amp;P</oddHeader>
    <oddFooter>&amp;L&amp;"Times New Roman,Regular"&amp;14Contractror&amp;C&amp;"Times New Roman,Regular"&amp;14No of corrections&amp;R&amp;"Times New Roman,Regular"&amp;14Superintending Engineer / CC</oddFooter>
  </headerFooter>
</worksheet>
</file>

<file path=xl/worksheets/sheet6.xml><?xml version="1.0" encoding="utf-8"?>
<worksheet xmlns="http://schemas.openxmlformats.org/spreadsheetml/2006/main" xmlns:r="http://schemas.openxmlformats.org/officeDocument/2006/relationships">
  <dimension ref="A1:N10"/>
  <sheetViews>
    <sheetView tabSelected="1" view="pageBreakPreview" zoomScale="70" zoomScaleSheetLayoutView="70" workbookViewId="0">
      <selection sqref="A1:H10"/>
    </sheetView>
  </sheetViews>
  <sheetFormatPr defaultRowHeight="18.75"/>
  <cols>
    <col min="1" max="1" width="6.140625" style="1" customWidth="1"/>
    <col min="2" max="2" width="10.42578125" style="1" customWidth="1"/>
    <col min="3" max="3" width="11.28515625" style="1" customWidth="1"/>
    <col min="4" max="4" width="55.42578125" style="1" customWidth="1"/>
    <col min="5" max="8" width="16.7109375" style="1" customWidth="1"/>
    <col min="9" max="9" width="15.28515625" style="1" customWidth="1"/>
    <col min="10" max="10" width="17.7109375" style="1" customWidth="1"/>
    <col min="11" max="11" width="15.5703125" style="1" customWidth="1"/>
    <col min="12" max="12" width="17" style="1" customWidth="1"/>
    <col min="13" max="13" width="16" style="1" customWidth="1"/>
    <col min="14" max="14" width="16.5703125" style="1" customWidth="1"/>
    <col min="15" max="15" width="16.85546875" style="1" customWidth="1"/>
    <col min="16" max="16384" width="9.140625" style="1"/>
  </cols>
  <sheetData>
    <row r="1" spans="1:14" s="124" customFormat="1" ht="72.75" customHeight="1">
      <c r="A1" s="221" t="s">
        <v>74</v>
      </c>
      <c r="B1" s="221" t="s">
        <v>75</v>
      </c>
      <c r="C1" s="221" t="s">
        <v>4</v>
      </c>
      <c r="D1" s="221" t="s">
        <v>3</v>
      </c>
      <c r="E1" s="221" t="s">
        <v>90</v>
      </c>
      <c r="F1" s="222" t="s">
        <v>35</v>
      </c>
      <c r="G1" s="221" t="s">
        <v>5</v>
      </c>
      <c r="H1" s="223" t="s">
        <v>37</v>
      </c>
      <c r="I1" s="141"/>
      <c r="J1" s="142"/>
      <c r="K1" s="141"/>
      <c r="L1" s="142"/>
      <c r="M1" s="141"/>
      <c r="N1" s="142"/>
    </row>
    <row r="2" spans="1:14" ht="58.5" customHeight="1">
      <c r="A2" s="224">
        <v>1</v>
      </c>
      <c r="B2" s="224" t="s">
        <v>58</v>
      </c>
      <c r="C2" s="225">
        <v>4</v>
      </c>
      <c r="D2" s="226" t="s">
        <v>91</v>
      </c>
      <c r="E2" s="226"/>
      <c r="F2" s="227">
        <v>193000</v>
      </c>
      <c r="G2" s="228" t="s">
        <v>93</v>
      </c>
      <c r="H2" s="229">
        <f>F2*C2</f>
        <v>772000</v>
      </c>
      <c r="I2" s="143">
        <v>200000</v>
      </c>
      <c r="J2" s="128">
        <f>C2*I2</f>
        <v>800000</v>
      </c>
      <c r="K2" s="143">
        <v>220000</v>
      </c>
      <c r="L2" s="128">
        <f>K2*C2</f>
        <v>880000</v>
      </c>
      <c r="M2" s="143">
        <v>210000</v>
      </c>
      <c r="N2" s="128">
        <f>M2*C2</f>
        <v>840000</v>
      </c>
    </row>
    <row r="3" spans="1:14" ht="63.75" customHeight="1">
      <c r="A3" s="224">
        <v>2</v>
      </c>
      <c r="B3" s="224" t="s">
        <v>59</v>
      </c>
      <c r="C3" s="225">
        <v>1</v>
      </c>
      <c r="D3" s="226" t="s">
        <v>92</v>
      </c>
      <c r="E3" s="226"/>
      <c r="F3" s="227">
        <v>400000</v>
      </c>
      <c r="G3" s="228" t="s">
        <v>93</v>
      </c>
      <c r="H3" s="229">
        <f>F3*C3</f>
        <v>400000</v>
      </c>
      <c r="I3" s="143">
        <v>400000</v>
      </c>
      <c r="J3" s="128">
        <f>C3*I3</f>
        <v>400000</v>
      </c>
      <c r="K3" s="143">
        <v>440000</v>
      </c>
      <c r="L3" s="128">
        <f>K3*C3</f>
        <v>440000</v>
      </c>
      <c r="M3" s="143">
        <v>420000</v>
      </c>
      <c r="N3" s="128">
        <f>M3*C3</f>
        <v>420000</v>
      </c>
    </row>
    <row r="4" spans="1:14" ht="63.75" customHeight="1">
      <c r="A4" s="224">
        <v>3</v>
      </c>
      <c r="B4" s="224" t="s">
        <v>8</v>
      </c>
      <c r="C4" s="225">
        <v>59.039999999999992</v>
      </c>
      <c r="D4" s="230" t="s">
        <v>65</v>
      </c>
      <c r="E4" s="226"/>
      <c r="F4" s="227">
        <v>5000</v>
      </c>
      <c r="G4" s="228" t="s">
        <v>27</v>
      </c>
      <c r="H4" s="229">
        <f>F4*C4</f>
        <v>295199.99999999994</v>
      </c>
      <c r="I4" s="143">
        <v>5112.8999999999996</v>
      </c>
      <c r="J4" s="128">
        <f>C4*I4</f>
        <v>301865.61599999992</v>
      </c>
      <c r="K4" s="143">
        <v>6000</v>
      </c>
      <c r="L4" s="128">
        <f>K4*C4</f>
        <v>354239.99999999994</v>
      </c>
      <c r="M4" s="143">
        <v>5500</v>
      </c>
      <c r="N4" s="128">
        <f>M4*C4</f>
        <v>324719.99999999994</v>
      </c>
    </row>
    <row r="5" spans="1:14" ht="46.5" customHeight="1">
      <c r="A5" s="224">
        <v>4</v>
      </c>
      <c r="B5" s="224" t="s">
        <v>11</v>
      </c>
      <c r="C5" s="225">
        <v>29.519999999999996</v>
      </c>
      <c r="D5" s="226" t="s">
        <v>66</v>
      </c>
      <c r="E5" s="226"/>
      <c r="F5" s="227">
        <v>2700</v>
      </c>
      <c r="G5" s="228" t="s">
        <v>27</v>
      </c>
      <c r="H5" s="229">
        <f>F5*C5</f>
        <v>79703.999999999985</v>
      </c>
      <c r="I5" s="143">
        <v>2691</v>
      </c>
      <c r="J5" s="128">
        <f>C5*I5</f>
        <v>79438.319999999992</v>
      </c>
      <c r="K5" s="143">
        <v>3500</v>
      </c>
      <c r="L5" s="128">
        <f>K5*C5</f>
        <v>103319.99999999999</v>
      </c>
      <c r="M5" s="143">
        <v>3000</v>
      </c>
      <c r="N5" s="128">
        <f>M5*C5</f>
        <v>88559.999999999985</v>
      </c>
    </row>
    <row r="6" spans="1:14" ht="64.5" customHeight="1">
      <c r="A6" s="224">
        <v>5</v>
      </c>
      <c r="B6" s="224" t="s">
        <v>13</v>
      </c>
      <c r="C6" s="225">
        <v>41</v>
      </c>
      <c r="D6" s="231" t="s">
        <v>67</v>
      </c>
      <c r="E6" s="226"/>
      <c r="F6" s="227">
        <v>5700</v>
      </c>
      <c r="G6" s="228" t="s">
        <v>93</v>
      </c>
      <c r="H6" s="229">
        <f>F6*C6</f>
        <v>233700</v>
      </c>
      <c r="I6" s="143">
        <v>5800</v>
      </c>
      <c r="J6" s="128">
        <f>C6*I6</f>
        <v>237800</v>
      </c>
      <c r="K6" s="143">
        <v>6500</v>
      </c>
      <c r="L6" s="128">
        <f>K6*C6</f>
        <v>266500</v>
      </c>
      <c r="M6" s="143">
        <v>6000</v>
      </c>
      <c r="N6" s="128">
        <f>M6*C6</f>
        <v>246000</v>
      </c>
    </row>
    <row r="7" spans="1:14" ht="75">
      <c r="A7" s="224">
        <v>6</v>
      </c>
      <c r="B7" s="224" t="s">
        <v>16</v>
      </c>
      <c r="C7" s="225">
        <v>41</v>
      </c>
      <c r="D7" s="232" t="s">
        <v>68</v>
      </c>
      <c r="E7" s="226"/>
      <c r="F7" s="227">
        <v>1750</v>
      </c>
      <c r="G7" s="228" t="s">
        <v>93</v>
      </c>
      <c r="H7" s="229">
        <f>F7*C7</f>
        <v>71750</v>
      </c>
      <c r="I7" s="143">
        <v>1750</v>
      </c>
      <c r="J7" s="128">
        <f>C7*I7</f>
        <v>71750</v>
      </c>
      <c r="K7" s="143">
        <v>2500</v>
      </c>
      <c r="L7" s="128">
        <f>K7*C7</f>
        <v>102500</v>
      </c>
      <c r="M7" s="143">
        <v>2000</v>
      </c>
      <c r="N7" s="128">
        <f>M7*C7</f>
        <v>82000</v>
      </c>
    </row>
    <row r="8" spans="1:14" ht="39.950000000000003" customHeight="1">
      <c r="A8" s="233"/>
      <c r="B8" s="234"/>
      <c r="C8" s="235"/>
      <c r="D8" s="221"/>
      <c r="E8" s="221"/>
      <c r="F8" s="233"/>
      <c r="G8" s="221" t="s">
        <v>83</v>
      </c>
      <c r="H8" s="236">
        <f>SUM(H2:H7)</f>
        <v>1852354</v>
      </c>
      <c r="I8" s="148"/>
      <c r="J8" s="151">
        <f>SUM(J2:J7)</f>
        <v>1890853.936</v>
      </c>
      <c r="K8" s="127"/>
      <c r="L8" s="144">
        <f>SUM(L2:L7)</f>
        <v>2146560</v>
      </c>
      <c r="M8" s="127"/>
      <c r="N8" s="144">
        <f>SUM(N2:N7)</f>
        <v>2001280</v>
      </c>
    </row>
    <row r="9" spans="1:14" s="124" customFormat="1" ht="39.950000000000003" customHeight="1">
      <c r="A9" s="237"/>
      <c r="B9" s="238"/>
      <c r="C9" s="239"/>
      <c r="D9" s="221"/>
      <c r="E9" s="221"/>
      <c r="F9" s="240"/>
      <c r="G9" s="221" t="s">
        <v>48</v>
      </c>
      <c r="H9" s="241">
        <f>H8*12%</f>
        <v>222282.47999999998</v>
      </c>
      <c r="I9" s="133"/>
      <c r="J9" s="133">
        <f>J8*12%</f>
        <v>226902.47232</v>
      </c>
      <c r="K9" s="133"/>
      <c r="L9" s="145">
        <f>L8*12%</f>
        <v>257587.19999999998</v>
      </c>
      <c r="M9" s="133"/>
      <c r="N9" s="145">
        <f>N8*12%</f>
        <v>240153.59999999998</v>
      </c>
    </row>
    <row r="10" spans="1:14" s="124" customFormat="1" ht="39.950000000000003" customHeight="1">
      <c r="A10" s="237"/>
      <c r="B10" s="238"/>
      <c r="C10" s="239"/>
      <c r="D10" s="221"/>
      <c r="E10" s="221"/>
      <c r="F10" s="240"/>
      <c r="G10" s="221" t="s">
        <v>83</v>
      </c>
      <c r="H10" s="242">
        <f>SUM(H8:H9)</f>
        <v>2074636.48</v>
      </c>
      <c r="I10" s="133"/>
      <c r="J10" s="146">
        <f>SUM(J8:J9)</f>
        <v>2117756.4083199999</v>
      </c>
      <c r="K10" s="133"/>
      <c r="L10" s="147">
        <f>SUM(L8:L9)</f>
        <v>2404147.2000000002</v>
      </c>
      <c r="M10" s="133"/>
      <c r="N10" s="147">
        <f>SUM(N8:N9)</f>
        <v>2241433.6000000001</v>
      </c>
    </row>
  </sheetData>
  <printOptions horizontalCentered="1"/>
  <pageMargins left="0.43307086614173229" right="0.35433070866141736" top="0.43" bottom="0.31496062992125984" header="0.19685039370078741" footer="0.27559055118110237"/>
  <pageSetup paperSize="8" scale="80" orientation="landscape" verticalDpi="0" r:id="rId1"/>
  <headerFooter>
    <oddHeader>&amp;RPage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Additional Requirement ABS</vt:lpstr>
      <vt:lpstr>New Abst</vt:lpstr>
      <vt:lpstr>codng</vt:lpstr>
      <vt:lpstr>CS</vt:lpstr>
      <vt:lpstr>Ann-A</vt:lpstr>
      <vt:lpstr>CS (2)</vt:lpstr>
      <vt:lpstr>'Additional Requirement ABS'!Print_Area</vt:lpstr>
      <vt:lpstr>'Ann-A'!Print_Area</vt:lpstr>
      <vt:lpstr>CS!Print_Area</vt:lpstr>
      <vt:lpstr>'CS (2)'!Print_Area</vt:lpstr>
      <vt:lpstr>'New Abst'!Print_Area</vt:lpstr>
      <vt:lpstr>'Additional Requirement ABS'!Print_Titles</vt:lpstr>
      <vt:lpstr>'Ann-A'!Print_Titles</vt:lpstr>
      <vt:lpstr>codng!Print_Titles</vt:lpstr>
      <vt:lpstr>'New Abst'!Print_Titles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sedb1</cp:lastModifiedBy>
  <cp:lastPrinted>2022-09-05T13:11:52Z</cp:lastPrinted>
  <dcterms:created xsi:type="dcterms:W3CDTF">2010-07-22T23:35:38Z</dcterms:created>
  <dcterms:modified xsi:type="dcterms:W3CDTF">2022-09-10T10:26:18Z</dcterms:modified>
</cp:coreProperties>
</file>