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490" windowHeight="7815" tabRatio="852" firstSheet="6" activeTab="6"/>
  </bookViews>
  <sheets>
    <sheet name="Sheet1" sheetId="1" state="hidden" r:id="rId1"/>
    <sheet name="Sheet2" sheetId="13" state="hidden" r:id="rId2"/>
    <sheet name="DET- old " sheetId="21" state="hidden" r:id="rId3"/>
    <sheet name="ABS- old" sheetId="18" state="hidden" r:id="rId4"/>
    <sheet name="ABS- New" sheetId="28" state="hidden" r:id="rId5"/>
    <sheet name="DET- New" sheetId="29" state="hidden" r:id="rId6"/>
    <sheet name="BBS" sheetId="30" r:id="rId7"/>
    <sheet name="ABS- New (2)" sheetId="31" r:id="rId8"/>
    <sheet name="DET- New (2)" sheetId="32" r:id="rId9"/>
    <sheet name="Data - New" sheetId="27" r:id="rId10"/>
  </sheets>
  <externalReferences>
    <externalReference r:id="rId11"/>
    <externalReference r:id="rId12"/>
  </externalReferences>
  <definedNames>
    <definedName name="bldg1" localSheetId="4">#REF!</definedName>
    <definedName name="bldg1" localSheetId="7">#REF!</definedName>
    <definedName name="bldg1" localSheetId="5">#REF!</definedName>
    <definedName name="bldg1" localSheetId="8">#REF!</definedName>
    <definedName name="bldg1" localSheetId="2">#REF!</definedName>
    <definedName name="bldg1">#REF!</definedName>
    <definedName name="BldgDev1" localSheetId="4">#REF!</definedName>
    <definedName name="BldgDev1" localSheetId="7">#REF!</definedName>
    <definedName name="BldgDev1" localSheetId="5">#REF!</definedName>
    <definedName name="BldgDev1" localSheetId="8">#REF!</definedName>
    <definedName name="BldgDev1" localSheetId="2">#REF!</definedName>
    <definedName name="BldgDev1">#REF!</definedName>
    <definedName name="DATA." localSheetId="4">#REF!</definedName>
    <definedName name="DATA." localSheetId="7">#REF!</definedName>
    <definedName name="DATA." localSheetId="5">#REF!</definedName>
    <definedName name="DATA." localSheetId="8">#REF!</definedName>
    <definedName name="DATA." localSheetId="2">#REF!</definedName>
    <definedName name="DATA.">#REF!</definedName>
    <definedName name="DATA3" localSheetId="4">#REF!</definedName>
    <definedName name="DATA3" localSheetId="7">#REF!</definedName>
    <definedName name="DATA3" localSheetId="5">#REF!</definedName>
    <definedName name="DATA3" localSheetId="8">#REF!</definedName>
    <definedName name="DATA3" localSheetId="2">#REF!</definedName>
    <definedName name="DATA3">#REF!</definedName>
    <definedName name="DATA4" localSheetId="4">#REF!</definedName>
    <definedName name="DATA4" localSheetId="7">#REF!</definedName>
    <definedName name="DATA4" localSheetId="5">#REF!</definedName>
    <definedName name="DATA4" localSheetId="8">#REF!</definedName>
    <definedName name="DATA4" localSheetId="2">#REF!</definedName>
    <definedName name="DATA4">#REF!</definedName>
    <definedName name="DATA5" localSheetId="4">#REF!</definedName>
    <definedName name="DATA5" localSheetId="7">#REF!</definedName>
    <definedName name="DATA5" localSheetId="5">#REF!</definedName>
    <definedName name="DATA5" localSheetId="8">#REF!</definedName>
    <definedName name="DATA5" localSheetId="2">#REF!</definedName>
    <definedName name="DATA5">#REF!</definedName>
    <definedName name="DATA6" localSheetId="4">#REF!</definedName>
    <definedName name="DATA6" localSheetId="7">#REF!</definedName>
    <definedName name="DATA6" localSheetId="5">#REF!</definedName>
    <definedName name="DATA6" localSheetId="8">#REF!</definedName>
    <definedName name="DATA6" localSheetId="2">#REF!</definedName>
    <definedName name="DATA6">#REF!</definedName>
    <definedName name="Datanew" localSheetId="4">#REF!</definedName>
    <definedName name="Datanew" localSheetId="7">#REF!</definedName>
    <definedName name="Datanew" localSheetId="5">#REF!</definedName>
    <definedName name="Datanew" localSheetId="8">#REF!</definedName>
    <definedName name="Datanew" localSheetId="2">#REF!</definedName>
    <definedName name="Datanew">#REF!</definedName>
    <definedName name="ELEDATA" localSheetId="4">#REF!</definedName>
    <definedName name="ELEDATA" localSheetId="7">#REF!</definedName>
    <definedName name="ELEDATA" localSheetId="5">#REF!</definedName>
    <definedName name="ELEDATA" localSheetId="8">#REF!</definedName>
    <definedName name="ELEDATA" localSheetId="2">#REF!</definedName>
    <definedName name="ELEDATA">#REF!</definedName>
    <definedName name="ELEDATA4" localSheetId="4">#REF!</definedName>
    <definedName name="ELEDATA4" localSheetId="7">#REF!</definedName>
    <definedName name="ELEDATA4" localSheetId="5">#REF!</definedName>
    <definedName name="ELEDATA4" localSheetId="8">#REF!</definedName>
    <definedName name="ELEDATA4" localSheetId="2">#REF!</definedName>
    <definedName name="ELEDATA4">#REF!</definedName>
    <definedName name="_xlnm.Print_Area" localSheetId="4">'ABS- New'!$A$1:$F$45</definedName>
    <definedName name="_xlnm.Print_Area" localSheetId="7">'ABS- New (2)'!$A$1:$F$34</definedName>
    <definedName name="_xlnm.Print_Area" localSheetId="3">'ABS- old'!$A$1:$F$37</definedName>
    <definedName name="_xlnm.Print_Area" localSheetId="6">BBS!$A$1:$J$12</definedName>
    <definedName name="_xlnm.Print_Area" localSheetId="9">'Data - New'!$A$1:$F$300</definedName>
    <definedName name="_xlnm.Print_Area" localSheetId="5">'DET- New'!$A$1:$J$127</definedName>
    <definedName name="_xlnm.Print_Area" localSheetId="8">'DET- New (2)'!$A$1:$J$102</definedName>
    <definedName name="_xlnm.Print_Area" localSheetId="2">'DET- old '!$A$1:$J$99</definedName>
    <definedName name="_xlnm.Print_Area">#REF!</definedName>
    <definedName name="PRINT_AREA_MI" localSheetId="4">#REF!</definedName>
    <definedName name="PRINT_AREA_MI" localSheetId="7">#REF!</definedName>
    <definedName name="PRINT_AREA_MI" localSheetId="3">#REF!</definedName>
    <definedName name="PRINT_AREA_MI" localSheetId="6">#REF!</definedName>
    <definedName name="PRINT_AREA_MI" localSheetId="5">#REF!</definedName>
    <definedName name="PRINT_AREA_MI" localSheetId="8">#REF!</definedName>
    <definedName name="PRINT_AREA_MI" localSheetId="2">#REF!</definedName>
    <definedName name="PRINT_AREA_MI">#REF!</definedName>
    <definedName name="_xlnm.Print_Titles" localSheetId="4">'ABS- New'!$4:$5</definedName>
    <definedName name="_xlnm.Print_Titles" localSheetId="7">'ABS- New (2)'!$4:$5</definedName>
    <definedName name="_xlnm.Print_Titles" localSheetId="3">'ABS- old'!$4:$5</definedName>
    <definedName name="_xlnm.Print_Titles" localSheetId="6">#REF!</definedName>
    <definedName name="_xlnm.Print_Titles" localSheetId="9">'Data - New'!$4:$6</definedName>
    <definedName name="_xlnm.Print_Titles" localSheetId="5">'DET- New'!$4:$5</definedName>
    <definedName name="_xlnm.Print_Titles" localSheetId="8">'DET- New (2)'!$4:$5</definedName>
    <definedName name="_xlnm.Print_Titles" localSheetId="2">'DET- old '!$4:$5</definedName>
    <definedName name="_xlnm.Print_Titles">#REF!</definedName>
    <definedName name="PRINT_TITLES_MI" localSheetId="4">#REF!</definedName>
    <definedName name="PRINT_TITLES_MI" localSheetId="7">#REF!</definedName>
    <definedName name="PRINT_TITLES_MI" localSheetId="3">#REF!</definedName>
    <definedName name="PRINT_TITLES_MI" localSheetId="6">#REF!</definedName>
    <definedName name="PRINT_TITLES_MI" localSheetId="5">#REF!</definedName>
    <definedName name="PRINT_TITLES_MI" localSheetId="8">#REF!</definedName>
    <definedName name="PRINT_TITLES_MI" localSheetId="2">#REF!</definedName>
    <definedName name="PRINT_TITLES_MI">#REF!</definedName>
    <definedName name="roya" localSheetId="7">#REF!</definedName>
    <definedName name="roya" localSheetId="8">#REF!</definedName>
    <definedName name="roya">#REF!</definedName>
  </definedNames>
  <calcPr calcId="124519"/>
</workbook>
</file>

<file path=xl/calcChain.xml><?xml version="1.0" encoding="utf-8"?>
<calcChain xmlns="http://schemas.openxmlformats.org/spreadsheetml/2006/main">
  <c r="D7" i="31"/>
  <c r="B25" l="1"/>
  <c r="D25"/>
  <c r="F25" s="1"/>
  <c r="D22"/>
  <c r="B22"/>
  <c r="F22" l="1"/>
  <c r="F17"/>
  <c r="F15"/>
  <c r="F10"/>
  <c r="B24"/>
  <c r="B23"/>
  <c r="D20"/>
  <c r="F20" l="1"/>
  <c r="B20"/>
  <c r="B14"/>
  <c r="B13"/>
  <c r="B12"/>
  <c r="B11"/>
  <c r="B9"/>
  <c r="B8"/>
  <c r="B7"/>
  <c r="I117" i="32"/>
  <c r="I116"/>
  <c r="I115"/>
  <c r="I114"/>
  <c r="I113"/>
  <c r="I112"/>
  <c r="I111"/>
  <c r="I90"/>
  <c r="I89"/>
  <c r="I91" s="1"/>
  <c r="I84"/>
  <c r="I83"/>
  <c r="I85" s="1"/>
  <c r="I82"/>
  <c r="I77"/>
  <c r="I78" s="1"/>
  <c r="I70"/>
  <c r="I71" s="1"/>
  <c r="I72" s="1"/>
  <c r="B19" i="31" s="1"/>
  <c r="I65" i="32"/>
  <c r="I66" s="1"/>
  <c r="I67" s="1"/>
  <c r="B18" i="31" s="1"/>
  <c r="I59" i="32"/>
  <c r="I58"/>
  <c r="I57"/>
  <c r="I56"/>
  <c r="I55"/>
  <c r="I54"/>
  <c r="I48"/>
  <c r="I47"/>
  <c r="I46"/>
  <c r="I45"/>
  <c r="I44"/>
  <c r="I43"/>
  <c r="I42"/>
  <c r="I36"/>
  <c r="I35"/>
  <c r="O30"/>
  <c r="O31" s="1"/>
  <c r="I30"/>
  <c r="I29"/>
  <c r="I24"/>
  <c r="I25" s="1"/>
  <c r="I26" s="1"/>
  <c r="I18"/>
  <c r="I19" s="1"/>
  <c r="I13"/>
  <c r="I14" s="1"/>
  <c r="I15" s="1"/>
  <c r="I8"/>
  <c r="I9" s="1"/>
  <c r="I10" s="1"/>
  <c r="A3"/>
  <c r="D24" i="31"/>
  <c r="F24" s="1"/>
  <c r="D23"/>
  <c r="F23" s="1"/>
  <c r="D19"/>
  <c r="D18"/>
  <c r="D16"/>
  <c r="D14"/>
  <c r="F14" s="1"/>
  <c r="G15"/>
  <c r="D13"/>
  <c r="F13" s="1"/>
  <c r="D12"/>
  <c r="F12" s="1"/>
  <c r="D11"/>
  <c r="F11" s="1"/>
  <c r="D9"/>
  <c r="F9" s="1"/>
  <c r="D8"/>
  <c r="F8" s="1"/>
  <c r="F6"/>
  <c r="I76" i="29"/>
  <c r="I77" s="1"/>
  <c r="I78" s="1"/>
  <c r="B30" i="28"/>
  <c r="F30" s="1"/>
  <c r="I109" i="29"/>
  <c r="I110" s="1"/>
  <c r="I111" s="1"/>
  <c r="B32" i="28"/>
  <c r="F32" s="1"/>
  <c r="I118" i="29"/>
  <c r="I119" s="1"/>
  <c r="I120" s="1"/>
  <c r="B31" i="28"/>
  <c r="F31" s="1"/>
  <c r="I114" i="29"/>
  <c r="I115" s="1"/>
  <c r="I116" s="1"/>
  <c r="F19" i="31" l="1"/>
  <c r="F18"/>
  <c r="I118" i="32"/>
  <c r="I37"/>
  <c r="I38" s="1"/>
  <c r="I49"/>
  <c r="I31"/>
  <c r="I32" s="1"/>
  <c r="I60"/>
  <c r="B16" i="31" s="1"/>
  <c r="F16" s="1"/>
  <c r="F7"/>
  <c r="D29" i="28"/>
  <c r="I105" i="29"/>
  <c r="I106" s="1"/>
  <c r="I107" s="1"/>
  <c r="B29" i="28" s="1"/>
  <c r="I100" i="29"/>
  <c r="I101" s="1"/>
  <c r="I102" s="1"/>
  <c r="B28" i="28" s="1"/>
  <c r="D28"/>
  <c r="F26" i="31" l="1"/>
  <c r="F27" s="1"/>
  <c r="F28" s="1"/>
  <c r="F30" s="1"/>
  <c r="F28" i="28"/>
  <c r="F29"/>
  <c r="F32" i="31" l="1"/>
  <c r="F31"/>
  <c r="F21" i="28"/>
  <c r="F33" i="31" l="1"/>
  <c r="F35" s="1"/>
  <c r="A3" i="29"/>
  <c r="K5" i="30" l="1"/>
  <c r="B25" i="28"/>
  <c r="B14"/>
  <c r="G15" s="1"/>
  <c r="B24"/>
  <c r="B26"/>
  <c r="D27"/>
  <c r="H6" i="30"/>
  <c r="H5"/>
  <c r="J7"/>
  <c r="J10" s="1"/>
  <c r="K6"/>
  <c r="I7"/>
  <c r="I10" s="1"/>
  <c r="K7"/>
  <c r="H7" l="1"/>
  <c r="H10" s="1"/>
  <c r="I11" s="1"/>
  <c r="J11" s="1"/>
  <c r="B27" i="28" s="1"/>
  <c r="F27" s="1"/>
  <c r="G24" l="1"/>
  <c r="D24"/>
  <c r="F10" l="1"/>
  <c r="I142" i="29"/>
  <c r="I141"/>
  <c r="I140"/>
  <c r="I139"/>
  <c r="I138"/>
  <c r="I137"/>
  <c r="I136"/>
  <c r="I143" s="1"/>
  <c r="I95"/>
  <c r="I94"/>
  <c r="I89"/>
  <c r="I88"/>
  <c r="I87"/>
  <c r="I82"/>
  <c r="I83" s="1"/>
  <c r="I70"/>
  <c r="I71" s="1"/>
  <c r="I72" s="1"/>
  <c r="B19" i="28" s="1"/>
  <c r="I65" i="29"/>
  <c r="I66" s="1"/>
  <c r="I67" s="1"/>
  <c r="B18" i="28" s="1"/>
  <c r="I59" i="29"/>
  <c r="I58"/>
  <c r="I57"/>
  <c r="I56"/>
  <c r="I55"/>
  <c r="I54"/>
  <c r="I48"/>
  <c r="I47"/>
  <c r="I46"/>
  <c r="I45"/>
  <c r="I44"/>
  <c r="I43"/>
  <c r="I42"/>
  <c r="I36"/>
  <c r="I35"/>
  <c r="O30"/>
  <c r="O31" s="1"/>
  <c r="I30"/>
  <c r="I29"/>
  <c r="I24"/>
  <c r="I25" s="1"/>
  <c r="I26" s="1"/>
  <c r="B11" i="28" s="1"/>
  <c r="I18" i="29"/>
  <c r="I19" s="1"/>
  <c r="B9" i="28" s="1"/>
  <c r="I13" i="29"/>
  <c r="I14" s="1"/>
  <c r="I15" s="1"/>
  <c r="B8" i="28" s="1"/>
  <c r="I8" i="29"/>
  <c r="I9" s="1"/>
  <c r="I10" s="1"/>
  <c r="B7" i="28" s="1"/>
  <c r="I87" i="21"/>
  <c r="I81"/>
  <c r="I80"/>
  <c r="I70"/>
  <c r="I71" s="1"/>
  <c r="I72" s="1"/>
  <c r="I59"/>
  <c r="I58"/>
  <c r="I57"/>
  <c r="I56"/>
  <c r="I55"/>
  <c r="I48"/>
  <c r="I47"/>
  <c r="I46"/>
  <c r="I45"/>
  <c r="I44"/>
  <c r="I30"/>
  <c r="I29"/>
  <c r="I18"/>
  <c r="I19" s="1"/>
  <c r="I20" s="1"/>
  <c r="I13"/>
  <c r="I14" s="1"/>
  <c r="I15" s="1"/>
  <c r="I8"/>
  <c r="I9" s="1"/>
  <c r="I10" s="1"/>
  <c r="D26" i="28"/>
  <c r="D25"/>
  <c r="D19"/>
  <c r="D18"/>
  <c r="D16"/>
  <c r="D14"/>
  <c r="D13"/>
  <c r="D12"/>
  <c r="D11"/>
  <c r="D9"/>
  <c r="D8"/>
  <c r="D7"/>
  <c r="I60" i="29" l="1"/>
  <c r="I61" s="1"/>
  <c r="B16" i="28" s="1"/>
  <c r="F16" s="1"/>
  <c r="I31" i="29"/>
  <c r="I32" s="1"/>
  <c r="B12" i="28" s="1"/>
  <c r="F12" s="1"/>
  <c r="F11"/>
  <c r="F9"/>
  <c r="F8"/>
  <c r="F7"/>
  <c r="I96" i="29"/>
  <c r="I90"/>
  <c r="I37"/>
  <c r="I38" s="1"/>
  <c r="B13" i="28" s="1"/>
  <c r="F13" s="1"/>
  <c r="I49" i="29"/>
  <c r="I31" i="21"/>
  <c r="I32" s="1"/>
  <c r="F26" i="28"/>
  <c r="F25"/>
  <c r="F24"/>
  <c r="F19"/>
  <c r="F18"/>
  <c r="F17"/>
  <c r="F15"/>
  <c r="F14"/>
  <c r="F6"/>
  <c r="F30" i="18"/>
  <c r="F29"/>
  <c r="F28"/>
  <c r="F27"/>
  <c r="F22"/>
  <c r="F21"/>
  <c r="F20"/>
  <c r="F19"/>
  <c r="F18"/>
  <c r="F17"/>
  <c r="F16"/>
  <c r="F15"/>
  <c r="F14"/>
  <c r="F13"/>
  <c r="F12"/>
  <c r="F11"/>
  <c r="F10"/>
  <c r="F9"/>
  <c r="F8"/>
  <c r="F33" i="28" l="1"/>
  <c r="F34" s="1"/>
  <c r="F35" s="1"/>
  <c r="I43" i="21"/>
  <c r="I42"/>
  <c r="I49" s="1"/>
  <c r="F37" i="28" l="1"/>
  <c r="F36"/>
  <c r="F38" l="1"/>
  <c r="F40" s="1"/>
  <c r="I24" i="21"/>
  <c r="I65"/>
  <c r="F7" i="18" l="1"/>
  <c r="I66" i="21"/>
  <c r="I67" s="1"/>
  <c r="I25"/>
  <c r="I26" s="1"/>
  <c r="I54" l="1"/>
  <c r="I60" s="1"/>
  <c r="I61" s="1"/>
  <c r="I74" l="1"/>
  <c r="G21" i="18" l="1"/>
  <c r="I75" i="21" l="1"/>
  <c r="I36" l="1"/>
  <c r="F6" i="18" l="1"/>
  <c r="I114" i="21"/>
  <c r="I113"/>
  <c r="I112"/>
  <c r="I111"/>
  <c r="I110"/>
  <c r="I109"/>
  <c r="I108"/>
  <c r="I86"/>
  <c r="I88" s="1"/>
  <c r="I79"/>
  <c r="I82" s="1"/>
  <c r="I35"/>
  <c r="I37" s="1"/>
  <c r="I38" s="1"/>
  <c r="O30"/>
  <c r="O31" s="1"/>
  <c r="A3"/>
  <c r="I115" l="1"/>
  <c r="F23" i="18" l="1"/>
  <c r="F24" s="1"/>
  <c r="F25" s="1"/>
</calcChain>
</file>

<file path=xl/sharedStrings.xml><?xml version="1.0" encoding="utf-8"?>
<sst xmlns="http://schemas.openxmlformats.org/spreadsheetml/2006/main" count="1348" uniqueCount="290">
  <si>
    <t>DETAILED ESTIMATE</t>
  </si>
  <si>
    <t>SL. No</t>
  </si>
  <si>
    <t>Description of work</t>
  </si>
  <si>
    <t>Nos</t>
  </si>
  <si>
    <t>Measurement in Mtrs</t>
  </si>
  <si>
    <t>Contents</t>
  </si>
  <si>
    <t>Length</t>
  </si>
  <si>
    <t>Breath</t>
  </si>
  <si>
    <t>Depth</t>
  </si>
  <si>
    <t>x</t>
  </si>
  <si>
    <t>Total</t>
  </si>
  <si>
    <t>Sqm</t>
  </si>
  <si>
    <t>Cum</t>
  </si>
  <si>
    <t>Barracks Terraces</t>
  </si>
  <si>
    <t>''</t>
  </si>
  <si>
    <t>D/F</t>
  </si>
  <si>
    <t>Kg</t>
  </si>
  <si>
    <t>Rmt</t>
  </si>
  <si>
    <t>m2</t>
  </si>
  <si>
    <t xml:space="preserve">Passage </t>
  </si>
  <si>
    <t>Goods and Service Tax @ 12%</t>
  </si>
  <si>
    <t>L.S</t>
  </si>
  <si>
    <t>Old QM Store</t>
  </si>
  <si>
    <t>Cement Paint two coat</t>
  </si>
  <si>
    <t>kg</t>
  </si>
  <si>
    <t>Cemant paint</t>
  </si>
  <si>
    <t>nos</t>
  </si>
  <si>
    <t>painter I</t>
  </si>
  <si>
    <t>MAZDOOR I</t>
  </si>
  <si>
    <t>MAZDOOR II</t>
  </si>
  <si>
    <t>Thorouh scrapping</t>
  </si>
  <si>
    <t xml:space="preserve">SUNDRIES </t>
  </si>
  <si>
    <t>LS</t>
  </si>
  <si>
    <t>*</t>
  </si>
  <si>
    <t>WHITE WASHING ONE COAT</t>
  </si>
  <si>
    <t>-</t>
  </si>
  <si>
    <t>CUM</t>
  </si>
  <si>
    <t>SLACKED SHELL LIME</t>
  </si>
  <si>
    <t>NO.</t>
  </si>
  <si>
    <t>MASON II</t>
  </si>
  <si>
    <t>SUNDRIES FOR BRUSH ETC</t>
  </si>
  <si>
    <t xml:space="preserve"> </t>
  </si>
  <si>
    <t>TOTAL FOR 100 SQM</t>
  </si>
  <si>
    <t>RATE PER SQM</t>
  </si>
  <si>
    <t>=</t>
  </si>
  <si>
    <t>PAINTING ONE COATS OVER OLD</t>
  </si>
  <si>
    <t>IRON WORKS WITH IIND CLASS</t>
  </si>
  <si>
    <t>SYNTHETIC ENAMEL PAINT</t>
  </si>
  <si>
    <t>Lit</t>
  </si>
  <si>
    <t>READY MIXED IIND CLASS PAINT</t>
  </si>
  <si>
    <t xml:space="preserve">PAINTER I </t>
  </si>
  <si>
    <t>Thorouh scrapping (p-30 slno.114)</t>
  </si>
  <si>
    <t>TOTAL FOR 10 SQM</t>
  </si>
  <si>
    <t>PAINTING TWO COATS OVER OLD</t>
  </si>
  <si>
    <t>WOOD WORKS WITH IIND CLASS</t>
  </si>
  <si>
    <t>28.</t>
  </si>
  <si>
    <t>FINISHING THE TOP OF FLOORING</t>
  </si>
  <si>
    <t>WITH C.M(1:4)20mm THICK</t>
  </si>
  <si>
    <t>CEMENT MORTAR(1:4)</t>
  </si>
  <si>
    <t>NO</t>
  </si>
  <si>
    <t>MASON I</t>
  </si>
  <si>
    <t>MAZDOOR  I</t>
  </si>
  <si>
    <t>SUNDRIES</t>
  </si>
  <si>
    <t>FINISHING TOP OF ROOF WITH</t>
  </si>
  <si>
    <t>ONE  COURSE OF PRESSED TILES</t>
  </si>
  <si>
    <t>OVER A BED OF C.M(1:3),</t>
  </si>
  <si>
    <t>12mmTHICK MIXED WITH WATER PROOF COMPOUND</t>
  </si>
  <si>
    <t>AT 2% BY WEIGHT OF CEMENT</t>
  </si>
  <si>
    <t>NOS</t>
  </si>
  <si>
    <t>PRESSED TILES 23X23X2cm</t>
  </si>
  <si>
    <t>1000 Nos</t>
  </si>
  <si>
    <t>C.M(1:3)</t>
  </si>
  <si>
    <t>SQM</t>
  </si>
  <si>
    <t>POINTING WITH C.M(1:3)</t>
  </si>
  <si>
    <t>WPC</t>
  </si>
  <si>
    <t>TAMIL NADU POLICE HOUSING CORPORATION LIMITED</t>
  </si>
  <si>
    <t>ABSTRACT</t>
  </si>
  <si>
    <t>Sl. No</t>
  </si>
  <si>
    <t>QTY.</t>
  </si>
  <si>
    <t>DESCRIPTION OF WORK</t>
  </si>
  <si>
    <t>Estimate Rate</t>
  </si>
  <si>
    <t>Rate</t>
  </si>
  <si>
    <t>Per</t>
  </si>
  <si>
    <t>Amount</t>
  </si>
  <si>
    <t>Sub-Total-I</t>
  </si>
  <si>
    <t>Goods and  Service Tax  @ 12%</t>
  </si>
  <si>
    <t>Sub-Total-II</t>
  </si>
  <si>
    <t>**</t>
  </si>
  <si>
    <t>Say</t>
  </si>
  <si>
    <t>Labour Welfare fund @ 1%</t>
  </si>
  <si>
    <t>Supervision Charges @ 7.5%</t>
  </si>
  <si>
    <t>Grand Total</t>
  </si>
  <si>
    <r>
      <t>Plastering with CM 1:5</t>
    </r>
    <r>
      <rPr>
        <sz val="12"/>
        <rFont val="Times New Roman"/>
        <family val="1"/>
      </rPr>
      <t xml:space="preserve"> (One of cement and five of sand) </t>
    </r>
    <r>
      <rPr>
        <b/>
        <sz val="12"/>
        <rFont val="Times New Roman"/>
        <family val="1"/>
      </rPr>
      <t>12mm thick</t>
    </r>
    <r>
      <rPr>
        <sz val="12"/>
        <rFont val="Times New Roman"/>
        <family val="1"/>
      </rPr>
      <t xml:space="preserve"> finished with neat cement including providing band cornice, ceiling cornice, curing, scaffolding, etc., complete in all respects and complying with relevant standard specifications.</t>
    </r>
  </si>
  <si>
    <r>
      <t>Plain cement concrete 1:5:10</t>
    </r>
    <r>
      <rPr>
        <sz val="12"/>
        <rFont val="Times New Roman"/>
        <family val="1"/>
      </rPr>
      <t xml:space="preserve"> (One of cement, five of sand and ten of hard broken stone Jelly) for </t>
    </r>
    <r>
      <rPr>
        <b/>
        <sz val="12"/>
        <rFont val="Times New Roman"/>
        <family val="1"/>
      </rPr>
      <t>foundation using 40 mm</t>
    </r>
    <r>
      <rPr>
        <sz val="12"/>
        <rFont val="Times New Roman"/>
        <family val="1"/>
      </rPr>
      <t xml:space="preserve"> gauge broken stone jelly inclusive of shoring, strutting and bailing out water wherever necessary ramming, curing etc., complete in all respects complying with relevant standard specifications and as directed by the departmental officers.</t>
    </r>
  </si>
  <si>
    <t>A</t>
  </si>
  <si>
    <t xml:space="preserve">PLASTERED SURFACE WITH </t>
  </si>
  <si>
    <t>SUNDRIES FOR BRUSHES,ETC</t>
  </si>
  <si>
    <t>RMT</t>
  </si>
  <si>
    <t>RATE PER RMT</t>
  </si>
  <si>
    <t xml:space="preserve">NAME OF WORK: Special repair works to Temporary  PRS  TSP IIIrd BN at Veerapuram in Chennai city </t>
  </si>
  <si>
    <t>b) 25mm dia Astm D schedule 40 threaded Pvc pipe with necessary PVC/GI specials</t>
  </si>
  <si>
    <r>
      <t xml:space="preserve">Supplying, laying, fixing and jointing the following </t>
    </r>
    <r>
      <rPr>
        <b/>
        <sz val="12"/>
        <color indexed="8"/>
        <rFont val="Times New Roman"/>
        <family val="1"/>
      </rPr>
      <t>PVC pipes as per ASTM D</t>
    </r>
    <r>
      <rPr>
        <sz val="12"/>
        <color indexed="8"/>
        <rFont val="Times New Roman"/>
        <family val="1"/>
      </rPr>
      <t xml:space="preserve"> - 1785 of schedule 40 of wall thickness not less than the specified in IS 4985 suitable for plumbing by threading of wall thickness including the cost of suitable PVC/GI specials /GM specials like Elbow, Tee reducers, Plug , unions, bend, coupler, nipple/ GM gate valve, check and wheel valve etc., wherever required above the ground level including the cost of teflon tapeetc., Fully concealed in walls to the proper gradient and Alignment and redoing the Chipped portion of Masonry etc.,all complete and as directed by the departmental officers. </t>
    </r>
    <r>
      <rPr>
        <b/>
        <sz val="12"/>
        <color indexed="8"/>
        <rFont val="Times New Roman"/>
        <family val="1"/>
      </rPr>
      <t/>
    </r>
  </si>
  <si>
    <t>MT</t>
  </si>
  <si>
    <t>TAMIL NADU POLICE HOUSING CORPORATION</t>
  </si>
  <si>
    <t>======================================</t>
  </si>
  <si>
    <t>PLACE:-</t>
  </si>
  <si>
    <t>QTY</t>
  </si>
  <si>
    <t>COST OF MATERIALS</t>
  </si>
  <si>
    <t>RATE</t>
  </si>
  <si>
    <t>PER</t>
  </si>
  <si>
    <t>AMOUNT</t>
  </si>
  <si>
    <t>CEMENT MORTAR(1:1.5)</t>
  </si>
  <si>
    <t>M.T</t>
  </si>
  <si>
    <t>CEMENT</t>
  </si>
  <si>
    <t>SAND</t>
  </si>
  <si>
    <t>MIXING OF MORTAR</t>
  </si>
  <si>
    <t>TOTAL FOR 1 CUM</t>
  </si>
  <si>
    <t>CEMENT MORTAR(1:2)</t>
  </si>
  <si>
    <t>CEMENT MORTAR(1:3)</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</si>
  <si>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</si>
  <si>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</si>
  <si>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</si>
  <si>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</si>
  <si>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</si>
  <si>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</si>
  <si>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</si>
  <si>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</si>
  <si>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</si>
  <si>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</si>
  <si>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</si>
  <si>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</si>
  <si>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2 TO 3M</t>
  </si>
  <si>
    <t>2021-2022</t>
  </si>
  <si>
    <t>3.1</t>
  </si>
  <si>
    <t>CEMENT CONCRETE(1:5:10) USING</t>
  </si>
  <si>
    <t>40mm HBSTONE METEL</t>
  </si>
  <si>
    <t xml:space="preserve">  H.B.STONEJELLY 40mm</t>
  </si>
  <si>
    <t>RATE PER CUM</t>
  </si>
  <si>
    <t>33.</t>
  </si>
  <si>
    <t>PLASTERING C.M(1:5) 12mmTHICK</t>
  </si>
  <si>
    <r>
      <t>Earth work excavation</t>
    </r>
    <r>
      <rPr>
        <sz val="12"/>
        <rFont val="Times New Roman"/>
        <family val="1"/>
      </rPr>
      <t xml:space="preserve"> </t>
    </r>
    <r>
      <rPr>
        <b/>
        <sz val="12"/>
        <rFont val="Times New Roman"/>
        <family val="1"/>
      </rPr>
      <t>for foundation</t>
    </r>
    <r>
      <rPr>
        <sz val="12"/>
        <rFont val="Times New Roman"/>
        <family val="1"/>
      </rPr>
      <t xml:space="preserve">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t>
    </r>
    <r>
      <rPr>
        <b/>
        <sz val="12"/>
        <rFont val="Times New Roman"/>
        <family val="1"/>
      </rPr>
      <t>(Including Refilling)</t>
    </r>
  </si>
  <si>
    <t>a)  0 to 2m depth.</t>
  </si>
  <si>
    <r>
      <t xml:space="preserve">Supply and filling in foundation and basement with Stone dust </t>
    </r>
    <r>
      <rPr>
        <sz val="12"/>
        <color indexed="8"/>
        <rFont val="Times New Roman"/>
        <family val="1"/>
      </rPr>
      <t>in layers of 150mm thickness well watered, rammed and consolidated complying with relevant standard specification including cost of stone dust etc., all complete and as directed by departmental officer.</t>
    </r>
  </si>
  <si>
    <r>
      <t>Brick partition wall in Cement Mortar 1:4</t>
    </r>
    <r>
      <rPr>
        <sz val="12"/>
        <rFont val="Times New Roman"/>
        <family val="1"/>
      </rPr>
      <t xml:space="preserve"> (One of cement and four of sand) </t>
    </r>
    <r>
      <rPr>
        <b/>
        <sz val="12"/>
        <rFont val="Times New Roman"/>
        <family val="1"/>
      </rPr>
      <t>114mm thick</t>
    </r>
    <r>
      <rPr>
        <sz val="12"/>
        <rFont val="Times New Roman"/>
        <family val="1"/>
      </rPr>
      <t xml:space="preserve"> for super structure in the following  floors using chamber burnt bricks of size 9”x4½”x3” </t>
    </r>
    <r>
      <rPr>
        <b/>
        <sz val="12"/>
        <rFont val="Times New Roman"/>
        <family val="1"/>
      </rPr>
      <t>(23x11.4x7.5cm)</t>
    </r>
    <r>
      <rPr>
        <sz val="12"/>
        <rFont val="Times New Roman"/>
        <family val="1"/>
      </rPr>
      <t xml:space="preserve">  including labour for fixing the doors, windows and ventilator frames in position, fixing of hold fasts, scaffoldings,curing etc., complete in all respect complying with relevant standard specifications and drawings.</t>
    </r>
  </si>
  <si>
    <t>(a) In Foundation and basement</t>
  </si>
  <si>
    <r>
      <t xml:space="preserve">Plastering the top of </t>
    </r>
    <r>
      <rPr>
        <b/>
        <sz val="12"/>
        <rFont val="Times New Roman"/>
        <family val="1"/>
      </rPr>
      <t>flooring in cm 1:4</t>
    </r>
    <r>
      <rPr>
        <sz val="12"/>
        <rFont val="Times New Roman"/>
        <family val="1"/>
      </rPr>
      <t xml:space="preserve"> (One of cement and four of sand) </t>
    </r>
    <r>
      <rPr>
        <b/>
        <sz val="12"/>
        <rFont val="Times New Roman"/>
        <family val="1"/>
      </rPr>
      <t>20mm thick</t>
    </r>
    <r>
      <rPr>
        <sz val="12"/>
        <rFont val="Times New Roman"/>
        <family val="1"/>
      </rPr>
      <t xml:space="preserve"> including surface rendered smooth including providing proper slopes, thread lining, curing and </t>
    </r>
    <r>
      <rPr>
        <b/>
        <sz val="12"/>
        <rFont val="Times New Roman"/>
        <family val="1"/>
      </rPr>
      <t>150mm</t>
    </r>
    <r>
      <rPr>
        <sz val="12"/>
        <rFont val="Times New Roman"/>
        <family val="1"/>
      </rPr>
      <t xml:space="preserve"> wide skirting alround with the same cement mortar etc., complete in all respects.</t>
    </r>
  </si>
  <si>
    <r>
      <t xml:space="preserve">Plastering with cm 1:3 </t>
    </r>
    <r>
      <rPr>
        <sz val="12"/>
        <color indexed="8"/>
        <rFont val="Times New Roman"/>
        <family val="1"/>
      </rPr>
      <t xml:space="preserve">(one of cement and three of sand ) </t>
    </r>
    <r>
      <rPr>
        <b/>
        <sz val="12"/>
        <color indexed="8"/>
        <rFont val="Times New Roman"/>
        <family val="1"/>
      </rPr>
      <t>12 mm</t>
    </r>
    <r>
      <rPr>
        <sz val="12"/>
        <color indexed="8"/>
        <rFont val="Times New Roman"/>
        <family val="1"/>
      </rPr>
      <t xml:space="preserve"> thick mixed </t>
    </r>
    <r>
      <rPr>
        <b/>
        <sz val="12"/>
        <color indexed="8"/>
        <rFont val="Times New Roman"/>
        <family val="1"/>
      </rPr>
      <t>with water proofing compound</t>
    </r>
    <r>
      <rPr>
        <sz val="12"/>
        <color indexed="8"/>
        <rFont val="Times New Roman"/>
        <family val="1"/>
      </rPr>
      <t xml:space="preserve"> (CICO) at the rate of 2 kg / 10 sq.m including curing etc., all complete complying with relevant standard specification.</t>
    </r>
  </si>
  <si>
    <r>
      <t xml:space="preserve">Supply and delivery of </t>
    </r>
    <r>
      <rPr>
        <b/>
        <sz val="12"/>
        <rFont val="Times New Roman"/>
        <family val="1"/>
      </rPr>
      <t>UPVC - Non Pressure Pipes</t>
    </r>
    <r>
      <rPr>
        <sz val="12"/>
        <rFont val="Times New Roman"/>
        <family val="1"/>
      </rPr>
      <t xml:space="preserve"> as per IS 15328/2003,SN8- SDR 34 with excise duty suitable for plumbing by threading of wall thickness fixing  on wall to the proper gradient and alignment and redoing the chipped of masonry etc., complete complying with relevant standard specifications and as directed by the departmental officers. (The pipe quality and brand should be got approved from the EE before use ).</t>
    </r>
  </si>
  <si>
    <t>a. 110mm UPVC Non pressure pipe</t>
  </si>
  <si>
    <t>b. 160mm UPVC Non pressure pipe</t>
  </si>
  <si>
    <t>Supplying and fixing of fibre mixed precast slab of 50mm thick of all required shapes made in cement concrete 1:3:6 (one of cement,three of sand and six of 20mm hard broken stone jelly) using 20mm hard broken stone jelly mixed with secondary reinforcement fibre of approved quality at 0.25% by weight of cement (125gm of fibre for 1 bag i.e., 50Kg of cement) used including cost of all materials, moulding, curing, transportation, laying, pointing etc., for approach road,pavement slab and other similar works etc., complete as per the relevant standard specifications and as directed by the departmental officers. (The shape of slab and brand and quality of fibre should be got approved from the Executive Engineer before use)</t>
  </si>
  <si>
    <r>
      <t xml:space="preserve">Painting </t>
    </r>
    <r>
      <rPr>
        <b/>
        <sz val="12"/>
        <rFont val="Times New Roman"/>
        <family val="1"/>
      </rPr>
      <t xml:space="preserve">the false ceilling / New walls two coats with 1st class  </t>
    </r>
    <r>
      <rPr>
        <sz val="12"/>
        <rFont val="Times New Roman"/>
        <family val="1"/>
      </rPr>
      <t xml:space="preserve">ready mixed </t>
    </r>
    <r>
      <rPr>
        <b/>
        <sz val="12"/>
        <rFont val="Times New Roman"/>
        <family val="1"/>
      </rPr>
      <t xml:space="preserve">plastic emulson paint </t>
    </r>
    <r>
      <rPr>
        <sz val="12"/>
        <rFont val="Times New Roman"/>
        <family val="1"/>
      </rPr>
      <t>of best approved</t>
    </r>
    <r>
      <rPr>
        <b/>
        <sz val="12"/>
        <rFont val="Times New Roman"/>
        <family val="1"/>
      </rPr>
      <t xml:space="preserve"> </t>
    </r>
    <r>
      <rPr>
        <sz val="12"/>
        <rFont val="Times New Roman"/>
        <family val="1"/>
      </rPr>
      <t xml:space="preserve">quality colour and shade over a priming coat, including clean removal of dirt and dust etc., complete including cost of necessary brushes, labour charges, putty etc., complying with relevant standard specification. (The paint should be supplied by the contractors at his own cost. The quality and shade of the paint should be got approved by the  Executive engineer before use.) </t>
    </r>
  </si>
  <si>
    <r>
      <rPr>
        <b/>
        <sz val="12"/>
        <rFont val="Times New Roman"/>
        <family val="1"/>
      </rPr>
      <t>White washing Three coats</t>
    </r>
    <r>
      <rPr>
        <sz val="12"/>
        <color indexed="8"/>
        <rFont val="Times New Roman"/>
        <family val="1"/>
      </rPr>
      <t xml:space="preserve"> using clean shell lime slaked including cost of lime, gum, blue, brushes, including scaffolding etc., complete in all respects.</t>
    </r>
  </si>
  <si>
    <t>Inpection chamber and stoneware pipe cleaning</t>
  </si>
  <si>
    <t>Sullage Drain</t>
  </si>
  <si>
    <t>Sullage Drain inner wall</t>
  </si>
  <si>
    <t>Sullage Drain Bottom</t>
  </si>
  <si>
    <t xml:space="preserve">Sullage Drain </t>
  </si>
  <si>
    <t>Sullage Drain outer wall</t>
  </si>
  <si>
    <t>Sullage Drain Top</t>
  </si>
  <si>
    <t>BLOCKS:-A,B,C,D,E,F,G,H,J,K</t>
  </si>
  <si>
    <t>Inner Tank Bottom</t>
  </si>
  <si>
    <t>Inner Tank allround</t>
  </si>
  <si>
    <t>Outer Tank allround</t>
  </si>
  <si>
    <t>Top</t>
  </si>
  <si>
    <t>Outer Tank Bottom</t>
  </si>
  <si>
    <t>Beam side allround</t>
  </si>
  <si>
    <t>Beam Bottom</t>
  </si>
  <si>
    <t>C-1&amp;C-4&amp;H-1&amp;H-3 Rooms Bath room</t>
  </si>
  <si>
    <t>'' Kitchen</t>
  </si>
  <si>
    <t>C-8 &amp; H-5 &amp; H-7 Rooms Bath room</t>
  </si>
  <si>
    <t>C-9 &amp; C-11 &amp; C-12 &amp; E-11 &amp; H-9 &amp; H-10 &amp; H-11 &amp; H-12 Rooms Bath room</t>
  </si>
  <si>
    <t>Chamber</t>
  </si>
  <si>
    <t>Tank Cover slab</t>
  </si>
  <si>
    <r>
      <t>Providing precast concrete slab</t>
    </r>
    <r>
      <rPr>
        <sz val="12"/>
        <rFont val="Times New Roman"/>
        <family val="1"/>
      </rPr>
      <t xml:space="preserve"> for cupboard ward robes shelves, cover slab for chambers, Baffle walls side slabs of boxing around windows and other similar works in cement concrete 1:2:4 (One of cement, two of sand and four of stone jelly) using hard broken stone jelly of size 10mm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t>
    </r>
  </si>
  <si>
    <t>I. 20mm thick</t>
  </si>
  <si>
    <t>(d) In Third Floor</t>
  </si>
  <si>
    <t>Barbending Shedule for drain and culvert</t>
  </si>
  <si>
    <t>Sl.No</t>
  </si>
  <si>
    <t>Description</t>
  </si>
  <si>
    <t>Dia.</t>
  </si>
  <si>
    <t>TOTAL NOS.</t>
  </si>
  <si>
    <t>Cutting Length</t>
  </si>
  <si>
    <t xml:space="preserve">8mm </t>
  </si>
  <si>
    <t>10mm</t>
  </si>
  <si>
    <t>12mm</t>
  </si>
  <si>
    <t xml:space="preserve">Culvert base slab </t>
  </si>
  <si>
    <t xml:space="preserve">dist </t>
  </si>
  <si>
    <t>Water Tank cover slab M/R</t>
  </si>
  <si>
    <r>
      <t xml:space="preserve">Supplying, fabricating  and placing in position of  </t>
    </r>
    <r>
      <rPr>
        <b/>
        <sz val="12"/>
        <color indexed="8"/>
        <rFont val="Times New Roman"/>
        <family val="1"/>
      </rPr>
      <t>Mild steel Grills / Ribbed Tor Steels</t>
    </r>
    <r>
      <rPr>
        <sz val="12"/>
        <color indexed="8"/>
        <rFont val="Times New Roman"/>
        <family val="1"/>
      </rPr>
      <t xml:space="preserve"> of all diameters for reinforcement for all floors including cost of  binding wire, bending tying  etc., all complete and as directed by the departmental officers.</t>
    </r>
  </si>
  <si>
    <t>BLOCKS:-A,B,C,D,E,F,G,K</t>
  </si>
  <si>
    <t>Water Tank to First floor bath room</t>
  </si>
  <si>
    <t>Water Tank to First floor Kitchen</t>
  </si>
  <si>
    <t>Water Tank to Second floor Kitchen</t>
  </si>
  <si>
    <t>Water Tank to Third floor bath room</t>
  </si>
  <si>
    <t>Water Tank to Third floor Kitchen</t>
  </si>
  <si>
    <t>Water Tank to Second floor bath room</t>
  </si>
  <si>
    <r>
      <t xml:space="preserve">Supplying and fixing of best approved quality of following  </t>
    </r>
    <r>
      <rPr>
        <b/>
        <sz val="12"/>
        <color indexed="8"/>
        <rFont val="Times New Roman"/>
        <family val="1"/>
      </rPr>
      <t>Ball valve</t>
    </r>
    <r>
      <rPr>
        <sz val="12"/>
        <color indexed="8"/>
        <rFont val="Times New Roman"/>
        <family val="1"/>
      </rPr>
      <t xml:space="preserve"> with ISI mark (Ball valve shall be got approved by the E.E. before use) etc. complete complying with relevant standard specifications and as directed by the departmental officers. </t>
    </r>
  </si>
  <si>
    <t>a.25 mm dia</t>
  </si>
  <si>
    <r>
      <t xml:space="preserve">Finishing top of roof with one course of </t>
    </r>
    <r>
      <rPr>
        <b/>
        <sz val="12"/>
        <rFont val="Times New Roman"/>
        <family val="1"/>
      </rPr>
      <t>Hydraulic Pressed Tiles</t>
    </r>
    <r>
      <rPr>
        <sz val="12"/>
        <rFont val="Times New Roman"/>
        <family val="1"/>
      </rPr>
      <t xml:space="preserve"> of approved superior quality of size </t>
    </r>
    <r>
      <rPr>
        <b/>
        <sz val="12"/>
        <rFont val="Times New Roman"/>
        <family val="1"/>
      </rPr>
      <t>23cmx 23cmx20mm</t>
    </r>
    <r>
      <rPr>
        <sz val="12"/>
        <rFont val="Times New Roman"/>
        <family val="1"/>
      </rPr>
      <t xml:space="preserve"> thick laid over weathering course in cm 1:3 (One of cement and three of sand) 12mm thick mixed with Water proofing compound at 2% by weight of cement used and pointed neatly with the same cement mortar mixed with water proofing compound including curing etc., as per standard specifications. (The quality of tiles shall be got approved from the EE before use)</t>
    </r>
  </si>
  <si>
    <t>Terrace</t>
  </si>
  <si>
    <r>
      <t>Pointing the Pressed Tile</t>
    </r>
    <r>
      <rPr>
        <sz val="12"/>
        <color indexed="8"/>
        <rFont val="Times New Roman"/>
        <family val="1"/>
      </rPr>
      <t xml:space="preserve"> over the roof with cement mortar 1:3 (One of cement and three of sand) including cost of all materials and labour charges for pointing, curing etc., all complete and as directed by the departmental officers.</t>
    </r>
  </si>
  <si>
    <t xml:space="preserve">Labour charges for cleaning and removing the debris and sludge in manhole including machinery and cleaning   without affecting the adjacent structures including the cost of required tools and plants etc., all complete and as directed by the departmental officers </t>
  </si>
  <si>
    <t xml:space="preserve">Labour charges for cleaning and removing the debris and sludge in sewage line in existing chambers including machinery without affecting the adjacent structures including the cost of required tools and plants etc., all complete and as directed by the departmental officers </t>
  </si>
  <si>
    <t>Manhole</t>
  </si>
  <si>
    <t xml:space="preserve">Labour charges for cleaning the existing terrace floor including machinery without affecting the adjacent structures including the cost of required tools and plants etc., all complete and as directed by the departmental officers </t>
  </si>
  <si>
    <t>Job</t>
  </si>
  <si>
    <t>Block Terrace</t>
  </si>
  <si>
    <t>Veerapuram</t>
  </si>
  <si>
    <t>2.1</t>
  </si>
  <si>
    <t>FILLING IN FOUNDATION AND</t>
  </si>
  <si>
    <t>COST OFSTONE DUST</t>
  </si>
  <si>
    <t>LABOUR CHARGES FOR FILLING</t>
  </si>
  <si>
    <t xml:space="preserve">   </t>
  </si>
  <si>
    <t>BASEMENT  WITH  STONE DUST</t>
  </si>
  <si>
    <t>PARTITION WALL OF 114 mm thick</t>
  </si>
  <si>
    <t>PARATITION B.W IN C.M(1:4)</t>
  </si>
  <si>
    <t>PLASTERING C.M(1:3)12mmTHICK</t>
  </si>
  <si>
    <t>MIXEDWITH WATER PROOF COMPOUND</t>
  </si>
  <si>
    <t xml:space="preserve">  2Kg/10 SQM</t>
  </si>
  <si>
    <t>WATER PROOF COMPOUNDS</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</si>
  <si>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</si>
  <si>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</si>
  <si>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</si>
  <si>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</si>
  <si>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</si>
  <si>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</si>
  <si>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</si>
  <si>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</si>
  <si>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</si>
  <si>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</si>
  <si>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LABOUR FOR LAYING &amp; FIXING</t>
  </si>
  <si>
    <t>TOTAL FOR 1 RMT</t>
  </si>
  <si>
    <t>b.</t>
  </si>
  <si>
    <t xml:space="preserve"> 25MM DIA PVC PIPE ABOVE G.L:-</t>
  </si>
  <si>
    <t xml:space="preserve">COST OF 25MM DIA PVC PIPE </t>
  </si>
  <si>
    <t>ADD 40% FOR PVC/GI SPECIALS</t>
  </si>
  <si>
    <t>UPVC instead of Stone ware Pipe</t>
  </si>
  <si>
    <t>SUPPLYING AND  LAYING AND</t>
  </si>
  <si>
    <t>JOINTING SN8 UPVC PIPE AND SPECIALS</t>
  </si>
  <si>
    <t>BELOW G.L</t>
  </si>
  <si>
    <t>110mm DIA  UPVC PIPE BELOW G.L</t>
  </si>
  <si>
    <t>E.W EXCLUDING REFILLING</t>
  </si>
  <si>
    <t>REFILLING CHARGE</t>
  </si>
  <si>
    <t>Cost of UPVC SN8 Pipe (TWAD SR 2020-21 P-20 1.2 1)</t>
  </si>
  <si>
    <t>CONVEYING,LOWERING  ANDLAYING</t>
  </si>
  <si>
    <t>TO PROPER GRADEAND</t>
  </si>
  <si>
    <t>ALIGNMENT,JOINTING</t>
  </si>
  <si>
    <t>ETC BUT EXCLUDING  COST OF</t>
  </si>
  <si>
    <t>JOINTING MATERIALS. (TWAD SR 17-18 11-b)</t>
  </si>
  <si>
    <t>CUTTING CHARGES ( P-32/141)</t>
  </si>
  <si>
    <t>COST OF JOINTING  MATERIALS</t>
  </si>
  <si>
    <t>TOTAL FOR 30M</t>
  </si>
  <si>
    <t>B</t>
  </si>
  <si>
    <t>160mm DIA  UPVC PIPE BELOW G.L</t>
  </si>
  <si>
    <t>Cost of UPVC SN8 Pipe (TWAD SR 20-21 P-20 1.2 a /3)</t>
  </si>
  <si>
    <t>40.</t>
  </si>
  <si>
    <t>Plastic Emulsion PAINT</t>
  </si>
  <si>
    <t>LIT</t>
  </si>
  <si>
    <t>Plastic Emulsion PAINT  (LMR item 113) p-45 143( First qty</t>
  </si>
  <si>
    <t>Primer     (LMR item 142) p45</t>
  </si>
  <si>
    <t>PAINTING TWO COATS OVER NEW             (as per CER-112/2007-08)</t>
  </si>
  <si>
    <t>WHITE WASHING THREE COAT</t>
  </si>
  <si>
    <t>SUNDRIES FOR BRUSH,BLUE,GUM ETC</t>
  </si>
  <si>
    <t>Water Tank</t>
  </si>
  <si>
    <t>Manhole to Manhole Pipe</t>
  </si>
  <si>
    <t xml:space="preserve">NAME OF WORK:- Special repair works for renovation of water tank and pipe line arrangements for PC/HC Quarters TSP IIIrd BN at Veerapuram in Chennai city </t>
  </si>
  <si>
    <t>Sub-Total-III</t>
  </si>
  <si>
    <t>a) 0 to 2m depth.</t>
  </si>
  <si>
    <r>
      <t>Earth work excavation for Open Foundation</t>
    </r>
    <r>
      <rPr>
        <sz val="12"/>
        <rFont val="Times New Roman"/>
        <family val="1"/>
      </rPr>
      <t xml:space="preserve"> for drains and sullage drains in all soils  and  subsoils to the required depth as may required depth as may be directed except in hard rock requiring blasting, inclusive of shoring, strutting and bailing out water wherever necessary. </t>
    </r>
    <r>
      <rPr>
        <b/>
        <sz val="12"/>
        <rFont val="Times New Roman"/>
        <family val="1"/>
      </rPr>
      <t>(Excluding refilling the sides of foundation)</t>
    </r>
    <r>
      <rPr>
        <sz val="12"/>
        <rFont val="Times New Roman"/>
        <family val="1"/>
      </rPr>
      <t xml:space="preserve"> and depositing the earth in places shown clearing and leveling the site with an initial lead of 10 metres and lift as specified hereunder etc., complete in all respects complying  with relevant standard specification (Excluding Refilling) (Drain having bed width upto 1.25 metre).</t>
    </r>
  </si>
  <si>
    <t>EARTH WORK EXCAVATION FOR DRAINS</t>
  </si>
  <si>
    <t xml:space="preserve">up to 1.25m width </t>
  </si>
  <si>
    <t>14.I</t>
  </si>
  <si>
    <t xml:space="preserve"> P.C.C,R.C.C SLAB OF20mm THICK</t>
  </si>
  <si>
    <t>C.C(1:2:4)USING3mm-10mm HBG</t>
  </si>
  <si>
    <t>TOTAL FOR 0.743 SQM</t>
  </si>
  <si>
    <t>G.F</t>
  </si>
  <si>
    <t>F.F</t>
  </si>
  <si>
    <t>S.F</t>
  </si>
  <si>
    <t>T.F</t>
  </si>
  <si>
    <t>43.</t>
  </si>
  <si>
    <t>a.</t>
  </si>
  <si>
    <t>SUPPLYING AND FABRICATING AND</t>
  </si>
  <si>
    <t>PLACING R.T.S RODS/MS RODS upto 16mm dia(without cement  slurry)</t>
  </si>
  <si>
    <t>QUTL</t>
  </si>
  <si>
    <t>R.T.S RODS/M.S.RODS UPTO 16MM DIA</t>
  </si>
  <si>
    <t>BINDING WIRE insulated with PVC as per circular</t>
  </si>
  <si>
    <t>FITTER I</t>
  </si>
  <si>
    <t>TOTTAL FOR 1 QTL</t>
  </si>
  <si>
    <t>RATE PER M.T</t>
  </si>
</sst>
</file>

<file path=xl/styles.xml><?xml version="1.0" encoding="utf-8"?>
<styleSheet xmlns="http://schemas.openxmlformats.org/spreadsheetml/2006/main">
  <numFmts count="5">
    <numFmt numFmtId="164" formatCode="0.00_)"/>
    <numFmt numFmtId="165" formatCode="0.000_)"/>
    <numFmt numFmtId="166" formatCode="0.0_)"/>
    <numFmt numFmtId="167" formatCode="0_)"/>
    <numFmt numFmtId="168" formatCode="0.000"/>
  </numFmts>
  <fonts count="39">
    <font>
      <sz val="11"/>
      <color theme="1"/>
      <name val="Calibri"/>
      <charset val="134"/>
      <scheme val="minor"/>
    </font>
    <font>
      <sz val="12"/>
      <name val="Helv"/>
      <charset val="134"/>
    </font>
    <font>
      <b/>
      <sz val="12"/>
      <name val="Helv"/>
      <charset val="134"/>
    </font>
    <font>
      <sz val="12"/>
      <color theme="1"/>
      <name val="Times New Roman"/>
      <family val="1"/>
    </font>
    <font>
      <b/>
      <sz val="12"/>
      <color theme="1"/>
      <name val="Times New Roman"/>
      <family val="1"/>
    </font>
    <font>
      <sz val="12"/>
      <name val="Times New Roman"/>
      <family val="1"/>
    </font>
    <font>
      <b/>
      <sz val="12"/>
      <name val="Times New Roman"/>
      <family val="1"/>
    </font>
    <font>
      <sz val="13"/>
      <name val="Times New Roman"/>
      <family val="1"/>
    </font>
    <font>
      <b/>
      <sz val="11"/>
      <color theme="1"/>
      <name val="Calibri"/>
      <family val="2"/>
      <scheme val="minor"/>
    </font>
    <font>
      <sz val="13"/>
      <color theme="1"/>
      <name val="Times New Roman"/>
      <family val="1"/>
    </font>
    <font>
      <sz val="14"/>
      <color theme="1"/>
      <name val="Cambria"/>
      <family val="1"/>
      <scheme val="major"/>
    </font>
    <font>
      <sz val="13"/>
      <color theme="1"/>
      <name val="Cambria"/>
      <family val="1"/>
      <scheme val="major"/>
    </font>
    <font>
      <sz val="12"/>
      <color theme="1"/>
      <name val="Cambria"/>
      <family val="1"/>
      <scheme val="major"/>
    </font>
    <font>
      <b/>
      <sz val="14"/>
      <name val="Cambria"/>
      <family val="1"/>
      <scheme val="major"/>
    </font>
    <font>
      <b/>
      <sz val="14"/>
      <color theme="1"/>
      <name val="Cambria"/>
      <family val="1"/>
      <scheme val="major"/>
    </font>
    <font>
      <b/>
      <sz val="13"/>
      <color indexed="8"/>
      <name val="Cambria"/>
      <family val="1"/>
      <scheme val="major"/>
    </font>
    <font>
      <b/>
      <sz val="13"/>
      <name val="Cambria"/>
      <family val="1"/>
      <scheme val="major"/>
    </font>
    <font>
      <b/>
      <sz val="13"/>
      <color theme="1"/>
      <name val="Cambria"/>
      <family val="1"/>
      <scheme val="major"/>
    </font>
    <font>
      <b/>
      <sz val="14"/>
      <name val="Times New Roman"/>
      <family val="1"/>
    </font>
    <font>
      <b/>
      <sz val="13"/>
      <name val="Times New Roman"/>
      <family val="1"/>
    </font>
    <font>
      <b/>
      <sz val="14"/>
      <color theme="1"/>
      <name val="Times New Roman"/>
      <family val="1"/>
    </font>
    <font>
      <sz val="11"/>
      <color theme="1"/>
      <name val="Calibri"/>
      <family val="2"/>
      <scheme val="minor"/>
    </font>
    <font>
      <sz val="10"/>
      <name val="Arial"/>
      <family val="2"/>
    </font>
    <font>
      <sz val="12"/>
      <name val="Times New Roman"/>
      <family val="1"/>
    </font>
    <font>
      <b/>
      <sz val="12"/>
      <name val="Times New Roman"/>
      <family val="1"/>
    </font>
    <font>
      <b/>
      <sz val="12"/>
      <color theme="1"/>
      <name val="Times New Roman"/>
      <family val="1"/>
    </font>
    <font>
      <sz val="12"/>
      <color indexed="8"/>
      <name val="Times New Roman"/>
      <family val="1"/>
    </font>
    <font>
      <b/>
      <sz val="12"/>
      <color indexed="8"/>
      <name val="Times New Roman"/>
      <family val="1"/>
    </font>
    <font>
      <sz val="12"/>
      <color theme="1"/>
      <name val="Times New Roman"/>
      <family val="1"/>
    </font>
    <font>
      <sz val="11"/>
      <name val="Times New Roman"/>
      <family val="1"/>
    </font>
    <font>
      <sz val="10"/>
      <name val="Arial"/>
      <family val="2"/>
    </font>
    <font>
      <b/>
      <sz val="12"/>
      <name val="Cambria"/>
      <family val="1"/>
      <scheme val="major"/>
    </font>
    <font>
      <b/>
      <sz val="12"/>
      <name val="Times New Roman"/>
      <family val="1"/>
    </font>
    <font>
      <sz val="11"/>
      <color theme="1"/>
      <name val="Times New Roman"/>
      <family val="1"/>
    </font>
    <font>
      <sz val="12"/>
      <name val="Times New Roman"/>
      <family val="1"/>
    </font>
    <font>
      <sz val="12"/>
      <name val="Cambria"/>
      <family val="1"/>
      <scheme val="major"/>
    </font>
    <font>
      <sz val="12"/>
      <color theme="1"/>
      <name val="Times New Roman"/>
      <family val="1"/>
    </font>
    <font>
      <b/>
      <sz val="11"/>
      <color theme="1"/>
      <name val="Calibri"/>
      <family val="2"/>
      <scheme val="minor"/>
    </font>
    <font>
      <b/>
      <sz val="12"/>
      <color theme="1"/>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dashed">
        <color auto="1"/>
      </left>
      <right style="dashed">
        <color auto="1"/>
      </right>
      <top style="dashed">
        <color auto="1"/>
      </top>
      <bottom style="dashed">
        <color auto="1"/>
      </bottom>
      <diagonal/>
    </border>
    <border>
      <left style="thin">
        <color auto="1"/>
      </left>
      <right style="thin">
        <color auto="1"/>
      </right>
      <top style="thin">
        <color auto="1"/>
      </top>
      <bottom/>
      <diagonal/>
    </border>
    <border>
      <left/>
      <right style="dashed">
        <color auto="1"/>
      </right>
      <top style="dashed">
        <color auto="1"/>
      </top>
      <bottom style="dash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dotted">
        <color auto="1"/>
      </left>
      <right style="dotted">
        <color auto="1"/>
      </right>
      <top style="dotted">
        <color auto="1"/>
      </top>
      <bottom style="dashed">
        <color auto="1"/>
      </bottom>
      <diagonal/>
    </border>
    <border>
      <left style="dotted">
        <color auto="1"/>
      </left>
      <right style="dotted">
        <color auto="1"/>
      </right>
      <top style="thin">
        <color auto="1"/>
      </top>
      <bottom style="dotted">
        <color auto="1"/>
      </bottom>
      <diagonal/>
    </border>
  </borders>
  <cellStyleXfs count="18">
    <xf numFmtId="0" fontId="0" fillId="0" borderId="0"/>
    <xf numFmtId="0" fontId="21" fillId="0" borderId="0"/>
    <xf numFmtId="0" fontId="1" fillId="0" borderId="0"/>
    <xf numFmtId="0" fontId="21" fillId="0" borderId="0"/>
    <xf numFmtId="164" fontId="1" fillId="0" borderId="0"/>
    <xf numFmtId="0" fontId="21" fillId="0" borderId="0"/>
    <xf numFmtId="0" fontId="21" fillId="0" borderId="0"/>
    <xf numFmtId="9" fontId="22" fillId="0" borderId="0" applyFont="0" applyFill="0" applyBorder="0" applyAlignment="0" applyProtection="0"/>
    <xf numFmtId="0" fontId="5" fillId="0" borderId="0"/>
    <xf numFmtId="0" fontId="21" fillId="0" borderId="0"/>
    <xf numFmtId="0" fontId="22" fillId="0" borderId="0"/>
    <xf numFmtId="0" fontId="22" fillId="0" borderId="0"/>
    <xf numFmtId="164" fontId="1" fillId="0" borderId="0"/>
    <xf numFmtId="0" fontId="22" fillId="0" borderId="0"/>
    <xf numFmtId="0" fontId="22" fillId="0" borderId="0"/>
    <xf numFmtId="0" fontId="22" fillId="0" borderId="0"/>
    <xf numFmtId="0" fontId="21" fillId="0" borderId="0"/>
    <xf numFmtId="0" fontId="30" fillId="0" borderId="0"/>
  </cellStyleXfs>
  <cellXfs count="304">
    <xf numFmtId="0" fontId="0" fillId="0" borderId="0" xfId="0"/>
    <xf numFmtId="164" fontId="0" fillId="0" borderId="0" xfId="0" applyNumberFormat="1" applyProtection="1"/>
    <xf numFmtId="164" fontId="0" fillId="0" borderId="0" xfId="0" applyNumberFormat="1" applyAlignment="1" applyProtection="1">
      <alignment horizontal="left"/>
    </xf>
    <xf numFmtId="164" fontId="0" fillId="0" borderId="0" xfId="0" applyNumberFormat="1" applyAlignment="1" applyProtection="1"/>
    <xf numFmtId="164" fontId="0" fillId="0" borderId="0" xfId="0" applyNumberFormat="1" applyAlignment="1" applyProtection="1">
      <alignment horizontal="fill"/>
    </xf>
    <xf numFmtId="164" fontId="2" fillId="0" borderId="0" xfId="0" applyNumberFormat="1" applyFont="1" applyAlignment="1" applyProtection="1">
      <alignment horizontal="center"/>
    </xf>
    <xf numFmtId="164" fontId="2" fillId="0" borderId="0" xfId="0" applyNumberFormat="1" applyFont="1" applyProtection="1"/>
    <xf numFmtId="164" fontId="0" fillId="0" borderId="0" xfId="0" applyNumberFormat="1" applyAlignment="1" applyProtection="1">
      <alignment horizontal="center"/>
    </xf>
    <xf numFmtId="0" fontId="10" fillId="2" borderId="0" xfId="0" applyFont="1" applyFill="1"/>
    <xf numFmtId="0" fontId="11" fillId="2" borderId="0" xfId="0" applyFont="1" applyFill="1"/>
    <xf numFmtId="0" fontId="12" fillId="2" borderId="0" xfId="0" applyFont="1" applyFill="1"/>
    <xf numFmtId="0" fontId="13" fillId="0" borderId="0" xfId="13" applyFont="1" applyAlignment="1">
      <alignment vertical="center" wrapText="1"/>
    </xf>
    <xf numFmtId="0" fontId="17" fillId="2" borderId="0" xfId="0" applyFont="1" applyFill="1"/>
    <xf numFmtId="2" fontId="12" fillId="2" borderId="0" xfId="0" applyNumberFormat="1" applyFont="1" applyFill="1"/>
    <xf numFmtId="164" fontId="0" fillId="0" borderId="0" xfId="0" applyNumberFormat="1"/>
    <xf numFmtId="164" fontId="0" fillId="0" borderId="0" xfId="0" applyNumberFormat="1" applyAlignment="1"/>
    <xf numFmtId="164" fontId="0" fillId="0" borderId="0" xfId="0" applyNumberFormat="1" applyAlignment="1">
      <alignment horizontal="right"/>
    </xf>
    <xf numFmtId="164" fontId="0" fillId="0" borderId="0" xfId="0" applyNumberFormat="1" applyAlignment="1">
      <alignment horizontal="center"/>
    </xf>
    <xf numFmtId="164" fontId="8" fillId="0" borderId="0" xfId="0" applyNumberFormat="1" applyFont="1"/>
    <xf numFmtId="164" fontId="8" fillId="0" borderId="0" xfId="0" applyNumberFormat="1" applyFont="1" applyProtection="1"/>
    <xf numFmtId="164" fontId="0" fillId="0" borderId="0" xfId="0" applyNumberFormat="1" applyAlignment="1">
      <alignment horizontal="left"/>
    </xf>
    <xf numFmtId="166" fontId="0" fillId="0" borderId="0" xfId="0" applyNumberFormat="1" applyAlignment="1" applyProtection="1">
      <alignment horizontal="center"/>
    </xf>
    <xf numFmtId="165" fontId="0" fillId="0" borderId="0" xfId="0" applyNumberFormat="1" applyProtection="1"/>
    <xf numFmtId="164" fontId="1" fillId="0" borderId="0" xfId="0" applyNumberFormat="1" applyFont="1" applyProtection="1"/>
    <xf numFmtId="0" fontId="10" fillId="0" borderId="0" xfId="3" applyFont="1"/>
    <xf numFmtId="0" fontId="11" fillId="0" borderId="0" xfId="3" applyFont="1"/>
    <xf numFmtId="0" fontId="12" fillId="0" borderId="0" xfId="3" applyFont="1"/>
    <xf numFmtId="1" fontId="12" fillId="0" borderId="0" xfId="3" applyNumberFormat="1" applyFont="1"/>
    <xf numFmtId="2" fontId="12" fillId="0" borderId="0" xfId="3" applyNumberFormat="1" applyFont="1"/>
    <xf numFmtId="2" fontId="17" fillId="0" borderId="1" xfId="3" applyNumberFormat="1" applyFont="1" applyBorder="1" applyAlignment="1">
      <alignment horizontal="center" vertical="center"/>
    </xf>
    <xf numFmtId="0" fontId="12" fillId="0" borderId="0" xfId="3" applyFont="1" applyAlignment="1">
      <alignment horizontal="left"/>
    </xf>
    <xf numFmtId="0" fontId="9" fillId="0" borderId="1" xfId="3" applyFont="1" applyBorder="1" applyAlignment="1">
      <alignment horizontal="left"/>
    </xf>
    <xf numFmtId="1" fontId="7" fillId="0" borderId="1" xfId="3" applyNumberFormat="1" applyFont="1" applyBorder="1" applyAlignment="1">
      <alignment horizontal="center" vertical="center"/>
    </xf>
    <xf numFmtId="2" fontId="7" fillId="0" borderId="1" xfId="3" applyNumberFormat="1" applyFont="1" applyBorder="1" applyAlignment="1">
      <alignment horizontal="center" vertical="center"/>
    </xf>
    <xf numFmtId="1" fontId="12" fillId="0" borderId="1" xfId="3" applyNumberFormat="1" applyFont="1" applyBorder="1" applyAlignment="1">
      <alignment horizontal="center" vertical="center"/>
    </xf>
    <xf numFmtId="2" fontId="12" fillId="0" borderId="1" xfId="3" applyNumberFormat="1" applyFont="1" applyBorder="1" applyAlignment="1">
      <alignment horizontal="center" vertical="center"/>
    </xf>
    <xf numFmtId="0" fontId="3" fillId="0" borderId="1" xfId="3" applyFont="1" applyBorder="1" applyAlignment="1">
      <alignment horizontal="left"/>
    </xf>
    <xf numFmtId="1" fontId="5" fillId="0" borderId="1" xfId="3" applyNumberFormat="1" applyFont="1" applyBorder="1" applyAlignment="1">
      <alignment horizontal="center" vertical="center"/>
    </xf>
    <xf numFmtId="2" fontId="5" fillId="0" borderId="1" xfId="3" applyNumberFormat="1" applyFont="1" applyBorder="1" applyAlignment="1">
      <alignment horizontal="center" vertical="center"/>
    </xf>
    <xf numFmtId="0" fontId="18" fillId="0" borderId="1" xfId="0" applyFont="1" applyBorder="1" applyAlignment="1">
      <alignment horizontal="justify" vertical="top" wrapText="1"/>
    </xf>
    <xf numFmtId="0" fontId="12" fillId="0" borderId="0" xfId="3" applyFont="1" applyAlignment="1">
      <alignment horizontal="center" vertical="center"/>
    </xf>
    <xf numFmtId="0" fontId="4" fillId="0" borderId="1" xfId="3" applyFont="1" applyBorder="1" applyAlignment="1">
      <alignment horizontal="center" vertical="center"/>
    </xf>
    <xf numFmtId="2" fontId="12" fillId="0" borderId="1" xfId="0" applyNumberFormat="1" applyFont="1" applyBorder="1" applyAlignment="1">
      <alignment horizontal="center"/>
    </xf>
    <xf numFmtId="2" fontId="19" fillId="0" borderId="1" xfId="3" applyNumberFormat="1" applyFont="1" applyBorder="1" applyAlignment="1">
      <alignment horizontal="center" vertical="center"/>
    </xf>
    <xf numFmtId="2" fontId="20" fillId="2" borderId="1" xfId="0" applyNumberFormat="1" applyFont="1" applyFill="1" applyBorder="1" applyAlignment="1">
      <alignment horizontal="center"/>
    </xf>
    <xf numFmtId="0" fontId="20" fillId="2" borderId="1" xfId="3" applyFont="1" applyFill="1" applyBorder="1" applyAlignment="1">
      <alignment horizontal="center" vertical="center"/>
    </xf>
    <xf numFmtId="0" fontId="9" fillId="0" borderId="1" xfId="3" quotePrefix="1" applyFont="1" applyBorder="1" applyAlignment="1">
      <alignment horizontal="left"/>
    </xf>
    <xf numFmtId="0" fontId="24" fillId="0" borderId="3" xfId="0" applyFont="1" applyBorder="1" applyAlignment="1">
      <alignment horizontal="justify" vertical="top" wrapText="1"/>
    </xf>
    <xf numFmtId="0" fontId="23" fillId="0" borderId="3" xfId="0" applyFont="1" applyBorder="1" applyAlignment="1">
      <alignment horizontal="justify" vertical="top" wrapText="1"/>
    </xf>
    <xf numFmtId="0" fontId="26" fillId="0" borderId="3" xfId="0" applyFont="1" applyBorder="1" applyAlignment="1">
      <alignment horizontal="justify" vertical="top" wrapText="1"/>
    </xf>
    <xf numFmtId="2" fontId="23" fillId="2" borderId="3" xfId="13" applyNumberFormat="1" applyFont="1" applyFill="1" applyBorder="1" applyAlignment="1">
      <alignment vertical="center" wrapText="1"/>
    </xf>
    <xf numFmtId="0" fontId="23" fillId="2" borderId="3" xfId="13" applyFont="1" applyFill="1" applyBorder="1" applyAlignment="1">
      <alignment vertical="center" wrapText="1"/>
    </xf>
    <xf numFmtId="0" fontId="24" fillId="0" borderId="3" xfId="0" applyNumberFormat="1" applyFont="1" applyBorder="1" applyAlignment="1">
      <alignment horizontal="center" vertical="center" wrapText="1"/>
    </xf>
    <xf numFmtId="2" fontId="23" fillId="2" borderId="3" xfId="8" applyNumberFormat="1" applyFont="1" applyFill="1" applyBorder="1" applyAlignment="1">
      <alignment horizontal="center" vertical="center" wrapText="1"/>
    </xf>
    <xf numFmtId="0" fontId="28" fillId="0" borderId="3" xfId="3" applyFont="1" applyBorder="1" applyAlignment="1">
      <alignment horizontal="left"/>
    </xf>
    <xf numFmtId="1" fontId="23" fillId="0" borderId="3" xfId="3" applyNumberFormat="1" applyFont="1" applyBorder="1" applyAlignment="1">
      <alignment horizontal="center" vertical="center"/>
    </xf>
    <xf numFmtId="2" fontId="23" fillId="0" borderId="3" xfId="3" applyNumberFormat="1" applyFont="1" applyBorder="1" applyAlignment="1">
      <alignment horizontal="center" vertical="center"/>
    </xf>
    <xf numFmtId="2" fontId="24" fillId="0" borderId="3" xfId="3" applyNumberFormat="1" applyFont="1" applyBorder="1" applyAlignment="1">
      <alignment horizontal="center" vertical="center"/>
    </xf>
    <xf numFmtId="2" fontId="25" fillId="2" borderId="3" xfId="0" applyNumberFormat="1" applyFont="1" applyFill="1" applyBorder="1" applyAlignment="1">
      <alignment horizontal="center"/>
    </xf>
    <xf numFmtId="2" fontId="25" fillId="0" borderId="3" xfId="3" applyNumberFormat="1" applyFont="1" applyBorder="1" applyAlignment="1">
      <alignment horizontal="center" vertical="center"/>
    </xf>
    <xf numFmtId="0" fontId="23" fillId="0" borderId="3" xfId="3" applyFont="1" applyBorder="1" applyAlignment="1">
      <alignment horizontal="center" vertical="center"/>
    </xf>
    <xf numFmtId="1" fontId="28" fillId="2" borderId="3" xfId="3" applyNumberFormat="1" applyFont="1" applyFill="1" applyBorder="1" applyAlignment="1">
      <alignment horizontal="center" vertical="center"/>
    </xf>
    <xf numFmtId="2" fontId="28" fillId="2" borderId="3" xfId="3" applyNumberFormat="1" applyFont="1" applyFill="1" applyBorder="1" applyAlignment="1">
      <alignment horizontal="center" vertical="center"/>
    </xf>
    <xf numFmtId="2" fontId="24" fillId="0" borderId="3" xfId="3" applyNumberFormat="1" applyFont="1" applyBorder="1" applyAlignment="1">
      <alignment vertical="center"/>
    </xf>
    <xf numFmtId="0" fontId="28" fillId="0" borderId="3" xfId="3" applyFont="1" applyBorder="1" applyAlignment="1">
      <alignment horizontal="left" vertical="center"/>
    </xf>
    <xf numFmtId="0" fontId="23" fillId="0" borderId="3" xfId="15" applyFont="1" applyBorder="1" applyAlignment="1">
      <alignment horizontal="left" vertical="center" wrapText="1"/>
    </xf>
    <xf numFmtId="1" fontId="17" fillId="0" borderId="4" xfId="3" applyNumberFormat="1" applyFont="1" applyBorder="1" applyAlignment="1">
      <alignment horizontal="center" vertical="center"/>
    </xf>
    <xf numFmtId="2" fontId="17" fillId="0" borderId="4" xfId="3" applyNumberFormat="1" applyFont="1" applyBorder="1" applyAlignment="1">
      <alignment horizontal="center" vertical="center"/>
    </xf>
    <xf numFmtId="0" fontId="25" fillId="2" borderId="3" xfId="3" applyFont="1" applyFill="1" applyBorder="1" applyAlignment="1">
      <alignment horizontal="center" vertical="center"/>
    </xf>
    <xf numFmtId="2" fontId="28" fillId="2" borderId="3" xfId="0" applyNumberFormat="1" applyFont="1" applyFill="1" applyBorder="1" applyAlignment="1">
      <alignment horizontal="center"/>
    </xf>
    <xf numFmtId="0" fontId="25" fillId="0" borderId="3" xfId="3" applyFont="1" applyBorder="1" applyAlignment="1">
      <alignment horizontal="center" vertical="center"/>
    </xf>
    <xf numFmtId="0" fontId="28" fillId="0" borderId="3" xfId="3" applyFont="1" applyBorder="1" applyAlignment="1">
      <alignment horizontal="center" vertical="center"/>
    </xf>
    <xf numFmtId="0" fontId="28" fillId="0" borderId="3" xfId="3" applyFont="1" applyBorder="1" applyAlignment="1">
      <alignment horizontal="center" vertical="center" wrapText="1"/>
    </xf>
    <xf numFmtId="2" fontId="25" fillId="2" borderId="3" xfId="0" applyNumberFormat="1" applyFont="1" applyFill="1" applyBorder="1"/>
    <xf numFmtId="0" fontId="24" fillId="0" borderId="3" xfId="3" applyFont="1" applyBorder="1" applyAlignment="1">
      <alignment horizontal="center" vertical="center"/>
    </xf>
    <xf numFmtId="0" fontId="28" fillId="0" borderId="3" xfId="3" applyFont="1" applyBorder="1" applyAlignment="1">
      <alignment horizontal="center"/>
    </xf>
    <xf numFmtId="0" fontId="3" fillId="0" borderId="3" xfId="3" applyFont="1" applyBorder="1" applyAlignment="1">
      <alignment horizontal="left"/>
    </xf>
    <xf numFmtId="0" fontId="4" fillId="2" borderId="3" xfId="3" applyFont="1" applyFill="1" applyBorder="1" applyAlignment="1">
      <alignment horizontal="center" vertical="center"/>
    </xf>
    <xf numFmtId="2" fontId="23" fillId="0" borderId="3" xfId="3" applyNumberFormat="1" applyFont="1" applyFill="1" applyBorder="1" applyAlignment="1">
      <alignment vertical="center" wrapText="1"/>
    </xf>
    <xf numFmtId="2" fontId="24" fillId="2" borderId="3" xfId="13" applyNumberFormat="1" applyFont="1" applyFill="1" applyBorder="1" applyAlignment="1">
      <alignment vertical="center" wrapText="1"/>
    </xf>
    <xf numFmtId="0" fontId="28" fillId="0" borderId="3" xfId="3" applyFont="1" applyBorder="1" applyAlignment="1">
      <alignment horizontal="left" vertical="center" wrapText="1"/>
    </xf>
    <xf numFmtId="2" fontId="23" fillId="0" borderId="3" xfId="3" applyNumberFormat="1" applyFont="1" applyBorder="1" applyAlignment="1">
      <alignment horizontal="right" vertical="center"/>
    </xf>
    <xf numFmtId="1" fontId="23" fillId="2" borderId="3" xfId="13" applyNumberFormat="1" applyFont="1" applyFill="1" applyBorder="1" applyAlignment="1">
      <alignment horizontal="center" vertical="center" wrapText="1"/>
    </xf>
    <xf numFmtId="2" fontId="24" fillId="0" borderId="3" xfId="3" applyNumberFormat="1" applyFont="1" applyBorder="1" applyAlignment="1">
      <alignment horizontal="right" vertical="center"/>
    </xf>
    <xf numFmtId="0" fontId="28" fillId="2" borderId="3" xfId="0" applyFont="1" applyFill="1" applyBorder="1"/>
    <xf numFmtId="0" fontId="23" fillId="0" borderId="3" xfId="3" applyFont="1" applyBorder="1" applyAlignment="1">
      <alignment horizontal="left" vertical="top" wrapText="1"/>
    </xf>
    <xf numFmtId="2" fontId="28" fillId="2" borderId="3" xfId="0" applyNumberFormat="1" applyFont="1" applyFill="1" applyBorder="1"/>
    <xf numFmtId="0" fontId="24" fillId="0" borderId="3" xfId="3" applyFont="1" applyBorder="1" applyAlignment="1">
      <alignment horizontal="right"/>
    </xf>
    <xf numFmtId="1" fontId="26" fillId="2" borderId="3" xfId="13" applyNumberFormat="1" applyFont="1" applyFill="1" applyBorder="1" applyAlignment="1">
      <alignment horizontal="center" vertical="center" wrapText="1"/>
    </xf>
    <xf numFmtId="2" fontId="23" fillId="2" borderId="3" xfId="13" applyNumberFormat="1" applyFont="1" applyFill="1" applyBorder="1" applyAlignment="1">
      <alignment horizontal="center" vertical="center" wrapText="1"/>
    </xf>
    <xf numFmtId="0" fontId="23" fillId="2" borderId="3" xfId="13" applyFont="1" applyFill="1" applyBorder="1" applyAlignment="1">
      <alignment horizontal="center" vertical="center" wrapText="1"/>
    </xf>
    <xf numFmtId="2" fontId="26" fillId="2" borderId="3" xfId="13" applyNumberFormat="1" applyFont="1" applyFill="1" applyBorder="1" applyAlignment="1">
      <alignment horizontal="center" vertical="center" wrapText="1"/>
    </xf>
    <xf numFmtId="1" fontId="25" fillId="0" borderId="3" xfId="3" applyNumberFormat="1" applyFont="1" applyBorder="1" applyAlignment="1">
      <alignment horizontal="center" vertical="center"/>
    </xf>
    <xf numFmtId="2" fontId="23" fillId="0" borderId="3" xfId="3" applyNumberFormat="1" applyFont="1" applyBorder="1" applyAlignment="1">
      <alignment horizontal="center" vertical="center"/>
    </xf>
    <xf numFmtId="164" fontId="29" fillId="2" borderId="0" xfId="0" applyNumberFormat="1" applyFont="1" applyFill="1" applyBorder="1"/>
    <xf numFmtId="164" fontId="29" fillId="2" borderId="0" xfId="0" applyNumberFormat="1" applyFont="1" applyFill="1" applyBorder="1" applyAlignment="1" applyProtection="1"/>
    <xf numFmtId="164" fontId="29" fillId="2" borderId="0" xfId="0" applyNumberFormat="1" applyFont="1" applyFill="1" applyBorder="1" applyAlignment="1" applyProtection="1">
      <alignment horizontal="left"/>
    </xf>
    <xf numFmtId="164" fontId="29" fillId="2" borderId="0" xfId="0" applyNumberFormat="1" applyFont="1" applyFill="1" applyBorder="1" applyProtection="1"/>
    <xf numFmtId="2" fontId="4" fillId="2" borderId="3" xfId="0" applyNumberFormat="1" applyFont="1" applyFill="1" applyBorder="1"/>
    <xf numFmtId="0" fontId="16" fillId="2" borderId="4" xfId="13" applyFont="1" applyFill="1" applyBorder="1" applyAlignment="1">
      <alignment horizontal="center" vertical="center" wrapText="1"/>
    </xf>
    <xf numFmtId="0" fontId="6" fillId="0" borderId="3" xfId="0" applyFont="1" applyBorder="1" applyAlignment="1">
      <alignment horizontal="justify" vertical="top" wrapText="1"/>
    </xf>
    <xf numFmtId="0" fontId="5" fillId="0" borderId="3" xfId="0" applyFont="1" applyBorder="1" applyAlignment="1">
      <alignment horizontal="justify" vertical="top" wrapText="1"/>
    </xf>
    <xf numFmtId="0" fontId="28" fillId="2" borderId="3" xfId="0" applyFont="1" applyFill="1" applyBorder="1" applyAlignment="1">
      <alignment horizontal="center"/>
    </xf>
    <xf numFmtId="2" fontId="23" fillId="0" borderId="3" xfId="3" applyNumberFormat="1" applyFont="1" applyBorder="1" applyAlignment="1">
      <alignment horizontal="center" vertical="center"/>
    </xf>
    <xf numFmtId="1" fontId="26" fillId="2" borderId="3" xfId="13" applyNumberFormat="1" applyFont="1" applyFill="1" applyBorder="1" applyAlignment="1">
      <alignment horizontal="center" vertical="center" wrapText="1"/>
    </xf>
    <xf numFmtId="2" fontId="26" fillId="2" borderId="3" xfId="13" applyNumberFormat="1" applyFont="1" applyFill="1" applyBorder="1" applyAlignment="1">
      <alignment horizontal="center" vertical="center" wrapText="1"/>
    </xf>
    <xf numFmtId="2" fontId="23" fillId="0" borderId="3" xfId="3" applyNumberFormat="1" applyFont="1" applyBorder="1" applyAlignment="1">
      <alignment horizontal="center" vertical="center"/>
    </xf>
    <xf numFmtId="0" fontId="5" fillId="0" borderId="1" xfId="0" applyFont="1" applyBorder="1" applyAlignment="1">
      <alignment horizontal="justify" vertical="top" wrapText="1"/>
    </xf>
    <xf numFmtId="0" fontId="6" fillId="0" borderId="1" xfId="0" applyFont="1" applyBorder="1" applyAlignment="1">
      <alignment horizontal="justify" vertical="top" wrapText="1"/>
    </xf>
    <xf numFmtId="2" fontId="26" fillId="0" borderId="1" xfId="14" applyNumberFormat="1" applyFont="1" applyBorder="1" applyAlignment="1">
      <alignment horizontal="justify" vertical="top" wrapText="1"/>
    </xf>
    <xf numFmtId="0" fontId="5" fillId="0" borderId="0" xfId="0" applyFont="1" applyBorder="1" applyAlignment="1">
      <alignment horizontal="justify" vertical="top" wrapText="1"/>
    </xf>
    <xf numFmtId="2" fontId="23" fillId="0" borderId="3" xfId="3" applyNumberFormat="1" applyFont="1" applyBorder="1" applyAlignment="1">
      <alignment horizontal="center" vertical="center"/>
    </xf>
    <xf numFmtId="1" fontId="5" fillId="0" borderId="3" xfId="3" applyNumberFormat="1" applyFont="1" applyBorder="1" applyAlignment="1">
      <alignment horizontal="center" vertical="center"/>
    </xf>
    <xf numFmtId="0" fontId="5" fillId="2" borderId="3" xfId="13" applyFont="1" applyFill="1" applyBorder="1" applyAlignment="1">
      <alignment horizontal="center" vertical="center" wrapText="1"/>
    </xf>
    <xf numFmtId="2" fontId="5" fillId="0" borderId="3" xfId="3" applyNumberFormat="1" applyFont="1" applyBorder="1" applyAlignment="1">
      <alignment horizontal="center" vertical="center"/>
    </xf>
    <xf numFmtId="2" fontId="23" fillId="0" borderId="3" xfId="3" applyNumberFormat="1" applyFont="1" applyBorder="1" applyAlignment="1">
      <alignment horizontal="center" vertical="center"/>
    </xf>
    <xf numFmtId="1" fontId="25" fillId="0" borderId="3" xfId="3" applyNumberFormat="1" applyFont="1" applyBorder="1" applyAlignment="1">
      <alignment horizontal="center" vertical="center"/>
    </xf>
    <xf numFmtId="2" fontId="23" fillId="0" borderId="3" xfId="3" applyNumberFormat="1" applyFont="1" applyBorder="1" applyAlignment="1">
      <alignment horizontal="center" vertical="center"/>
    </xf>
    <xf numFmtId="4" fontId="27" fillId="0" borderId="1" xfId="14" applyNumberFormat="1" applyFont="1" applyBorder="1" applyAlignment="1">
      <alignment horizontal="justify" vertical="top" wrapText="1"/>
    </xf>
    <xf numFmtId="0" fontId="27" fillId="0" borderId="1" xfId="0" applyFont="1" applyBorder="1" applyAlignment="1">
      <alignment horizontal="justify" vertical="top" wrapText="1"/>
    </xf>
    <xf numFmtId="0" fontId="5" fillId="0" borderId="1" xfId="0" applyNumberFormat="1" applyFont="1" applyBorder="1" applyAlignment="1">
      <alignment horizontal="justify" vertical="center" wrapText="1"/>
    </xf>
    <xf numFmtId="0" fontId="5" fillId="0" borderId="1" xfId="0" applyFont="1" applyFill="1" applyBorder="1" applyAlignment="1">
      <alignment horizontal="justify" vertical="top" wrapText="1"/>
    </xf>
    <xf numFmtId="0" fontId="5" fillId="2" borderId="3" xfId="0" applyFont="1" applyFill="1" applyBorder="1" applyAlignment="1">
      <alignment horizontal="justify" vertical="top" wrapText="1"/>
    </xf>
    <xf numFmtId="2" fontId="5" fillId="0" borderId="3" xfId="3" applyNumberFormat="1" applyFont="1" applyBorder="1" applyAlignment="1">
      <alignment horizontal="right" vertical="center"/>
    </xf>
    <xf numFmtId="2" fontId="24" fillId="2" borderId="3" xfId="3" applyNumberFormat="1" applyFont="1" applyFill="1" applyBorder="1" applyAlignment="1">
      <alignment horizontal="center" vertical="center"/>
    </xf>
    <xf numFmtId="0" fontId="5" fillId="0" borderId="0" xfId="0" quotePrefix="1" applyFont="1" applyBorder="1" applyAlignment="1">
      <alignment horizontal="justify" vertical="top" wrapText="1"/>
    </xf>
    <xf numFmtId="0" fontId="32" fillId="0" borderId="1" xfId="17" applyFont="1" applyBorder="1" applyAlignment="1">
      <alignment horizontal="center" vertical="center"/>
    </xf>
    <xf numFmtId="0" fontId="32" fillId="2" borderId="1" xfId="17" applyFont="1" applyFill="1" applyBorder="1" applyAlignment="1">
      <alignment horizontal="center" vertical="center" wrapText="1"/>
    </xf>
    <xf numFmtId="0" fontId="33" fillId="0" borderId="1" xfId="0" applyFont="1" applyBorder="1"/>
    <xf numFmtId="2" fontId="32" fillId="0" borderId="1" xfId="0" applyNumberFormat="1" applyFont="1" applyBorder="1" applyAlignment="1">
      <alignment horizontal="left" vertical="center" wrapText="1"/>
    </xf>
    <xf numFmtId="0" fontId="34" fillId="2" borderId="1" xfId="17" applyFont="1" applyFill="1" applyBorder="1" applyAlignment="1">
      <alignment horizontal="center" vertical="center" wrapText="1"/>
    </xf>
    <xf numFmtId="1" fontId="34" fillId="0" borderId="1" xfId="0" applyNumberFormat="1" applyFont="1" applyBorder="1" applyAlignment="1">
      <alignment horizontal="center" vertical="center"/>
    </xf>
    <xf numFmtId="1" fontId="34" fillId="2" borderId="1" xfId="17" applyNumberFormat="1" applyFont="1" applyFill="1" applyBorder="1" applyAlignment="1">
      <alignment horizontal="center" vertical="center" wrapText="1"/>
    </xf>
    <xf numFmtId="2" fontId="34" fillId="2" borderId="1" xfId="17" applyNumberFormat="1" applyFont="1" applyFill="1" applyBorder="1" applyAlignment="1">
      <alignment horizontal="center" vertical="center" wrapText="1"/>
    </xf>
    <xf numFmtId="2" fontId="34" fillId="0" borderId="1" xfId="17" applyNumberFormat="1" applyFont="1" applyFill="1" applyBorder="1" applyAlignment="1">
      <alignment vertical="center"/>
    </xf>
    <xf numFmtId="0" fontId="0" fillId="0" borderId="0" xfId="0" applyBorder="1"/>
    <xf numFmtId="2" fontId="34" fillId="0" borderId="1" xfId="0" applyNumberFormat="1" applyFont="1" applyBorder="1" applyAlignment="1">
      <alignment horizontal="left" vertical="center" wrapText="1"/>
    </xf>
    <xf numFmtId="0" fontId="35" fillId="2" borderId="0" xfId="17" applyFont="1" applyFill="1" applyBorder="1" applyAlignment="1">
      <alignment horizontal="center" vertical="center" wrapText="1"/>
    </xf>
    <xf numFmtId="1" fontId="35" fillId="0" borderId="0" xfId="0" applyNumberFormat="1" applyFont="1" applyBorder="1" applyAlignment="1">
      <alignment horizontal="center" vertical="center"/>
    </xf>
    <xf numFmtId="1" fontId="35" fillId="2" borderId="0" xfId="17" applyNumberFormat="1" applyFont="1" applyFill="1" applyBorder="1" applyAlignment="1">
      <alignment horizontal="center" vertical="center" wrapText="1"/>
    </xf>
    <xf numFmtId="2" fontId="35" fillId="2" borderId="0" xfId="17" applyNumberFormat="1" applyFont="1" applyFill="1" applyBorder="1" applyAlignment="1">
      <alignment horizontal="center" vertical="center" wrapText="1"/>
    </xf>
    <xf numFmtId="2" fontId="35" fillId="0" borderId="0" xfId="17" applyNumberFormat="1" applyFont="1" applyFill="1" applyBorder="1" applyAlignment="1">
      <alignment vertical="center"/>
    </xf>
    <xf numFmtId="0" fontId="36" fillId="0" borderId="1" xfId="0" applyFont="1" applyBorder="1"/>
    <xf numFmtId="2" fontId="32" fillId="0" borderId="1" xfId="17" applyNumberFormat="1" applyFont="1" applyFill="1" applyBorder="1" applyAlignment="1">
      <alignment vertical="center"/>
    </xf>
    <xf numFmtId="2" fontId="37" fillId="0" borderId="0" xfId="0" applyNumberFormat="1" applyFont="1"/>
    <xf numFmtId="0" fontId="36" fillId="0" borderId="1" xfId="0" applyFont="1" applyBorder="1" applyAlignment="1">
      <alignment horizontal="center"/>
    </xf>
    <xf numFmtId="2" fontId="36" fillId="0" borderId="1" xfId="0" applyNumberFormat="1" applyFont="1" applyBorder="1"/>
    <xf numFmtId="168" fontId="38" fillId="0" borderId="1" xfId="0" applyNumberFormat="1" applyFont="1" applyBorder="1"/>
    <xf numFmtId="0" fontId="38" fillId="0" borderId="0" xfId="0" applyFont="1" applyAlignment="1">
      <alignment horizontal="right"/>
    </xf>
    <xf numFmtId="1" fontId="25" fillId="0" borderId="3" xfId="3" applyNumberFormat="1" applyFont="1" applyBorder="1" applyAlignment="1">
      <alignment horizontal="center" vertical="center"/>
    </xf>
    <xf numFmtId="0" fontId="16" fillId="2" borderId="1" xfId="13" applyFont="1" applyFill="1" applyBorder="1" applyAlignment="1">
      <alignment horizontal="center" vertical="center" wrapText="1"/>
    </xf>
    <xf numFmtId="0" fontId="6" fillId="0" borderId="5" xfId="0" applyFont="1" applyBorder="1" applyAlignment="1">
      <alignment horizontal="justify" vertical="top" wrapText="1"/>
    </xf>
    <xf numFmtId="1" fontId="26" fillId="2" borderId="6" xfId="13" applyNumberFormat="1" applyFont="1" applyFill="1" applyBorder="1" applyAlignment="1">
      <alignment horizontal="center" vertical="center" wrapText="1"/>
    </xf>
    <xf numFmtId="2" fontId="26" fillId="2" borderId="6" xfId="13" applyNumberFormat="1" applyFont="1" applyFill="1" applyBorder="1" applyAlignment="1">
      <alignment horizontal="center" vertical="center" wrapText="1"/>
    </xf>
    <xf numFmtId="0" fontId="6" fillId="0" borderId="6" xfId="0" applyFont="1" applyBorder="1" applyAlignment="1">
      <alignment horizontal="justify" vertical="top" wrapText="1"/>
    </xf>
    <xf numFmtId="2" fontId="23" fillId="2" borderId="6" xfId="13" applyNumberFormat="1" applyFont="1" applyFill="1" applyBorder="1" applyAlignment="1">
      <alignment horizontal="center" vertical="center" wrapText="1"/>
    </xf>
    <xf numFmtId="0" fontId="23" fillId="2" borderId="6" xfId="13" applyFont="1" applyFill="1" applyBorder="1" applyAlignment="1">
      <alignment horizontal="center" vertical="center" wrapText="1"/>
    </xf>
    <xf numFmtId="2" fontId="23" fillId="0" borderId="6" xfId="3" applyNumberFormat="1" applyFont="1" applyFill="1" applyBorder="1" applyAlignment="1">
      <alignment vertical="center" wrapText="1"/>
    </xf>
    <xf numFmtId="0" fontId="5" fillId="0" borderId="6" xfId="0" applyFont="1" applyBorder="1" applyAlignment="1">
      <alignment horizontal="justify" vertical="top" wrapText="1"/>
    </xf>
    <xf numFmtId="0" fontId="5" fillId="2" borderId="6" xfId="13" applyFont="1" applyFill="1" applyBorder="1" applyAlignment="1">
      <alignment horizontal="center" vertical="center" wrapText="1"/>
    </xf>
    <xf numFmtId="4" fontId="27" fillId="0" borderId="6" xfId="14" applyNumberFormat="1" applyFont="1" applyBorder="1" applyAlignment="1">
      <alignment horizontal="justify" vertical="top" wrapText="1"/>
    </xf>
    <xf numFmtId="2" fontId="5" fillId="2" borderId="6" xfId="13" applyNumberFormat="1" applyFont="1" applyFill="1" applyBorder="1" applyAlignment="1">
      <alignment horizontal="center" vertical="center" wrapText="1"/>
    </xf>
    <xf numFmtId="0" fontId="27" fillId="0" borderId="6" xfId="0" applyFont="1" applyBorder="1" applyAlignment="1">
      <alignment horizontal="justify" vertical="top" wrapText="1"/>
    </xf>
    <xf numFmtId="2" fontId="26" fillId="0" borderId="6" xfId="14" applyNumberFormat="1" applyFont="1" applyBorder="1" applyAlignment="1">
      <alignment horizontal="justify" vertical="top" wrapText="1"/>
    </xf>
    <xf numFmtId="0" fontId="5" fillId="0" borderId="6" xfId="0" applyNumberFormat="1" applyFont="1" applyBorder="1" applyAlignment="1">
      <alignment horizontal="justify" vertical="center" wrapText="1"/>
    </xf>
    <xf numFmtId="0" fontId="5" fillId="0" borderId="6" xfId="0" applyFont="1" applyFill="1" applyBorder="1" applyAlignment="1">
      <alignment horizontal="justify" vertical="top" wrapText="1"/>
    </xf>
    <xf numFmtId="0" fontId="5" fillId="2" borderId="6" xfId="0" applyFont="1" applyFill="1" applyBorder="1" applyAlignment="1">
      <alignment horizontal="justify" vertical="top" wrapText="1"/>
    </xf>
    <xf numFmtId="2" fontId="23" fillId="2" borderId="6" xfId="13" applyNumberFormat="1" applyFont="1" applyFill="1" applyBorder="1" applyAlignment="1">
      <alignment vertical="center" wrapText="1"/>
    </xf>
    <xf numFmtId="0" fontId="23" fillId="2" borderId="6" xfId="13" applyFont="1" applyFill="1" applyBorder="1" applyAlignment="1">
      <alignment vertical="center" wrapText="1"/>
    </xf>
    <xf numFmtId="168" fontId="26" fillId="2" borderId="6" xfId="13" applyNumberFormat="1" applyFont="1" applyFill="1" applyBorder="1" applyAlignment="1">
      <alignment horizontal="center" vertical="center" wrapText="1"/>
    </xf>
    <xf numFmtId="0" fontId="26" fillId="0" borderId="6" xfId="0" applyFont="1" applyBorder="1" applyAlignment="1">
      <alignment horizontal="justify" vertical="top" wrapText="1"/>
    </xf>
    <xf numFmtId="0" fontId="5" fillId="2" borderId="6" xfId="13" applyFont="1" applyFill="1" applyBorder="1" applyAlignment="1">
      <alignment vertical="center" wrapText="1"/>
    </xf>
    <xf numFmtId="1" fontId="17" fillId="0" borderId="1" xfId="3" applyNumberFormat="1" applyFont="1" applyBorder="1" applyAlignment="1">
      <alignment horizontal="center" vertical="center"/>
    </xf>
    <xf numFmtId="2" fontId="0" fillId="0" borderId="0" xfId="0" applyNumberFormat="1"/>
    <xf numFmtId="1" fontId="26" fillId="2" borderId="7" xfId="13" applyNumberFormat="1" applyFont="1" applyFill="1" applyBorder="1" applyAlignment="1">
      <alignment horizontal="center" vertical="center" wrapText="1"/>
    </xf>
    <xf numFmtId="2" fontId="26" fillId="2" borderId="7" xfId="13" applyNumberFormat="1" applyFont="1" applyFill="1" applyBorder="1" applyAlignment="1">
      <alignment horizontal="center" vertical="center" wrapText="1"/>
    </xf>
    <xf numFmtId="0" fontId="6" fillId="0" borderId="7" xfId="0" applyFont="1" applyBorder="1" applyAlignment="1">
      <alignment horizontal="justify" vertical="top" wrapText="1"/>
    </xf>
    <xf numFmtId="2" fontId="23" fillId="2" borderId="7" xfId="13" applyNumberFormat="1" applyFont="1" applyFill="1" applyBorder="1" applyAlignment="1">
      <alignment horizontal="center" vertical="center" wrapText="1"/>
    </xf>
    <xf numFmtId="0" fontId="23" fillId="2" borderId="7" xfId="13" applyFont="1" applyFill="1" applyBorder="1" applyAlignment="1">
      <alignment horizontal="center" vertical="center" wrapText="1"/>
    </xf>
    <xf numFmtId="2" fontId="23" fillId="0" borderId="7" xfId="3" applyNumberFormat="1" applyFont="1" applyFill="1" applyBorder="1" applyAlignment="1">
      <alignment vertical="center" wrapText="1"/>
    </xf>
    <xf numFmtId="0" fontId="26" fillId="2" borderId="6" xfId="0" applyFont="1" applyFill="1" applyBorder="1" applyAlignment="1">
      <alignment horizontal="justify" vertical="center" wrapText="1"/>
    </xf>
    <xf numFmtId="4" fontId="26" fillId="0" borderId="6" xfId="14" applyNumberFormat="1" applyFont="1" applyBorder="1" applyAlignment="1">
      <alignment horizontal="justify" vertical="top" wrapText="1"/>
    </xf>
    <xf numFmtId="1" fontId="26" fillId="2" borderId="8" xfId="13" applyNumberFormat="1" applyFont="1" applyFill="1" applyBorder="1" applyAlignment="1">
      <alignment horizontal="center" vertical="center" wrapText="1"/>
    </xf>
    <xf numFmtId="2" fontId="23" fillId="2" borderId="8" xfId="13" applyNumberFormat="1" applyFont="1" applyFill="1" applyBorder="1" applyAlignment="1">
      <alignment horizontal="center" vertical="center" wrapText="1"/>
    </xf>
    <xf numFmtId="0" fontId="24" fillId="0" borderId="8" xfId="0" applyNumberFormat="1" applyFont="1" applyBorder="1" applyAlignment="1">
      <alignment horizontal="center" vertical="center" wrapText="1"/>
    </xf>
    <xf numFmtId="2" fontId="23" fillId="2" borderId="8" xfId="8" applyNumberFormat="1" applyFont="1" applyFill="1" applyBorder="1" applyAlignment="1">
      <alignment horizontal="center" vertical="center" wrapText="1"/>
    </xf>
    <xf numFmtId="2" fontId="24" fillId="2" borderId="8" xfId="13" applyNumberFormat="1" applyFont="1" applyFill="1" applyBorder="1" applyAlignment="1">
      <alignment vertical="center" wrapText="1"/>
    </xf>
    <xf numFmtId="164" fontId="6" fillId="2" borderId="0" xfId="0" applyNumberFormat="1" applyFont="1" applyFill="1" applyAlignment="1" applyProtection="1">
      <alignment horizontal="left"/>
    </xf>
    <xf numFmtId="164" fontId="6" fillId="2" borderId="0" xfId="0" applyNumberFormat="1" applyFont="1" applyFill="1" applyAlignment="1" applyProtection="1">
      <alignment horizontal="right"/>
    </xf>
    <xf numFmtId="164" fontId="6" fillId="2" borderId="0" xfId="0" applyNumberFormat="1" applyFont="1" applyFill="1" applyProtection="1"/>
    <xf numFmtId="164" fontId="6" fillId="2" borderId="0" xfId="0" applyNumberFormat="1" applyFont="1" applyFill="1" applyAlignment="1" applyProtection="1">
      <alignment horizontal="center"/>
    </xf>
    <xf numFmtId="164" fontId="6" fillId="2" borderId="0" xfId="0" applyNumberFormat="1" applyFont="1" applyFill="1"/>
    <xf numFmtId="164" fontId="6" fillId="2" borderId="0" xfId="0" applyNumberFormat="1" applyFont="1" applyFill="1" applyAlignment="1">
      <alignment horizontal="left"/>
    </xf>
    <xf numFmtId="164" fontId="5" fillId="2" borderId="0" xfId="0" applyNumberFormat="1" applyFont="1" applyFill="1" applyAlignment="1" applyProtection="1">
      <alignment horizontal="center"/>
    </xf>
    <xf numFmtId="164" fontId="6" fillId="2" borderId="0" xfId="0" applyNumberFormat="1" applyFont="1" applyFill="1" applyAlignment="1" applyProtection="1">
      <alignment horizontal="fill"/>
    </xf>
    <xf numFmtId="164" fontId="6" fillId="2" borderId="0" xfId="0" applyNumberFormat="1" applyFont="1" applyFill="1" applyAlignment="1" applyProtection="1">
      <alignment horizontal="center" wrapText="1"/>
    </xf>
    <xf numFmtId="164" fontId="6" fillId="2" borderId="0" xfId="0" applyNumberFormat="1" applyFont="1" applyFill="1" applyAlignment="1" applyProtection="1">
      <alignment horizontal="left" wrapText="1"/>
    </xf>
    <xf numFmtId="164" fontId="5" fillId="2" borderId="0" xfId="0" applyNumberFormat="1" applyFont="1" applyFill="1" applyProtection="1"/>
    <xf numFmtId="164" fontId="29" fillId="2" borderId="0" xfId="0" applyNumberFormat="1" applyFont="1" applyFill="1"/>
    <xf numFmtId="164" fontId="29" fillId="2" borderId="0" xfId="0" applyNumberFormat="1" applyFont="1" applyFill="1" applyAlignment="1"/>
    <xf numFmtId="164" fontId="29" fillId="2" borderId="0" xfId="0" applyNumberFormat="1" applyFont="1" applyFill="1" applyAlignment="1">
      <alignment horizontal="left"/>
    </xf>
    <xf numFmtId="164" fontId="29" fillId="2" borderId="0" xfId="0" applyNumberFormat="1" applyFont="1" applyFill="1" applyAlignment="1" applyProtection="1">
      <alignment horizontal="center"/>
    </xf>
    <xf numFmtId="164" fontId="29" fillId="2" borderId="0" xfId="0" applyNumberFormat="1" applyFont="1" applyFill="1" applyAlignment="1" applyProtection="1"/>
    <xf numFmtId="164" fontId="29" fillId="2" borderId="0" xfId="0" applyNumberFormat="1" applyFont="1" applyFill="1" applyAlignment="1" applyProtection="1">
      <alignment horizontal="fill"/>
    </xf>
    <xf numFmtId="164" fontId="29" fillId="2" borderId="0" xfId="0" applyNumberFormat="1" applyFont="1" applyFill="1" applyAlignment="1" applyProtection="1">
      <alignment horizontal="left"/>
    </xf>
    <xf numFmtId="164" fontId="29" fillId="2" borderId="0" xfId="0" applyNumberFormat="1" applyFont="1" applyFill="1" applyProtection="1"/>
    <xf numFmtId="165" fontId="29" fillId="2" borderId="0" xfId="0" applyNumberFormat="1" applyFont="1" applyFill="1" applyProtection="1"/>
    <xf numFmtId="166" fontId="29" fillId="2" borderId="0" xfId="0" applyNumberFormat="1" applyFont="1" applyFill="1" applyAlignment="1" applyProtection="1">
      <alignment horizontal="center"/>
    </xf>
    <xf numFmtId="166" fontId="29" fillId="2" borderId="0" xfId="0" applyNumberFormat="1" applyFont="1" applyFill="1" applyAlignment="1" applyProtection="1">
      <alignment horizontal="left"/>
    </xf>
    <xf numFmtId="167" fontId="29" fillId="2" borderId="0" xfId="0" applyNumberFormat="1" applyFont="1" applyFill="1" applyAlignment="1">
      <alignment horizontal="center"/>
    </xf>
    <xf numFmtId="164" fontId="29" fillId="2" borderId="0" xfId="0" applyNumberFormat="1" applyFont="1" applyFill="1" applyAlignment="1" applyProtection="1">
      <alignment horizontal="left" wrapText="1"/>
    </xf>
    <xf numFmtId="164" fontId="29" fillId="2" borderId="0" xfId="0" applyNumberFormat="1" applyFont="1" applyFill="1" applyAlignment="1">
      <alignment horizontal="center"/>
    </xf>
    <xf numFmtId="164" fontId="5" fillId="2" borderId="0" xfId="0" applyNumberFormat="1" applyFont="1" applyFill="1" applyAlignment="1" applyProtection="1">
      <alignment horizontal="right"/>
    </xf>
    <xf numFmtId="0" fontId="28" fillId="0" borderId="9" xfId="3" applyFont="1" applyBorder="1" applyAlignment="1">
      <alignment horizontal="center" vertical="center" wrapText="1"/>
    </xf>
    <xf numFmtId="0" fontId="6" fillId="0" borderId="9" xfId="0" applyFont="1" applyBorder="1" applyAlignment="1">
      <alignment horizontal="justify" vertical="top" wrapText="1"/>
    </xf>
    <xf numFmtId="1" fontId="25" fillId="0" borderId="9" xfId="3" applyNumberFormat="1" applyFont="1" applyBorder="1" applyAlignment="1">
      <alignment horizontal="center" vertical="center"/>
    </xf>
    <xf numFmtId="2" fontId="25" fillId="0" borderId="9" xfId="3" applyNumberFormat="1" applyFont="1" applyBorder="1" applyAlignment="1">
      <alignment horizontal="center" vertical="center"/>
    </xf>
    <xf numFmtId="0" fontId="28" fillId="0" borderId="9" xfId="3" applyFont="1" applyBorder="1" applyAlignment="1">
      <alignment horizontal="center" vertical="center"/>
    </xf>
    <xf numFmtId="0" fontId="28" fillId="0" borderId="6" xfId="3" applyFont="1" applyBorder="1" applyAlignment="1">
      <alignment horizontal="center" vertical="center" wrapText="1"/>
    </xf>
    <xf numFmtId="1" fontId="23" fillId="0" borderId="6" xfId="3" applyNumberFormat="1" applyFont="1" applyBorder="1" applyAlignment="1">
      <alignment horizontal="center" vertical="center"/>
    </xf>
    <xf numFmtId="2" fontId="23" fillId="0" borderId="6" xfId="3" applyNumberFormat="1" applyFont="1" applyBorder="1" applyAlignment="1">
      <alignment horizontal="center" vertical="center"/>
    </xf>
    <xf numFmtId="0" fontId="28" fillId="0" borderId="6" xfId="3" applyFont="1" applyBorder="1" applyAlignment="1">
      <alignment horizontal="center" vertical="center"/>
    </xf>
    <xf numFmtId="0" fontId="28" fillId="0" borderId="6" xfId="3" applyFont="1" applyBorder="1" applyAlignment="1">
      <alignment horizontal="left"/>
    </xf>
    <xf numFmtId="0" fontId="24" fillId="0" borderId="6" xfId="0" applyFont="1" applyBorder="1" applyAlignment="1">
      <alignment horizontal="justify" vertical="top" wrapText="1"/>
    </xf>
    <xf numFmtId="2" fontId="24" fillId="0" borderId="6" xfId="3" applyNumberFormat="1" applyFont="1" applyBorder="1" applyAlignment="1">
      <alignment horizontal="center" vertical="center"/>
    </xf>
    <xf numFmtId="2" fontId="25" fillId="2" borderId="6" xfId="0" applyNumberFormat="1" applyFont="1" applyFill="1" applyBorder="1" applyAlignment="1">
      <alignment horizontal="center"/>
    </xf>
    <xf numFmtId="0" fontId="4" fillId="2" borderId="6" xfId="3" applyFont="1" applyFill="1" applyBorder="1" applyAlignment="1">
      <alignment horizontal="center" vertical="center"/>
    </xf>
    <xf numFmtId="0" fontId="25" fillId="2" borderId="6" xfId="3" applyFont="1" applyFill="1" applyBorder="1" applyAlignment="1">
      <alignment horizontal="center" vertical="center"/>
    </xf>
    <xf numFmtId="1" fontId="25" fillId="0" borderId="6" xfId="3" applyNumberFormat="1" applyFont="1" applyBorder="1" applyAlignment="1">
      <alignment horizontal="center" vertical="center"/>
    </xf>
    <xf numFmtId="2" fontId="25" fillId="0" borderId="6" xfId="3" applyNumberFormat="1" applyFont="1" applyBorder="1" applyAlignment="1">
      <alignment horizontal="center" vertical="center"/>
    </xf>
    <xf numFmtId="1" fontId="28" fillId="2" borderId="6" xfId="3" applyNumberFormat="1" applyFont="1" applyFill="1" applyBorder="1" applyAlignment="1">
      <alignment horizontal="center" vertical="center"/>
    </xf>
    <xf numFmtId="2" fontId="28" fillId="2" borderId="6" xfId="3" applyNumberFormat="1" applyFont="1" applyFill="1" applyBorder="1" applyAlignment="1">
      <alignment horizontal="center" vertical="center"/>
    </xf>
    <xf numFmtId="2" fontId="28" fillId="2" borderId="6" xfId="0" applyNumberFormat="1" applyFont="1" applyFill="1" applyBorder="1" applyAlignment="1">
      <alignment horizontal="center"/>
    </xf>
    <xf numFmtId="0" fontId="23" fillId="0" borderId="6" xfId="0" applyFont="1" applyBorder="1" applyAlignment="1">
      <alignment horizontal="justify" vertical="top" wrapText="1"/>
    </xf>
    <xf numFmtId="1" fontId="5" fillId="0" borderId="6" xfId="3" applyNumberFormat="1" applyFont="1" applyBorder="1" applyAlignment="1">
      <alignment horizontal="center" vertical="center"/>
    </xf>
    <xf numFmtId="2" fontId="24" fillId="2" borderId="6" xfId="3" applyNumberFormat="1" applyFont="1" applyFill="1" applyBorder="1" applyAlignment="1">
      <alignment horizontal="center" vertical="center"/>
    </xf>
    <xf numFmtId="0" fontId="12" fillId="0" borderId="6" xfId="3" applyFont="1" applyBorder="1"/>
    <xf numFmtId="0" fontId="25" fillId="0" borderId="6" xfId="3" applyFont="1" applyBorder="1" applyAlignment="1">
      <alignment horizontal="center" vertical="center"/>
    </xf>
    <xf numFmtId="0" fontId="3" fillId="0" borderId="6" xfId="3" applyFont="1" applyBorder="1" applyAlignment="1">
      <alignment horizontal="left"/>
    </xf>
    <xf numFmtId="0" fontId="28" fillId="0" borderId="6" xfId="3" applyFont="1" applyBorder="1" applyAlignment="1">
      <alignment horizontal="center"/>
    </xf>
    <xf numFmtId="0" fontId="28" fillId="0" borderId="6" xfId="3" applyFont="1" applyBorder="1" applyAlignment="1">
      <alignment horizontal="left" vertical="center"/>
    </xf>
    <xf numFmtId="2" fontId="24" fillId="0" borderId="6" xfId="3" applyNumberFormat="1" applyFont="1" applyBorder="1" applyAlignment="1">
      <alignment vertical="center"/>
    </xf>
    <xf numFmtId="0" fontId="23" fillId="0" borderId="6" xfId="3" applyFont="1" applyBorder="1" applyAlignment="1">
      <alignment horizontal="left" vertical="top" wrapText="1"/>
    </xf>
    <xf numFmtId="0" fontId="28" fillId="0" borderId="8" xfId="3" applyFont="1" applyBorder="1" applyAlignment="1">
      <alignment horizontal="center"/>
    </xf>
    <xf numFmtId="0" fontId="28" fillId="0" borderId="8" xfId="3" applyFont="1" applyBorder="1" applyAlignment="1">
      <alignment horizontal="left" vertical="center"/>
    </xf>
    <xf numFmtId="1" fontId="25" fillId="0" borderId="8" xfId="3" applyNumberFormat="1" applyFont="1" applyBorder="1" applyAlignment="1">
      <alignment horizontal="center" vertical="center"/>
    </xf>
    <xf numFmtId="2" fontId="24" fillId="0" borderId="8" xfId="3" applyNumberFormat="1" applyFont="1" applyBorder="1" applyAlignment="1">
      <alignment vertical="center"/>
    </xf>
    <xf numFmtId="0" fontId="25" fillId="0" borderId="8" xfId="3" applyFont="1" applyBorder="1" applyAlignment="1">
      <alignment horizontal="center" vertical="center"/>
    </xf>
    <xf numFmtId="1" fontId="25" fillId="0" borderId="3" xfId="3" applyNumberFormat="1" applyFont="1" applyBorder="1" applyAlignment="1">
      <alignment horizontal="center" vertical="center"/>
    </xf>
    <xf numFmtId="1" fontId="17" fillId="0" borderId="1" xfId="3" applyNumberFormat="1" applyFont="1" applyBorder="1" applyAlignment="1">
      <alignment horizontal="center" vertical="center"/>
    </xf>
    <xf numFmtId="0" fontId="16" fillId="2" borderId="1" xfId="13" applyFont="1" applyFill="1" applyBorder="1" applyAlignment="1">
      <alignment horizontal="center" vertical="center" wrapText="1"/>
    </xf>
    <xf numFmtId="1" fontId="25" fillId="0" borderId="6" xfId="3" applyNumberFormat="1" applyFont="1" applyBorder="1" applyAlignment="1">
      <alignment horizontal="center" vertical="center"/>
    </xf>
    <xf numFmtId="1" fontId="26" fillId="2" borderId="9" xfId="13" applyNumberFormat="1" applyFont="1" applyFill="1" applyBorder="1" applyAlignment="1">
      <alignment horizontal="center" vertical="center" wrapText="1"/>
    </xf>
    <xf numFmtId="2" fontId="26" fillId="2" borderId="9" xfId="13" applyNumberFormat="1" applyFont="1" applyFill="1" applyBorder="1" applyAlignment="1">
      <alignment horizontal="center" vertical="center" wrapText="1"/>
    </xf>
    <xf numFmtId="2" fontId="23" fillId="2" borderId="9" xfId="13" applyNumberFormat="1" applyFont="1" applyFill="1" applyBorder="1" applyAlignment="1">
      <alignment horizontal="center" vertical="center" wrapText="1"/>
    </xf>
    <xf numFmtId="0" fontId="23" fillId="2" borderId="9" xfId="13" applyFont="1" applyFill="1" applyBorder="1" applyAlignment="1">
      <alignment horizontal="center" vertical="center" wrapText="1"/>
    </xf>
    <xf numFmtId="2" fontId="23" fillId="0" borderId="9" xfId="3" applyNumberFormat="1" applyFont="1" applyFill="1" applyBorder="1" applyAlignment="1">
      <alignment vertical="center" wrapText="1"/>
    </xf>
    <xf numFmtId="0" fontId="24" fillId="0" borderId="6" xfId="0" applyNumberFormat="1" applyFont="1" applyBorder="1" applyAlignment="1">
      <alignment horizontal="center" vertical="center" wrapText="1"/>
    </xf>
    <xf numFmtId="2" fontId="23" fillId="2" borderId="6" xfId="8" applyNumberFormat="1" applyFont="1" applyFill="1" applyBorder="1" applyAlignment="1">
      <alignment horizontal="center" vertical="center" wrapText="1"/>
    </xf>
    <xf numFmtId="2" fontId="24" fillId="2" borderId="6" xfId="13" applyNumberFormat="1" applyFont="1" applyFill="1" applyBorder="1" applyAlignment="1">
      <alignment vertical="center" wrapText="1"/>
    </xf>
    <xf numFmtId="0" fontId="28" fillId="0" borderId="6" xfId="3" applyFont="1" applyBorder="1" applyAlignment="1">
      <alignment horizontal="left" vertical="center" wrapText="1"/>
    </xf>
    <xf numFmtId="0" fontId="23" fillId="0" borderId="6" xfId="3" applyFont="1" applyBorder="1" applyAlignment="1">
      <alignment horizontal="center" vertical="center"/>
    </xf>
    <xf numFmtId="2" fontId="23" fillId="0" borderId="6" xfId="3" applyNumberFormat="1" applyFont="1" applyBorder="1" applyAlignment="1">
      <alignment horizontal="right" vertical="center"/>
    </xf>
    <xf numFmtId="1" fontId="23" fillId="2" borderId="6" xfId="13" applyNumberFormat="1" applyFont="1" applyFill="1" applyBorder="1" applyAlignment="1">
      <alignment horizontal="center" vertical="center" wrapText="1"/>
    </xf>
    <xf numFmtId="2" fontId="24" fillId="0" borderId="6" xfId="3" applyNumberFormat="1" applyFont="1" applyBorder="1" applyAlignment="1">
      <alignment horizontal="right" vertical="center"/>
    </xf>
    <xf numFmtId="2" fontId="5" fillId="0" borderId="6" xfId="3" applyNumberFormat="1" applyFont="1" applyBorder="1" applyAlignment="1">
      <alignment horizontal="center" vertical="center"/>
    </xf>
    <xf numFmtId="2" fontId="5" fillId="0" borderId="6" xfId="3" applyNumberFormat="1" applyFont="1" applyBorder="1" applyAlignment="1">
      <alignment horizontal="right" vertical="center"/>
    </xf>
    <xf numFmtId="0" fontId="6" fillId="0" borderId="6" xfId="0" applyNumberFormat="1" applyFont="1" applyBorder="1" applyAlignment="1">
      <alignment horizontal="center" vertical="center" wrapText="1"/>
    </xf>
    <xf numFmtId="0" fontId="28" fillId="2" borderId="6" xfId="0" applyFont="1" applyFill="1" applyBorder="1" applyAlignment="1">
      <alignment horizontal="center"/>
    </xf>
    <xf numFmtId="0" fontId="28" fillId="2" borderId="6" xfId="0" applyFont="1" applyFill="1" applyBorder="1"/>
    <xf numFmtId="2" fontId="28" fillId="2" borderId="6" xfId="0" applyNumberFormat="1" applyFont="1" applyFill="1" applyBorder="1"/>
    <xf numFmtId="0" fontId="24" fillId="0" borderId="6" xfId="3" applyFont="1" applyBorder="1" applyAlignment="1">
      <alignment horizontal="center" vertical="center"/>
    </xf>
    <xf numFmtId="2" fontId="25" fillId="2" borderId="6" xfId="0" applyNumberFormat="1" applyFont="1" applyFill="1" applyBorder="1"/>
    <xf numFmtId="0" fontId="28" fillId="2" borderId="8" xfId="0" applyFont="1" applyFill="1" applyBorder="1"/>
    <xf numFmtId="0" fontId="24" fillId="0" borderId="8" xfId="3" applyFont="1" applyBorder="1" applyAlignment="1">
      <alignment horizontal="right"/>
    </xf>
    <xf numFmtId="2" fontId="4" fillId="2" borderId="8" xfId="0" applyNumberFormat="1" applyFont="1" applyFill="1" applyBorder="1"/>
    <xf numFmtId="0" fontId="29" fillId="2" borderId="0" xfId="0" applyFont="1" applyFill="1"/>
    <xf numFmtId="165" fontId="29" fillId="2" borderId="0" xfId="0" applyNumberFormat="1" applyFont="1" applyFill="1" applyAlignment="1" applyProtection="1">
      <alignment horizontal="center"/>
    </xf>
    <xf numFmtId="1" fontId="25" fillId="0" borderId="3" xfId="3" applyNumberFormat="1" applyFont="1" applyBorder="1" applyAlignment="1">
      <alignment horizontal="center" vertical="center"/>
    </xf>
    <xf numFmtId="0" fontId="17" fillId="0" borderId="1" xfId="3" applyFont="1" applyBorder="1" applyAlignment="1">
      <alignment horizontal="center" vertical="center" wrapText="1"/>
    </xf>
    <xf numFmtId="0" fontId="17" fillId="0" borderId="4" xfId="3" applyFont="1" applyBorder="1" applyAlignment="1">
      <alignment horizontal="center" vertical="center" wrapText="1"/>
    </xf>
    <xf numFmtId="0" fontId="17" fillId="0" borderId="1" xfId="3" applyFont="1" applyBorder="1" applyAlignment="1">
      <alignment horizontal="center" vertical="center"/>
    </xf>
    <xf numFmtId="0" fontId="17" fillId="0" borderId="4" xfId="3" applyFont="1" applyBorder="1" applyAlignment="1">
      <alignment horizontal="center" vertical="center"/>
    </xf>
    <xf numFmtId="0" fontId="11" fillId="0" borderId="1" xfId="3" applyFont="1" applyBorder="1" applyAlignment="1">
      <alignment horizontal="center" vertical="center"/>
    </xf>
    <xf numFmtId="0" fontId="11" fillId="0" borderId="4" xfId="3" applyFont="1" applyBorder="1" applyAlignment="1">
      <alignment horizontal="center" vertical="center"/>
    </xf>
    <xf numFmtId="0" fontId="14" fillId="0" borderId="0" xfId="3" applyFont="1" applyAlignment="1">
      <alignment horizontal="center" vertical="center"/>
    </xf>
    <xf numFmtId="0" fontId="14" fillId="0" borderId="2" xfId="3" applyFont="1" applyBorder="1" applyAlignment="1">
      <alignment horizontal="center" vertical="center" wrapText="1"/>
    </xf>
    <xf numFmtId="1" fontId="17" fillId="0" borderId="1" xfId="3" applyNumberFormat="1" applyFont="1" applyBorder="1" applyAlignment="1">
      <alignment horizontal="center" vertical="center"/>
    </xf>
    <xf numFmtId="2" fontId="17" fillId="0" borderId="1" xfId="3" applyNumberFormat="1" applyFont="1" applyBorder="1" applyAlignment="1">
      <alignment horizontal="center" vertical="center" wrapText="1"/>
    </xf>
    <xf numFmtId="0" fontId="13" fillId="0" borderId="0" xfId="13" applyFont="1" applyBorder="1" applyAlignment="1">
      <alignment horizontal="center" vertical="center" wrapText="1"/>
    </xf>
    <xf numFmtId="0" fontId="13" fillId="2" borderId="0" xfId="13" applyFont="1" applyFill="1" applyAlignment="1">
      <alignment horizontal="center" vertical="center" wrapText="1"/>
    </xf>
    <xf numFmtId="0" fontId="14" fillId="0" borderId="2" xfId="0" applyFont="1" applyBorder="1" applyAlignment="1">
      <alignment horizontal="center" vertical="center" wrapText="1"/>
    </xf>
    <xf numFmtId="0" fontId="16" fillId="2" borderId="1" xfId="13" applyFont="1" applyFill="1" applyBorder="1" applyAlignment="1">
      <alignment horizontal="center" vertical="center" wrapText="1"/>
    </xf>
    <xf numFmtId="1" fontId="15" fillId="2" borderId="1" xfId="13" applyNumberFormat="1" applyFont="1" applyFill="1" applyBorder="1" applyAlignment="1">
      <alignment horizontal="center" vertical="center" wrapText="1"/>
    </xf>
    <xf numFmtId="1" fontId="15" fillId="2" borderId="4" xfId="13" applyNumberFormat="1" applyFont="1" applyFill="1" applyBorder="1" applyAlignment="1">
      <alignment horizontal="center" vertical="center" wrapText="1"/>
    </xf>
    <xf numFmtId="2" fontId="15" fillId="2" borderId="1" xfId="13" applyNumberFormat="1" applyFont="1" applyFill="1" applyBorder="1" applyAlignment="1">
      <alignment horizontal="center" vertical="center" wrapText="1"/>
    </xf>
    <xf numFmtId="2" fontId="15" fillId="2" borderId="4" xfId="13"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4" xfId="0" applyFont="1" applyFill="1" applyBorder="1" applyAlignment="1">
      <alignment horizontal="center" vertical="center" wrapText="1"/>
    </xf>
    <xf numFmtId="1" fontId="25" fillId="0" borderId="6" xfId="3" applyNumberFormat="1" applyFont="1" applyBorder="1" applyAlignment="1">
      <alignment horizontal="center" vertical="center"/>
    </xf>
    <xf numFmtId="0" fontId="31" fillId="0" borderId="0" xfId="17" applyFont="1" applyAlignment="1">
      <alignment horizontal="center" vertical="center" wrapText="1"/>
    </xf>
    <xf numFmtId="0" fontId="32" fillId="0" borderId="0" xfId="17" applyFont="1" applyAlignment="1">
      <alignment horizontal="center"/>
    </xf>
    <xf numFmtId="0" fontId="32" fillId="2" borderId="1" xfId="17" applyFont="1" applyFill="1" applyBorder="1" applyAlignment="1">
      <alignment horizontal="center" vertical="center" wrapText="1"/>
    </xf>
    <xf numFmtId="0" fontId="36" fillId="0" borderId="1" xfId="0" applyFont="1" applyBorder="1" applyAlignment="1">
      <alignment horizontal="center"/>
    </xf>
  </cellXfs>
  <cellStyles count="18">
    <cellStyle name="Normal" xfId="0" builtinId="0"/>
    <cellStyle name="Normal 2" xfId="4"/>
    <cellStyle name="Normal 2 2" xfId="10"/>
    <cellStyle name="Normal 2 2 2" xfId="3"/>
    <cellStyle name="Normal 2 2 2 2" xfId="6"/>
    <cellStyle name="Normal 2 2 2 3" xfId="16"/>
    <cellStyle name="Normal 2 2 3" xfId="11"/>
    <cellStyle name="Normal 2 3" xfId="17"/>
    <cellStyle name="Normal 3" xfId="5"/>
    <cellStyle name="Normal 3 2" xfId="12"/>
    <cellStyle name="Normal 4" xfId="2"/>
    <cellStyle name="Normal 5" xfId="1"/>
    <cellStyle name="Normal 6" xfId="9"/>
    <cellStyle name="Normal_chengai" xfId="8"/>
    <cellStyle name="Normal_June-2004" xfId="13"/>
    <cellStyle name="Normal_Phase XI QS" xfId="14"/>
    <cellStyle name="Normal_Phase XI QS 2" xfId="15"/>
    <cellStyle name="Percent 2"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95</xdr:row>
      <xdr:rowOff>0</xdr:rowOff>
    </xdr:from>
    <xdr:to>
      <xdr:col>1</xdr:col>
      <xdr:colOff>948690</xdr:colOff>
      <xdr:row>95</xdr:row>
      <xdr:rowOff>3048</xdr:rowOff>
    </xdr:to>
    <xdr:sp macro="" textlink="">
      <xdr:nvSpPr>
        <xdr:cNvPr id="2" name="Text Box 2"/>
        <xdr:cNvSpPr txBox="1">
          <a:spLocks noChangeArrowheads="1"/>
        </xdr:cNvSpPr>
      </xdr:nvSpPr>
      <xdr:spPr>
        <a:xfrm>
          <a:off x="1628775" y="104117775"/>
          <a:ext cx="320040" cy="3048"/>
        </a:xfrm>
        <a:prstGeom prst="rect">
          <a:avLst/>
        </a:prstGeom>
        <a:noFill/>
        <a:ln w="9525">
          <a:noFill/>
          <a:miter lim="800000"/>
        </a:ln>
      </xdr:spPr>
      <xdr:txBody>
        <a:bodyPr vertOverflow="clip" wrap="square" lIns="27432" tIns="22860" rIns="0" bIns="0" anchor="t" upright="1"/>
        <a:lstStyle/>
        <a:p>
          <a:pPr algn="l" rtl="1">
            <a:defRPr sz="1000"/>
          </a:pPr>
          <a:endParaRPr lang="en-US" sz="1000" b="0" i="0" strike="noStrike">
            <a:solidFill>
              <a:srgbClr val="000000"/>
            </a:solidFill>
            <a:latin typeface="Arial" panose="020B0604020202020204"/>
            <a:cs typeface="Arial" panose="020B0604020202020204"/>
          </a:endParaRPr>
        </a:p>
        <a:p>
          <a:pPr algn="l" rtl="1">
            <a:defRPr sz="1000"/>
          </a:pPr>
          <a:r>
            <a:rPr lang="en-US" sz="1000" b="0" i="0" strike="noStrike">
              <a:solidFill>
                <a:srgbClr val="000000"/>
              </a:solidFill>
              <a:latin typeface="Arial" panose="020B0604020202020204"/>
              <a:cs typeface="Arial" panose="020B0604020202020204"/>
            </a:rPr>
            <a:t>    </a:t>
          </a:r>
        </a:p>
        <a:p>
          <a:pPr algn="l" rtl="1">
            <a:defRPr sz="1000"/>
          </a:pPr>
          <a:endParaRPr lang="en-US" sz="1000" b="0" i="0" strike="noStrike">
            <a:solidFill>
              <a:srgbClr val="000000"/>
            </a:solidFill>
            <a:latin typeface="Arial" panose="020B0604020202020204"/>
            <a:cs typeface="Arial" panose="020B0604020202020204"/>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628650</xdr:colOff>
      <xdr:row>27</xdr:row>
      <xdr:rowOff>0</xdr:rowOff>
    </xdr:from>
    <xdr:to>
      <xdr:col>2</xdr:col>
      <xdr:colOff>948690</xdr:colOff>
      <xdr:row>27</xdr:row>
      <xdr:rowOff>3048</xdr:rowOff>
    </xdr:to>
    <xdr:sp macro="" textlink="">
      <xdr:nvSpPr>
        <xdr:cNvPr id="2" name="Text Box 2"/>
        <xdr:cNvSpPr txBox="1">
          <a:spLocks noChangeArrowheads="1"/>
        </xdr:cNvSpPr>
      </xdr:nvSpPr>
      <xdr:spPr>
        <a:xfrm>
          <a:off x="1695450" y="88332945"/>
          <a:ext cx="320040" cy="2540"/>
        </a:xfrm>
        <a:prstGeom prst="rect">
          <a:avLst/>
        </a:prstGeom>
        <a:noFill/>
        <a:ln w="9525">
          <a:noFill/>
          <a:miter lim="800000"/>
        </a:ln>
      </xdr:spPr>
      <xdr:txBody>
        <a:bodyPr vertOverflow="clip" wrap="square" lIns="27432" tIns="22860" rIns="0" bIns="0" anchor="t" upright="1"/>
        <a:lstStyle/>
        <a:p>
          <a:pPr algn="l" rtl="1">
            <a:defRPr sz="1000"/>
          </a:pPr>
          <a:endParaRPr lang="en-US" sz="1000" b="0" i="0" strike="noStrike">
            <a:solidFill>
              <a:srgbClr val="000000"/>
            </a:solidFill>
            <a:latin typeface="Arial" panose="020B0604020202020204"/>
            <a:cs typeface="Arial" panose="020B0604020202020204"/>
          </a:endParaRPr>
        </a:p>
        <a:p>
          <a:pPr algn="l" rtl="1">
            <a:defRPr sz="1000"/>
          </a:pPr>
          <a:r>
            <a:rPr lang="en-US" sz="1000" b="0" i="0" strike="noStrike">
              <a:solidFill>
                <a:srgbClr val="000000"/>
              </a:solidFill>
              <a:latin typeface="Arial" panose="020B0604020202020204"/>
              <a:cs typeface="Arial" panose="020B0604020202020204"/>
            </a:rPr>
            <a:t>    </a:t>
          </a:r>
        </a:p>
        <a:p>
          <a:pPr algn="l" rtl="1">
            <a:defRPr sz="1000"/>
          </a:pPr>
          <a:endParaRPr lang="en-US" sz="1000" b="0" i="0" strike="noStrike">
            <a:solidFill>
              <a:srgbClr val="000000"/>
            </a:solidFill>
            <a:latin typeface="Arial" panose="020B0604020202020204"/>
            <a:cs typeface="Arial" panose="020B0604020202020204"/>
          </a:endParaRPr>
        </a:p>
      </xdr:txBody>
    </xdr:sp>
    <xdr:clientData/>
  </xdr:twoCellAnchor>
  <xdr:twoCellAnchor editAs="oneCell">
    <xdr:from>
      <xdr:col>2</xdr:col>
      <xdr:colOff>628650</xdr:colOff>
      <xdr:row>29</xdr:row>
      <xdr:rowOff>66675</xdr:rowOff>
    </xdr:from>
    <xdr:to>
      <xdr:col>2</xdr:col>
      <xdr:colOff>948690</xdr:colOff>
      <xdr:row>29</xdr:row>
      <xdr:rowOff>69723</xdr:rowOff>
    </xdr:to>
    <xdr:sp macro="" textlink="">
      <xdr:nvSpPr>
        <xdr:cNvPr id="4" name="Text Box 2"/>
        <xdr:cNvSpPr txBox="1">
          <a:spLocks noChangeArrowheads="1"/>
        </xdr:cNvSpPr>
      </xdr:nvSpPr>
      <xdr:spPr>
        <a:xfrm>
          <a:off x="1381125" y="7353300"/>
          <a:ext cx="320040" cy="3048"/>
        </a:xfrm>
        <a:prstGeom prst="rect">
          <a:avLst/>
        </a:prstGeom>
        <a:noFill/>
        <a:ln w="9525">
          <a:noFill/>
          <a:miter lim="800000"/>
        </a:ln>
      </xdr:spPr>
      <xdr:txBody>
        <a:bodyPr vertOverflow="clip" wrap="square" lIns="27432" tIns="22860" rIns="0" bIns="0" anchor="t" upright="1"/>
        <a:lstStyle/>
        <a:p>
          <a:pPr algn="l" rtl="1">
            <a:defRPr sz="1000"/>
          </a:pPr>
          <a:endParaRPr lang="en-US" sz="1000" b="0" i="0" strike="noStrike">
            <a:solidFill>
              <a:srgbClr val="000000"/>
            </a:solidFill>
            <a:latin typeface="Arial" panose="020B0604020202020204"/>
            <a:cs typeface="Arial" panose="020B0604020202020204"/>
          </a:endParaRPr>
        </a:p>
        <a:p>
          <a:pPr algn="l" rtl="1">
            <a:defRPr sz="1000"/>
          </a:pPr>
          <a:r>
            <a:rPr lang="en-US" sz="1000" b="0" i="0" strike="noStrike">
              <a:solidFill>
                <a:srgbClr val="000000"/>
              </a:solidFill>
              <a:latin typeface="Arial" panose="020B0604020202020204"/>
              <a:cs typeface="Arial" panose="020B0604020202020204"/>
            </a:rPr>
            <a:t>    </a:t>
          </a:r>
        </a:p>
        <a:p>
          <a:pPr algn="l" rtl="1">
            <a:defRPr sz="1000"/>
          </a:pPr>
          <a:endParaRPr lang="en-US" sz="1000" b="0" i="0" strike="noStrike">
            <a:solidFill>
              <a:srgbClr val="000000"/>
            </a:solidFill>
            <a:latin typeface="Arial" panose="020B0604020202020204"/>
            <a:cs typeface="Arial" panose="020B0604020202020204"/>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628650</xdr:colOff>
      <xdr:row>35</xdr:row>
      <xdr:rowOff>0</xdr:rowOff>
    </xdr:from>
    <xdr:to>
      <xdr:col>2</xdr:col>
      <xdr:colOff>948690</xdr:colOff>
      <xdr:row>35</xdr:row>
      <xdr:rowOff>3048</xdr:rowOff>
    </xdr:to>
    <xdr:sp macro="" textlink="">
      <xdr:nvSpPr>
        <xdr:cNvPr id="2" name="Text Box 2"/>
        <xdr:cNvSpPr txBox="1">
          <a:spLocks noChangeArrowheads="1"/>
        </xdr:cNvSpPr>
      </xdr:nvSpPr>
      <xdr:spPr>
        <a:xfrm>
          <a:off x="1628775" y="21802725"/>
          <a:ext cx="320040" cy="3048"/>
        </a:xfrm>
        <a:prstGeom prst="rect">
          <a:avLst/>
        </a:prstGeom>
        <a:noFill/>
        <a:ln w="9525">
          <a:noFill/>
          <a:miter lim="800000"/>
        </a:ln>
      </xdr:spPr>
      <xdr:txBody>
        <a:bodyPr vertOverflow="clip" wrap="square" lIns="27432" tIns="22860" rIns="0" bIns="0" anchor="t" upright="1"/>
        <a:lstStyle/>
        <a:p>
          <a:pPr algn="l" rtl="1">
            <a:defRPr sz="1000"/>
          </a:pPr>
          <a:endParaRPr lang="en-US" sz="1000" b="0" i="0" strike="noStrike">
            <a:solidFill>
              <a:srgbClr val="000000"/>
            </a:solidFill>
            <a:latin typeface="Arial" panose="020B0604020202020204"/>
            <a:cs typeface="Arial" panose="020B0604020202020204"/>
          </a:endParaRPr>
        </a:p>
        <a:p>
          <a:pPr algn="l" rtl="1">
            <a:defRPr sz="1000"/>
          </a:pPr>
          <a:r>
            <a:rPr lang="en-US" sz="1000" b="0" i="0" strike="noStrike">
              <a:solidFill>
                <a:srgbClr val="000000"/>
              </a:solidFill>
              <a:latin typeface="Arial" panose="020B0604020202020204"/>
              <a:cs typeface="Arial" panose="020B0604020202020204"/>
            </a:rPr>
            <a:t>    </a:t>
          </a:r>
        </a:p>
        <a:p>
          <a:pPr algn="l" rtl="1">
            <a:defRPr sz="1000"/>
          </a:pPr>
          <a:endParaRPr lang="en-US" sz="1000" b="0" i="0" strike="noStrike">
            <a:solidFill>
              <a:srgbClr val="000000"/>
            </a:solidFill>
            <a:latin typeface="Arial" panose="020B0604020202020204"/>
            <a:cs typeface="Arial" panose="020B0604020202020204"/>
          </a:endParaRPr>
        </a:p>
      </xdr:txBody>
    </xdr:sp>
    <xdr:clientData/>
  </xdr:twoCellAnchor>
  <xdr:twoCellAnchor editAs="oneCell">
    <xdr:from>
      <xdr:col>2</xdr:col>
      <xdr:colOff>628650</xdr:colOff>
      <xdr:row>37</xdr:row>
      <xdr:rowOff>66675</xdr:rowOff>
    </xdr:from>
    <xdr:to>
      <xdr:col>2</xdr:col>
      <xdr:colOff>948690</xdr:colOff>
      <xdr:row>37</xdr:row>
      <xdr:rowOff>69723</xdr:rowOff>
    </xdr:to>
    <xdr:sp macro="" textlink="">
      <xdr:nvSpPr>
        <xdr:cNvPr id="3" name="Text Box 2"/>
        <xdr:cNvSpPr txBox="1">
          <a:spLocks noChangeArrowheads="1"/>
        </xdr:cNvSpPr>
      </xdr:nvSpPr>
      <xdr:spPr>
        <a:xfrm>
          <a:off x="1628775" y="22498050"/>
          <a:ext cx="320040" cy="3048"/>
        </a:xfrm>
        <a:prstGeom prst="rect">
          <a:avLst/>
        </a:prstGeom>
        <a:noFill/>
        <a:ln w="9525">
          <a:noFill/>
          <a:miter lim="800000"/>
        </a:ln>
      </xdr:spPr>
      <xdr:txBody>
        <a:bodyPr vertOverflow="clip" wrap="square" lIns="27432" tIns="22860" rIns="0" bIns="0" anchor="t" upright="1"/>
        <a:lstStyle/>
        <a:p>
          <a:pPr algn="l" rtl="1">
            <a:defRPr sz="1000"/>
          </a:pPr>
          <a:endParaRPr lang="en-US" sz="1000" b="0" i="0" strike="noStrike">
            <a:solidFill>
              <a:srgbClr val="000000"/>
            </a:solidFill>
            <a:latin typeface="Arial" panose="020B0604020202020204"/>
            <a:cs typeface="Arial" panose="020B0604020202020204"/>
          </a:endParaRPr>
        </a:p>
        <a:p>
          <a:pPr algn="l" rtl="1">
            <a:defRPr sz="1000"/>
          </a:pPr>
          <a:r>
            <a:rPr lang="en-US" sz="1000" b="0" i="0" strike="noStrike">
              <a:solidFill>
                <a:srgbClr val="000000"/>
              </a:solidFill>
              <a:latin typeface="Arial" panose="020B0604020202020204"/>
              <a:cs typeface="Arial" panose="020B0604020202020204"/>
            </a:rPr>
            <a:t>    </a:t>
          </a:r>
        </a:p>
        <a:p>
          <a:pPr algn="l" rtl="1">
            <a:defRPr sz="1000"/>
          </a:pPr>
          <a:endParaRPr lang="en-US" sz="1000" b="0" i="0" strike="noStrike">
            <a:solidFill>
              <a:srgbClr val="000000"/>
            </a:solidFill>
            <a:latin typeface="Arial" panose="020B0604020202020204"/>
            <a:cs typeface="Arial" panose="020B0604020202020204"/>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628650</xdr:colOff>
      <xdr:row>123</xdr:row>
      <xdr:rowOff>0</xdr:rowOff>
    </xdr:from>
    <xdr:to>
      <xdr:col>1</xdr:col>
      <xdr:colOff>948690</xdr:colOff>
      <xdr:row>123</xdr:row>
      <xdr:rowOff>3048</xdr:rowOff>
    </xdr:to>
    <xdr:sp macro="" textlink="">
      <xdr:nvSpPr>
        <xdr:cNvPr id="2" name="Text Box 2"/>
        <xdr:cNvSpPr txBox="1">
          <a:spLocks noChangeArrowheads="1"/>
        </xdr:cNvSpPr>
      </xdr:nvSpPr>
      <xdr:spPr>
        <a:xfrm>
          <a:off x="1009650" y="154819350"/>
          <a:ext cx="320040" cy="3048"/>
        </a:xfrm>
        <a:prstGeom prst="rect">
          <a:avLst/>
        </a:prstGeom>
        <a:noFill/>
        <a:ln w="9525">
          <a:noFill/>
          <a:miter lim="800000"/>
        </a:ln>
      </xdr:spPr>
      <xdr:txBody>
        <a:bodyPr vertOverflow="clip" wrap="square" lIns="27432" tIns="22860" rIns="0" bIns="0" anchor="t" upright="1"/>
        <a:lstStyle/>
        <a:p>
          <a:pPr algn="l" rtl="1">
            <a:defRPr sz="1000"/>
          </a:pPr>
          <a:endParaRPr lang="en-US" sz="1000" b="0" i="0" strike="noStrike">
            <a:solidFill>
              <a:srgbClr val="000000"/>
            </a:solidFill>
            <a:latin typeface="Arial" panose="020B0604020202020204"/>
            <a:cs typeface="Arial" panose="020B0604020202020204"/>
          </a:endParaRPr>
        </a:p>
        <a:p>
          <a:pPr algn="l" rtl="1">
            <a:defRPr sz="1000"/>
          </a:pPr>
          <a:r>
            <a:rPr lang="en-US" sz="1000" b="0" i="0" strike="noStrike">
              <a:solidFill>
                <a:srgbClr val="000000"/>
              </a:solidFill>
              <a:latin typeface="Arial" panose="020B0604020202020204"/>
              <a:cs typeface="Arial" panose="020B0604020202020204"/>
            </a:rPr>
            <a:t>    </a:t>
          </a:r>
        </a:p>
        <a:p>
          <a:pPr algn="l" rtl="1">
            <a:defRPr sz="1000"/>
          </a:pPr>
          <a:endParaRPr lang="en-US" sz="1000" b="0" i="0" strike="noStrike">
            <a:solidFill>
              <a:srgbClr val="000000"/>
            </a:solidFill>
            <a:latin typeface="Arial" panose="020B0604020202020204"/>
            <a:cs typeface="Arial" panose="020B0604020202020204"/>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628650</xdr:colOff>
      <xdr:row>30</xdr:row>
      <xdr:rowOff>0</xdr:rowOff>
    </xdr:from>
    <xdr:to>
      <xdr:col>2</xdr:col>
      <xdr:colOff>948690</xdr:colOff>
      <xdr:row>30</xdr:row>
      <xdr:rowOff>3048</xdr:rowOff>
    </xdr:to>
    <xdr:sp macro="" textlink="">
      <xdr:nvSpPr>
        <xdr:cNvPr id="2" name="Text Box 2"/>
        <xdr:cNvSpPr txBox="1">
          <a:spLocks noChangeArrowheads="1"/>
        </xdr:cNvSpPr>
      </xdr:nvSpPr>
      <xdr:spPr>
        <a:xfrm>
          <a:off x="1628775" y="28803600"/>
          <a:ext cx="320040" cy="3048"/>
        </a:xfrm>
        <a:prstGeom prst="rect">
          <a:avLst/>
        </a:prstGeom>
        <a:noFill/>
        <a:ln w="9525">
          <a:noFill/>
          <a:miter lim="800000"/>
        </a:ln>
      </xdr:spPr>
      <xdr:txBody>
        <a:bodyPr vertOverflow="clip" wrap="square" lIns="27432" tIns="22860" rIns="0" bIns="0" anchor="t" upright="1"/>
        <a:lstStyle/>
        <a:p>
          <a:pPr algn="l" rtl="1">
            <a:defRPr sz="1000"/>
          </a:pPr>
          <a:endParaRPr lang="en-US" sz="1000" b="0" i="0" strike="noStrike">
            <a:solidFill>
              <a:srgbClr val="000000"/>
            </a:solidFill>
            <a:latin typeface="Arial" panose="020B0604020202020204"/>
            <a:cs typeface="Arial" panose="020B0604020202020204"/>
          </a:endParaRPr>
        </a:p>
        <a:p>
          <a:pPr algn="l" rtl="1">
            <a:defRPr sz="1000"/>
          </a:pPr>
          <a:r>
            <a:rPr lang="en-US" sz="1000" b="0" i="0" strike="noStrike">
              <a:solidFill>
                <a:srgbClr val="000000"/>
              </a:solidFill>
              <a:latin typeface="Arial" panose="020B0604020202020204"/>
              <a:cs typeface="Arial" panose="020B0604020202020204"/>
            </a:rPr>
            <a:t>    </a:t>
          </a:r>
        </a:p>
        <a:p>
          <a:pPr algn="l" rtl="1">
            <a:defRPr sz="1000"/>
          </a:pPr>
          <a:endParaRPr lang="en-US" sz="1000" b="0" i="0" strike="noStrike">
            <a:solidFill>
              <a:srgbClr val="000000"/>
            </a:solidFill>
            <a:latin typeface="Arial" panose="020B0604020202020204"/>
            <a:cs typeface="Arial" panose="020B0604020202020204"/>
          </a:endParaRPr>
        </a:p>
      </xdr:txBody>
    </xdr:sp>
    <xdr:clientData/>
  </xdr:twoCellAnchor>
  <xdr:twoCellAnchor editAs="oneCell">
    <xdr:from>
      <xdr:col>2</xdr:col>
      <xdr:colOff>628650</xdr:colOff>
      <xdr:row>32</xdr:row>
      <xdr:rowOff>66675</xdr:rowOff>
    </xdr:from>
    <xdr:to>
      <xdr:col>2</xdr:col>
      <xdr:colOff>948690</xdr:colOff>
      <xdr:row>32</xdr:row>
      <xdr:rowOff>69723</xdr:rowOff>
    </xdr:to>
    <xdr:sp macro="" textlink="">
      <xdr:nvSpPr>
        <xdr:cNvPr id="3" name="Text Box 2"/>
        <xdr:cNvSpPr txBox="1">
          <a:spLocks noChangeArrowheads="1"/>
        </xdr:cNvSpPr>
      </xdr:nvSpPr>
      <xdr:spPr>
        <a:xfrm>
          <a:off x="1628775" y="29498925"/>
          <a:ext cx="320040" cy="3048"/>
        </a:xfrm>
        <a:prstGeom prst="rect">
          <a:avLst/>
        </a:prstGeom>
        <a:noFill/>
        <a:ln w="9525">
          <a:noFill/>
          <a:miter lim="800000"/>
        </a:ln>
      </xdr:spPr>
      <xdr:txBody>
        <a:bodyPr vertOverflow="clip" wrap="square" lIns="27432" tIns="22860" rIns="0" bIns="0" anchor="t" upright="1"/>
        <a:lstStyle/>
        <a:p>
          <a:pPr algn="l" rtl="1">
            <a:defRPr sz="1000"/>
          </a:pPr>
          <a:endParaRPr lang="en-US" sz="1000" b="0" i="0" strike="noStrike">
            <a:solidFill>
              <a:srgbClr val="000000"/>
            </a:solidFill>
            <a:latin typeface="Arial" panose="020B0604020202020204"/>
            <a:cs typeface="Arial" panose="020B0604020202020204"/>
          </a:endParaRPr>
        </a:p>
        <a:p>
          <a:pPr algn="l" rtl="1">
            <a:defRPr sz="1000"/>
          </a:pPr>
          <a:r>
            <a:rPr lang="en-US" sz="1000" b="0" i="0" strike="noStrike">
              <a:solidFill>
                <a:srgbClr val="000000"/>
              </a:solidFill>
              <a:latin typeface="Arial" panose="020B0604020202020204"/>
              <a:cs typeface="Arial" panose="020B0604020202020204"/>
            </a:rPr>
            <a:t>    </a:t>
          </a:r>
        </a:p>
        <a:p>
          <a:pPr algn="l" rtl="1">
            <a:defRPr sz="1000"/>
          </a:pPr>
          <a:endParaRPr lang="en-US" sz="1000" b="0" i="0" strike="noStrike">
            <a:solidFill>
              <a:srgbClr val="000000"/>
            </a:solidFill>
            <a:latin typeface="Arial" panose="020B0604020202020204"/>
            <a:cs typeface="Arial" panose="020B0604020202020204"/>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628650</xdr:colOff>
      <xdr:row>98</xdr:row>
      <xdr:rowOff>0</xdr:rowOff>
    </xdr:from>
    <xdr:to>
      <xdr:col>1</xdr:col>
      <xdr:colOff>948690</xdr:colOff>
      <xdr:row>98</xdr:row>
      <xdr:rowOff>3048</xdr:rowOff>
    </xdr:to>
    <xdr:sp macro="" textlink="">
      <xdr:nvSpPr>
        <xdr:cNvPr id="2" name="Text Box 2"/>
        <xdr:cNvSpPr txBox="1">
          <a:spLocks noChangeArrowheads="1"/>
        </xdr:cNvSpPr>
      </xdr:nvSpPr>
      <xdr:spPr>
        <a:xfrm>
          <a:off x="1009650" y="49891950"/>
          <a:ext cx="320040" cy="3048"/>
        </a:xfrm>
        <a:prstGeom prst="rect">
          <a:avLst/>
        </a:prstGeom>
        <a:noFill/>
        <a:ln w="9525">
          <a:noFill/>
          <a:miter lim="800000"/>
        </a:ln>
      </xdr:spPr>
      <xdr:txBody>
        <a:bodyPr vertOverflow="clip" wrap="square" lIns="27432" tIns="22860" rIns="0" bIns="0" anchor="t" upright="1"/>
        <a:lstStyle/>
        <a:p>
          <a:pPr algn="l" rtl="1">
            <a:defRPr sz="1000"/>
          </a:pPr>
          <a:endParaRPr lang="en-US" sz="1000" b="0" i="0" strike="noStrike">
            <a:solidFill>
              <a:srgbClr val="000000"/>
            </a:solidFill>
            <a:latin typeface="Arial" panose="020B0604020202020204"/>
            <a:cs typeface="Arial" panose="020B0604020202020204"/>
          </a:endParaRPr>
        </a:p>
        <a:p>
          <a:pPr algn="l" rtl="1">
            <a:defRPr sz="1000"/>
          </a:pPr>
          <a:r>
            <a:rPr lang="en-US" sz="1000" b="0" i="0" strike="noStrike">
              <a:solidFill>
                <a:srgbClr val="000000"/>
              </a:solidFill>
              <a:latin typeface="Arial" panose="020B0604020202020204"/>
              <a:cs typeface="Arial" panose="020B0604020202020204"/>
            </a:rPr>
            <a:t>    </a:t>
          </a:r>
        </a:p>
        <a:p>
          <a:pPr algn="l" rtl="1">
            <a:defRPr sz="1000"/>
          </a:pPr>
          <a:endParaRPr lang="en-US" sz="1000" b="0" i="0" strike="noStrike">
            <a:solidFill>
              <a:srgbClr val="000000"/>
            </a:solidFill>
            <a:latin typeface="Arial" panose="020B0604020202020204"/>
            <a:cs typeface="Arial" panose="020B0604020202020204"/>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2505075</xdr:colOff>
      <xdr:row>0</xdr:row>
      <xdr:rowOff>0</xdr:rowOff>
    </xdr:from>
    <xdr:to>
      <xdr:col>2</xdr:col>
      <xdr:colOff>2505075</xdr:colOff>
      <xdr:row>0</xdr:row>
      <xdr:rowOff>47625</xdr:rowOff>
    </xdr:to>
    <xdr:sp macro="" textlink="">
      <xdr:nvSpPr>
        <xdr:cNvPr id="2" name="Text Box 2"/>
        <xdr:cNvSpPr txBox="1">
          <a:spLocks noChangeArrowheads="1"/>
        </xdr:cNvSpPr>
      </xdr:nvSpPr>
      <xdr:spPr bwMode="auto">
        <a:xfrm>
          <a:off x="10344150" y="0"/>
          <a:ext cx="0" cy="47625"/>
        </a:xfrm>
        <a:prstGeom prst="rect">
          <a:avLst/>
        </a:prstGeom>
        <a:noFill/>
        <a:ln w="9525">
          <a:noFill/>
          <a:miter lim="800000"/>
          <a:headEnd/>
          <a:tailEnd/>
        </a:ln>
      </xdr:spPr>
    </xdr:sp>
    <xdr:clientData/>
  </xdr:twoCellAnchor>
  <xdr:twoCellAnchor editAs="oneCell">
    <xdr:from>
      <xdr:col>2</xdr:col>
      <xdr:colOff>2505075</xdr:colOff>
      <xdr:row>0</xdr:row>
      <xdr:rowOff>0</xdr:rowOff>
    </xdr:from>
    <xdr:to>
      <xdr:col>2</xdr:col>
      <xdr:colOff>2505075</xdr:colOff>
      <xdr:row>0</xdr:row>
      <xdr:rowOff>47625</xdr:rowOff>
    </xdr:to>
    <xdr:sp macro="" textlink="">
      <xdr:nvSpPr>
        <xdr:cNvPr id="3" name="Text Box 2"/>
        <xdr:cNvSpPr txBox="1">
          <a:spLocks noChangeArrowheads="1"/>
        </xdr:cNvSpPr>
      </xdr:nvSpPr>
      <xdr:spPr bwMode="auto">
        <a:xfrm>
          <a:off x="10344150" y="0"/>
          <a:ext cx="0" cy="47625"/>
        </a:xfrm>
        <a:prstGeom prst="rect">
          <a:avLst/>
        </a:prstGeom>
        <a:noFill/>
        <a:ln w="9525">
          <a:noFill/>
          <a:miter lim="800000"/>
          <a:headEnd/>
          <a:tailEnd/>
        </a:ln>
      </xdr:spPr>
    </xdr:sp>
    <xdr:clientData/>
  </xdr:twoCellAnchor>
  <xdr:twoCellAnchor editAs="oneCell">
    <xdr:from>
      <xdr:col>2</xdr:col>
      <xdr:colOff>2505075</xdr:colOff>
      <xdr:row>0</xdr:row>
      <xdr:rowOff>0</xdr:rowOff>
    </xdr:from>
    <xdr:to>
      <xdr:col>2</xdr:col>
      <xdr:colOff>2505075</xdr:colOff>
      <xdr:row>0</xdr:row>
      <xdr:rowOff>47625</xdr:rowOff>
    </xdr:to>
    <xdr:sp macro="" textlink="">
      <xdr:nvSpPr>
        <xdr:cNvPr id="4" name="Text Box 2"/>
        <xdr:cNvSpPr txBox="1">
          <a:spLocks noChangeArrowheads="1"/>
        </xdr:cNvSpPr>
      </xdr:nvSpPr>
      <xdr:spPr bwMode="auto">
        <a:xfrm>
          <a:off x="10344150" y="0"/>
          <a:ext cx="0" cy="4762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HINAKARAN/2)%20III%20BN%20VEERAPURAM/Shooting%20Range/Veerapuram%20data%202021-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erapuram%20data%202021-2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e data ( M30 grade) (2)"/>
      <sheetName val="Abstract "/>
      <sheetName val="G. Abstract"/>
      <sheetName val="pile data "/>
      <sheetName val="  Coastal  Elec.Data "/>
      <sheetName val="lead  charge"/>
      <sheetName val="Elec.Data"/>
      <sheetName val="Data"/>
      <sheetName val="building"/>
      <sheetName val="Sliding and french window"/>
    </sheetNames>
    <sheetDataSet>
      <sheetData sheetId="0"/>
      <sheetData sheetId="1"/>
      <sheetData sheetId="2"/>
      <sheetData sheetId="3"/>
      <sheetData sheetId="4"/>
      <sheetData sheetId="5"/>
      <sheetData sheetId="6"/>
      <sheetData sheetId="7">
        <row r="3216">
          <cell r="K3216">
            <v>94.14</v>
          </cell>
        </row>
      </sheetData>
      <sheetData sheetId="8"/>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ile data ( M30 grade) (2)"/>
      <sheetName val="Abstract "/>
      <sheetName val="G. Abstract"/>
      <sheetName val="pile data "/>
      <sheetName val="  Coastal  Elec.Data "/>
      <sheetName val="lead  charge"/>
      <sheetName val="Elec.Data"/>
      <sheetName val="Data"/>
      <sheetName val="building"/>
      <sheetName val="Sliding and french window"/>
    </sheetNames>
    <sheetDataSet>
      <sheetData sheetId="0"/>
      <sheetData sheetId="1"/>
      <sheetData sheetId="2"/>
      <sheetData sheetId="3"/>
      <sheetData sheetId="4"/>
      <sheetData sheetId="5"/>
      <sheetData sheetId="6"/>
      <sheetData sheetId="7">
        <row r="133">
          <cell r="K133">
            <v>159.38999999999999</v>
          </cell>
        </row>
        <row r="538">
          <cell r="K538">
            <v>1409.79</v>
          </cell>
        </row>
        <row r="562">
          <cell r="K562">
            <v>1558.24</v>
          </cell>
        </row>
        <row r="1326">
          <cell r="R1326">
            <v>222.05</v>
          </cell>
        </row>
        <row r="1344">
          <cell r="K1344">
            <v>296.14999999999998</v>
          </cell>
        </row>
        <row r="1365">
          <cell r="K1365">
            <v>1135.04</v>
          </cell>
        </row>
        <row r="2392">
          <cell r="K2392">
            <v>372.72</v>
          </cell>
        </row>
      </sheetData>
      <sheetData sheetId="8">
        <row r="6">
          <cell r="C6">
            <v>224.84</v>
          </cell>
        </row>
        <row r="45">
          <cell r="C45">
            <v>4277.54</v>
          </cell>
        </row>
        <row r="137">
          <cell r="C137">
            <v>794.74</v>
          </cell>
        </row>
        <row r="330">
          <cell r="C330">
            <v>467.71</v>
          </cell>
        </row>
        <row r="341">
          <cell r="C341">
            <v>226.97</v>
          </cell>
        </row>
        <row r="348">
          <cell r="C348">
            <v>43.02</v>
          </cell>
        </row>
        <row r="551">
          <cell r="C551">
            <v>329.56</v>
          </cell>
        </row>
        <row r="552">
          <cell r="C552">
            <v>251.45</v>
          </cell>
        </row>
        <row r="846">
          <cell r="C846">
            <v>456.33</v>
          </cell>
        </row>
        <row r="847">
          <cell r="C847">
            <v>766.55</v>
          </cell>
        </row>
        <row r="874">
          <cell r="C874">
            <v>80338.3</v>
          </cell>
        </row>
        <row r="879">
          <cell r="C879">
            <v>223.26</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4:G87"/>
  <sheetViews>
    <sheetView topLeftCell="A92" workbookViewId="0">
      <selection activeCell="A92" sqref="A92:F113"/>
    </sheetView>
  </sheetViews>
  <sheetFormatPr defaultColWidth="9" defaultRowHeight="15"/>
  <cols>
    <col min="3" max="3" width="31.42578125" customWidth="1"/>
    <col min="6" max="6" width="10.28515625" customWidth="1"/>
  </cols>
  <sheetData>
    <row r="4" spans="1:6">
      <c r="A4" s="14"/>
      <c r="B4" s="15"/>
      <c r="C4" s="14" t="s">
        <v>23</v>
      </c>
      <c r="D4" s="14"/>
      <c r="E4" s="14"/>
      <c r="F4" s="14"/>
    </row>
    <row r="5" spans="1:6">
      <c r="A5" s="14"/>
      <c r="B5" s="15"/>
      <c r="C5" s="14"/>
      <c r="D5" s="14"/>
      <c r="E5" s="14"/>
      <c r="F5" s="14"/>
    </row>
    <row r="6" spans="1:6">
      <c r="A6" s="14">
        <v>3.23</v>
      </c>
      <c r="B6" s="15" t="s">
        <v>24</v>
      </c>
      <c r="C6" s="14" t="s">
        <v>25</v>
      </c>
      <c r="D6" s="14">
        <v>53.1</v>
      </c>
      <c r="E6" s="15" t="s">
        <v>24</v>
      </c>
      <c r="F6" s="14">
        <v>171.51</v>
      </c>
    </row>
    <row r="7" spans="1:6">
      <c r="A7" s="14">
        <v>0.5</v>
      </c>
      <c r="B7" s="15" t="s">
        <v>26</v>
      </c>
      <c r="C7" s="14" t="s">
        <v>27</v>
      </c>
      <c r="D7" s="14">
        <v>322.3</v>
      </c>
      <c r="E7" s="15" t="s">
        <v>26</v>
      </c>
      <c r="F7" s="14">
        <v>161.15</v>
      </c>
    </row>
    <row r="8" spans="1:6">
      <c r="A8" s="14">
        <v>0.5</v>
      </c>
      <c r="B8" s="15" t="s">
        <v>26</v>
      </c>
      <c r="C8" s="2" t="s">
        <v>28</v>
      </c>
      <c r="D8" s="14">
        <v>250.8</v>
      </c>
      <c r="E8" s="15" t="s">
        <v>26</v>
      </c>
      <c r="F8" s="14">
        <v>125.4</v>
      </c>
    </row>
    <row r="9" spans="1:6">
      <c r="A9" s="14">
        <v>0.8</v>
      </c>
      <c r="B9" s="15" t="s">
        <v>26</v>
      </c>
      <c r="C9" s="2" t="s">
        <v>29</v>
      </c>
      <c r="D9" s="14">
        <v>226.6</v>
      </c>
      <c r="E9" s="15" t="s">
        <v>26</v>
      </c>
      <c r="F9" s="14">
        <v>181.28</v>
      </c>
    </row>
    <row r="10" spans="1:6">
      <c r="A10" s="14">
        <v>10</v>
      </c>
      <c r="B10" s="15" t="s">
        <v>11</v>
      </c>
      <c r="C10" s="2" t="s">
        <v>30</v>
      </c>
      <c r="D10" s="14">
        <v>1.35</v>
      </c>
      <c r="E10" s="15" t="s">
        <v>11</v>
      </c>
      <c r="F10" s="14">
        <v>13.5</v>
      </c>
    </row>
    <row r="11" spans="1:6">
      <c r="A11" s="14"/>
      <c r="B11" s="15"/>
      <c r="C11" s="2" t="s">
        <v>31</v>
      </c>
      <c r="D11" s="16" t="s">
        <v>32</v>
      </c>
      <c r="E11" s="17"/>
      <c r="F11" s="14">
        <v>1.75</v>
      </c>
    </row>
    <row r="12" spans="1:6">
      <c r="A12" s="14"/>
      <c r="B12" s="15"/>
      <c r="C12" s="14"/>
      <c r="D12" s="14"/>
      <c r="E12" s="17"/>
      <c r="F12" s="14">
        <v>654.59</v>
      </c>
    </row>
    <row r="13" spans="1:6">
      <c r="A13" s="14"/>
      <c r="B13" s="15"/>
      <c r="C13" s="14"/>
      <c r="D13" s="14"/>
      <c r="E13" s="17"/>
      <c r="F13" s="18">
        <v>65.459999999999994</v>
      </c>
    </row>
    <row r="16" spans="1:6">
      <c r="A16" s="14"/>
      <c r="B16" s="2" t="s">
        <v>33</v>
      </c>
      <c r="C16" s="2" t="s">
        <v>34</v>
      </c>
      <c r="D16" s="14"/>
      <c r="E16" s="14"/>
      <c r="F16" s="14"/>
    </row>
    <row r="17" spans="1:6">
      <c r="A17" s="14"/>
      <c r="B17" s="14"/>
      <c r="C17" s="4" t="s">
        <v>35</v>
      </c>
      <c r="D17" s="14"/>
      <c r="E17" s="14"/>
      <c r="F17" s="14"/>
    </row>
    <row r="18" spans="1:6">
      <c r="A18" s="1">
        <v>0.05</v>
      </c>
      <c r="B18" s="2" t="s">
        <v>36</v>
      </c>
      <c r="C18" s="2" t="s">
        <v>37</v>
      </c>
      <c r="D18" s="1">
        <v>1217.8</v>
      </c>
      <c r="E18" s="2" t="s">
        <v>36</v>
      </c>
      <c r="F18" s="1">
        <v>60.89</v>
      </c>
    </row>
    <row r="19" spans="1:6">
      <c r="A19" s="1">
        <v>1.1000000000000001</v>
      </c>
      <c r="B19" s="2" t="s">
        <v>38</v>
      </c>
      <c r="C19" s="2" t="s">
        <v>39</v>
      </c>
      <c r="D19" s="1">
        <v>358.6</v>
      </c>
      <c r="E19" s="2" t="s">
        <v>38</v>
      </c>
      <c r="F19" s="1">
        <v>394.46</v>
      </c>
    </row>
    <row r="20" spans="1:6">
      <c r="A20" s="1">
        <v>0.3</v>
      </c>
      <c r="B20" s="2" t="s">
        <v>38</v>
      </c>
      <c r="C20" s="2" t="s">
        <v>28</v>
      </c>
      <c r="D20" s="1">
        <v>250.8</v>
      </c>
      <c r="E20" s="2" t="s">
        <v>38</v>
      </c>
      <c r="F20" s="1">
        <v>75.239999999999995</v>
      </c>
    </row>
    <row r="21" spans="1:6">
      <c r="A21" s="1">
        <v>1.9</v>
      </c>
      <c r="B21" s="2" t="s">
        <v>38</v>
      </c>
      <c r="C21" s="2" t="s">
        <v>29</v>
      </c>
      <c r="D21" s="1">
        <v>226.6</v>
      </c>
      <c r="E21" s="2" t="s">
        <v>38</v>
      </c>
      <c r="F21" s="1">
        <v>430.54</v>
      </c>
    </row>
    <row r="22" spans="1:6">
      <c r="A22" s="14"/>
      <c r="B22" s="2" t="s">
        <v>21</v>
      </c>
      <c r="C22" s="2" t="s">
        <v>40</v>
      </c>
      <c r="D22" s="2" t="s">
        <v>41</v>
      </c>
      <c r="E22" s="2" t="s">
        <v>21</v>
      </c>
      <c r="F22" s="1">
        <v>1.46</v>
      </c>
    </row>
    <row r="23" spans="1:6">
      <c r="A23" s="14"/>
      <c r="B23" s="14"/>
      <c r="C23" s="14"/>
      <c r="D23" s="14"/>
      <c r="E23" s="14"/>
      <c r="F23" s="4" t="s">
        <v>35</v>
      </c>
    </row>
    <row r="24" spans="1:6">
      <c r="A24" s="14"/>
      <c r="B24" s="14"/>
      <c r="C24" s="2" t="s">
        <v>42</v>
      </c>
      <c r="D24" s="14"/>
      <c r="E24" s="14"/>
      <c r="F24" s="1">
        <v>962.59</v>
      </c>
    </row>
    <row r="25" spans="1:6">
      <c r="A25" s="14"/>
      <c r="B25" s="14"/>
      <c r="C25" s="14"/>
      <c r="D25" s="14"/>
      <c r="E25" s="14"/>
      <c r="F25" s="4" t="s">
        <v>35</v>
      </c>
    </row>
    <row r="26" spans="1:6">
      <c r="A26" s="14"/>
      <c r="B26" s="14"/>
      <c r="C26" s="2" t="s">
        <v>43</v>
      </c>
      <c r="D26" s="14"/>
      <c r="E26" s="14"/>
      <c r="F26" s="19">
        <v>9.6300000000000008</v>
      </c>
    </row>
    <row r="27" spans="1:6">
      <c r="A27" s="14"/>
      <c r="B27" s="14"/>
      <c r="C27" s="14"/>
      <c r="D27" s="14"/>
      <c r="E27" s="14"/>
      <c r="F27" s="4" t="s">
        <v>44</v>
      </c>
    </row>
    <row r="29" spans="1:6">
      <c r="A29" s="14"/>
      <c r="B29" s="15"/>
      <c r="C29" s="14" t="s">
        <v>45</v>
      </c>
      <c r="D29" s="14"/>
      <c r="E29" s="14"/>
      <c r="F29" s="14"/>
    </row>
    <row r="30" spans="1:6">
      <c r="A30" s="14"/>
      <c r="B30" s="15"/>
      <c r="C30" s="14" t="s">
        <v>46</v>
      </c>
      <c r="D30" s="14"/>
      <c r="E30" s="14"/>
      <c r="F30" s="14"/>
    </row>
    <row r="31" spans="1:6">
      <c r="A31" s="14"/>
      <c r="B31" s="15"/>
      <c r="C31" s="14" t="s">
        <v>47</v>
      </c>
      <c r="D31" s="14"/>
      <c r="E31" s="14"/>
      <c r="F31" s="14"/>
    </row>
    <row r="32" spans="1:6">
      <c r="A32" s="14"/>
      <c r="B32" s="15"/>
      <c r="C32" s="14"/>
      <c r="D32" s="14"/>
      <c r="E32" s="14"/>
      <c r="F32" s="14"/>
    </row>
    <row r="33" spans="1:7">
      <c r="A33" s="14">
        <v>1.1100000000000001</v>
      </c>
      <c r="B33" s="15" t="s">
        <v>48</v>
      </c>
      <c r="C33" s="14" t="s">
        <v>49</v>
      </c>
      <c r="D33" s="14">
        <v>242.55</v>
      </c>
      <c r="E33" s="15" t="s">
        <v>48</v>
      </c>
      <c r="F33" s="14">
        <v>269.23</v>
      </c>
    </row>
    <row r="34" spans="1:7">
      <c r="A34" s="14">
        <v>0.7</v>
      </c>
      <c r="B34" s="15" t="s">
        <v>26</v>
      </c>
      <c r="C34" s="14" t="s">
        <v>50</v>
      </c>
      <c r="D34" s="14">
        <v>322.3</v>
      </c>
      <c r="E34" s="15" t="s">
        <v>26</v>
      </c>
      <c r="F34" s="14">
        <v>225.61</v>
      </c>
    </row>
    <row r="35" spans="1:7">
      <c r="A35" s="14">
        <v>10</v>
      </c>
      <c r="B35" s="15" t="s">
        <v>11</v>
      </c>
      <c r="C35" s="2" t="s">
        <v>51</v>
      </c>
      <c r="D35" s="14">
        <v>3.55</v>
      </c>
      <c r="E35" s="15" t="s">
        <v>11</v>
      </c>
      <c r="F35" s="14">
        <v>35.5</v>
      </c>
    </row>
    <row r="36" spans="1:7">
      <c r="A36" s="14"/>
      <c r="B36" s="15"/>
      <c r="C36" s="2" t="s">
        <v>31</v>
      </c>
      <c r="D36" s="14" t="s">
        <v>32</v>
      </c>
      <c r="E36" s="17"/>
      <c r="F36" s="14">
        <v>1.9</v>
      </c>
    </row>
    <row r="37" spans="1:7">
      <c r="A37" s="14"/>
      <c r="B37" s="15"/>
      <c r="C37" s="14" t="s">
        <v>52</v>
      </c>
      <c r="D37" s="14"/>
      <c r="E37" s="17"/>
      <c r="F37" s="14">
        <v>532.24</v>
      </c>
    </row>
    <row r="38" spans="1:7">
      <c r="A38" s="14"/>
      <c r="B38" s="15"/>
      <c r="C38" s="14"/>
      <c r="D38" s="14"/>
      <c r="E38" s="17"/>
      <c r="F38" s="14"/>
    </row>
    <row r="39" spans="1:7">
      <c r="A39" s="14"/>
      <c r="B39" s="15"/>
      <c r="C39" s="14" t="s">
        <v>43</v>
      </c>
      <c r="D39" s="14"/>
      <c r="E39" s="17"/>
      <c r="F39" s="18">
        <v>53.22</v>
      </c>
    </row>
    <row r="42" spans="1:7">
      <c r="A42" s="14"/>
      <c r="B42" s="15"/>
      <c r="C42" s="14" t="s">
        <v>53</v>
      </c>
      <c r="D42" s="14"/>
      <c r="E42" s="17"/>
      <c r="F42" s="14"/>
      <c r="G42" s="14"/>
    </row>
    <row r="43" spans="1:7">
      <c r="A43" s="14"/>
      <c r="B43" s="15"/>
      <c r="C43" s="14" t="s">
        <v>54</v>
      </c>
      <c r="D43" s="14"/>
      <c r="E43" s="17"/>
      <c r="F43" s="14"/>
      <c r="G43" s="14"/>
    </row>
    <row r="44" spans="1:7">
      <c r="A44" s="14"/>
      <c r="B44" s="15"/>
      <c r="C44" s="14" t="s">
        <v>47</v>
      </c>
      <c r="D44" s="14"/>
      <c r="E44" s="17"/>
      <c r="F44" s="14"/>
      <c r="G44" s="14"/>
    </row>
    <row r="45" spans="1:7">
      <c r="A45" s="14"/>
      <c r="B45" s="15"/>
      <c r="C45" s="14"/>
      <c r="D45" s="14"/>
      <c r="E45" s="17"/>
      <c r="F45" s="14"/>
      <c r="G45" s="14"/>
    </row>
    <row r="46" spans="1:7">
      <c r="A46" s="14">
        <v>2.2200000000000002</v>
      </c>
      <c r="B46" s="15" t="s">
        <v>48</v>
      </c>
      <c r="C46" s="14" t="s">
        <v>49</v>
      </c>
      <c r="D46" s="14">
        <v>254.1</v>
      </c>
      <c r="E46" s="15" t="s">
        <v>48</v>
      </c>
      <c r="F46" s="14">
        <v>564.1</v>
      </c>
      <c r="G46" s="14"/>
    </row>
    <row r="47" spans="1:7">
      <c r="A47" s="14">
        <v>1.2</v>
      </c>
      <c r="B47" s="15" t="s">
        <v>26</v>
      </c>
      <c r="C47" s="14" t="s">
        <v>50</v>
      </c>
      <c r="D47" s="14">
        <v>322.3</v>
      </c>
      <c r="E47" s="15" t="s">
        <v>26</v>
      </c>
      <c r="F47" s="14">
        <v>386.76</v>
      </c>
      <c r="G47" s="14"/>
    </row>
    <row r="48" spans="1:7">
      <c r="A48" s="14">
        <v>10</v>
      </c>
      <c r="B48" s="15" t="s">
        <v>11</v>
      </c>
      <c r="C48" s="14" t="s">
        <v>30</v>
      </c>
      <c r="D48" s="14">
        <v>3.8</v>
      </c>
      <c r="E48" s="15" t="s">
        <v>11</v>
      </c>
      <c r="F48" s="14">
        <v>38</v>
      </c>
      <c r="G48" s="14"/>
    </row>
    <row r="49" spans="1:7">
      <c r="A49" s="14"/>
      <c r="B49" s="15"/>
      <c r="C49" s="14" t="s">
        <v>31</v>
      </c>
      <c r="D49" s="14" t="s">
        <v>32</v>
      </c>
      <c r="E49" s="17"/>
      <c r="F49" s="14">
        <v>1.5</v>
      </c>
      <c r="G49" s="14"/>
    </row>
    <row r="50" spans="1:7">
      <c r="A50" s="14"/>
      <c r="B50" s="15"/>
      <c r="C50" s="14" t="s">
        <v>52</v>
      </c>
      <c r="D50" s="14"/>
      <c r="E50" s="17"/>
      <c r="F50" s="14">
        <v>990.36</v>
      </c>
      <c r="G50" s="14"/>
    </row>
    <row r="51" spans="1:7">
      <c r="A51" s="14"/>
      <c r="B51" s="15"/>
      <c r="C51" s="14"/>
      <c r="D51" s="14"/>
      <c r="E51" s="17"/>
      <c r="F51" s="14"/>
      <c r="G51" s="14"/>
    </row>
    <row r="52" spans="1:7">
      <c r="A52" s="14"/>
      <c r="B52" s="15"/>
      <c r="C52" s="14" t="s">
        <v>43</v>
      </c>
      <c r="D52" s="14"/>
      <c r="E52" s="17"/>
      <c r="F52" s="18">
        <v>99.04</v>
      </c>
      <c r="G52" s="14"/>
    </row>
    <row r="54" spans="1:7">
      <c r="A54" s="7" t="s">
        <v>55</v>
      </c>
      <c r="B54" s="3" t="s">
        <v>33</v>
      </c>
      <c r="C54" s="2" t="s">
        <v>56</v>
      </c>
      <c r="D54" s="14"/>
      <c r="E54" s="20"/>
      <c r="F54" s="14"/>
    </row>
    <row r="55" spans="1:7">
      <c r="A55" s="14"/>
      <c r="B55" s="15"/>
      <c r="C55" s="2" t="s">
        <v>57</v>
      </c>
      <c r="D55" s="14"/>
      <c r="E55" s="20"/>
      <c r="F55" s="14"/>
    </row>
    <row r="56" spans="1:7">
      <c r="A56" s="14"/>
      <c r="B56" s="15"/>
      <c r="C56" s="4" t="s">
        <v>35</v>
      </c>
      <c r="D56" s="14"/>
      <c r="E56" s="20"/>
      <c r="F56" s="14"/>
    </row>
    <row r="57" spans="1:7">
      <c r="A57" s="1">
        <v>0.22</v>
      </c>
      <c r="B57" s="3" t="s">
        <v>36</v>
      </c>
      <c r="C57" s="2" t="s">
        <v>58</v>
      </c>
      <c r="D57" s="1">
        <v>2301.9499999999998</v>
      </c>
      <c r="E57" s="2" t="s">
        <v>36</v>
      </c>
      <c r="F57" s="1">
        <v>506.43</v>
      </c>
    </row>
    <row r="58" spans="1:7">
      <c r="A58" s="1">
        <v>2.2000000000000002</v>
      </c>
      <c r="B58" s="3" t="s">
        <v>59</v>
      </c>
      <c r="C58" s="2" t="s">
        <v>60</v>
      </c>
      <c r="D58" s="1">
        <v>399.3</v>
      </c>
      <c r="E58" s="2" t="s">
        <v>59</v>
      </c>
      <c r="F58" s="1">
        <v>878.46</v>
      </c>
    </row>
    <row r="59" spans="1:7">
      <c r="A59" s="1">
        <v>0.5</v>
      </c>
      <c r="B59" s="3" t="s">
        <v>59</v>
      </c>
      <c r="C59" s="2" t="s">
        <v>61</v>
      </c>
      <c r="D59" s="1">
        <v>250.8</v>
      </c>
      <c r="E59" s="2" t="s">
        <v>59</v>
      </c>
      <c r="F59" s="1">
        <v>125.4</v>
      </c>
    </row>
    <row r="60" spans="1:7">
      <c r="A60" s="1">
        <v>3.2</v>
      </c>
      <c r="B60" s="3" t="s">
        <v>59</v>
      </c>
      <c r="C60" s="2" t="s">
        <v>29</v>
      </c>
      <c r="D60" s="1">
        <v>226.6</v>
      </c>
      <c r="E60" s="2" t="s">
        <v>59</v>
      </c>
      <c r="F60" s="1">
        <v>725.12</v>
      </c>
    </row>
    <row r="61" spans="1:7">
      <c r="A61" s="14"/>
      <c r="B61" s="3" t="s">
        <v>21</v>
      </c>
      <c r="C61" s="2" t="s">
        <v>62</v>
      </c>
      <c r="D61" s="2" t="s">
        <v>41</v>
      </c>
      <c r="E61" s="2" t="s">
        <v>21</v>
      </c>
      <c r="F61" s="1">
        <v>0</v>
      </c>
    </row>
    <row r="62" spans="1:7">
      <c r="A62" s="14"/>
      <c r="B62" s="15"/>
      <c r="C62" s="14"/>
      <c r="D62" s="14"/>
      <c r="E62" s="20"/>
      <c r="F62" s="4" t="s">
        <v>35</v>
      </c>
    </row>
    <row r="63" spans="1:7">
      <c r="A63" s="14"/>
      <c r="B63" s="15"/>
      <c r="C63" s="2" t="s">
        <v>52</v>
      </c>
      <c r="D63" s="14"/>
      <c r="E63" s="20"/>
      <c r="F63" s="1">
        <v>2235.41</v>
      </c>
    </row>
    <row r="64" spans="1:7">
      <c r="A64" s="14" t="s">
        <v>41</v>
      </c>
      <c r="B64" s="15"/>
      <c r="C64" s="14"/>
      <c r="D64" s="14"/>
      <c r="E64" s="20"/>
      <c r="F64" s="4" t="s">
        <v>35</v>
      </c>
    </row>
    <row r="65" spans="1:6">
      <c r="A65" s="14"/>
      <c r="B65" s="15"/>
      <c r="C65" s="14" t="s">
        <v>43</v>
      </c>
      <c r="D65" s="14"/>
      <c r="E65" s="20"/>
      <c r="F65" s="18">
        <v>223.54</v>
      </c>
    </row>
    <row r="66" spans="1:6">
      <c r="A66" s="14"/>
      <c r="B66" s="15"/>
      <c r="C66" s="14"/>
      <c r="D66" s="14"/>
      <c r="E66" s="20"/>
      <c r="F66" s="4" t="s">
        <v>44</v>
      </c>
    </row>
    <row r="68" spans="1:6">
      <c r="A68" s="21">
        <v>32.1</v>
      </c>
      <c r="B68" s="3" t="s">
        <v>33</v>
      </c>
      <c r="C68" s="2" t="s">
        <v>63</v>
      </c>
      <c r="D68" s="14"/>
      <c r="E68" s="20"/>
      <c r="F68" s="14"/>
    </row>
    <row r="69" spans="1:6">
      <c r="A69" s="14"/>
      <c r="B69" s="15"/>
      <c r="C69" s="2" t="s">
        <v>64</v>
      </c>
      <c r="D69" s="14"/>
      <c r="E69" s="20"/>
      <c r="F69" s="14"/>
    </row>
    <row r="70" spans="1:6">
      <c r="A70" s="14"/>
      <c r="B70" s="15"/>
      <c r="C70" s="2" t="s">
        <v>65</v>
      </c>
      <c r="D70" s="14"/>
      <c r="E70" s="20"/>
      <c r="F70" s="14"/>
    </row>
    <row r="71" spans="1:6">
      <c r="A71" s="14"/>
      <c r="B71" s="15"/>
      <c r="C71" s="2" t="s">
        <v>66</v>
      </c>
      <c r="D71" s="14"/>
      <c r="E71" s="20"/>
      <c r="F71" s="14"/>
    </row>
    <row r="72" spans="1:6">
      <c r="A72" s="14"/>
      <c r="B72" s="15"/>
      <c r="C72" s="2" t="s">
        <v>67</v>
      </c>
      <c r="D72" s="14"/>
      <c r="E72" s="20"/>
      <c r="F72" s="14"/>
    </row>
    <row r="73" spans="1:6">
      <c r="A73" s="14"/>
      <c r="B73" s="15"/>
      <c r="C73" s="4" t="s">
        <v>35</v>
      </c>
      <c r="D73" s="14"/>
      <c r="E73" s="20"/>
      <c r="F73" s="14"/>
    </row>
    <row r="74" spans="1:6">
      <c r="A74" s="1">
        <v>190</v>
      </c>
      <c r="B74" s="3" t="s">
        <v>68</v>
      </c>
      <c r="C74" s="2" t="s">
        <v>69</v>
      </c>
      <c r="D74" s="1">
        <v>12340</v>
      </c>
      <c r="E74" s="2" t="s">
        <v>70</v>
      </c>
      <c r="F74" s="1">
        <v>2344.6</v>
      </c>
    </row>
    <row r="75" spans="1:6">
      <c r="A75" s="1">
        <v>0.12</v>
      </c>
      <c r="B75" s="3" t="s">
        <v>36</v>
      </c>
      <c r="C75" s="2" t="s">
        <v>71</v>
      </c>
      <c r="D75" s="1">
        <v>2961.95</v>
      </c>
      <c r="E75" s="2" t="s">
        <v>36</v>
      </c>
      <c r="F75" s="3">
        <v>355.43</v>
      </c>
    </row>
    <row r="76" spans="1:6">
      <c r="A76" s="1">
        <v>10</v>
      </c>
      <c r="B76" s="3" t="s">
        <v>72</v>
      </c>
      <c r="C76" s="2" t="s">
        <v>73</v>
      </c>
      <c r="D76" s="1">
        <v>128.21</v>
      </c>
      <c r="E76" s="2" t="s">
        <v>72</v>
      </c>
      <c r="F76" s="3">
        <v>1282.0999999999999</v>
      </c>
    </row>
    <row r="77" spans="1:6" ht="15.75">
      <c r="A77" s="22">
        <v>1.54</v>
      </c>
      <c r="B77" s="3" t="s">
        <v>16</v>
      </c>
      <c r="C77" s="2" t="s">
        <v>74</v>
      </c>
      <c r="D77" s="23">
        <v>42.35</v>
      </c>
      <c r="E77" s="2" t="s">
        <v>16</v>
      </c>
      <c r="F77" s="1">
        <v>65.22</v>
      </c>
    </row>
    <row r="78" spans="1:6">
      <c r="A78" s="1">
        <v>1.1000000000000001</v>
      </c>
      <c r="B78" s="3" t="s">
        <v>59</v>
      </c>
      <c r="C78" s="2" t="s">
        <v>60</v>
      </c>
      <c r="D78" s="1">
        <v>399.3</v>
      </c>
      <c r="E78" s="2" t="s">
        <v>59</v>
      </c>
      <c r="F78" s="1">
        <v>439.23</v>
      </c>
    </row>
    <row r="79" spans="1:6">
      <c r="A79" s="1">
        <v>2.1</v>
      </c>
      <c r="B79" s="3" t="s">
        <v>59</v>
      </c>
      <c r="C79" s="2" t="s">
        <v>39</v>
      </c>
      <c r="D79" s="1">
        <v>358.6</v>
      </c>
      <c r="E79" s="2" t="s">
        <v>59</v>
      </c>
      <c r="F79" s="1">
        <v>753.06</v>
      </c>
    </row>
    <row r="80" spans="1:6">
      <c r="A80" s="1">
        <v>2.2000000000000002</v>
      </c>
      <c r="B80" s="3" t="s">
        <v>59</v>
      </c>
      <c r="C80" s="2" t="s">
        <v>28</v>
      </c>
      <c r="D80" s="1">
        <v>250.8</v>
      </c>
      <c r="E80" s="2" t="s">
        <v>59</v>
      </c>
      <c r="F80" s="1">
        <v>551.76</v>
      </c>
    </row>
    <row r="81" spans="1:6">
      <c r="A81" s="1">
        <v>1.1000000000000001</v>
      </c>
      <c r="B81" s="3" t="s">
        <v>59</v>
      </c>
      <c r="C81" s="2" t="s">
        <v>29</v>
      </c>
      <c r="D81" s="1">
        <v>226.6</v>
      </c>
      <c r="E81" s="2" t="s">
        <v>59</v>
      </c>
      <c r="F81" s="1">
        <v>249.26</v>
      </c>
    </row>
    <row r="82" spans="1:6">
      <c r="A82" s="14"/>
      <c r="B82" s="3" t="s">
        <v>21</v>
      </c>
      <c r="C82" s="2" t="s">
        <v>62</v>
      </c>
      <c r="D82" s="14"/>
      <c r="E82" s="2" t="s">
        <v>21</v>
      </c>
      <c r="F82" s="1">
        <v>0</v>
      </c>
    </row>
    <row r="83" spans="1:6">
      <c r="A83" s="14"/>
      <c r="B83" s="15"/>
      <c r="C83" s="14"/>
      <c r="D83" s="14"/>
      <c r="E83" s="20"/>
      <c r="F83" s="4" t="s">
        <v>35</v>
      </c>
    </row>
    <row r="84" spans="1:6">
      <c r="A84" s="14"/>
      <c r="B84" s="15"/>
      <c r="C84" s="2" t="s">
        <v>52</v>
      </c>
      <c r="D84" s="14"/>
      <c r="E84" s="20"/>
      <c r="F84" s="1">
        <v>6040.66</v>
      </c>
    </row>
    <row r="85" spans="1:6">
      <c r="A85" s="14"/>
      <c r="B85" s="15"/>
      <c r="C85" s="14"/>
      <c r="D85" s="14"/>
      <c r="E85" s="20"/>
      <c r="F85" s="4" t="s">
        <v>35</v>
      </c>
    </row>
    <row r="86" spans="1:6" ht="15.75">
      <c r="A86" s="14"/>
      <c r="B86" s="15"/>
      <c r="C86" s="5" t="s">
        <v>43</v>
      </c>
      <c r="D86" s="14"/>
      <c r="E86" s="20"/>
      <c r="F86" s="6">
        <v>604.07000000000005</v>
      </c>
    </row>
    <row r="87" spans="1:6">
      <c r="A87" s="14"/>
      <c r="B87" s="15"/>
      <c r="C87" s="14"/>
      <c r="D87" s="14"/>
      <c r="E87" s="20"/>
      <c r="F87" s="4" t="s">
        <v>44</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sheetPr>
    <tabColor rgb="FF92D050"/>
  </sheetPr>
  <dimension ref="A1:F290"/>
  <sheetViews>
    <sheetView view="pageBreakPreview" topLeftCell="A97" zoomScale="91" zoomScaleSheetLayoutView="91" workbookViewId="0">
      <selection activeCell="F115" sqref="F115"/>
    </sheetView>
  </sheetViews>
  <sheetFormatPr defaultRowHeight="15"/>
  <cols>
    <col min="1" max="1" width="11.28515625" bestFit="1" customWidth="1"/>
    <col min="3" max="3" width="60" bestFit="1" customWidth="1"/>
    <col min="4" max="4" width="12.7109375" customWidth="1"/>
    <col min="5" max="5" width="14" bestFit="1" customWidth="1"/>
    <col min="6" max="6" width="12.140625" bestFit="1" customWidth="1"/>
  </cols>
  <sheetData>
    <row r="1" spans="1:6" ht="15.75">
      <c r="A1" s="198"/>
      <c r="B1" s="199"/>
      <c r="C1" s="187" t="s">
        <v>103</v>
      </c>
      <c r="D1" s="198"/>
      <c r="E1" s="200"/>
      <c r="F1" s="198"/>
    </row>
    <row r="2" spans="1:6">
      <c r="A2" s="198"/>
      <c r="B2" s="199"/>
      <c r="C2" s="201" t="s">
        <v>104</v>
      </c>
      <c r="D2" s="198"/>
      <c r="E2" s="200"/>
      <c r="F2" s="198"/>
    </row>
    <row r="3" spans="1:6" ht="15.75">
      <c r="A3" s="188" t="s">
        <v>105</v>
      </c>
      <c r="B3" s="202" t="s">
        <v>41</v>
      </c>
      <c r="C3" s="189" t="s">
        <v>208</v>
      </c>
      <c r="D3" s="198"/>
      <c r="E3" s="187" t="s">
        <v>132</v>
      </c>
      <c r="F3" s="198"/>
    </row>
    <row r="4" spans="1:6">
      <c r="A4" s="203" t="s">
        <v>35</v>
      </c>
      <c r="B4" s="203" t="s">
        <v>35</v>
      </c>
      <c r="C4" s="203" t="s">
        <v>35</v>
      </c>
      <c r="D4" s="203" t="s">
        <v>35</v>
      </c>
      <c r="E4" s="203" t="s">
        <v>35</v>
      </c>
      <c r="F4" s="203" t="s">
        <v>35</v>
      </c>
    </row>
    <row r="5" spans="1:6" ht="15.75">
      <c r="A5" s="188" t="s">
        <v>106</v>
      </c>
      <c r="B5" s="202" t="s">
        <v>41</v>
      </c>
      <c r="C5" s="190" t="s">
        <v>107</v>
      </c>
      <c r="D5" s="190" t="s">
        <v>108</v>
      </c>
      <c r="E5" s="190" t="s">
        <v>109</v>
      </c>
      <c r="F5" s="190" t="s">
        <v>110</v>
      </c>
    </row>
    <row r="6" spans="1:6">
      <c r="A6" s="203" t="s">
        <v>35</v>
      </c>
      <c r="B6" s="203" t="s">
        <v>35</v>
      </c>
      <c r="C6" s="203" t="s">
        <v>35</v>
      </c>
      <c r="D6" s="203" t="s">
        <v>35</v>
      </c>
      <c r="E6" s="203" t="s">
        <v>35</v>
      </c>
      <c r="F6" s="203" t="s">
        <v>35</v>
      </c>
    </row>
    <row r="7" spans="1:6">
      <c r="A7" s="198"/>
      <c r="B7" s="202" t="s">
        <v>33</v>
      </c>
      <c r="C7" s="204" t="s">
        <v>111</v>
      </c>
      <c r="D7" s="198"/>
      <c r="E7" s="200"/>
      <c r="F7" s="198"/>
    </row>
    <row r="8" spans="1:6">
      <c r="A8" s="198"/>
      <c r="B8" s="199"/>
      <c r="C8" s="203" t="s">
        <v>35</v>
      </c>
      <c r="D8" s="198"/>
      <c r="E8" s="200"/>
      <c r="F8" s="198"/>
    </row>
    <row r="9" spans="1:6">
      <c r="A9" s="205">
        <v>0.96</v>
      </c>
      <c r="B9" s="202" t="s">
        <v>112</v>
      </c>
      <c r="C9" s="204" t="s">
        <v>113</v>
      </c>
      <c r="D9" s="205">
        <v>5960</v>
      </c>
      <c r="E9" s="204" t="s">
        <v>112</v>
      </c>
      <c r="F9" s="205">
        <v>5721.6</v>
      </c>
    </row>
    <row r="10" spans="1:6">
      <c r="A10" s="205">
        <v>1</v>
      </c>
      <c r="B10" s="202" t="s">
        <v>36</v>
      </c>
      <c r="C10" s="204" t="s">
        <v>114</v>
      </c>
      <c r="D10" s="205">
        <v>751.9</v>
      </c>
      <c r="E10" s="204" t="s">
        <v>36</v>
      </c>
      <c r="F10" s="205">
        <v>751.9</v>
      </c>
    </row>
    <row r="11" spans="1:6">
      <c r="A11" s="205">
        <v>1</v>
      </c>
      <c r="B11" s="202" t="s">
        <v>36</v>
      </c>
      <c r="C11" s="204" t="s">
        <v>115</v>
      </c>
      <c r="D11" s="205">
        <v>110</v>
      </c>
      <c r="E11" s="204" t="s">
        <v>36</v>
      </c>
      <c r="F11" s="205">
        <v>110</v>
      </c>
    </row>
    <row r="12" spans="1:6">
      <c r="A12" s="198"/>
      <c r="B12" s="202" t="s">
        <v>21</v>
      </c>
      <c r="C12" s="204" t="s">
        <v>62</v>
      </c>
      <c r="D12" s="204" t="s">
        <v>41</v>
      </c>
      <c r="E12" s="204" t="s">
        <v>21</v>
      </c>
      <c r="F12" s="205">
        <v>0</v>
      </c>
    </row>
    <row r="13" spans="1:6">
      <c r="A13" s="198"/>
      <c r="B13" s="199"/>
      <c r="C13" s="198"/>
      <c r="D13" s="198"/>
      <c r="E13" s="200"/>
      <c r="F13" s="203" t="s">
        <v>35</v>
      </c>
    </row>
    <row r="14" spans="1:6" ht="15.75">
      <c r="A14" s="198"/>
      <c r="B14" s="199"/>
      <c r="C14" s="204" t="s">
        <v>116</v>
      </c>
      <c r="D14" s="198"/>
      <c r="E14" s="200"/>
      <c r="F14" s="189">
        <v>6583.5</v>
      </c>
    </row>
    <row r="15" spans="1:6">
      <c r="A15" s="198"/>
      <c r="B15" s="199"/>
      <c r="C15" s="198"/>
      <c r="D15" s="198"/>
      <c r="E15" s="200"/>
      <c r="F15" s="203" t="s">
        <v>35</v>
      </c>
    </row>
    <row r="16" spans="1:6">
      <c r="A16" s="198"/>
      <c r="B16" s="202" t="s">
        <v>33</v>
      </c>
      <c r="C16" s="204" t="s">
        <v>117</v>
      </c>
      <c r="D16" s="198"/>
      <c r="E16" s="200"/>
      <c r="F16" s="198"/>
    </row>
    <row r="17" spans="1:6">
      <c r="A17" s="198"/>
      <c r="B17" s="199"/>
      <c r="C17" s="203" t="s">
        <v>35</v>
      </c>
      <c r="D17" s="198"/>
      <c r="E17" s="200"/>
      <c r="F17" s="198"/>
    </row>
    <row r="18" spans="1:6">
      <c r="A18" s="205">
        <v>0.72</v>
      </c>
      <c r="B18" s="202" t="s">
        <v>112</v>
      </c>
      <c r="C18" s="204" t="s">
        <v>113</v>
      </c>
      <c r="D18" s="205">
        <v>5960</v>
      </c>
      <c r="E18" s="204" t="s">
        <v>112</v>
      </c>
      <c r="F18" s="205">
        <v>4291.2</v>
      </c>
    </row>
    <row r="19" spans="1:6">
      <c r="A19" s="205">
        <v>1</v>
      </c>
      <c r="B19" s="202" t="s">
        <v>36</v>
      </c>
      <c r="C19" s="204" t="s">
        <v>114</v>
      </c>
      <c r="D19" s="205">
        <v>751.9</v>
      </c>
      <c r="E19" s="204" t="s">
        <v>36</v>
      </c>
      <c r="F19" s="205">
        <v>751.9</v>
      </c>
    </row>
    <row r="20" spans="1:6">
      <c r="A20" s="205">
        <v>1</v>
      </c>
      <c r="B20" s="202" t="s">
        <v>36</v>
      </c>
      <c r="C20" s="204" t="s">
        <v>115</v>
      </c>
      <c r="D20" s="205">
        <v>110</v>
      </c>
      <c r="E20" s="204" t="s">
        <v>36</v>
      </c>
      <c r="F20" s="205">
        <v>110</v>
      </c>
    </row>
    <row r="21" spans="1:6">
      <c r="A21" s="198"/>
      <c r="B21" s="202" t="s">
        <v>21</v>
      </c>
      <c r="C21" s="204" t="s">
        <v>62</v>
      </c>
      <c r="D21" s="204" t="s">
        <v>41</v>
      </c>
      <c r="E21" s="204" t="s">
        <v>21</v>
      </c>
      <c r="F21" s="205">
        <v>0</v>
      </c>
    </row>
    <row r="22" spans="1:6">
      <c r="A22" s="198"/>
      <c r="B22" s="199"/>
      <c r="C22" s="198"/>
      <c r="D22" s="198"/>
      <c r="E22" s="200"/>
      <c r="F22" s="203" t="s">
        <v>35</v>
      </c>
    </row>
    <row r="23" spans="1:6" ht="15.75">
      <c r="A23" s="198"/>
      <c r="B23" s="199"/>
      <c r="C23" s="204" t="s">
        <v>116</v>
      </c>
      <c r="D23" s="198"/>
      <c r="E23" s="200"/>
      <c r="F23" s="189">
        <v>5153.1000000000004</v>
      </c>
    </row>
    <row r="24" spans="1:6">
      <c r="A24" s="198"/>
      <c r="B24" s="199"/>
      <c r="C24" s="198"/>
      <c r="D24" s="198"/>
      <c r="E24" s="200"/>
      <c r="F24" s="203" t="s">
        <v>35</v>
      </c>
    </row>
    <row r="25" spans="1:6">
      <c r="A25" s="198"/>
      <c r="B25" s="202" t="s">
        <v>33</v>
      </c>
      <c r="C25" s="204" t="s">
        <v>118</v>
      </c>
      <c r="D25" s="198"/>
      <c r="E25" s="200"/>
      <c r="F25" s="198"/>
    </row>
    <row r="26" spans="1:6">
      <c r="A26" s="198"/>
      <c r="B26" s="199"/>
      <c r="C26" s="203" t="s">
        <v>35</v>
      </c>
      <c r="D26" s="198"/>
      <c r="E26" s="200"/>
      <c r="F26" s="198"/>
    </row>
    <row r="27" spans="1:6">
      <c r="A27" s="205">
        <v>0.48</v>
      </c>
      <c r="B27" s="202" t="s">
        <v>112</v>
      </c>
      <c r="C27" s="204" t="s">
        <v>113</v>
      </c>
      <c r="D27" s="205">
        <v>5960</v>
      </c>
      <c r="E27" s="204" t="s">
        <v>112</v>
      </c>
      <c r="F27" s="205">
        <v>2860.8</v>
      </c>
    </row>
    <row r="28" spans="1:6">
      <c r="A28" s="205">
        <v>1</v>
      </c>
      <c r="B28" s="202" t="s">
        <v>36</v>
      </c>
      <c r="C28" s="204" t="s">
        <v>114</v>
      </c>
      <c r="D28" s="205">
        <v>751.9</v>
      </c>
      <c r="E28" s="204" t="s">
        <v>36</v>
      </c>
      <c r="F28" s="205">
        <v>751.9</v>
      </c>
    </row>
    <row r="29" spans="1:6">
      <c r="A29" s="205">
        <v>1</v>
      </c>
      <c r="B29" s="202" t="s">
        <v>36</v>
      </c>
      <c r="C29" s="204" t="s">
        <v>115</v>
      </c>
      <c r="D29" s="205">
        <v>110</v>
      </c>
      <c r="E29" s="204" t="s">
        <v>36</v>
      </c>
      <c r="F29" s="205">
        <v>110</v>
      </c>
    </row>
    <row r="30" spans="1:6">
      <c r="A30" s="198"/>
      <c r="B30" s="202" t="s">
        <v>21</v>
      </c>
      <c r="C30" s="204" t="s">
        <v>62</v>
      </c>
      <c r="D30" s="204" t="s">
        <v>41</v>
      </c>
      <c r="E30" s="204" t="s">
        <v>21</v>
      </c>
      <c r="F30" s="205">
        <v>0</v>
      </c>
    </row>
    <row r="31" spans="1:6">
      <c r="A31" s="198"/>
      <c r="B31" s="199"/>
      <c r="C31" s="198"/>
      <c r="D31" s="198"/>
      <c r="E31" s="200"/>
      <c r="F31" s="203" t="s">
        <v>35</v>
      </c>
    </row>
    <row r="32" spans="1:6" ht="15.75">
      <c r="A32" s="198"/>
      <c r="B32" s="199"/>
      <c r="C32" s="204" t="s">
        <v>116</v>
      </c>
      <c r="D32" s="198"/>
      <c r="E32" s="200"/>
      <c r="F32" s="189">
        <v>3722.7</v>
      </c>
    </row>
    <row r="33" spans="1:6">
      <c r="A33" s="198"/>
      <c r="B33" s="199"/>
      <c r="C33" s="198"/>
      <c r="D33" s="198"/>
      <c r="E33" s="200"/>
      <c r="F33" s="203" t="s">
        <v>35</v>
      </c>
    </row>
    <row r="34" spans="1:6">
      <c r="A34" s="198"/>
      <c r="B34" s="202" t="s">
        <v>33</v>
      </c>
      <c r="C34" s="204" t="s">
        <v>58</v>
      </c>
      <c r="D34" s="198"/>
      <c r="E34" s="200"/>
      <c r="F34" s="198"/>
    </row>
    <row r="35" spans="1:6">
      <c r="A35" s="205">
        <v>0.36</v>
      </c>
      <c r="B35" s="202" t="s">
        <v>112</v>
      </c>
      <c r="C35" s="204" t="s">
        <v>113</v>
      </c>
      <c r="D35" s="205">
        <v>5960</v>
      </c>
      <c r="E35" s="204" t="s">
        <v>112</v>
      </c>
      <c r="F35" s="205">
        <v>2145.6</v>
      </c>
    </row>
    <row r="36" spans="1:6">
      <c r="A36" s="205">
        <v>1</v>
      </c>
      <c r="B36" s="202" t="s">
        <v>36</v>
      </c>
      <c r="C36" s="204" t="s">
        <v>114</v>
      </c>
      <c r="D36" s="205">
        <v>751.9</v>
      </c>
      <c r="E36" s="204" t="s">
        <v>36</v>
      </c>
      <c r="F36" s="205">
        <v>751.9</v>
      </c>
    </row>
    <row r="37" spans="1:6">
      <c r="A37" s="205">
        <v>1</v>
      </c>
      <c r="B37" s="202" t="s">
        <v>36</v>
      </c>
      <c r="C37" s="204" t="s">
        <v>115</v>
      </c>
      <c r="D37" s="205">
        <v>110</v>
      </c>
      <c r="E37" s="204" t="s">
        <v>36</v>
      </c>
      <c r="F37" s="205">
        <v>110</v>
      </c>
    </row>
    <row r="38" spans="1:6">
      <c r="A38" s="198"/>
      <c r="B38" s="202" t="s">
        <v>21</v>
      </c>
      <c r="C38" s="204" t="s">
        <v>62</v>
      </c>
      <c r="D38" s="204" t="s">
        <v>41</v>
      </c>
      <c r="E38" s="204" t="s">
        <v>21</v>
      </c>
      <c r="F38" s="205">
        <v>0</v>
      </c>
    </row>
    <row r="39" spans="1:6">
      <c r="A39" s="198"/>
      <c r="B39" s="199"/>
      <c r="C39" s="198"/>
      <c r="D39" s="198"/>
      <c r="E39" s="200"/>
      <c r="F39" s="203" t="s">
        <v>35</v>
      </c>
    </row>
    <row r="40" spans="1:6" ht="15.75">
      <c r="A40" s="198"/>
      <c r="B40" s="199"/>
      <c r="C40" s="204" t="s">
        <v>116</v>
      </c>
      <c r="D40" s="198"/>
      <c r="E40" s="200"/>
      <c r="F40" s="189">
        <v>3007.5</v>
      </c>
    </row>
    <row r="41" spans="1:6">
      <c r="A41" s="198"/>
      <c r="B41" s="199"/>
      <c r="C41" s="198"/>
      <c r="D41" s="198"/>
      <c r="E41" s="200"/>
      <c r="F41" s="203" t="s">
        <v>35</v>
      </c>
    </row>
    <row r="42" spans="1:6">
      <c r="A42" s="198"/>
      <c r="B42" s="202" t="s">
        <v>33</v>
      </c>
      <c r="C42" s="204" t="s">
        <v>119</v>
      </c>
      <c r="D42" s="198"/>
      <c r="E42" s="200"/>
      <c r="F42" s="198"/>
    </row>
    <row r="43" spans="1:6">
      <c r="A43" s="198"/>
      <c r="B43" s="199"/>
      <c r="C43" s="203" t="s">
        <v>35</v>
      </c>
      <c r="D43" s="198"/>
      <c r="E43" s="200"/>
      <c r="F43" s="198"/>
    </row>
    <row r="44" spans="1:6">
      <c r="A44" s="206">
        <v>0.28799999999999998</v>
      </c>
      <c r="B44" s="202" t="s">
        <v>112</v>
      </c>
      <c r="C44" s="204" t="s">
        <v>113</v>
      </c>
      <c r="D44" s="205">
        <v>5960</v>
      </c>
      <c r="E44" s="204" t="s">
        <v>112</v>
      </c>
      <c r="F44" s="205">
        <v>1716.48</v>
      </c>
    </row>
    <row r="45" spans="1:6">
      <c r="A45" s="205">
        <v>1</v>
      </c>
      <c r="B45" s="202" t="s">
        <v>36</v>
      </c>
      <c r="C45" s="204" t="s">
        <v>114</v>
      </c>
      <c r="D45" s="205">
        <v>751.9</v>
      </c>
      <c r="E45" s="204" t="s">
        <v>36</v>
      </c>
      <c r="F45" s="205">
        <v>751.9</v>
      </c>
    </row>
    <row r="46" spans="1:6">
      <c r="A46" s="205">
        <v>1</v>
      </c>
      <c r="B46" s="202" t="s">
        <v>36</v>
      </c>
      <c r="C46" s="204" t="s">
        <v>115</v>
      </c>
      <c r="D46" s="205">
        <v>110</v>
      </c>
      <c r="E46" s="204" t="s">
        <v>36</v>
      </c>
      <c r="F46" s="205">
        <v>110</v>
      </c>
    </row>
    <row r="47" spans="1:6">
      <c r="A47" s="198"/>
      <c r="B47" s="202" t="s">
        <v>21</v>
      </c>
      <c r="C47" s="204" t="s">
        <v>62</v>
      </c>
      <c r="D47" s="204" t="s">
        <v>41</v>
      </c>
      <c r="E47" s="204" t="s">
        <v>21</v>
      </c>
      <c r="F47" s="205">
        <v>0</v>
      </c>
    </row>
    <row r="48" spans="1:6">
      <c r="A48" s="198"/>
      <c r="B48" s="199"/>
      <c r="C48" s="198"/>
      <c r="D48" s="198"/>
      <c r="E48" s="200"/>
      <c r="F48" s="203" t="s">
        <v>35</v>
      </c>
    </row>
    <row r="49" spans="1:6" ht="15.75">
      <c r="A49" s="198"/>
      <c r="B49" s="199"/>
      <c r="C49" s="204" t="s">
        <v>116</v>
      </c>
      <c r="D49" s="198"/>
      <c r="E49" s="200"/>
      <c r="F49" s="189">
        <v>2578.38</v>
      </c>
    </row>
    <row r="50" spans="1:6">
      <c r="A50" s="198"/>
      <c r="B50" s="199"/>
      <c r="C50" s="198"/>
      <c r="D50" s="198"/>
      <c r="E50" s="200"/>
      <c r="F50" s="203" t="s">
        <v>35</v>
      </c>
    </row>
    <row r="51" spans="1:6">
      <c r="A51" s="198"/>
      <c r="B51" s="202" t="s">
        <v>33</v>
      </c>
      <c r="C51" s="204" t="s">
        <v>120</v>
      </c>
      <c r="D51" s="198"/>
      <c r="E51" s="200"/>
      <c r="F51" s="198"/>
    </row>
    <row r="52" spans="1:6">
      <c r="A52" s="198"/>
      <c r="B52" s="199"/>
      <c r="C52" s="203" t="s">
        <v>35</v>
      </c>
      <c r="D52" s="198"/>
      <c r="E52" s="200"/>
      <c r="F52" s="198"/>
    </row>
    <row r="53" spans="1:6">
      <c r="A53" s="205">
        <v>0.24</v>
      </c>
      <c r="B53" s="202" t="s">
        <v>112</v>
      </c>
      <c r="C53" s="204" t="s">
        <v>113</v>
      </c>
      <c r="D53" s="205">
        <v>5960</v>
      </c>
      <c r="E53" s="204" t="s">
        <v>112</v>
      </c>
      <c r="F53" s="205">
        <v>1430.4</v>
      </c>
    </row>
    <row r="54" spans="1:6">
      <c r="A54" s="205">
        <v>1</v>
      </c>
      <c r="B54" s="202" t="s">
        <v>36</v>
      </c>
      <c r="C54" s="204" t="s">
        <v>114</v>
      </c>
      <c r="D54" s="205">
        <v>751.9</v>
      </c>
      <c r="E54" s="204" t="s">
        <v>36</v>
      </c>
      <c r="F54" s="205">
        <v>751.9</v>
      </c>
    </row>
    <row r="55" spans="1:6">
      <c r="A55" s="205">
        <v>1</v>
      </c>
      <c r="B55" s="202" t="s">
        <v>36</v>
      </c>
      <c r="C55" s="204" t="s">
        <v>115</v>
      </c>
      <c r="D55" s="205">
        <v>110</v>
      </c>
      <c r="E55" s="204" t="s">
        <v>36</v>
      </c>
      <c r="F55" s="205">
        <v>110</v>
      </c>
    </row>
    <row r="56" spans="1:6">
      <c r="A56" s="198"/>
      <c r="B56" s="202" t="s">
        <v>21</v>
      </c>
      <c r="C56" s="204" t="s">
        <v>62</v>
      </c>
      <c r="D56" s="204" t="s">
        <v>41</v>
      </c>
      <c r="E56" s="204" t="s">
        <v>21</v>
      </c>
      <c r="F56" s="205">
        <v>0</v>
      </c>
    </row>
    <row r="57" spans="1:6">
      <c r="A57" s="198"/>
      <c r="B57" s="199"/>
      <c r="C57" s="198"/>
      <c r="D57" s="198"/>
      <c r="E57" s="200"/>
      <c r="F57" s="203" t="s">
        <v>35</v>
      </c>
    </row>
    <row r="58" spans="1:6" ht="15.75">
      <c r="A58" s="198"/>
      <c r="B58" s="199"/>
      <c r="C58" s="204" t="s">
        <v>116</v>
      </c>
      <c r="D58" s="198"/>
      <c r="E58" s="200"/>
      <c r="F58" s="189">
        <v>2292.3000000000002</v>
      </c>
    </row>
    <row r="59" spans="1:6">
      <c r="A59" s="204" t="s">
        <v>41</v>
      </c>
      <c r="B59" s="199"/>
      <c r="C59" s="198"/>
      <c r="D59" s="198"/>
      <c r="E59" s="200"/>
      <c r="F59" s="198"/>
    </row>
    <row r="60" spans="1:6">
      <c r="A60" s="198"/>
      <c r="B60" s="199"/>
      <c r="C60" s="198"/>
      <c r="D60" s="198"/>
      <c r="E60" s="200"/>
      <c r="F60" s="203" t="s">
        <v>35</v>
      </c>
    </row>
    <row r="61" spans="1:6">
      <c r="A61" s="198"/>
      <c r="B61" s="202" t="s">
        <v>33</v>
      </c>
      <c r="C61" s="204" t="s">
        <v>121</v>
      </c>
      <c r="D61" s="198"/>
      <c r="E61" s="200"/>
      <c r="F61" s="198"/>
    </row>
    <row r="62" spans="1:6">
      <c r="A62" s="198"/>
      <c r="B62" s="199"/>
      <c r="C62" s="203" t="s">
        <v>35</v>
      </c>
      <c r="D62" s="198"/>
      <c r="E62" s="200"/>
      <c r="F62" s="198"/>
    </row>
    <row r="63" spans="1:6">
      <c r="A63" s="206">
        <v>0.20599999999999999</v>
      </c>
      <c r="B63" s="202" t="s">
        <v>112</v>
      </c>
      <c r="C63" s="204" t="s">
        <v>113</v>
      </c>
      <c r="D63" s="205">
        <v>5960</v>
      </c>
      <c r="E63" s="204" t="s">
        <v>112</v>
      </c>
      <c r="F63" s="205">
        <v>1227.76</v>
      </c>
    </row>
    <row r="64" spans="1:6">
      <c r="A64" s="205">
        <v>1</v>
      </c>
      <c r="B64" s="202" t="s">
        <v>36</v>
      </c>
      <c r="C64" s="204" t="s">
        <v>114</v>
      </c>
      <c r="D64" s="205">
        <v>751.9</v>
      </c>
      <c r="E64" s="204" t="s">
        <v>36</v>
      </c>
      <c r="F64" s="205">
        <v>751.9</v>
      </c>
    </row>
    <row r="65" spans="1:6">
      <c r="A65" s="205">
        <v>1</v>
      </c>
      <c r="B65" s="202" t="s">
        <v>36</v>
      </c>
      <c r="C65" s="204" t="s">
        <v>115</v>
      </c>
      <c r="D65" s="205">
        <v>110</v>
      </c>
      <c r="E65" s="204" t="s">
        <v>36</v>
      </c>
      <c r="F65" s="205">
        <v>110</v>
      </c>
    </row>
    <row r="66" spans="1:6">
      <c r="A66" s="198"/>
      <c r="B66" s="202" t="s">
        <v>21</v>
      </c>
      <c r="C66" s="204" t="s">
        <v>62</v>
      </c>
      <c r="D66" s="204" t="s">
        <v>41</v>
      </c>
      <c r="E66" s="204" t="s">
        <v>21</v>
      </c>
      <c r="F66" s="205">
        <v>0</v>
      </c>
    </row>
    <row r="67" spans="1:6">
      <c r="A67" s="198"/>
      <c r="B67" s="199"/>
      <c r="C67" s="198"/>
      <c r="D67" s="198"/>
      <c r="E67" s="200"/>
      <c r="F67" s="203" t="s">
        <v>35</v>
      </c>
    </row>
    <row r="68" spans="1:6" ht="15.75">
      <c r="A68" s="198"/>
      <c r="B68" s="199"/>
      <c r="C68" s="204" t="s">
        <v>116</v>
      </c>
      <c r="D68" s="198"/>
      <c r="E68" s="200"/>
      <c r="F68" s="189">
        <v>2089.66</v>
      </c>
    </row>
    <row r="69" spans="1:6">
      <c r="A69" s="198"/>
      <c r="B69" s="199"/>
      <c r="C69" s="198"/>
      <c r="D69" s="198"/>
      <c r="E69" s="200"/>
      <c r="F69" s="203" t="s">
        <v>35</v>
      </c>
    </row>
    <row r="70" spans="1:6">
      <c r="A70" s="198"/>
      <c r="B70" s="202" t="s">
        <v>33</v>
      </c>
      <c r="C70" s="204" t="s">
        <v>122</v>
      </c>
      <c r="D70" s="198"/>
      <c r="E70" s="200"/>
      <c r="F70" s="198"/>
    </row>
    <row r="71" spans="1:6">
      <c r="A71" s="198"/>
      <c r="B71" s="199"/>
      <c r="C71" s="203" t="s">
        <v>35</v>
      </c>
      <c r="D71" s="198"/>
      <c r="E71" s="200"/>
      <c r="F71" s="198"/>
    </row>
    <row r="72" spans="1:6">
      <c r="A72" s="205">
        <v>0.18</v>
      </c>
      <c r="B72" s="202" t="s">
        <v>112</v>
      </c>
      <c r="C72" s="204" t="s">
        <v>113</v>
      </c>
      <c r="D72" s="205">
        <v>5960</v>
      </c>
      <c r="E72" s="204" t="s">
        <v>112</v>
      </c>
      <c r="F72" s="205">
        <v>1072.8</v>
      </c>
    </row>
    <row r="73" spans="1:6">
      <c r="A73" s="205">
        <v>1</v>
      </c>
      <c r="B73" s="202" t="s">
        <v>36</v>
      </c>
      <c r="C73" s="204" t="s">
        <v>114</v>
      </c>
      <c r="D73" s="205">
        <v>751.9</v>
      </c>
      <c r="E73" s="204" t="s">
        <v>36</v>
      </c>
      <c r="F73" s="205">
        <v>751.9</v>
      </c>
    </row>
    <row r="74" spans="1:6">
      <c r="A74" s="205">
        <v>1</v>
      </c>
      <c r="B74" s="202" t="s">
        <v>36</v>
      </c>
      <c r="C74" s="204" t="s">
        <v>115</v>
      </c>
      <c r="D74" s="205">
        <v>110</v>
      </c>
      <c r="E74" s="204" t="s">
        <v>36</v>
      </c>
      <c r="F74" s="205">
        <v>110</v>
      </c>
    </row>
    <row r="75" spans="1:6">
      <c r="A75" s="198"/>
      <c r="B75" s="202" t="s">
        <v>21</v>
      </c>
      <c r="C75" s="204" t="s">
        <v>62</v>
      </c>
      <c r="D75" s="204" t="s">
        <v>41</v>
      </c>
      <c r="E75" s="204" t="s">
        <v>21</v>
      </c>
      <c r="F75" s="205">
        <v>0</v>
      </c>
    </row>
    <row r="76" spans="1:6">
      <c r="A76" s="198"/>
      <c r="B76" s="199"/>
      <c r="C76" s="198"/>
      <c r="D76" s="198"/>
      <c r="E76" s="200"/>
      <c r="F76" s="203" t="s">
        <v>35</v>
      </c>
    </row>
    <row r="77" spans="1:6" ht="15.75">
      <c r="A77" s="198"/>
      <c r="B77" s="199"/>
      <c r="C77" s="204" t="s">
        <v>116</v>
      </c>
      <c r="D77" s="198"/>
      <c r="E77" s="200"/>
      <c r="F77" s="189">
        <v>1934.7</v>
      </c>
    </row>
    <row r="78" spans="1:6">
      <c r="A78" s="198"/>
      <c r="B78" s="199"/>
      <c r="C78" s="198"/>
      <c r="D78" s="198"/>
      <c r="E78" s="200"/>
      <c r="F78" s="203" t="s">
        <v>35</v>
      </c>
    </row>
    <row r="79" spans="1:6">
      <c r="A79" s="207">
        <v>1.1000000000000001</v>
      </c>
      <c r="B79" s="202" t="s">
        <v>41</v>
      </c>
      <c r="C79" s="204" t="s">
        <v>123</v>
      </c>
      <c r="D79" s="198"/>
      <c r="E79" s="200"/>
      <c r="F79" s="198"/>
    </row>
    <row r="80" spans="1:6">
      <c r="A80" s="208" t="s">
        <v>41</v>
      </c>
      <c r="B80" s="199"/>
      <c r="C80" s="204" t="s">
        <v>124</v>
      </c>
      <c r="D80" s="198"/>
      <c r="E80" s="200"/>
      <c r="F80" s="198"/>
    </row>
    <row r="81" spans="1:6">
      <c r="A81" s="205">
        <v>10</v>
      </c>
      <c r="B81" s="202" t="s">
        <v>36</v>
      </c>
      <c r="C81" s="204" t="s">
        <v>125</v>
      </c>
      <c r="D81" s="205">
        <v>106.26</v>
      </c>
      <c r="E81" s="204" t="s">
        <v>36</v>
      </c>
      <c r="F81" s="205">
        <v>1062.5999999999999</v>
      </c>
    </row>
    <row r="82" spans="1:6">
      <c r="A82" s="205">
        <v>10</v>
      </c>
      <c r="B82" s="202" t="s">
        <v>36</v>
      </c>
      <c r="C82" s="204" t="s">
        <v>126</v>
      </c>
      <c r="D82" s="205">
        <v>106.26</v>
      </c>
      <c r="E82" s="204" t="s">
        <v>36</v>
      </c>
      <c r="F82" s="205">
        <v>1062.5999999999999</v>
      </c>
    </row>
    <row r="83" spans="1:6">
      <c r="A83" s="205">
        <v>10</v>
      </c>
      <c r="B83" s="202" t="s">
        <v>36</v>
      </c>
      <c r="C83" s="204" t="s">
        <v>127</v>
      </c>
      <c r="D83" s="205">
        <v>12.32</v>
      </c>
      <c r="E83" s="204" t="s">
        <v>36</v>
      </c>
      <c r="F83" s="205">
        <v>123.2</v>
      </c>
    </row>
    <row r="84" spans="1:6">
      <c r="A84" s="198"/>
      <c r="B84" s="202" t="s">
        <v>21</v>
      </c>
      <c r="C84" s="204" t="s">
        <v>62</v>
      </c>
      <c r="D84" s="198"/>
      <c r="E84" s="204" t="s">
        <v>21</v>
      </c>
      <c r="F84" s="205">
        <v>0</v>
      </c>
    </row>
    <row r="85" spans="1:6">
      <c r="A85" s="198"/>
      <c r="B85" s="199"/>
      <c r="C85" s="198"/>
      <c r="D85" s="198"/>
      <c r="E85" s="200"/>
      <c r="F85" s="203" t="s">
        <v>35</v>
      </c>
    </row>
    <row r="86" spans="1:6">
      <c r="A86" s="198"/>
      <c r="B86" s="199"/>
      <c r="C86" s="204" t="s">
        <v>128</v>
      </c>
      <c r="D86" s="198"/>
      <c r="E86" s="200"/>
      <c r="F86" s="205">
        <v>2248.4</v>
      </c>
    </row>
    <row r="87" spans="1:6">
      <c r="A87" s="198"/>
      <c r="B87" s="199"/>
      <c r="C87" s="198"/>
      <c r="D87" s="198"/>
      <c r="E87" s="200"/>
      <c r="F87" s="203" t="s">
        <v>35</v>
      </c>
    </row>
    <row r="88" spans="1:6" ht="15.75">
      <c r="A88" s="198"/>
      <c r="B88" s="199"/>
      <c r="C88" s="187" t="s">
        <v>129</v>
      </c>
      <c r="D88" s="191" t="s">
        <v>130</v>
      </c>
      <c r="E88" s="192"/>
      <c r="F88" s="189">
        <v>224.84</v>
      </c>
    </row>
    <row r="89" spans="1:6" ht="15.75">
      <c r="A89" s="198"/>
      <c r="B89" s="199"/>
      <c r="C89" s="198"/>
      <c r="D89" s="191" t="s">
        <v>131</v>
      </c>
      <c r="E89" s="192"/>
      <c r="F89" s="188">
        <v>234.14</v>
      </c>
    </row>
    <row r="90" spans="1:6" ht="15.75">
      <c r="A90" s="207">
        <v>1.6</v>
      </c>
      <c r="B90" s="199"/>
      <c r="C90" s="204" t="s">
        <v>270</v>
      </c>
      <c r="D90" s="191"/>
      <c r="E90" s="200"/>
      <c r="F90" s="198"/>
    </row>
    <row r="91" spans="1:6" ht="15.75">
      <c r="A91" s="198"/>
      <c r="B91" s="199"/>
      <c r="C91" s="204" t="s">
        <v>271</v>
      </c>
      <c r="D91" s="191" t="s">
        <v>130</v>
      </c>
      <c r="E91" s="200"/>
      <c r="F91" s="189">
        <v>159.38999999999999</v>
      </c>
    </row>
    <row r="92" spans="1:6" ht="15.75">
      <c r="A92" s="198"/>
      <c r="B92" s="199"/>
      <c r="C92" s="198"/>
      <c r="D92" s="191"/>
      <c r="E92" s="192"/>
      <c r="F92" s="188"/>
    </row>
    <row r="93" spans="1:6">
      <c r="A93" s="201" t="s">
        <v>209</v>
      </c>
      <c r="B93" s="202" t="s">
        <v>33</v>
      </c>
      <c r="C93" s="204" t="s">
        <v>210</v>
      </c>
      <c r="D93" s="198"/>
      <c r="E93" s="200"/>
      <c r="F93" s="198"/>
    </row>
    <row r="94" spans="1:6">
      <c r="A94" s="198"/>
      <c r="B94" s="199"/>
      <c r="C94" s="204" t="s">
        <v>214</v>
      </c>
      <c r="D94" s="198"/>
      <c r="E94" s="200"/>
      <c r="F94" s="198"/>
    </row>
    <row r="95" spans="1:6">
      <c r="A95" s="198"/>
      <c r="B95" s="199"/>
      <c r="C95" s="203" t="s">
        <v>35</v>
      </c>
      <c r="D95" s="198"/>
      <c r="E95" s="200"/>
      <c r="F95" s="198"/>
    </row>
    <row r="96" spans="1:6">
      <c r="A96" s="205">
        <v>1</v>
      </c>
      <c r="B96" s="202" t="s">
        <v>36</v>
      </c>
      <c r="C96" s="204" t="s">
        <v>211</v>
      </c>
      <c r="D96" s="205">
        <v>292.60000000000002</v>
      </c>
      <c r="E96" s="204" t="s">
        <v>36</v>
      </c>
      <c r="F96" s="205">
        <v>292.60000000000002</v>
      </c>
    </row>
    <row r="97" spans="1:6">
      <c r="A97" s="205">
        <v>1</v>
      </c>
      <c r="B97" s="202" t="s">
        <v>36</v>
      </c>
      <c r="C97" s="204" t="s">
        <v>212</v>
      </c>
      <c r="D97" s="205">
        <v>36.96</v>
      </c>
      <c r="E97" s="204" t="s">
        <v>36</v>
      </c>
      <c r="F97" s="205">
        <v>36.96</v>
      </c>
    </row>
    <row r="98" spans="1:6">
      <c r="A98" s="198"/>
      <c r="B98" s="202" t="s">
        <v>21</v>
      </c>
      <c r="C98" s="204" t="s">
        <v>62</v>
      </c>
      <c r="D98" s="204" t="s">
        <v>41</v>
      </c>
      <c r="E98" s="204" t="s">
        <v>21</v>
      </c>
      <c r="F98" s="205">
        <v>0</v>
      </c>
    </row>
    <row r="99" spans="1:6">
      <c r="A99" s="198"/>
      <c r="B99" s="199"/>
      <c r="C99" s="198"/>
      <c r="D99" s="198"/>
      <c r="E99" s="200"/>
      <c r="F99" s="203" t="s">
        <v>35</v>
      </c>
    </row>
    <row r="100" spans="1:6">
      <c r="A100" s="198"/>
      <c r="B100" s="199"/>
      <c r="C100" s="204" t="s">
        <v>116</v>
      </c>
      <c r="D100" s="198"/>
      <c r="E100" s="200"/>
      <c r="F100" s="205">
        <v>329.56</v>
      </c>
    </row>
    <row r="101" spans="1:6">
      <c r="A101" s="198"/>
      <c r="B101" s="199"/>
      <c r="C101" s="204" t="s">
        <v>213</v>
      </c>
      <c r="D101" s="198"/>
      <c r="E101" s="200"/>
      <c r="F101" s="203" t="s">
        <v>35</v>
      </c>
    </row>
    <row r="102" spans="1:6">
      <c r="A102" s="205"/>
      <c r="B102" s="202"/>
      <c r="C102" s="204"/>
      <c r="D102" s="205"/>
      <c r="E102" s="204"/>
      <c r="F102" s="205"/>
    </row>
    <row r="103" spans="1:6">
      <c r="A103" s="201" t="s">
        <v>133</v>
      </c>
      <c r="B103" s="202" t="s">
        <v>33</v>
      </c>
      <c r="C103" s="204" t="s">
        <v>134</v>
      </c>
      <c r="D103" s="198"/>
      <c r="E103" s="200"/>
      <c r="F103" s="198"/>
    </row>
    <row r="104" spans="1:6">
      <c r="A104" s="198"/>
      <c r="B104" s="199"/>
      <c r="C104" s="204" t="s">
        <v>135</v>
      </c>
      <c r="D104" s="198"/>
      <c r="E104" s="200"/>
      <c r="F104" s="198"/>
    </row>
    <row r="105" spans="1:6">
      <c r="A105" s="198"/>
      <c r="B105" s="199"/>
      <c r="C105" s="203" t="s">
        <v>35</v>
      </c>
      <c r="D105" s="198"/>
      <c r="E105" s="200"/>
      <c r="F105" s="198"/>
    </row>
    <row r="106" spans="1:6">
      <c r="A106" s="205">
        <v>9</v>
      </c>
      <c r="B106" s="202" t="s">
        <v>36</v>
      </c>
      <c r="C106" s="204" t="s">
        <v>136</v>
      </c>
      <c r="D106" s="205">
        <v>1276.5</v>
      </c>
      <c r="E106" s="204" t="s">
        <v>36</v>
      </c>
      <c r="F106" s="205">
        <v>11488.5</v>
      </c>
    </row>
    <row r="107" spans="1:6">
      <c r="A107" s="205">
        <v>4.5</v>
      </c>
      <c r="B107" s="202" t="s">
        <v>36</v>
      </c>
      <c r="C107" s="204" t="s">
        <v>119</v>
      </c>
      <c r="D107" s="205">
        <v>2578.38</v>
      </c>
      <c r="E107" s="204" t="s">
        <v>36</v>
      </c>
      <c r="F107" s="205">
        <v>11602.71</v>
      </c>
    </row>
    <row r="108" spans="1:6">
      <c r="A108" s="205">
        <v>1.8</v>
      </c>
      <c r="B108" s="202" t="s">
        <v>38</v>
      </c>
      <c r="C108" s="204" t="s">
        <v>39</v>
      </c>
      <c r="D108" s="205">
        <v>884.4</v>
      </c>
      <c r="E108" s="204" t="s">
        <v>38</v>
      </c>
      <c r="F108" s="205">
        <v>1591.92</v>
      </c>
    </row>
    <row r="109" spans="1:6">
      <c r="A109" s="205">
        <v>17.7</v>
      </c>
      <c r="B109" s="202" t="s">
        <v>38</v>
      </c>
      <c r="C109" s="204" t="s">
        <v>28</v>
      </c>
      <c r="D109" s="205">
        <v>618.20000000000005</v>
      </c>
      <c r="E109" s="204" t="s">
        <v>38</v>
      </c>
      <c r="F109" s="205">
        <v>10942.14</v>
      </c>
    </row>
    <row r="110" spans="1:6">
      <c r="A110" s="205">
        <v>14.1</v>
      </c>
      <c r="B110" s="202" t="s">
        <v>38</v>
      </c>
      <c r="C110" s="204" t="s">
        <v>29</v>
      </c>
      <c r="D110" s="205">
        <v>507.1</v>
      </c>
      <c r="E110" s="204" t="s">
        <v>38</v>
      </c>
      <c r="F110" s="205">
        <v>7150.11</v>
      </c>
    </row>
    <row r="111" spans="1:6">
      <c r="A111" s="198"/>
      <c r="B111" s="202" t="s">
        <v>21</v>
      </c>
      <c r="C111" s="204" t="s">
        <v>62</v>
      </c>
      <c r="D111" s="198"/>
      <c r="E111" s="204" t="s">
        <v>21</v>
      </c>
      <c r="F111" s="205">
        <v>0</v>
      </c>
    </row>
    <row r="112" spans="1:6">
      <c r="A112" s="198"/>
      <c r="B112" s="199"/>
      <c r="C112" s="198"/>
      <c r="D112" s="198"/>
      <c r="E112" s="200"/>
      <c r="F112" s="203" t="s">
        <v>35</v>
      </c>
    </row>
    <row r="113" spans="1:6">
      <c r="A113" s="198"/>
      <c r="B113" s="199"/>
      <c r="C113" s="198"/>
      <c r="D113" s="198"/>
      <c r="E113" s="200"/>
      <c r="F113" s="205">
        <v>42775.38</v>
      </c>
    </row>
    <row r="114" spans="1:6" ht="15.75">
      <c r="A114" s="198"/>
      <c r="B114" s="199"/>
      <c r="C114" s="193" t="s">
        <v>128</v>
      </c>
      <c r="D114" s="198"/>
      <c r="E114" s="200"/>
      <c r="F114" s="203" t="s">
        <v>35</v>
      </c>
    </row>
    <row r="115" spans="1:6" ht="15.75">
      <c r="A115" s="198"/>
      <c r="B115" s="199"/>
      <c r="C115" s="198"/>
      <c r="D115" s="198"/>
      <c r="E115" s="200"/>
      <c r="F115" s="189">
        <v>4277.54</v>
      </c>
    </row>
    <row r="116" spans="1:6" ht="15.75">
      <c r="A116" s="198"/>
      <c r="B116" s="199"/>
      <c r="C116" s="190" t="s">
        <v>137</v>
      </c>
      <c r="D116" s="198"/>
      <c r="E116" s="200"/>
      <c r="F116" s="203" t="s">
        <v>44</v>
      </c>
    </row>
    <row r="117" spans="1:6">
      <c r="A117" s="198"/>
      <c r="B117" s="199"/>
      <c r="C117" s="204"/>
      <c r="D117" s="198"/>
      <c r="E117" s="200"/>
      <c r="F117" s="205"/>
    </row>
    <row r="118" spans="1:6">
      <c r="A118" s="198"/>
      <c r="B118" s="202" t="s">
        <v>87</v>
      </c>
      <c r="C118" s="204" t="s">
        <v>215</v>
      </c>
      <c r="D118" s="198"/>
      <c r="E118" s="200"/>
      <c r="F118" s="198"/>
    </row>
    <row r="119" spans="1:6">
      <c r="A119" s="198"/>
      <c r="B119" s="199"/>
      <c r="C119" s="203" t="s">
        <v>35</v>
      </c>
      <c r="D119" s="198"/>
      <c r="E119" s="200"/>
      <c r="F119" s="198"/>
    </row>
    <row r="120" spans="1:6">
      <c r="A120" s="205">
        <v>1.1399999999999999</v>
      </c>
      <c r="B120" s="202" t="s">
        <v>36</v>
      </c>
      <c r="C120" s="204" t="s">
        <v>216</v>
      </c>
      <c r="D120" s="205">
        <v>6140.61</v>
      </c>
      <c r="E120" s="204" t="s">
        <v>36</v>
      </c>
      <c r="F120" s="205">
        <v>7000.3</v>
      </c>
    </row>
    <row r="121" spans="1:6">
      <c r="A121" s="205">
        <v>1</v>
      </c>
      <c r="B121" s="202" t="s">
        <v>59</v>
      </c>
      <c r="C121" s="204" t="s">
        <v>60</v>
      </c>
      <c r="D121" s="205">
        <v>947.1</v>
      </c>
      <c r="E121" s="204" t="s">
        <v>38</v>
      </c>
      <c r="F121" s="205">
        <v>947.1</v>
      </c>
    </row>
    <row r="122" spans="1:6">
      <c r="A122" s="198"/>
      <c r="B122" s="202" t="s">
        <v>21</v>
      </c>
      <c r="C122" s="204" t="s">
        <v>62</v>
      </c>
      <c r="D122" s="204" t="s">
        <v>41</v>
      </c>
      <c r="E122" s="204" t="s">
        <v>21</v>
      </c>
      <c r="F122" s="205">
        <v>0</v>
      </c>
    </row>
    <row r="123" spans="1:6">
      <c r="A123" s="198"/>
      <c r="B123" s="199"/>
      <c r="C123" s="198"/>
      <c r="D123" s="198"/>
      <c r="E123" s="200"/>
      <c r="F123" s="203" t="s">
        <v>35</v>
      </c>
    </row>
    <row r="124" spans="1:6">
      <c r="A124" s="198"/>
      <c r="B124" s="199"/>
      <c r="C124" s="204" t="s">
        <v>52</v>
      </c>
      <c r="D124" s="198"/>
      <c r="E124" s="200"/>
      <c r="F124" s="205">
        <v>7947.4</v>
      </c>
    </row>
    <row r="125" spans="1:6">
      <c r="A125" s="198"/>
      <c r="B125" s="199"/>
      <c r="C125" s="198"/>
      <c r="D125" s="198"/>
      <c r="E125" s="200"/>
      <c r="F125" s="203" t="s">
        <v>35</v>
      </c>
    </row>
    <row r="126" spans="1:6" ht="15.75">
      <c r="A126" s="198"/>
      <c r="B126" s="199"/>
      <c r="C126" s="204" t="s">
        <v>43</v>
      </c>
      <c r="D126" s="198"/>
      <c r="E126" s="200"/>
      <c r="F126" s="189">
        <v>794.74</v>
      </c>
    </row>
    <row r="127" spans="1:6">
      <c r="A127" s="198"/>
      <c r="B127" s="199"/>
      <c r="C127" s="198"/>
      <c r="D127" s="198"/>
      <c r="E127" s="200"/>
      <c r="F127" s="203" t="s">
        <v>44</v>
      </c>
    </row>
    <row r="128" spans="1:6">
      <c r="A128" s="201" t="s">
        <v>55</v>
      </c>
      <c r="B128" s="202" t="s">
        <v>33</v>
      </c>
      <c r="C128" s="204" t="s">
        <v>56</v>
      </c>
      <c r="D128" s="198"/>
      <c r="E128" s="200"/>
      <c r="F128" s="198"/>
    </row>
    <row r="129" spans="1:6">
      <c r="A129" s="198"/>
      <c r="B129" s="199"/>
      <c r="C129" s="204" t="s">
        <v>57</v>
      </c>
      <c r="D129" s="198"/>
      <c r="E129" s="200"/>
      <c r="F129" s="198"/>
    </row>
    <row r="130" spans="1:6">
      <c r="A130" s="198"/>
      <c r="B130" s="199"/>
      <c r="C130" s="203" t="s">
        <v>35</v>
      </c>
      <c r="D130" s="198"/>
      <c r="E130" s="200"/>
      <c r="F130" s="198"/>
    </row>
    <row r="131" spans="1:6">
      <c r="A131" s="205">
        <v>0.22</v>
      </c>
      <c r="B131" s="202" t="s">
        <v>36</v>
      </c>
      <c r="C131" s="204" t="s">
        <v>58</v>
      </c>
      <c r="D131" s="205">
        <v>3007.5</v>
      </c>
      <c r="E131" s="204" t="s">
        <v>36</v>
      </c>
      <c r="F131" s="205">
        <v>661.65</v>
      </c>
    </row>
    <row r="132" spans="1:6">
      <c r="A132" s="205">
        <v>2.2000000000000002</v>
      </c>
      <c r="B132" s="202" t="s">
        <v>59</v>
      </c>
      <c r="C132" s="204" t="s">
        <v>60</v>
      </c>
      <c r="D132" s="205">
        <v>947.1</v>
      </c>
      <c r="E132" s="204" t="s">
        <v>59</v>
      </c>
      <c r="F132" s="205">
        <v>2083.62</v>
      </c>
    </row>
    <row r="133" spans="1:6">
      <c r="A133" s="205">
        <v>0.5</v>
      </c>
      <c r="B133" s="202" t="s">
        <v>59</v>
      </c>
      <c r="C133" s="204" t="s">
        <v>61</v>
      </c>
      <c r="D133" s="205">
        <v>618.20000000000005</v>
      </c>
      <c r="E133" s="204" t="s">
        <v>59</v>
      </c>
      <c r="F133" s="205">
        <v>309.10000000000002</v>
      </c>
    </row>
    <row r="134" spans="1:6">
      <c r="A134" s="205">
        <v>3.2</v>
      </c>
      <c r="B134" s="202" t="s">
        <v>59</v>
      </c>
      <c r="C134" s="204" t="s">
        <v>29</v>
      </c>
      <c r="D134" s="205">
        <v>507.1</v>
      </c>
      <c r="E134" s="204" t="s">
        <v>59</v>
      </c>
      <c r="F134" s="205">
        <v>1622.72</v>
      </c>
    </row>
    <row r="135" spans="1:6">
      <c r="A135" s="198"/>
      <c r="B135" s="202" t="s">
        <v>21</v>
      </c>
      <c r="C135" s="204" t="s">
        <v>62</v>
      </c>
      <c r="D135" s="204" t="s">
        <v>41</v>
      </c>
      <c r="E135" s="204" t="s">
        <v>21</v>
      </c>
      <c r="F135" s="205">
        <v>0</v>
      </c>
    </row>
    <row r="136" spans="1:6">
      <c r="A136" s="198"/>
      <c r="B136" s="199"/>
      <c r="C136" s="198"/>
      <c r="D136" s="198"/>
      <c r="E136" s="200"/>
      <c r="F136" s="203" t="s">
        <v>35</v>
      </c>
    </row>
    <row r="137" spans="1:6">
      <c r="A137" s="198"/>
      <c r="B137" s="199"/>
      <c r="C137" s="204" t="s">
        <v>52</v>
      </c>
      <c r="D137" s="198"/>
      <c r="E137" s="200"/>
      <c r="F137" s="205">
        <v>4677.09</v>
      </c>
    </row>
    <row r="138" spans="1:6">
      <c r="A138" s="198" t="s">
        <v>41</v>
      </c>
      <c r="B138" s="199"/>
      <c r="C138" s="198"/>
      <c r="D138" s="198"/>
      <c r="E138" s="200"/>
      <c r="F138" s="203" t="s">
        <v>35</v>
      </c>
    </row>
    <row r="139" spans="1:6" ht="15.75">
      <c r="A139" s="198"/>
      <c r="B139" s="199"/>
      <c r="C139" s="190" t="s">
        <v>43</v>
      </c>
      <c r="D139" s="198"/>
      <c r="E139" s="200"/>
      <c r="F139" s="189">
        <v>467.71</v>
      </c>
    </row>
    <row r="140" spans="1:6">
      <c r="A140" s="198"/>
      <c r="B140" s="199"/>
      <c r="C140" s="198"/>
      <c r="D140" s="198"/>
      <c r="E140" s="200"/>
      <c r="F140" s="203" t="s">
        <v>44</v>
      </c>
    </row>
    <row r="141" spans="1:6">
      <c r="A141" s="201" t="s">
        <v>138</v>
      </c>
      <c r="B141" s="202" t="s">
        <v>33</v>
      </c>
      <c r="C141" s="204" t="s">
        <v>139</v>
      </c>
      <c r="D141" s="198"/>
      <c r="E141" s="200"/>
      <c r="F141" s="198"/>
    </row>
    <row r="142" spans="1:6">
      <c r="A142" s="198"/>
      <c r="B142" s="199"/>
      <c r="C142" s="203" t="s">
        <v>35</v>
      </c>
      <c r="D142" s="198"/>
      <c r="E142" s="200"/>
      <c r="F142" s="198"/>
    </row>
    <row r="143" spans="1:6">
      <c r="A143" s="205">
        <v>0.14000000000000001</v>
      </c>
      <c r="B143" s="202" t="s">
        <v>36</v>
      </c>
      <c r="C143" s="204" t="s">
        <v>119</v>
      </c>
      <c r="D143" s="205">
        <v>2578.38</v>
      </c>
      <c r="E143" s="204" t="s">
        <v>36</v>
      </c>
      <c r="F143" s="205">
        <v>360.97</v>
      </c>
    </row>
    <row r="144" spans="1:6">
      <c r="A144" s="205">
        <v>1.1000000000000001</v>
      </c>
      <c r="B144" s="202" t="s">
        <v>38</v>
      </c>
      <c r="C144" s="204" t="s">
        <v>60</v>
      </c>
      <c r="D144" s="205">
        <v>947.1</v>
      </c>
      <c r="E144" s="204" t="s">
        <v>38</v>
      </c>
      <c r="F144" s="205">
        <v>1041.81</v>
      </c>
    </row>
    <row r="145" spans="1:6">
      <c r="A145" s="205">
        <v>0.5</v>
      </c>
      <c r="B145" s="202" t="s">
        <v>38</v>
      </c>
      <c r="C145" s="204" t="s">
        <v>28</v>
      </c>
      <c r="D145" s="205">
        <v>618.20000000000005</v>
      </c>
      <c r="E145" s="204" t="s">
        <v>38</v>
      </c>
      <c r="F145" s="205">
        <v>309.10000000000002</v>
      </c>
    </row>
    <row r="146" spans="1:6">
      <c r="A146" s="205">
        <v>1.1000000000000001</v>
      </c>
      <c r="B146" s="202" t="s">
        <v>38</v>
      </c>
      <c r="C146" s="204" t="s">
        <v>29</v>
      </c>
      <c r="D146" s="205">
        <v>507.1</v>
      </c>
      <c r="E146" s="204" t="s">
        <v>38</v>
      </c>
      <c r="F146" s="205">
        <v>557.80999999999995</v>
      </c>
    </row>
    <row r="147" spans="1:6">
      <c r="A147" s="198"/>
      <c r="B147" s="202" t="s">
        <v>21</v>
      </c>
      <c r="C147" s="204" t="s">
        <v>62</v>
      </c>
      <c r="D147" s="204" t="s">
        <v>41</v>
      </c>
      <c r="E147" s="204" t="s">
        <v>21</v>
      </c>
      <c r="F147" s="205">
        <v>0</v>
      </c>
    </row>
    <row r="148" spans="1:6">
      <c r="A148" s="198"/>
      <c r="B148" s="199"/>
      <c r="C148" s="198"/>
      <c r="D148" s="198"/>
      <c r="E148" s="200"/>
      <c r="F148" s="203" t="s">
        <v>35</v>
      </c>
    </row>
    <row r="149" spans="1:6">
      <c r="A149" s="198"/>
      <c r="B149" s="199"/>
      <c r="C149" s="204" t="s">
        <v>52</v>
      </c>
      <c r="D149" s="198"/>
      <c r="E149" s="200"/>
      <c r="F149" s="205">
        <v>2269.69</v>
      </c>
    </row>
    <row r="150" spans="1:6">
      <c r="A150" s="198"/>
      <c r="B150" s="199"/>
      <c r="C150" s="198"/>
      <c r="D150" s="198"/>
      <c r="E150" s="200"/>
      <c r="F150" s="203" t="s">
        <v>35</v>
      </c>
    </row>
    <row r="151" spans="1:6" ht="15.75">
      <c r="A151" s="198"/>
      <c r="B151" s="199"/>
      <c r="C151" s="190" t="s">
        <v>43</v>
      </c>
      <c r="D151" s="198"/>
      <c r="E151" s="200"/>
      <c r="F151" s="189">
        <v>226.97</v>
      </c>
    </row>
    <row r="152" spans="1:6">
      <c r="A152" s="204" t="s">
        <v>41</v>
      </c>
      <c r="B152" s="199"/>
      <c r="C152" s="198"/>
      <c r="D152" s="198"/>
      <c r="E152" s="200"/>
      <c r="F152" s="198"/>
    </row>
    <row r="153" spans="1:6">
      <c r="A153" s="198"/>
      <c r="B153" s="199"/>
      <c r="C153" s="198"/>
      <c r="D153" s="198"/>
      <c r="E153" s="200"/>
      <c r="F153" s="203" t="s">
        <v>44</v>
      </c>
    </row>
    <row r="154" spans="1:6">
      <c r="A154" s="198"/>
      <c r="B154" s="202" t="s">
        <v>33</v>
      </c>
      <c r="C154" s="204" t="s">
        <v>217</v>
      </c>
      <c r="D154" s="198"/>
      <c r="E154" s="200"/>
      <c r="F154" s="198"/>
    </row>
    <row r="155" spans="1:6">
      <c r="A155" s="198"/>
      <c r="B155" s="199"/>
      <c r="C155" s="204" t="s">
        <v>218</v>
      </c>
      <c r="D155" s="198"/>
      <c r="E155" s="200"/>
      <c r="F155" s="198"/>
    </row>
    <row r="156" spans="1:6">
      <c r="A156" s="198"/>
      <c r="B156" s="199"/>
      <c r="C156" s="204" t="s">
        <v>219</v>
      </c>
      <c r="D156" s="198"/>
      <c r="E156" s="200"/>
      <c r="F156" s="198"/>
    </row>
    <row r="157" spans="1:6">
      <c r="A157" s="198"/>
      <c r="B157" s="199"/>
      <c r="C157" s="203" t="s">
        <v>35</v>
      </c>
      <c r="D157" s="198"/>
      <c r="E157" s="200"/>
      <c r="F157" s="198"/>
    </row>
    <row r="158" spans="1:6">
      <c r="A158" s="205">
        <v>0.14000000000000001</v>
      </c>
      <c r="B158" s="202" t="s">
        <v>36</v>
      </c>
      <c r="C158" s="204" t="s">
        <v>118</v>
      </c>
      <c r="D158" s="205">
        <v>3722.7</v>
      </c>
      <c r="E158" s="204" t="s">
        <v>36</v>
      </c>
      <c r="F158" s="205">
        <v>521.17999999999995</v>
      </c>
    </row>
    <row r="159" spans="1:6">
      <c r="A159" s="205">
        <v>1.1000000000000001</v>
      </c>
      <c r="B159" s="202" t="s">
        <v>38</v>
      </c>
      <c r="C159" s="204" t="s">
        <v>60</v>
      </c>
      <c r="D159" s="205">
        <v>947.1</v>
      </c>
      <c r="E159" s="204" t="s">
        <v>38</v>
      </c>
      <c r="F159" s="205">
        <v>1041.81</v>
      </c>
    </row>
    <row r="160" spans="1:6">
      <c r="A160" s="205">
        <v>0.5</v>
      </c>
      <c r="B160" s="202" t="s">
        <v>38</v>
      </c>
      <c r="C160" s="204" t="s">
        <v>28</v>
      </c>
      <c r="D160" s="205">
        <v>618.20000000000005</v>
      </c>
      <c r="E160" s="204" t="s">
        <v>38</v>
      </c>
      <c r="F160" s="205">
        <v>309.10000000000002</v>
      </c>
    </row>
    <row r="161" spans="1:6">
      <c r="A161" s="205">
        <v>1.1000000000000001</v>
      </c>
      <c r="B161" s="202" t="s">
        <v>38</v>
      </c>
      <c r="C161" s="204" t="s">
        <v>29</v>
      </c>
      <c r="D161" s="205">
        <v>507.1</v>
      </c>
      <c r="E161" s="204" t="s">
        <v>38</v>
      </c>
      <c r="F161" s="205">
        <v>557.80999999999995</v>
      </c>
    </row>
    <row r="162" spans="1:6">
      <c r="A162" s="205">
        <v>2</v>
      </c>
      <c r="B162" s="202" t="s">
        <v>16</v>
      </c>
      <c r="C162" s="204" t="s">
        <v>220</v>
      </c>
      <c r="D162" s="205">
        <v>42.3</v>
      </c>
      <c r="E162" s="204" t="s">
        <v>16</v>
      </c>
      <c r="F162" s="205">
        <v>84.6</v>
      </c>
    </row>
    <row r="163" spans="1:6">
      <c r="A163" s="198"/>
      <c r="B163" s="202" t="s">
        <v>21</v>
      </c>
      <c r="C163" s="204" t="s">
        <v>62</v>
      </c>
      <c r="D163" s="204" t="s">
        <v>41</v>
      </c>
      <c r="E163" s="204" t="s">
        <v>21</v>
      </c>
      <c r="F163" s="205">
        <v>0</v>
      </c>
    </row>
    <row r="164" spans="1:6">
      <c r="A164" s="198"/>
      <c r="B164" s="199"/>
      <c r="C164" s="198"/>
      <c r="D164" s="198"/>
      <c r="E164" s="200"/>
      <c r="F164" s="203" t="s">
        <v>35</v>
      </c>
    </row>
    <row r="165" spans="1:6">
      <c r="A165" s="204" t="s">
        <v>41</v>
      </c>
      <c r="B165" s="199"/>
      <c r="C165" s="204" t="s">
        <v>52</v>
      </c>
      <c r="D165" s="198"/>
      <c r="E165" s="200"/>
      <c r="F165" s="205">
        <v>2514.5</v>
      </c>
    </row>
    <row r="166" spans="1:6" ht="15.75">
      <c r="A166" s="198"/>
      <c r="B166" s="199"/>
      <c r="C166" s="191"/>
      <c r="D166" s="191"/>
      <c r="E166" s="192"/>
      <c r="F166" s="194" t="s">
        <v>35</v>
      </c>
    </row>
    <row r="167" spans="1:6" ht="15.75">
      <c r="A167" s="198"/>
      <c r="B167" s="199"/>
      <c r="C167" s="190" t="s">
        <v>43</v>
      </c>
      <c r="D167" s="191"/>
      <c r="E167" s="192"/>
      <c r="F167" s="189">
        <v>251.45</v>
      </c>
    </row>
    <row r="168" spans="1:6">
      <c r="A168" s="198"/>
      <c r="B168" s="199"/>
      <c r="C168" s="198"/>
      <c r="D168" s="198"/>
      <c r="E168" s="200"/>
      <c r="F168" s="203" t="s">
        <v>44</v>
      </c>
    </row>
    <row r="169" spans="1:6">
      <c r="A169" s="209">
        <v>52</v>
      </c>
      <c r="B169" s="202" t="s">
        <v>33</v>
      </c>
      <c r="C169" s="204" t="s">
        <v>221</v>
      </c>
      <c r="D169" s="198"/>
      <c r="E169" s="200"/>
      <c r="F169" s="198"/>
    </row>
    <row r="170" spans="1:6">
      <c r="A170" s="198"/>
      <c r="B170" s="199"/>
      <c r="C170" s="204" t="s">
        <v>222</v>
      </c>
      <c r="D170" s="198"/>
      <c r="E170" s="200"/>
      <c r="F170" s="198"/>
    </row>
    <row r="171" spans="1:6">
      <c r="A171" s="198"/>
      <c r="B171" s="199"/>
      <c r="C171" s="204" t="s">
        <v>223</v>
      </c>
      <c r="D171" s="198"/>
      <c r="E171" s="200"/>
      <c r="F171" s="198"/>
    </row>
    <row r="172" spans="1:6">
      <c r="A172" s="198"/>
      <c r="B172" s="199"/>
      <c r="C172" s="204" t="s">
        <v>224</v>
      </c>
      <c r="D172" s="198"/>
      <c r="E172" s="200"/>
      <c r="F172" s="198"/>
    </row>
    <row r="173" spans="1:6">
      <c r="A173" s="198"/>
      <c r="B173" s="199"/>
      <c r="C173" s="204" t="s">
        <v>225</v>
      </c>
      <c r="D173" s="198"/>
      <c r="E173" s="200"/>
      <c r="F173" s="198"/>
    </row>
    <row r="174" spans="1:6">
      <c r="A174" s="198"/>
      <c r="B174" s="199"/>
      <c r="C174" s="204" t="s">
        <v>226</v>
      </c>
      <c r="D174" s="198"/>
      <c r="E174" s="200"/>
      <c r="F174" s="198"/>
    </row>
    <row r="175" spans="1:6">
      <c r="A175" s="198"/>
      <c r="B175" s="199"/>
      <c r="C175" s="204" t="s">
        <v>227</v>
      </c>
      <c r="D175" s="198"/>
      <c r="E175" s="200"/>
      <c r="F175" s="198"/>
    </row>
    <row r="176" spans="1:6">
      <c r="A176" s="198"/>
      <c r="B176" s="199"/>
      <c r="C176" s="204" t="s">
        <v>228</v>
      </c>
      <c r="D176" s="198"/>
      <c r="E176" s="200"/>
      <c r="F176" s="198"/>
    </row>
    <row r="177" spans="1:6">
      <c r="A177" s="198"/>
      <c r="B177" s="199"/>
      <c r="C177" s="203" t="s">
        <v>44</v>
      </c>
      <c r="D177" s="203" t="s">
        <v>44</v>
      </c>
      <c r="E177" s="200"/>
      <c r="F177" s="198"/>
    </row>
    <row r="178" spans="1:6">
      <c r="A178" s="198"/>
      <c r="B178" s="202" t="s">
        <v>33</v>
      </c>
      <c r="C178" s="204" t="s">
        <v>229</v>
      </c>
      <c r="D178" s="198"/>
      <c r="E178" s="200"/>
      <c r="F178" s="198"/>
    </row>
    <row r="179" spans="1:6">
      <c r="A179" s="198"/>
      <c r="B179" s="199"/>
      <c r="C179" s="204" t="s">
        <v>230</v>
      </c>
      <c r="D179" s="198"/>
      <c r="E179" s="200"/>
      <c r="F179" s="198"/>
    </row>
    <row r="180" spans="1:6">
      <c r="A180" s="198"/>
      <c r="B180" s="202" t="s">
        <v>233</v>
      </c>
      <c r="C180" s="204" t="s">
        <v>234</v>
      </c>
      <c r="D180" s="198"/>
      <c r="E180" s="200"/>
      <c r="F180" s="198"/>
    </row>
    <row r="181" spans="1:6">
      <c r="A181" s="198"/>
      <c r="B181" s="199"/>
      <c r="C181" s="203" t="s">
        <v>35</v>
      </c>
      <c r="D181" s="198"/>
      <c r="E181" s="200"/>
      <c r="F181" s="198"/>
    </row>
    <row r="182" spans="1:6">
      <c r="A182" s="205">
        <v>1</v>
      </c>
      <c r="B182" s="202" t="s">
        <v>17</v>
      </c>
      <c r="C182" s="204" t="s">
        <v>235</v>
      </c>
      <c r="D182" s="205">
        <v>35</v>
      </c>
      <c r="E182" s="204" t="s">
        <v>17</v>
      </c>
      <c r="F182" s="205">
        <v>35</v>
      </c>
    </row>
    <row r="183" spans="1:6">
      <c r="A183" s="205">
        <v>1</v>
      </c>
      <c r="B183" s="202" t="s">
        <v>21</v>
      </c>
      <c r="C183" s="204" t="s">
        <v>236</v>
      </c>
      <c r="D183" s="205">
        <v>14</v>
      </c>
      <c r="E183" s="204" t="s">
        <v>21</v>
      </c>
      <c r="F183" s="205">
        <v>14</v>
      </c>
    </row>
    <row r="184" spans="1:6">
      <c r="A184" s="205">
        <v>1</v>
      </c>
      <c r="B184" s="202" t="s">
        <v>17</v>
      </c>
      <c r="C184" s="204" t="s">
        <v>231</v>
      </c>
      <c r="D184" s="205">
        <v>174.26</v>
      </c>
      <c r="E184" s="204" t="s">
        <v>17</v>
      </c>
      <c r="F184" s="205">
        <v>174.26</v>
      </c>
    </row>
    <row r="185" spans="1:6">
      <c r="A185" s="198"/>
      <c r="B185" s="199"/>
      <c r="C185" s="198"/>
      <c r="D185" s="204" t="s">
        <v>41</v>
      </c>
      <c r="E185" s="200"/>
      <c r="F185" s="203" t="s">
        <v>35</v>
      </c>
    </row>
    <row r="186" spans="1:6" ht="15.75">
      <c r="A186" s="198"/>
      <c r="B186" s="199"/>
      <c r="C186" s="204" t="s">
        <v>232</v>
      </c>
      <c r="D186" s="198"/>
      <c r="E186" s="200"/>
      <c r="F186" s="189">
        <v>223.26</v>
      </c>
    </row>
    <row r="187" spans="1:6">
      <c r="A187" s="198"/>
      <c r="B187" s="199"/>
      <c r="C187" s="198"/>
      <c r="D187" s="204" t="s">
        <v>41</v>
      </c>
      <c r="E187" s="200"/>
      <c r="F187" s="203" t="s">
        <v>44</v>
      </c>
    </row>
    <row r="188" spans="1:6" ht="15.75">
      <c r="A188" s="198"/>
      <c r="B188" s="198"/>
      <c r="C188" s="190" t="s">
        <v>237</v>
      </c>
      <c r="D188" s="198"/>
      <c r="E188" s="198"/>
      <c r="F188" s="198"/>
    </row>
    <row r="189" spans="1:6">
      <c r="A189" s="198"/>
      <c r="B189" s="198"/>
      <c r="C189" s="203" t="s">
        <v>35</v>
      </c>
      <c r="D189" s="198"/>
      <c r="E189" s="198"/>
      <c r="F189" s="198"/>
    </row>
    <row r="190" spans="1:6" ht="15.75">
      <c r="A190" s="198"/>
      <c r="B190" s="204" t="s">
        <v>33</v>
      </c>
      <c r="C190" s="187" t="s">
        <v>238</v>
      </c>
      <c r="D190" s="198"/>
      <c r="E190" s="198"/>
      <c r="F190" s="198"/>
    </row>
    <row r="191" spans="1:6" ht="15.75">
      <c r="A191" s="198"/>
      <c r="B191" s="198"/>
      <c r="C191" s="187" t="s">
        <v>239</v>
      </c>
      <c r="D191" s="198"/>
      <c r="E191" s="198"/>
      <c r="F191" s="198"/>
    </row>
    <row r="192" spans="1:6" ht="15.75">
      <c r="A192" s="198"/>
      <c r="B192" s="198"/>
      <c r="C192" s="187" t="s">
        <v>240</v>
      </c>
      <c r="D192" s="198"/>
      <c r="E192" s="198"/>
      <c r="F192" s="198"/>
    </row>
    <row r="193" spans="1:6">
      <c r="A193" s="198"/>
      <c r="B193" s="198"/>
      <c r="C193" s="203" t="s">
        <v>35</v>
      </c>
      <c r="D193" s="198"/>
      <c r="E193" s="198"/>
      <c r="F193" s="198"/>
    </row>
    <row r="194" spans="1:6" ht="15.75">
      <c r="A194" s="198"/>
      <c r="B194" s="204" t="s">
        <v>94</v>
      </c>
      <c r="C194" s="195" t="s">
        <v>241</v>
      </c>
      <c r="D194" s="198"/>
      <c r="E194" s="198"/>
      <c r="F194" s="198"/>
    </row>
    <row r="195" spans="1:6">
      <c r="A195" s="198"/>
      <c r="B195" s="198"/>
      <c r="C195" s="203" t="s">
        <v>35</v>
      </c>
      <c r="D195" s="198"/>
      <c r="E195" s="198"/>
      <c r="F195" s="198"/>
    </row>
    <row r="196" spans="1:6">
      <c r="A196" s="205">
        <v>18.899999999999999</v>
      </c>
      <c r="B196" s="204" t="s">
        <v>36</v>
      </c>
      <c r="C196" s="204" t="s">
        <v>242</v>
      </c>
      <c r="D196" s="205">
        <v>212.52</v>
      </c>
      <c r="E196" s="204" t="s">
        <v>36</v>
      </c>
      <c r="F196" s="205">
        <v>4016.63</v>
      </c>
    </row>
    <row r="197" spans="1:6">
      <c r="A197" s="205">
        <v>18.63</v>
      </c>
      <c r="B197" s="204" t="s">
        <v>36</v>
      </c>
      <c r="C197" s="204" t="s">
        <v>243</v>
      </c>
      <c r="D197" s="205">
        <v>36.96</v>
      </c>
      <c r="E197" s="204" t="s">
        <v>36</v>
      </c>
      <c r="F197" s="205">
        <v>688.56</v>
      </c>
    </row>
    <row r="198" spans="1:6" ht="15.75">
      <c r="A198" s="205">
        <v>30</v>
      </c>
      <c r="B198" s="204" t="s">
        <v>97</v>
      </c>
      <c r="C198" s="196" t="s">
        <v>244</v>
      </c>
      <c r="D198" s="189">
        <v>277</v>
      </c>
      <c r="E198" s="204" t="s">
        <v>97</v>
      </c>
      <c r="F198" s="205">
        <v>8310</v>
      </c>
    </row>
    <row r="199" spans="1:6">
      <c r="A199" s="198"/>
      <c r="B199" s="198"/>
      <c r="C199" s="198"/>
      <c r="D199" s="198"/>
      <c r="E199" s="198"/>
      <c r="F199" s="198"/>
    </row>
    <row r="200" spans="1:6">
      <c r="A200" s="205">
        <v>30</v>
      </c>
      <c r="B200" s="204" t="s">
        <v>97</v>
      </c>
      <c r="C200" s="204" t="s">
        <v>245</v>
      </c>
      <c r="D200" s="205">
        <v>15.58</v>
      </c>
      <c r="E200" s="204" t="s">
        <v>97</v>
      </c>
      <c r="F200" s="205">
        <v>467.4</v>
      </c>
    </row>
    <row r="201" spans="1:6">
      <c r="A201" s="198"/>
      <c r="B201" s="198"/>
      <c r="C201" s="204" t="s">
        <v>246</v>
      </c>
      <c r="D201" s="198"/>
      <c r="E201" s="198"/>
      <c r="F201" s="198"/>
    </row>
    <row r="202" spans="1:6">
      <c r="A202" s="198"/>
      <c r="B202" s="198"/>
      <c r="C202" s="204" t="s">
        <v>247</v>
      </c>
      <c r="D202" s="198"/>
      <c r="E202" s="198"/>
      <c r="F202" s="198"/>
    </row>
    <row r="203" spans="1:6">
      <c r="A203" s="198"/>
      <c r="B203" s="198"/>
      <c r="C203" s="204" t="s">
        <v>248</v>
      </c>
      <c r="D203" s="198"/>
      <c r="E203" s="198"/>
      <c r="F203" s="198"/>
    </row>
    <row r="204" spans="1:6">
      <c r="A204" s="198"/>
      <c r="B204" s="198"/>
      <c r="C204" s="204" t="s">
        <v>249</v>
      </c>
      <c r="D204" s="198"/>
      <c r="E204" s="198"/>
      <c r="F204" s="198"/>
    </row>
    <row r="205" spans="1:6">
      <c r="A205" s="198"/>
      <c r="B205" s="198"/>
      <c r="C205" s="204"/>
      <c r="D205" s="198"/>
      <c r="E205" s="198"/>
      <c r="F205" s="198"/>
    </row>
    <row r="206" spans="1:6" ht="15.75">
      <c r="A206" s="205">
        <v>5</v>
      </c>
      <c r="B206" s="204" t="s">
        <v>59</v>
      </c>
      <c r="C206" s="210" t="s">
        <v>250</v>
      </c>
      <c r="D206" s="197">
        <v>35.6</v>
      </c>
      <c r="E206" s="204" t="s">
        <v>59</v>
      </c>
      <c r="F206" s="205">
        <v>178</v>
      </c>
    </row>
    <row r="207" spans="1:6">
      <c r="A207" s="205">
        <v>1</v>
      </c>
      <c r="B207" s="204" t="s">
        <v>21</v>
      </c>
      <c r="C207" s="204" t="s">
        <v>251</v>
      </c>
      <c r="D207" s="205">
        <v>12.1</v>
      </c>
      <c r="E207" s="204" t="s">
        <v>21</v>
      </c>
      <c r="F207" s="205">
        <v>12.1</v>
      </c>
    </row>
    <row r="208" spans="1:6">
      <c r="A208" s="205"/>
      <c r="B208" s="204" t="s">
        <v>21</v>
      </c>
      <c r="C208" s="204" t="s">
        <v>62</v>
      </c>
      <c r="D208" s="198"/>
      <c r="E208" s="204" t="s">
        <v>21</v>
      </c>
      <c r="F208" s="205">
        <v>17.100000000000001</v>
      </c>
    </row>
    <row r="209" spans="1:6">
      <c r="A209" s="198"/>
      <c r="B209" s="198"/>
      <c r="C209" s="198"/>
      <c r="D209" s="198"/>
      <c r="E209" s="198"/>
      <c r="F209" s="198"/>
    </row>
    <row r="210" spans="1:6">
      <c r="A210" s="198"/>
      <c r="B210" s="198"/>
      <c r="C210" s="198"/>
      <c r="D210" s="198"/>
      <c r="E210" s="198"/>
      <c r="F210" s="203" t="s">
        <v>35</v>
      </c>
    </row>
    <row r="211" spans="1:6">
      <c r="A211" s="198"/>
      <c r="B211" s="198"/>
      <c r="C211" s="204" t="s">
        <v>252</v>
      </c>
      <c r="D211" s="198"/>
      <c r="E211" s="198"/>
      <c r="F211" s="205">
        <v>13689.79</v>
      </c>
    </row>
    <row r="212" spans="1:6">
      <c r="A212" s="198"/>
      <c r="B212" s="198"/>
      <c r="C212" s="198"/>
      <c r="D212" s="198"/>
      <c r="E212" s="198"/>
      <c r="F212" s="203" t="s">
        <v>35</v>
      </c>
    </row>
    <row r="213" spans="1:6" ht="15.75">
      <c r="A213" s="198"/>
      <c r="B213" s="198"/>
      <c r="C213" s="204" t="s">
        <v>98</v>
      </c>
      <c r="D213" s="198"/>
      <c r="E213" s="198"/>
      <c r="F213" s="189">
        <v>456.33</v>
      </c>
    </row>
    <row r="214" spans="1:6">
      <c r="A214" s="198"/>
      <c r="B214" s="198"/>
      <c r="C214" s="198"/>
      <c r="D214" s="198"/>
      <c r="E214" s="198"/>
      <c r="F214" s="203" t="s">
        <v>35</v>
      </c>
    </row>
    <row r="215" spans="1:6" ht="15.75">
      <c r="A215" s="198"/>
      <c r="B215" s="204" t="s">
        <v>253</v>
      </c>
      <c r="C215" s="195" t="s">
        <v>254</v>
      </c>
      <c r="D215" s="198"/>
      <c r="E215" s="198"/>
      <c r="F215" s="198"/>
    </row>
    <row r="216" spans="1:6">
      <c r="A216" s="198"/>
      <c r="B216" s="198"/>
      <c r="C216" s="203" t="s">
        <v>35</v>
      </c>
      <c r="D216" s="198"/>
      <c r="E216" s="198"/>
      <c r="F216" s="198"/>
    </row>
    <row r="217" spans="1:6">
      <c r="A217" s="205">
        <v>18.899999999999999</v>
      </c>
      <c r="B217" s="204" t="s">
        <v>36</v>
      </c>
      <c r="C217" s="204" t="s">
        <v>242</v>
      </c>
      <c r="D217" s="205">
        <v>212.52</v>
      </c>
      <c r="E217" s="204" t="s">
        <v>36</v>
      </c>
      <c r="F217" s="205">
        <v>4016.63</v>
      </c>
    </row>
    <row r="218" spans="1:6">
      <c r="A218" s="205">
        <v>18.3</v>
      </c>
      <c r="B218" s="204" t="s">
        <v>36</v>
      </c>
      <c r="C218" s="204" t="s">
        <v>243</v>
      </c>
      <c r="D218" s="205">
        <v>36.96</v>
      </c>
      <c r="E218" s="204" t="s">
        <v>36</v>
      </c>
      <c r="F218" s="205">
        <v>676.37</v>
      </c>
    </row>
    <row r="219" spans="1:6" ht="15.75">
      <c r="A219" s="205">
        <v>30</v>
      </c>
      <c r="B219" s="204" t="s">
        <v>97</v>
      </c>
      <c r="C219" s="196" t="s">
        <v>255</v>
      </c>
      <c r="D219" s="189">
        <v>581</v>
      </c>
      <c r="E219" s="204" t="s">
        <v>97</v>
      </c>
      <c r="F219" s="205">
        <v>17430</v>
      </c>
    </row>
    <row r="220" spans="1:6">
      <c r="A220" s="205"/>
      <c r="B220" s="198"/>
      <c r="C220" s="204"/>
      <c r="D220" s="205"/>
      <c r="E220" s="198"/>
      <c r="F220" s="205"/>
    </row>
    <row r="221" spans="1:6">
      <c r="A221" s="205">
        <v>30</v>
      </c>
      <c r="B221" s="198"/>
      <c r="C221" s="204" t="s">
        <v>245</v>
      </c>
      <c r="D221" s="205">
        <v>21.97</v>
      </c>
      <c r="E221" s="204" t="s">
        <v>97</v>
      </c>
      <c r="F221" s="205">
        <v>659.1</v>
      </c>
    </row>
    <row r="222" spans="1:6">
      <c r="A222" s="205"/>
      <c r="B222" s="198"/>
      <c r="C222" s="204" t="s">
        <v>246</v>
      </c>
      <c r="D222" s="205"/>
      <c r="E222" s="198"/>
      <c r="F222" s="198"/>
    </row>
    <row r="223" spans="1:6">
      <c r="A223" s="205"/>
      <c r="B223" s="198"/>
      <c r="C223" s="204" t="s">
        <v>247</v>
      </c>
      <c r="D223" s="205"/>
      <c r="E223" s="198"/>
      <c r="F223" s="198"/>
    </row>
    <row r="224" spans="1:6">
      <c r="A224" s="205"/>
      <c r="B224" s="204"/>
      <c r="C224" s="204" t="s">
        <v>248</v>
      </c>
      <c r="D224" s="205"/>
      <c r="E224" s="204"/>
      <c r="F224" s="205"/>
    </row>
    <row r="225" spans="1:6">
      <c r="A225" s="205"/>
      <c r="B225" s="204"/>
      <c r="C225" s="204" t="s">
        <v>249</v>
      </c>
      <c r="D225" s="205"/>
      <c r="E225" s="204"/>
      <c r="F225" s="205"/>
    </row>
    <row r="226" spans="1:6">
      <c r="A226" s="205"/>
      <c r="B226" s="204"/>
      <c r="C226" s="204"/>
      <c r="D226" s="205"/>
      <c r="E226" s="204"/>
      <c r="F226" s="205"/>
    </row>
    <row r="227" spans="1:6" ht="15.75">
      <c r="A227" s="205">
        <v>5</v>
      </c>
      <c r="B227" s="204" t="s">
        <v>21</v>
      </c>
      <c r="C227" s="204" t="s">
        <v>250</v>
      </c>
      <c r="D227" s="197">
        <v>35.6</v>
      </c>
      <c r="E227" s="204" t="s">
        <v>59</v>
      </c>
      <c r="F227" s="205">
        <v>178</v>
      </c>
    </row>
    <row r="228" spans="1:6">
      <c r="A228" s="205">
        <v>1</v>
      </c>
      <c r="B228" s="198"/>
      <c r="C228" s="204" t="s">
        <v>251</v>
      </c>
      <c r="D228" s="205">
        <v>12.1</v>
      </c>
      <c r="E228" s="204" t="s">
        <v>21</v>
      </c>
      <c r="F228" s="205">
        <v>12.1</v>
      </c>
    </row>
    <row r="229" spans="1:6">
      <c r="A229" s="198"/>
      <c r="B229" s="198"/>
      <c r="C229" s="204" t="s">
        <v>62</v>
      </c>
      <c r="D229" s="198"/>
      <c r="E229" s="204" t="s">
        <v>21</v>
      </c>
      <c r="F229" s="205">
        <v>24.3</v>
      </c>
    </row>
    <row r="230" spans="1:6">
      <c r="A230" s="198"/>
      <c r="B230" s="198"/>
      <c r="C230" s="198"/>
      <c r="D230" s="198"/>
      <c r="E230" s="198"/>
      <c r="F230" s="205"/>
    </row>
    <row r="231" spans="1:6">
      <c r="A231" s="198"/>
      <c r="B231" s="198"/>
      <c r="C231" s="204" t="s">
        <v>252</v>
      </c>
      <c r="D231" s="198"/>
      <c r="E231" s="198"/>
      <c r="F231" s="205">
        <v>22996.5</v>
      </c>
    </row>
    <row r="232" spans="1:6">
      <c r="A232" s="198"/>
      <c r="B232" s="198"/>
      <c r="C232" s="198"/>
      <c r="D232" s="198"/>
      <c r="E232" s="198"/>
      <c r="F232" s="203" t="s">
        <v>35</v>
      </c>
    </row>
    <row r="233" spans="1:6" ht="15.75">
      <c r="A233" s="198"/>
      <c r="B233" s="198"/>
      <c r="C233" s="204" t="s">
        <v>98</v>
      </c>
      <c r="D233" s="198"/>
      <c r="E233" s="198"/>
      <c r="F233" s="189">
        <v>766.55</v>
      </c>
    </row>
    <row r="234" spans="1:6">
      <c r="A234" s="201" t="s">
        <v>272</v>
      </c>
      <c r="B234" s="202" t="s">
        <v>33</v>
      </c>
      <c r="C234" s="204" t="s">
        <v>273</v>
      </c>
      <c r="D234" s="198"/>
      <c r="E234" s="200"/>
      <c r="F234" s="198"/>
    </row>
    <row r="235" spans="1:6">
      <c r="A235" s="198"/>
      <c r="B235" s="199"/>
      <c r="C235" s="203" t="s">
        <v>35</v>
      </c>
      <c r="D235" s="198"/>
      <c r="E235" s="200"/>
      <c r="F235" s="198"/>
    </row>
    <row r="236" spans="1:6">
      <c r="A236" s="206">
        <v>1.4999999999999999E-2</v>
      </c>
      <c r="B236" s="202" t="s">
        <v>36</v>
      </c>
      <c r="C236" s="204" t="s">
        <v>274</v>
      </c>
      <c r="D236" s="205">
        <v>6566.88</v>
      </c>
      <c r="E236" s="204" t="s">
        <v>36</v>
      </c>
      <c r="F236" s="205">
        <v>98.5</v>
      </c>
    </row>
    <row r="237" spans="1:6">
      <c r="A237" s="205">
        <v>0.5</v>
      </c>
      <c r="B237" s="202" t="s">
        <v>59</v>
      </c>
      <c r="C237" s="204" t="s">
        <v>60</v>
      </c>
      <c r="D237" s="205">
        <v>947.1</v>
      </c>
      <c r="E237" s="204" t="s">
        <v>59</v>
      </c>
      <c r="F237" s="205">
        <v>473.55</v>
      </c>
    </row>
    <row r="238" spans="1:6">
      <c r="A238" s="205">
        <v>0.75</v>
      </c>
      <c r="B238" s="202" t="s">
        <v>59</v>
      </c>
      <c r="C238" s="204" t="s">
        <v>28</v>
      </c>
      <c r="D238" s="205">
        <v>618.20000000000005</v>
      </c>
      <c r="E238" s="204" t="s">
        <v>59</v>
      </c>
      <c r="F238" s="205">
        <v>463.65</v>
      </c>
    </row>
    <row r="239" spans="1:6">
      <c r="A239" s="198"/>
      <c r="B239" s="202" t="s">
        <v>21</v>
      </c>
      <c r="C239" s="204" t="s">
        <v>62</v>
      </c>
      <c r="D239" s="198"/>
      <c r="E239" s="204" t="s">
        <v>21</v>
      </c>
      <c r="F239" s="205">
        <v>0</v>
      </c>
    </row>
    <row r="240" spans="1:6">
      <c r="A240" s="198"/>
      <c r="B240" s="199"/>
      <c r="C240" s="198"/>
      <c r="D240" s="198"/>
      <c r="E240" s="200"/>
      <c r="F240" s="203" t="s">
        <v>35</v>
      </c>
    </row>
    <row r="241" spans="1:6">
      <c r="A241" s="198"/>
      <c r="B241" s="199"/>
      <c r="C241" s="204" t="s">
        <v>275</v>
      </c>
      <c r="D241" s="198"/>
      <c r="E241" s="200"/>
      <c r="F241" s="205">
        <v>1035.7</v>
      </c>
    </row>
    <row r="242" spans="1:6">
      <c r="A242" s="198"/>
      <c r="B242" s="199"/>
      <c r="C242" s="198"/>
      <c r="D242" s="198"/>
      <c r="E242" s="200"/>
      <c r="F242" s="203" t="s">
        <v>35</v>
      </c>
    </row>
    <row r="243" spans="1:6">
      <c r="A243" s="198"/>
      <c r="B243" s="199"/>
      <c r="C243" s="204" t="s">
        <v>43</v>
      </c>
      <c r="D243" s="198"/>
      <c r="E243" s="200"/>
      <c r="F243" s="205">
        <v>1393.94</v>
      </c>
    </row>
    <row r="244" spans="1:6">
      <c r="A244" s="198"/>
      <c r="B244" s="199"/>
      <c r="C244" s="198"/>
      <c r="D244" s="198"/>
      <c r="E244" s="200"/>
      <c r="F244" s="203" t="s">
        <v>44</v>
      </c>
    </row>
    <row r="245" spans="1:6" ht="15.75">
      <c r="A245" s="198"/>
      <c r="B245" s="199"/>
      <c r="C245" s="204" t="s">
        <v>276</v>
      </c>
      <c r="D245" s="205">
        <v>1393.94</v>
      </c>
      <c r="E245" s="204">
        <v>2.29</v>
      </c>
      <c r="F245" s="189">
        <v>1396.23</v>
      </c>
    </row>
    <row r="246" spans="1:6" ht="15.75">
      <c r="A246" s="198"/>
      <c r="B246" s="199"/>
      <c r="C246" s="204" t="s">
        <v>277</v>
      </c>
      <c r="D246" s="205">
        <v>1396.23</v>
      </c>
      <c r="E246" s="204">
        <v>4.5199999999999996</v>
      </c>
      <c r="F246" s="189">
        <v>1400.75</v>
      </c>
    </row>
    <row r="247" spans="1:6" ht="15.75">
      <c r="A247" s="198"/>
      <c r="B247" s="199"/>
      <c r="C247" s="204" t="s">
        <v>278</v>
      </c>
      <c r="D247" s="205">
        <v>1400.75</v>
      </c>
      <c r="E247" s="204">
        <v>4.5199999999999996</v>
      </c>
      <c r="F247" s="189">
        <v>1405.27</v>
      </c>
    </row>
    <row r="248" spans="1:6" ht="15.75">
      <c r="A248" s="198"/>
      <c r="B248" s="199"/>
      <c r="C248" s="204" t="s">
        <v>279</v>
      </c>
      <c r="D248" s="205">
        <v>1405.27</v>
      </c>
      <c r="E248" s="204">
        <v>4.5199999999999996</v>
      </c>
      <c r="F248" s="189">
        <v>1409.79</v>
      </c>
    </row>
    <row r="249" spans="1:6" ht="15.75">
      <c r="A249" s="198"/>
      <c r="B249" s="198"/>
      <c r="C249" s="198"/>
      <c r="D249" s="198"/>
      <c r="E249" s="200"/>
      <c r="F249" s="189"/>
    </row>
    <row r="250" spans="1:6">
      <c r="A250" s="198"/>
      <c r="B250" s="198"/>
      <c r="C250" s="198"/>
      <c r="D250" s="198"/>
      <c r="E250" s="200"/>
      <c r="F250" s="203"/>
    </row>
    <row r="251" spans="1:6">
      <c r="A251" s="201" t="s">
        <v>256</v>
      </c>
      <c r="B251" s="202" t="s">
        <v>33</v>
      </c>
      <c r="C251" s="204" t="s">
        <v>261</v>
      </c>
      <c r="D251" s="198"/>
      <c r="E251" s="211"/>
      <c r="F251" s="198"/>
    </row>
    <row r="252" spans="1:6">
      <c r="A252" s="198"/>
      <c r="B252" s="199"/>
      <c r="C252" s="204" t="s">
        <v>95</v>
      </c>
      <c r="D252" s="198"/>
      <c r="E252" s="211"/>
      <c r="F252" s="198"/>
    </row>
    <row r="253" spans="1:6" ht="15.75">
      <c r="A253" s="198"/>
      <c r="B253" s="199"/>
      <c r="C253" s="187" t="s">
        <v>257</v>
      </c>
      <c r="D253" s="198"/>
      <c r="E253" s="211"/>
      <c r="F253" s="198"/>
    </row>
    <row r="254" spans="1:6">
      <c r="A254" s="198"/>
      <c r="B254" s="199"/>
      <c r="C254" s="203" t="s">
        <v>35</v>
      </c>
      <c r="D254" s="198"/>
      <c r="E254" s="211"/>
      <c r="F254" s="198"/>
    </row>
    <row r="255" spans="1:6" ht="15.75">
      <c r="A255" s="205">
        <v>1.4</v>
      </c>
      <c r="B255" s="202" t="s">
        <v>258</v>
      </c>
      <c r="C255" s="187" t="s">
        <v>259</v>
      </c>
      <c r="D255" s="212">
        <v>292.7</v>
      </c>
      <c r="E255" s="201" t="s">
        <v>258</v>
      </c>
      <c r="F255" s="205">
        <v>409.78</v>
      </c>
    </row>
    <row r="256" spans="1:6">
      <c r="A256" s="205">
        <v>0.98</v>
      </c>
      <c r="B256" s="202" t="s">
        <v>258</v>
      </c>
      <c r="C256" s="204" t="s">
        <v>260</v>
      </c>
      <c r="D256" s="205">
        <v>146.1</v>
      </c>
      <c r="E256" s="201" t="s">
        <v>258</v>
      </c>
      <c r="F256" s="205">
        <v>143.18</v>
      </c>
    </row>
    <row r="257" spans="1:6">
      <c r="A257" s="205">
        <v>2.2000000000000002</v>
      </c>
      <c r="B257" s="202" t="s">
        <v>59</v>
      </c>
      <c r="C257" s="204" t="s">
        <v>50</v>
      </c>
      <c r="D257" s="205">
        <v>756.8</v>
      </c>
      <c r="E257" s="201" t="s">
        <v>59</v>
      </c>
      <c r="F257" s="205">
        <v>1664.96</v>
      </c>
    </row>
    <row r="258" spans="1:6">
      <c r="A258" s="198"/>
      <c r="B258" s="202" t="s">
        <v>21</v>
      </c>
      <c r="C258" s="204" t="s">
        <v>96</v>
      </c>
      <c r="D258" s="204" t="s">
        <v>41</v>
      </c>
      <c r="E258" s="201" t="s">
        <v>21</v>
      </c>
      <c r="F258" s="205">
        <v>2.5499999999999998</v>
      </c>
    </row>
    <row r="259" spans="1:6">
      <c r="A259" s="198"/>
      <c r="B259" s="199"/>
      <c r="C259" s="198"/>
      <c r="D259" s="198"/>
      <c r="E259" s="211"/>
      <c r="F259" s="203"/>
    </row>
    <row r="260" spans="1:6">
      <c r="A260" s="198"/>
      <c r="B260" s="199"/>
      <c r="C260" s="204" t="s">
        <v>52</v>
      </c>
      <c r="D260" s="198"/>
      <c r="E260" s="211"/>
      <c r="F260" s="205">
        <v>2220.4699999999998</v>
      </c>
    </row>
    <row r="261" spans="1:6">
      <c r="A261" s="198"/>
      <c r="B261" s="199"/>
      <c r="C261" s="198"/>
      <c r="D261" s="198"/>
      <c r="E261" s="211"/>
      <c r="F261" s="203" t="s">
        <v>35</v>
      </c>
    </row>
    <row r="262" spans="1:6" ht="15.75">
      <c r="A262" s="198"/>
      <c r="B262" s="199"/>
      <c r="C262" s="204" t="s">
        <v>43</v>
      </c>
      <c r="D262" s="198"/>
      <c r="E262" s="211"/>
      <c r="F262" s="189">
        <v>222.05</v>
      </c>
    </row>
    <row r="263" spans="1:6">
      <c r="A263" s="204" t="s">
        <v>41</v>
      </c>
      <c r="B263" s="199"/>
      <c r="C263" s="198"/>
      <c r="D263" s="198"/>
      <c r="E263" s="211"/>
      <c r="F263" s="198"/>
    </row>
    <row r="264" spans="1:6">
      <c r="A264" s="198"/>
      <c r="B264" s="199"/>
      <c r="C264" s="198"/>
      <c r="D264" s="198"/>
      <c r="E264" s="211"/>
      <c r="F264" s="203" t="s">
        <v>44</v>
      </c>
    </row>
    <row r="265" spans="1:6">
      <c r="A265" s="94"/>
      <c r="B265" s="95"/>
      <c r="C265" s="96"/>
      <c r="D265" s="94"/>
      <c r="E265" s="96"/>
      <c r="F265" s="97"/>
    </row>
    <row r="266" spans="1:6">
      <c r="A266" s="207">
        <v>37.1</v>
      </c>
      <c r="B266" s="202" t="s">
        <v>33</v>
      </c>
      <c r="C266" s="204" t="s">
        <v>262</v>
      </c>
      <c r="D266" s="198"/>
      <c r="E266" s="200"/>
      <c r="F266" s="198"/>
    </row>
    <row r="267" spans="1:6">
      <c r="A267" s="198"/>
      <c r="B267" s="199"/>
      <c r="C267" s="203" t="s">
        <v>35</v>
      </c>
      <c r="D267" s="198"/>
      <c r="E267" s="200"/>
      <c r="F267" s="198"/>
    </row>
    <row r="268" spans="1:6">
      <c r="A268" s="205">
        <v>0.09</v>
      </c>
      <c r="B268" s="202" t="s">
        <v>36</v>
      </c>
      <c r="C268" s="204" t="s">
        <v>37</v>
      </c>
      <c r="D268" s="205">
        <v>1322</v>
      </c>
      <c r="E268" s="204" t="s">
        <v>36</v>
      </c>
      <c r="F268" s="205">
        <v>118.98</v>
      </c>
    </row>
    <row r="269" spans="1:6">
      <c r="A269" s="205">
        <v>2.2000000000000002</v>
      </c>
      <c r="B269" s="202" t="s">
        <v>38</v>
      </c>
      <c r="C269" s="204" t="s">
        <v>39</v>
      </c>
      <c r="D269" s="205">
        <v>884.4</v>
      </c>
      <c r="E269" s="204" t="s">
        <v>38</v>
      </c>
      <c r="F269" s="205">
        <v>1945.68</v>
      </c>
    </row>
    <row r="270" spans="1:6">
      <c r="A270" s="205">
        <v>0.5</v>
      </c>
      <c r="B270" s="202" t="s">
        <v>38</v>
      </c>
      <c r="C270" s="204" t="s">
        <v>28</v>
      </c>
      <c r="D270" s="205">
        <v>618.20000000000005</v>
      </c>
      <c r="E270" s="204" t="s">
        <v>38</v>
      </c>
      <c r="F270" s="205">
        <v>309.10000000000002</v>
      </c>
    </row>
    <row r="271" spans="1:6">
      <c r="A271" s="205">
        <v>3.8</v>
      </c>
      <c r="B271" s="202" t="s">
        <v>38</v>
      </c>
      <c r="C271" s="204" t="s">
        <v>29</v>
      </c>
      <c r="D271" s="205">
        <v>507.1</v>
      </c>
      <c r="E271" s="204" t="s">
        <v>38</v>
      </c>
      <c r="F271" s="205">
        <v>1926.98</v>
      </c>
    </row>
    <row r="272" spans="1:6">
      <c r="A272" s="198"/>
      <c r="B272" s="202" t="s">
        <v>21</v>
      </c>
      <c r="C272" s="204" t="s">
        <v>263</v>
      </c>
      <c r="D272" s="204" t="s">
        <v>41</v>
      </c>
      <c r="E272" s="204" t="s">
        <v>21</v>
      </c>
      <c r="F272" s="205">
        <v>1.5</v>
      </c>
    </row>
    <row r="273" spans="1:6">
      <c r="A273" s="198"/>
      <c r="B273" s="199"/>
      <c r="C273" s="198"/>
      <c r="D273" s="198"/>
      <c r="E273" s="200"/>
      <c r="F273" s="203" t="s">
        <v>35</v>
      </c>
    </row>
    <row r="274" spans="1:6">
      <c r="A274" s="198"/>
      <c r="B274" s="199"/>
      <c r="C274" s="204" t="s">
        <v>42</v>
      </c>
      <c r="D274" s="198"/>
      <c r="E274" s="200"/>
      <c r="F274" s="205">
        <v>4302.24</v>
      </c>
    </row>
    <row r="275" spans="1:6">
      <c r="A275" s="198"/>
      <c r="B275" s="199"/>
      <c r="C275" s="198"/>
      <c r="D275" s="198"/>
      <c r="E275" s="200"/>
      <c r="F275" s="203" t="s">
        <v>35</v>
      </c>
    </row>
    <row r="276" spans="1:6" ht="15.75">
      <c r="A276" s="198"/>
      <c r="B276" s="199"/>
      <c r="C276" s="190" t="s">
        <v>43</v>
      </c>
      <c r="D276" s="191"/>
      <c r="E276" s="192"/>
      <c r="F276" s="189">
        <v>43.02</v>
      </c>
    </row>
    <row r="277" spans="1:6">
      <c r="A277" s="198"/>
      <c r="B277" s="199"/>
      <c r="C277" s="198"/>
      <c r="D277" s="198"/>
      <c r="E277" s="200"/>
      <c r="F277" s="203" t="s">
        <v>44</v>
      </c>
    </row>
    <row r="278" spans="1:6">
      <c r="A278" s="276"/>
      <c r="B278" s="276"/>
      <c r="C278" s="276"/>
      <c r="D278" s="276"/>
      <c r="E278" s="276"/>
      <c r="F278" s="276"/>
    </row>
    <row r="279" spans="1:6" ht="15.75">
      <c r="A279" s="198"/>
      <c r="B279" s="198"/>
      <c r="C279" s="191"/>
      <c r="D279" s="198"/>
      <c r="E279" s="198"/>
      <c r="F279" s="198"/>
    </row>
    <row r="280" spans="1:6">
      <c r="A280" s="277" t="s">
        <v>280</v>
      </c>
      <c r="B280" s="202" t="s">
        <v>281</v>
      </c>
      <c r="C280" s="204" t="s">
        <v>282</v>
      </c>
      <c r="D280" s="198"/>
      <c r="E280" s="200"/>
      <c r="F280" s="198"/>
    </row>
    <row r="281" spans="1:6">
      <c r="A281" s="206"/>
      <c r="B281" s="199"/>
      <c r="C281" s="204" t="s">
        <v>283</v>
      </c>
      <c r="D281" s="198"/>
      <c r="E281" s="200"/>
      <c r="F281" s="198"/>
    </row>
    <row r="282" spans="1:6">
      <c r="A282" s="206"/>
      <c r="B282" s="199"/>
      <c r="C282" s="203" t="s">
        <v>35</v>
      </c>
      <c r="D282" s="198"/>
      <c r="E282" s="200"/>
      <c r="F282" s="198"/>
    </row>
    <row r="283" spans="1:6">
      <c r="A283" s="205">
        <v>1</v>
      </c>
      <c r="B283" s="202" t="s">
        <v>284</v>
      </c>
      <c r="C283" s="204" t="s">
        <v>285</v>
      </c>
      <c r="D283" s="205">
        <v>51750</v>
      </c>
      <c r="E283" s="204" t="s">
        <v>102</v>
      </c>
      <c r="F283" s="205">
        <v>5175</v>
      </c>
    </row>
    <row r="284" spans="1:6" ht="15.75">
      <c r="A284" s="206">
        <v>0.01</v>
      </c>
      <c r="B284" s="202" t="s">
        <v>284</v>
      </c>
      <c r="C284" s="187" t="s">
        <v>286</v>
      </c>
      <c r="D284" s="189">
        <v>71428.570000000007</v>
      </c>
      <c r="E284" s="204" t="s">
        <v>102</v>
      </c>
      <c r="F284" s="205">
        <v>71.430000000000007</v>
      </c>
    </row>
    <row r="285" spans="1:6">
      <c r="A285" s="206">
        <v>3.5</v>
      </c>
      <c r="B285" s="202" t="s">
        <v>59</v>
      </c>
      <c r="C285" s="204" t="s">
        <v>287</v>
      </c>
      <c r="D285" s="205">
        <v>796.4</v>
      </c>
      <c r="E285" s="204" t="s">
        <v>59</v>
      </c>
      <c r="F285" s="205">
        <v>2787.4</v>
      </c>
    </row>
    <row r="286" spans="1:6">
      <c r="A286" s="206"/>
      <c r="B286" s="202" t="s">
        <v>21</v>
      </c>
      <c r="C286" s="204" t="s">
        <v>62</v>
      </c>
      <c r="D286" s="198"/>
      <c r="E286" s="204" t="s">
        <v>21</v>
      </c>
      <c r="F286" s="205">
        <v>0</v>
      </c>
    </row>
    <row r="287" spans="1:6">
      <c r="A287" s="198"/>
      <c r="B287" s="199"/>
      <c r="C287" s="198"/>
      <c r="D287" s="198"/>
      <c r="E287" s="200"/>
      <c r="F287" s="203" t="s">
        <v>35</v>
      </c>
    </row>
    <row r="288" spans="1:6">
      <c r="A288" s="198"/>
      <c r="B288" s="199"/>
      <c r="C288" s="204" t="s">
        <v>288</v>
      </c>
      <c r="D288" s="198"/>
      <c r="E288" s="200"/>
      <c r="F288" s="205">
        <v>8033.83</v>
      </c>
    </row>
    <row r="289" spans="1:6">
      <c r="A289" s="198"/>
      <c r="B289" s="199"/>
      <c r="C289" s="198"/>
      <c r="D289" s="198"/>
      <c r="E289" s="200"/>
      <c r="F289" s="203" t="s">
        <v>35</v>
      </c>
    </row>
    <row r="290" spans="1:6" ht="15.75">
      <c r="A290" s="198"/>
      <c r="B290" s="199"/>
      <c r="C290" s="190" t="s">
        <v>289</v>
      </c>
      <c r="D290" s="191"/>
      <c r="E290" s="192"/>
      <c r="F290" s="189">
        <v>80338.3</v>
      </c>
    </row>
  </sheetData>
  <pageMargins left="0.32" right="0.24" top="0.38" bottom="0.27" header="0.3" footer="0.3"/>
  <pageSetup scale="80" orientation="portrait" r:id="rId1"/>
  <headerFooter>
    <oddFooter>Page &amp;P of &amp;N</oddFooter>
  </headerFooter>
  <colBreaks count="1" manualBreakCount="1">
    <brk id="6" max="1048575" man="1"/>
  </colBreaks>
  <drawing r:id="rId2"/>
</worksheet>
</file>

<file path=xl/worksheets/sheet2.xml><?xml version="1.0" encoding="utf-8"?>
<worksheet xmlns="http://schemas.openxmlformats.org/spreadsheetml/2006/main" xmlns:r="http://schemas.openxmlformats.org/officeDocument/2006/relationships">
  <dimension ref="A1"/>
  <sheetViews>
    <sheetView topLeftCell="A286" workbookViewId="0"/>
  </sheetViews>
  <sheetFormatPr defaultColWidth="9"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FF00"/>
  </sheetPr>
  <dimension ref="A1:O116"/>
  <sheetViews>
    <sheetView view="pageBreakPreview" topLeftCell="A79" zoomScale="95" workbookViewId="0">
      <selection activeCell="B85" sqref="B85"/>
    </sheetView>
  </sheetViews>
  <sheetFormatPr defaultColWidth="9.140625" defaultRowHeight="15.75"/>
  <cols>
    <col min="1" max="1" width="5.7109375" style="26" customWidth="1"/>
    <col min="2" max="2" width="45.5703125" style="26" customWidth="1"/>
    <col min="3" max="3" width="5" style="26" customWidth="1"/>
    <col min="4" max="4" width="3.5703125" style="26" customWidth="1"/>
    <col min="5" max="5" width="3.85546875" style="26" customWidth="1"/>
    <col min="6" max="6" width="9" style="26" bestFit="1" customWidth="1"/>
    <col min="7" max="7" width="8.85546875" style="26" bestFit="1" customWidth="1"/>
    <col min="8" max="8" width="8.140625" style="26" bestFit="1" customWidth="1"/>
    <col min="9" max="9" width="11.140625" style="26" bestFit="1" customWidth="1"/>
    <col min="10" max="10" width="5.85546875" style="26" bestFit="1" customWidth="1"/>
    <col min="11" max="16384" width="9.140625" style="26"/>
  </cols>
  <sheetData>
    <row r="1" spans="1:10">
      <c r="C1" s="27"/>
      <c r="D1" s="27"/>
      <c r="E1" s="27"/>
      <c r="F1" s="28"/>
      <c r="G1" s="28"/>
      <c r="H1" s="28"/>
      <c r="I1" s="28"/>
    </row>
    <row r="2" spans="1:10" s="24" customFormat="1" ht="18">
      <c r="A2" s="285" t="s">
        <v>0</v>
      </c>
      <c r="B2" s="285"/>
      <c r="C2" s="285"/>
      <c r="D2" s="285"/>
      <c r="E2" s="285"/>
      <c r="F2" s="285"/>
      <c r="G2" s="285"/>
      <c r="H2" s="285"/>
      <c r="I2" s="285"/>
      <c r="J2" s="285"/>
    </row>
    <row r="3" spans="1:10" s="24" customFormat="1" ht="43.5" customHeight="1">
      <c r="A3" s="286" t="str">
        <f>'ABS- old'!A3</f>
        <v xml:space="preserve">NAME OF WORK: Special repair works to Temporary  PRS  TSP IIIrd BN at Veerapuram in Chennai city </v>
      </c>
      <c r="B3" s="286"/>
      <c r="C3" s="286"/>
      <c r="D3" s="286"/>
      <c r="E3" s="286"/>
      <c r="F3" s="286"/>
      <c r="G3" s="286"/>
      <c r="H3" s="286"/>
      <c r="I3" s="286"/>
      <c r="J3" s="286"/>
    </row>
    <row r="4" spans="1:10" s="25" customFormat="1" ht="15" customHeight="1">
      <c r="A4" s="279" t="s">
        <v>1</v>
      </c>
      <c r="B4" s="281" t="s">
        <v>2</v>
      </c>
      <c r="C4" s="287" t="s">
        <v>3</v>
      </c>
      <c r="D4" s="287"/>
      <c r="E4" s="287"/>
      <c r="F4" s="288" t="s">
        <v>4</v>
      </c>
      <c r="G4" s="288"/>
      <c r="H4" s="288"/>
      <c r="I4" s="29" t="s">
        <v>5</v>
      </c>
      <c r="J4" s="283"/>
    </row>
    <row r="5" spans="1:10" s="25" customFormat="1" ht="21.75" customHeight="1">
      <c r="A5" s="280"/>
      <c r="B5" s="282"/>
      <c r="C5" s="66"/>
      <c r="D5" s="66"/>
      <c r="E5" s="66"/>
      <c r="F5" s="67" t="s">
        <v>6</v>
      </c>
      <c r="G5" s="67" t="s">
        <v>7</v>
      </c>
      <c r="H5" s="67" t="s">
        <v>8</v>
      </c>
      <c r="I5" s="67"/>
      <c r="J5" s="284"/>
    </row>
    <row r="6" spans="1:10" ht="189">
      <c r="A6" s="72">
        <v>1</v>
      </c>
      <c r="B6" s="108" t="s">
        <v>140</v>
      </c>
      <c r="C6" s="92"/>
      <c r="D6" s="92"/>
      <c r="E6" s="92"/>
      <c r="F6" s="59"/>
      <c r="G6" s="59"/>
      <c r="H6" s="59"/>
      <c r="I6" s="59"/>
      <c r="J6" s="71"/>
    </row>
    <row r="7" spans="1:10">
      <c r="A7" s="72"/>
      <c r="B7" s="107" t="s">
        <v>141</v>
      </c>
      <c r="C7" s="55"/>
      <c r="D7" s="55"/>
      <c r="E7" s="55"/>
      <c r="F7" s="93"/>
      <c r="G7" s="93"/>
      <c r="H7" s="93"/>
      <c r="I7" s="93"/>
      <c r="J7" s="71"/>
    </row>
    <row r="8" spans="1:10">
      <c r="A8" s="72"/>
      <c r="B8" s="110" t="s">
        <v>154</v>
      </c>
      <c r="C8" s="55">
        <v>1</v>
      </c>
      <c r="D8" s="55" t="s">
        <v>9</v>
      </c>
      <c r="E8" s="55">
        <v>1</v>
      </c>
      <c r="F8" s="115">
        <v>60</v>
      </c>
      <c r="G8" s="115">
        <v>0.6</v>
      </c>
      <c r="H8" s="115">
        <v>0.75</v>
      </c>
      <c r="I8" s="115">
        <f>PRODUCT(C8:H8)</f>
        <v>27</v>
      </c>
      <c r="J8" s="71"/>
    </row>
    <row r="9" spans="1:10" ht="19.5" customHeight="1">
      <c r="A9" s="72"/>
      <c r="B9" s="54"/>
      <c r="C9" s="55"/>
      <c r="D9" s="55"/>
      <c r="E9" s="55"/>
      <c r="F9" s="93"/>
      <c r="G9" s="93"/>
      <c r="H9" s="47" t="s">
        <v>10</v>
      </c>
      <c r="I9" s="57">
        <f>I8</f>
        <v>27</v>
      </c>
      <c r="J9" s="71"/>
    </row>
    <row r="10" spans="1:10">
      <c r="A10" s="72"/>
      <c r="B10" s="54"/>
      <c r="C10" s="55"/>
      <c r="D10" s="55"/>
      <c r="E10" s="55"/>
      <c r="F10" s="93"/>
      <c r="G10" s="93"/>
      <c r="H10" s="47" t="s">
        <v>88</v>
      </c>
      <c r="I10" s="58">
        <f>I9</f>
        <v>27</v>
      </c>
      <c r="J10" s="77" t="s">
        <v>12</v>
      </c>
    </row>
    <row r="11" spans="1:10">
      <c r="A11" s="72"/>
      <c r="B11" s="54"/>
      <c r="C11" s="55"/>
      <c r="D11" s="55"/>
      <c r="E11" s="55"/>
      <c r="F11" s="93"/>
      <c r="G11" s="93"/>
      <c r="H11" s="47"/>
      <c r="I11" s="58"/>
      <c r="J11" s="68"/>
    </row>
    <row r="12" spans="1:10" ht="109.5" customHeight="1">
      <c r="A12" s="72">
        <v>2</v>
      </c>
      <c r="B12" s="118" t="s">
        <v>142</v>
      </c>
      <c r="C12" s="55"/>
      <c r="D12" s="55"/>
      <c r="E12" s="55"/>
      <c r="F12" s="93"/>
      <c r="G12" s="93"/>
      <c r="H12" s="47"/>
      <c r="I12" s="58"/>
      <c r="J12" s="68"/>
    </row>
    <row r="13" spans="1:10">
      <c r="A13" s="72"/>
      <c r="B13" s="110" t="s">
        <v>154</v>
      </c>
      <c r="C13" s="55">
        <v>1</v>
      </c>
      <c r="D13" s="55" t="s">
        <v>9</v>
      </c>
      <c r="E13" s="55">
        <v>1</v>
      </c>
      <c r="F13" s="115">
        <v>60</v>
      </c>
      <c r="G13" s="115">
        <v>0.6</v>
      </c>
      <c r="H13" s="115">
        <v>0.1</v>
      </c>
      <c r="I13" s="115">
        <f>PRODUCT(C13:H13)</f>
        <v>3.6</v>
      </c>
      <c r="J13" s="71"/>
    </row>
    <row r="14" spans="1:10">
      <c r="A14" s="72"/>
      <c r="B14" s="54"/>
      <c r="C14" s="55"/>
      <c r="D14" s="55"/>
      <c r="E14" s="55"/>
      <c r="F14" s="115"/>
      <c r="G14" s="115"/>
      <c r="H14" s="47" t="s">
        <v>10</v>
      </c>
      <c r="I14" s="57">
        <f>I13</f>
        <v>3.6</v>
      </c>
      <c r="J14" s="71"/>
    </row>
    <row r="15" spans="1:10">
      <c r="A15" s="72"/>
      <c r="B15" s="54"/>
      <c r="C15" s="55"/>
      <c r="D15" s="55"/>
      <c r="E15" s="55"/>
      <c r="F15" s="115"/>
      <c r="G15" s="115"/>
      <c r="H15" s="47" t="s">
        <v>88</v>
      </c>
      <c r="I15" s="58">
        <f>I14</f>
        <v>3.6</v>
      </c>
      <c r="J15" s="77" t="s">
        <v>12</v>
      </c>
    </row>
    <row r="16" spans="1:10">
      <c r="A16" s="72"/>
      <c r="B16" s="54"/>
      <c r="C16" s="55"/>
      <c r="D16" s="55"/>
      <c r="E16" s="55"/>
      <c r="F16" s="93"/>
      <c r="G16" s="93"/>
      <c r="H16" s="47"/>
      <c r="I16" s="58"/>
      <c r="J16" s="68"/>
    </row>
    <row r="17" spans="1:15" ht="126">
      <c r="A17" s="72">
        <v>3</v>
      </c>
      <c r="B17" s="108" t="s">
        <v>93</v>
      </c>
      <c r="C17" s="55"/>
      <c r="D17" s="55"/>
      <c r="E17" s="55"/>
      <c r="F17" s="93"/>
      <c r="G17" s="93"/>
      <c r="H17" s="47"/>
      <c r="I17" s="58"/>
      <c r="J17" s="68"/>
    </row>
    <row r="18" spans="1:15">
      <c r="A18" s="72"/>
      <c r="B18" s="110" t="s">
        <v>154</v>
      </c>
      <c r="C18" s="55">
        <v>1</v>
      </c>
      <c r="D18" s="55" t="s">
        <v>9</v>
      </c>
      <c r="E18" s="55">
        <v>1</v>
      </c>
      <c r="F18" s="115">
        <v>60</v>
      </c>
      <c r="G18" s="115">
        <v>0.6</v>
      </c>
      <c r="H18" s="115">
        <v>0.15</v>
      </c>
      <c r="I18" s="115">
        <f>PRODUCT(C18:H18)</f>
        <v>5.3999999999999995</v>
      </c>
      <c r="J18" s="71"/>
    </row>
    <row r="19" spans="1:15">
      <c r="A19" s="72"/>
      <c r="B19" s="54"/>
      <c r="C19" s="55"/>
      <c r="D19" s="55"/>
      <c r="E19" s="55"/>
      <c r="F19" s="115"/>
      <c r="G19" s="115"/>
      <c r="H19" s="47" t="s">
        <v>10</v>
      </c>
      <c r="I19" s="57">
        <f>I18</f>
        <v>5.3999999999999995</v>
      </c>
      <c r="J19" s="71"/>
    </row>
    <row r="20" spans="1:15">
      <c r="A20" s="72"/>
      <c r="B20" s="54"/>
      <c r="C20" s="55"/>
      <c r="D20" s="55"/>
      <c r="E20" s="55"/>
      <c r="F20" s="115"/>
      <c r="G20" s="115"/>
      <c r="H20" s="47" t="s">
        <v>88</v>
      </c>
      <c r="I20" s="58">
        <f>I19</f>
        <v>5.3999999999999995</v>
      </c>
      <c r="J20" s="77" t="s">
        <v>12</v>
      </c>
    </row>
    <row r="21" spans="1:15">
      <c r="A21" s="72"/>
      <c r="B21" s="54"/>
      <c r="C21" s="55"/>
      <c r="D21" s="55"/>
      <c r="E21" s="55"/>
      <c r="F21" s="93"/>
      <c r="G21" s="93"/>
      <c r="H21" s="47"/>
      <c r="I21" s="58"/>
      <c r="J21" s="68"/>
    </row>
    <row r="22" spans="1:15" ht="141.75">
      <c r="A22" s="72">
        <v>4</v>
      </c>
      <c r="B22" s="108" t="s">
        <v>143</v>
      </c>
      <c r="C22" s="55"/>
      <c r="D22" s="55"/>
      <c r="E22" s="55"/>
      <c r="F22" s="93"/>
      <c r="G22" s="93"/>
      <c r="H22" s="47"/>
      <c r="I22" s="58"/>
      <c r="J22" s="68"/>
    </row>
    <row r="23" spans="1:15">
      <c r="A23" s="72"/>
      <c r="B23" s="107" t="s">
        <v>144</v>
      </c>
      <c r="C23" s="92"/>
      <c r="D23" s="92"/>
      <c r="E23" s="92"/>
      <c r="F23" s="59"/>
      <c r="G23" s="59"/>
      <c r="H23" s="59"/>
      <c r="I23" s="59"/>
      <c r="J23" s="71"/>
    </row>
    <row r="24" spans="1:15">
      <c r="A24" s="72"/>
      <c r="B24" s="101" t="s">
        <v>157</v>
      </c>
      <c r="C24" s="61">
        <v>2</v>
      </c>
      <c r="D24" s="61" t="s">
        <v>9</v>
      </c>
      <c r="E24" s="61">
        <v>1</v>
      </c>
      <c r="F24" s="62">
        <v>60</v>
      </c>
      <c r="G24" s="62"/>
      <c r="H24" s="62">
        <v>0.6</v>
      </c>
      <c r="I24" s="69">
        <f t="shared" ref="I24" si="0">PRODUCT(C24:H24)</f>
        <v>72</v>
      </c>
      <c r="J24" s="71"/>
    </row>
    <row r="25" spans="1:15">
      <c r="A25" s="72"/>
      <c r="B25" s="48"/>
      <c r="C25" s="55"/>
      <c r="D25" s="55"/>
      <c r="E25" s="55"/>
      <c r="F25" s="93"/>
      <c r="G25" s="93"/>
      <c r="H25" s="47" t="s">
        <v>10</v>
      </c>
      <c r="I25" s="57">
        <f>SUM(I24:I24)</f>
        <v>72</v>
      </c>
      <c r="J25" s="68"/>
    </row>
    <row r="26" spans="1:15">
      <c r="A26" s="72"/>
      <c r="B26" s="48"/>
      <c r="C26" s="55"/>
      <c r="D26" s="55"/>
      <c r="E26" s="55"/>
      <c r="F26" s="93"/>
      <c r="G26" s="93"/>
      <c r="H26" s="47" t="s">
        <v>88</v>
      </c>
      <c r="I26" s="58">
        <f>I25</f>
        <v>72</v>
      </c>
      <c r="J26" s="77" t="s">
        <v>11</v>
      </c>
    </row>
    <row r="27" spans="1:15">
      <c r="A27" s="72"/>
      <c r="B27" s="47"/>
      <c r="C27" s="92"/>
      <c r="D27" s="92"/>
      <c r="E27" s="92"/>
      <c r="F27" s="59"/>
      <c r="G27" s="59"/>
      <c r="H27" s="59"/>
      <c r="I27" s="59"/>
      <c r="J27" s="71"/>
    </row>
    <row r="28" spans="1:15" ht="94.5">
      <c r="A28" s="72">
        <v>5</v>
      </c>
      <c r="B28" s="107" t="s">
        <v>145</v>
      </c>
      <c r="C28" s="55"/>
      <c r="D28" s="55"/>
      <c r="E28" s="55"/>
      <c r="F28" s="93"/>
      <c r="G28" s="93"/>
      <c r="H28" s="47"/>
      <c r="I28" s="58"/>
      <c r="J28" s="68"/>
    </row>
    <row r="29" spans="1:15">
      <c r="A29" s="72"/>
      <c r="B29" s="101" t="s">
        <v>155</v>
      </c>
      <c r="C29" s="61">
        <v>2</v>
      </c>
      <c r="D29" s="61" t="s">
        <v>9</v>
      </c>
      <c r="E29" s="61">
        <v>1</v>
      </c>
      <c r="F29" s="62">
        <v>60</v>
      </c>
      <c r="G29" s="62"/>
      <c r="H29" s="62">
        <v>0.6</v>
      </c>
      <c r="I29" s="69">
        <f t="shared" ref="I29:I30" si="1">PRODUCT(C29:H29)</f>
        <v>72</v>
      </c>
      <c r="J29" s="71"/>
    </row>
    <row r="30" spans="1:15">
      <c r="A30" s="72"/>
      <c r="B30" s="101" t="s">
        <v>156</v>
      </c>
      <c r="C30" s="61">
        <v>1</v>
      </c>
      <c r="D30" s="61" t="s">
        <v>9</v>
      </c>
      <c r="E30" s="61">
        <v>1</v>
      </c>
      <c r="F30" s="62">
        <v>60</v>
      </c>
      <c r="G30" s="62">
        <v>0.3</v>
      </c>
      <c r="H30" s="62"/>
      <c r="I30" s="69">
        <f t="shared" si="1"/>
        <v>18</v>
      </c>
      <c r="J30" s="71"/>
      <c r="O30" s="26">
        <f>174*3.3</f>
        <v>574.19999999999993</v>
      </c>
    </row>
    <row r="31" spans="1:15">
      <c r="A31" s="72"/>
      <c r="B31" s="48"/>
      <c r="C31" s="55"/>
      <c r="D31" s="55"/>
      <c r="E31" s="55"/>
      <c r="F31" s="115"/>
      <c r="G31" s="115"/>
      <c r="H31" s="47" t="s">
        <v>10</v>
      </c>
      <c r="I31" s="57">
        <f>SUM(I29:I30)</f>
        <v>90</v>
      </c>
      <c r="J31" s="68"/>
      <c r="O31" s="26">
        <f>O30*20%</f>
        <v>114.83999999999999</v>
      </c>
    </row>
    <row r="32" spans="1:15">
      <c r="A32" s="72"/>
      <c r="B32" s="48"/>
      <c r="C32" s="55"/>
      <c r="D32" s="55"/>
      <c r="E32" s="55"/>
      <c r="F32" s="115"/>
      <c r="G32" s="115"/>
      <c r="H32" s="47" t="s">
        <v>88</v>
      </c>
      <c r="I32" s="58">
        <f>I31</f>
        <v>90</v>
      </c>
      <c r="J32" s="77" t="s">
        <v>11</v>
      </c>
    </row>
    <row r="33" spans="1:10">
      <c r="A33" s="72"/>
      <c r="B33" s="48"/>
      <c r="C33" s="55"/>
      <c r="D33" s="55"/>
      <c r="E33" s="55"/>
      <c r="F33" s="93"/>
      <c r="G33" s="93"/>
      <c r="H33" s="47"/>
      <c r="I33" s="58"/>
      <c r="J33" s="68"/>
    </row>
    <row r="34" spans="1:10" ht="94.5">
      <c r="A34" s="72">
        <v>6</v>
      </c>
      <c r="B34" s="108" t="s">
        <v>92</v>
      </c>
      <c r="C34" s="55"/>
      <c r="D34" s="55"/>
      <c r="E34" s="55"/>
      <c r="F34" s="93"/>
      <c r="G34" s="93"/>
      <c r="H34" s="47"/>
      <c r="I34" s="58"/>
      <c r="J34" s="68"/>
    </row>
    <row r="35" spans="1:10">
      <c r="A35" s="72"/>
      <c r="B35" s="101" t="s">
        <v>158</v>
      </c>
      <c r="C35" s="55">
        <v>2</v>
      </c>
      <c r="D35" s="55" t="s">
        <v>9</v>
      </c>
      <c r="E35" s="55">
        <v>1</v>
      </c>
      <c r="F35" s="93">
        <v>60</v>
      </c>
      <c r="G35" s="93"/>
      <c r="H35" s="93">
        <v>0.6</v>
      </c>
      <c r="I35" s="93">
        <f t="shared" ref="I35" si="2">PRODUCT(C35:H35)</f>
        <v>72</v>
      </c>
      <c r="J35" s="68"/>
    </row>
    <row r="36" spans="1:10">
      <c r="A36" s="72"/>
      <c r="B36" s="101" t="s">
        <v>159</v>
      </c>
      <c r="C36" s="55">
        <v>2</v>
      </c>
      <c r="D36" s="55" t="s">
        <v>9</v>
      </c>
      <c r="E36" s="55">
        <v>1</v>
      </c>
      <c r="F36" s="93">
        <v>60</v>
      </c>
      <c r="G36" s="93">
        <v>0.15</v>
      </c>
      <c r="H36" s="93"/>
      <c r="I36" s="93">
        <f t="shared" ref="I36" si="3">PRODUCT(C36:H36)</f>
        <v>18</v>
      </c>
      <c r="J36" s="68"/>
    </row>
    <row r="37" spans="1:10">
      <c r="A37" s="72"/>
      <c r="B37" s="47"/>
      <c r="C37" s="55"/>
      <c r="D37" s="55"/>
      <c r="E37" s="55"/>
      <c r="F37" s="93"/>
      <c r="G37" s="93"/>
      <c r="H37" s="47" t="s">
        <v>10</v>
      </c>
      <c r="I37" s="57">
        <f>SUM(I35:I36)</f>
        <v>90</v>
      </c>
      <c r="J37" s="68"/>
    </row>
    <row r="38" spans="1:10">
      <c r="A38" s="72"/>
      <c r="B38" s="47"/>
      <c r="C38" s="55"/>
      <c r="D38" s="55"/>
      <c r="E38" s="55"/>
      <c r="F38" s="93"/>
      <c r="G38" s="93"/>
      <c r="H38" s="47" t="s">
        <v>88</v>
      </c>
      <c r="I38" s="58">
        <f>I37</f>
        <v>90</v>
      </c>
      <c r="J38" s="68" t="s">
        <v>11</v>
      </c>
    </row>
    <row r="39" spans="1:10">
      <c r="A39" s="72"/>
      <c r="B39" s="47"/>
      <c r="C39" s="55"/>
      <c r="D39" s="55"/>
      <c r="E39" s="55"/>
      <c r="F39" s="111"/>
      <c r="G39" s="111"/>
      <c r="H39" s="47"/>
      <c r="I39" s="58"/>
      <c r="J39" s="68"/>
    </row>
    <row r="40" spans="1:10" ht="78.75">
      <c r="A40" s="72">
        <v>7</v>
      </c>
      <c r="B40" s="119" t="s">
        <v>146</v>
      </c>
      <c r="C40" s="55"/>
      <c r="D40" s="55"/>
      <c r="E40" s="55"/>
      <c r="F40" s="111"/>
      <c r="G40" s="111"/>
      <c r="H40" s="47"/>
      <c r="I40" s="58"/>
      <c r="J40" s="68"/>
    </row>
    <row r="41" spans="1:10">
      <c r="A41" s="72"/>
      <c r="B41" s="108" t="s">
        <v>160</v>
      </c>
      <c r="C41" s="55"/>
      <c r="D41" s="55"/>
      <c r="E41" s="55"/>
      <c r="F41" s="111"/>
      <c r="G41" s="111"/>
      <c r="H41" s="47"/>
      <c r="I41" s="58"/>
      <c r="J41" s="68"/>
    </row>
    <row r="42" spans="1:10">
      <c r="A42" s="72"/>
      <c r="B42" s="101" t="s">
        <v>161</v>
      </c>
      <c r="C42" s="55">
        <v>10</v>
      </c>
      <c r="D42" s="55" t="s">
        <v>9</v>
      </c>
      <c r="E42" s="55">
        <v>12</v>
      </c>
      <c r="F42" s="111">
        <v>1</v>
      </c>
      <c r="G42" s="111">
        <v>1</v>
      </c>
      <c r="H42" s="111"/>
      <c r="I42" s="111">
        <f t="shared" ref="I42:I44" si="4">PRODUCT(C42:H42)</f>
        <v>120</v>
      </c>
      <c r="J42" s="68"/>
    </row>
    <row r="43" spans="1:10">
      <c r="A43" s="72"/>
      <c r="B43" s="101" t="s">
        <v>162</v>
      </c>
      <c r="C43" s="55">
        <v>10</v>
      </c>
      <c r="D43" s="112" t="s">
        <v>9</v>
      </c>
      <c r="E43" s="55">
        <v>12</v>
      </c>
      <c r="F43" s="111">
        <v>3.8</v>
      </c>
      <c r="G43" s="111"/>
      <c r="H43" s="111">
        <v>0.95</v>
      </c>
      <c r="I43" s="111">
        <f t="shared" si="4"/>
        <v>433.2</v>
      </c>
      <c r="J43" s="68"/>
    </row>
    <row r="44" spans="1:10">
      <c r="A44" s="72"/>
      <c r="B44" s="101" t="s">
        <v>163</v>
      </c>
      <c r="C44" s="55">
        <v>10</v>
      </c>
      <c r="D44" s="112" t="s">
        <v>9</v>
      </c>
      <c r="E44" s="55">
        <v>4</v>
      </c>
      <c r="F44" s="115">
        <v>8.4</v>
      </c>
      <c r="G44" s="115"/>
      <c r="H44" s="115">
        <v>1.3</v>
      </c>
      <c r="I44" s="115">
        <f t="shared" si="4"/>
        <v>436.8</v>
      </c>
      <c r="J44" s="68"/>
    </row>
    <row r="45" spans="1:10">
      <c r="A45" s="72"/>
      <c r="B45" s="101" t="s">
        <v>164</v>
      </c>
      <c r="C45" s="55">
        <v>10</v>
      </c>
      <c r="D45" s="112" t="s">
        <v>9</v>
      </c>
      <c r="E45" s="55">
        <v>4</v>
      </c>
      <c r="F45" s="117">
        <v>9.1999999999999993</v>
      </c>
      <c r="G45" s="117">
        <v>0.25</v>
      </c>
      <c r="H45" s="117"/>
      <c r="I45" s="117">
        <f t="shared" ref="I45:I48" si="5">PRODUCT(C45:H45)</f>
        <v>92</v>
      </c>
      <c r="J45" s="68"/>
    </row>
    <row r="46" spans="1:10">
      <c r="A46" s="72"/>
      <c r="B46" s="101" t="s">
        <v>165</v>
      </c>
      <c r="C46" s="55">
        <v>10</v>
      </c>
      <c r="D46" s="112" t="s">
        <v>9</v>
      </c>
      <c r="E46" s="55">
        <v>4</v>
      </c>
      <c r="F46" s="117">
        <v>3.1</v>
      </c>
      <c r="G46" s="117">
        <v>1.1000000000000001</v>
      </c>
      <c r="H46" s="117"/>
      <c r="I46" s="117">
        <f t="shared" si="5"/>
        <v>136.4</v>
      </c>
      <c r="J46" s="68"/>
    </row>
    <row r="47" spans="1:10">
      <c r="A47" s="72"/>
      <c r="B47" s="101" t="s">
        <v>166</v>
      </c>
      <c r="C47" s="55">
        <v>10</v>
      </c>
      <c r="D47" s="112" t="s">
        <v>9</v>
      </c>
      <c r="E47" s="55">
        <v>4</v>
      </c>
      <c r="F47" s="117">
        <v>8.4</v>
      </c>
      <c r="G47" s="117"/>
      <c r="H47" s="117">
        <v>0.25</v>
      </c>
      <c r="I47" s="117">
        <f t="shared" si="5"/>
        <v>84</v>
      </c>
      <c r="J47" s="68"/>
    </row>
    <row r="48" spans="1:10">
      <c r="A48" s="72"/>
      <c r="B48" s="101" t="s">
        <v>167</v>
      </c>
      <c r="C48" s="55">
        <v>10</v>
      </c>
      <c r="D48" s="112">
        <v>2</v>
      </c>
      <c r="E48" s="55">
        <v>4</v>
      </c>
      <c r="F48" s="117">
        <v>3.1</v>
      </c>
      <c r="G48" s="117">
        <v>0.28000000000000003</v>
      </c>
      <c r="H48" s="117"/>
      <c r="I48" s="117">
        <f t="shared" si="5"/>
        <v>69.440000000000012</v>
      </c>
      <c r="J48" s="68"/>
    </row>
    <row r="49" spans="1:10">
      <c r="A49" s="72"/>
      <c r="B49" s="47"/>
      <c r="C49" s="55"/>
      <c r="D49" s="55"/>
      <c r="E49" s="55"/>
      <c r="F49" s="111"/>
      <c r="G49" s="111"/>
      <c r="H49" s="47" t="s">
        <v>10</v>
      </c>
      <c r="I49" s="124">
        <f>SUM(I42:I48)</f>
        <v>1371.8400000000001</v>
      </c>
      <c r="J49" s="68"/>
    </row>
    <row r="50" spans="1:10">
      <c r="A50" s="72"/>
      <c r="B50" s="47"/>
      <c r="C50" s="55"/>
      <c r="D50" s="55"/>
      <c r="E50" s="55"/>
      <c r="F50" s="111"/>
      <c r="G50" s="111"/>
      <c r="H50" s="47" t="s">
        <v>88</v>
      </c>
      <c r="I50" s="58">
        <v>1372</v>
      </c>
      <c r="J50" s="68" t="s">
        <v>11</v>
      </c>
    </row>
    <row r="51" spans="1:10">
      <c r="A51" s="72"/>
      <c r="B51" s="47"/>
      <c r="C51" s="55"/>
      <c r="D51" s="55"/>
      <c r="E51" s="55"/>
      <c r="F51" s="93"/>
      <c r="G51" s="93"/>
      <c r="H51" s="47"/>
      <c r="I51" s="58"/>
      <c r="J51" s="68"/>
    </row>
    <row r="52" spans="1:10" ht="204.75">
      <c r="A52" s="72">
        <v>8</v>
      </c>
      <c r="B52" s="109" t="s">
        <v>101</v>
      </c>
      <c r="C52" s="55"/>
      <c r="D52" s="55"/>
      <c r="E52" s="55"/>
      <c r="F52" s="93"/>
      <c r="G52" s="93"/>
      <c r="H52" s="47"/>
      <c r="I52" s="58"/>
      <c r="J52" s="68"/>
    </row>
    <row r="53" spans="1:10" ht="31.5">
      <c r="A53" s="72"/>
      <c r="B53" s="107" t="s">
        <v>100</v>
      </c>
      <c r="J53" s="68"/>
    </row>
    <row r="54" spans="1:10">
      <c r="A54" s="72"/>
      <c r="B54" s="110" t="s">
        <v>168</v>
      </c>
      <c r="C54" s="61">
        <v>4</v>
      </c>
      <c r="D54" s="61" t="s">
        <v>9</v>
      </c>
      <c r="E54" s="61">
        <v>1</v>
      </c>
      <c r="F54" s="62">
        <v>18</v>
      </c>
      <c r="G54" s="62"/>
      <c r="H54" s="62"/>
      <c r="I54" s="69">
        <f t="shared" ref="I54" si="6">PRODUCT(C54:H54)</f>
        <v>72</v>
      </c>
      <c r="J54" s="68"/>
    </row>
    <row r="55" spans="1:10">
      <c r="A55" s="72"/>
      <c r="B55" s="125" t="s">
        <v>169</v>
      </c>
      <c r="C55" s="61">
        <v>4</v>
      </c>
      <c r="D55" s="61" t="s">
        <v>9</v>
      </c>
      <c r="E55" s="61">
        <v>1</v>
      </c>
      <c r="F55" s="62">
        <v>12.5</v>
      </c>
      <c r="G55" s="62"/>
      <c r="H55" s="62"/>
      <c r="I55" s="69">
        <f t="shared" ref="I55:I59" si="7">PRODUCT(C55:H55)</f>
        <v>50</v>
      </c>
      <c r="J55" s="68"/>
    </row>
    <row r="56" spans="1:10">
      <c r="A56" s="72"/>
      <c r="B56" s="110" t="s">
        <v>170</v>
      </c>
      <c r="C56" s="61">
        <v>3</v>
      </c>
      <c r="D56" s="61" t="s">
        <v>9</v>
      </c>
      <c r="E56" s="61">
        <v>1</v>
      </c>
      <c r="F56" s="62">
        <v>15</v>
      </c>
      <c r="G56" s="62"/>
      <c r="H56" s="62"/>
      <c r="I56" s="69">
        <f t="shared" si="7"/>
        <v>45</v>
      </c>
      <c r="J56" s="68"/>
    </row>
    <row r="57" spans="1:10">
      <c r="A57" s="72"/>
      <c r="B57" s="125" t="s">
        <v>169</v>
      </c>
      <c r="C57" s="61">
        <v>3</v>
      </c>
      <c r="D57" s="61" t="s">
        <v>9</v>
      </c>
      <c r="E57" s="61">
        <v>1</v>
      </c>
      <c r="F57" s="62">
        <v>10</v>
      </c>
      <c r="G57" s="62"/>
      <c r="H57" s="62"/>
      <c r="I57" s="69">
        <f t="shared" si="7"/>
        <v>30</v>
      </c>
      <c r="J57" s="68"/>
    </row>
    <row r="58" spans="1:10" ht="31.5">
      <c r="A58" s="72"/>
      <c r="B58" s="110" t="s">
        <v>171</v>
      </c>
      <c r="C58" s="61">
        <v>8</v>
      </c>
      <c r="D58" s="61" t="s">
        <v>9</v>
      </c>
      <c r="E58" s="61">
        <v>1</v>
      </c>
      <c r="F58" s="62">
        <v>12.5</v>
      </c>
      <c r="G58" s="62"/>
      <c r="H58" s="62"/>
      <c r="I58" s="69">
        <f t="shared" si="7"/>
        <v>100</v>
      </c>
      <c r="J58" s="68"/>
    </row>
    <row r="59" spans="1:10">
      <c r="A59" s="72"/>
      <c r="B59" s="125" t="s">
        <v>169</v>
      </c>
      <c r="C59" s="61">
        <v>8</v>
      </c>
      <c r="D59" s="61" t="s">
        <v>9</v>
      </c>
      <c r="E59" s="61">
        <v>1</v>
      </c>
      <c r="F59" s="62">
        <v>7</v>
      </c>
      <c r="G59" s="62"/>
      <c r="H59" s="62"/>
      <c r="I59" s="69">
        <f t="shared" si="7"/>
        <v>56</v>
      </c>
      <c r="J59" s="68"/>
    </row>
    <row r="60" spans="1:10">
      <c r="A60" s="72"/>
      <c r="B60" s="47"/>
      <c r="C60" s="55"/>
      <c r="D60" s="55"/>
      <c r="E60" s="55"/>
      <c r="F60" s="106"/>
      <c r="G60" s="106"/>
      <c r="H60" s="47" t="s">
        <v>10</v>
      </c>
      <c r="I60" s="57">
        <f>SUM(I54:I59)</f>
        <v>353</v>
      </c>
      <c r="J60" s="68"/>
    </row>
    <row r="61" spans="1:10">
      <c r="A61" s="72"/>
      <c r="B61" s="47"/>
      <c r="C61" s="55"/>
      <c r="D61" s="55"/>
      <c r="E61" s="55"/>
      <c r="F61" s="106"/>
      <c r="G61" s="106"/>
      <c r="H61" s="47" t="s">
        <v>88</v>
      </c>
      <c r="I61" s="58">
        <f>I60</f>
        <v>353</v>
      </c>
      <c r="J61" s="77" t="s">
        <v>17</v>
      </c>
    </row>
    <row r="62" spans="1:10">
      <c r="A62" s="72"/>
      <c r="B62" s="47"/>
      <c r="C62" s="55"/>
      <c r="D62" s="55"/>
      <c r="E62" s="55"/>
      <c r="F62" s="106"/>
      <c r="G62" s="106"/>
      <c r="H62" s="47"/>
      <c r="I62" s="58"/>
      <c r="J62" s="68"/>
    </row>
    <row r="63" spans="1:10" ht="141.75">
      <c r="A63" s="72">
        <v>9</v>
      </c>
      <c r="B63" s="107" t="s">
        <v>147</v>
      </c>
      <c r="C63" s="55"/>
      <c r="D63" s="55"/>
      <c r="E63" s="55"/>
      <c r="F63" s="106"/>
      <c r="G63" s="106"/>
      <c r="H63" s="47"/>
      <c r="I63" s="58"/>
      <c r="J63" s="68"/>
    </row>
    <row r="64" spans="1:10">
      <c r="A64" s="72"/>
      <c r="B64" s="120" t="s">
        <v>148</v>
      </c>
      <c r="C64" s="55"/>
      <c r="D64" s="55"/>
      <c r="E64" s="55"/>
      <c r="F64" s="106"/>
      <c r="G64" s="106"/>
      <c r="H64" s="47"/>
      <c r="I64" s="58"/>
      <c r="J64" s="68"/>
    </row>
    <row r="65" spans="1:10">
      <c r="A65" s="72"/>
      <c r="B65" s="101" t="s">
        <v>172</v>
      </c>
      <c r="C65" s="61">
        <v>1</v>
      </c>
      <c r="D65" s="61" t="s">
        <v>9</v>
      </c>
      <c r="E65" s="61">
        <v>1</v>
      </c>
      <c r="F65" s="62">
        <v>60</v>
      </c>
      <c r="G65" s="62"/>
      <c r="H65" s="62"/>
      <c r="I65" s="69">
        <f t="shared" ref="I65" si="8">PRODUCT(C65:H65)</f>
        <v>60</v>
      </c>
      <c r="J65" s="68"/>
    </row>
    <row r="66" spans="1:10">
      <c r="A66" s="72"/>
      <c r="B66" s="47"/>
      <c r="C66" s="61"/>
      <c r="D66" s="61"/>
      <c r="E66" s="61"/>
      <c r="F66" s="62"/>
      <c r="G66" s="62"/>
      <c r="H66" s="47" t="s">
        <v>10</v>
      </c>
      <c r="I66" s="57">
        <f>SUM(I65:I65)</f>
        <v>60</v>
      </c>
      <c r="J66" s="70"/>
    </row>
    <row r="67" spans="1:10">
      <c r="A67" s="72"/>
      <c r="B67" s="47"/>
      <c r="C67" s="61"/>
      <c r="D67" s="61"/>
      <c r="E67" s="61"/>
      <c r="F67" s="62"/>
      <c r="G67" s="62"/>
      <c r="H67" s="47" t="s">
        <v>88</v>
      </c>
      <c r="I67" s="58">
        <f>I66</f>
        <v>60</v>
      </c>
      <c r="J67" s="77" t="s">
        <v>17</v>
      </c>
    </row>
    <row r="68" spans="1:10">
      <c r="A68" s="72"/>
      <c r="B68" s="47"/>
      <c r="C68" s="61"/>
      <c r="D68" s="61"/>
      <c r="E68" s="61"/>
      <c r="F68" s="62"/>
      <c r="G68" s="62"/>
      <c r="H68" s="62"/>
      <c r="I68" s="69"/>
      <c r="J68" s="68"/>
    </row>
    <row r="69" spans="1:10">
      <c r="A69" s="72"/>
      <c r="B69" s="120" t="s">
        <v>149</v>
      </c>
      <c r="C69" s="55"/>
      <c r="D69" s="55"/>
      <c r="E69" s="55"/>
      <c r="F69" s="93"/>
      <c r="G69" s="93"/>
      <c r="H69" s="93"/>
      <c r="I69" s="93"/>
      <c r="J69" s="68"/>
    </row>
    <row r="70" spans="1:10">
      <c r="A70" s="72"/>
      <c r="B70" s="101" t="s">
        <v>172</v>
      </c>
      <c r="C70" s="61">
        <v>1</v>
      </c>
      <c r="D70" s="61" t="s">
        <v>9</v>
      </c>
      <c r="E70" s="61">
        <v>1</v>
      </c>
      <c r="F70" s="62">
        <v>45</v>
      </c>
      <c r="G70" s="62"/>
      <c r="H70" s="62"/>
      <c r="I70" s="69">
        <f t="shared" ref="I70" si="9">PRODUCT(C70:H70)</f>
        <v>45</v>
      </c>
      <c r="J70" s="68"/>
    </row>
    <row r="71" spans="1:10">
      <c r="A71" s="72"/>
      <c r="B71" s="47"/>
      <c r="C71" s="61"/>
      <c r="D71" s="61"/>
      <c r="E71" s="61"/>
      <c r="F71" s="62"/>
      <c r="G71" s="62"/>
      <c r="H71" s="47" t="s">
        <v>10</v>
      </c>
      <c r="I71" s="57">
        <f>SUM(I70:I70)</f>
        <v>45</v>
      </c>
      <c r="J71" s="70"/>
    </row>
    <row r="72" spans="1:10">
      <c r="A72" s="72"/>
      <c r="B72" s="47"/>
      <c r="C72" s="61"/>
      <c r="D72" s="61"/>
      <c r="E72" s="61"/>
      <c r="F72" s="62"/>
      <c r="G72" s="62"/>
      <c r="H72" s="47" t="s">
        <v>88</v>
      </c>
      <c r="I72" s="58">
        <f>I71</f>
        <v>45</v>
      </c>
      <c r="J72" s="77" t="s">
        <v>17</v>
      </c>
    </row>
    <row r="73" spans="1:10" ht="236.25">
      <c r="A73" s="72">
        <v>10</v>
      </c>
      <c r="B73" s="107" t="s">
        <v>150</v>
      </c>
      <c r="C73" s="55"/>
      <c r="D73" s="55"/>
      <c r="E73" s="55"/>
      <c r="F73" s="93"/>
      <c r="G73" s="93"/>
      <c r="H73" s="47"/>
      <c r="I73" s="58"/>
      <c r="J73" s="68"/>
    </row>
    <row r="74" spans="1:10">
      <c r="A74" s="72"/>
      <c r="B74" s="76" t="s">
        <v>173</v>
      </c>
      <c r="C74" s="55">
        <v>5</v>
      </c>
      <c r="D74" s="55">
        <v>4</v>
      </c>
      <c r="E74" s="55">
        <v>3</v>
      </c>
      <c r="F74" s="103">
        <v>1.07</v>
      </c>
      <c r="G74" s="103">
        <v>1.07</v>
      </c>
      <c r="H74" s="103"/>
      <c r="I74" s="103">
        <f t="shared" ref="I74" si="10">PRODUCT(C74:H74)</f>
        <v>68.694000000000003</v>
      </c>
      <c r="J74" s="70"/>
    </row>
    <row r="75" spans="1:10">
      <c r="A75" s="72"/>
      <c r="B75" s="54"/>
      <c r="C75" s="55"/>
      <c r="D75" s="55"/>
      <c r="E75" s="55"/>
      <c r="F75" s="93"/>
      <c r="G75" s="93"/>
      <c r="H75" s="47" t="s">
        <v>10</v>
      </c>
      <c r="I75" s="57">
        <f>SUM(I74:I74)</f>
        <v>68.694000000000003</v>
      </c>
      <c r="J75" s="70"/>
    </row>
    <row r="76" spans="1:10">
      <c r="A76" s="72"/>
      <c r="B76" s="54"/>
      <c r="C76" s="55"/>
      <c r="D76" s="55"/>
      <c r="E76" s="55"/>
      <c r="F76" s="93"/>
      <c r="G76" s="93"/>
      <c r="H76" s="47" t="s">
        <v>88</v>
      </c>
      <c r="I76" s="58">
        <v>68.7</v>
      </c>
      <c r="J76" s="68" t="s">
        <v>11</v>
      </c>
    </row>
    <row r="77" spans="1:10">
      <c r="A77" s="72"/>
      <c r="B77" s="101"/>
      <c r="C77" s="55"/>
      <c r="D77" s="55"/>
      <c r="E77" s="55"/>
      <c r="F77" s="93"/>
      <c r="G77" s="93"/>
      <c r="H77" s="47"/>
      <c r="I77" s="58"/>
      <c r="J77" s="68"/>
    </row>
    <row r="78" spans="1:10" ht="157.5">
      <c r="A78" s="72">
        <v>11</v>
      </c>
      <c r="B78" s="121" t="s">
        <v>151</v>
      </c>
      <c r="C78" s="55"/>
      <c r="D78" s="55"/>
      <c r="E78" s="55"/>
      <c r="F78" s="93"/>
      <c r="G78" s="93"/>
      <c r="H78" s="47"/>
      <c r="I78" s="58"/>
      <c r="J78" s="68"/>
    </row>
    <row r="79" spans="1:10">
      <c r="A79" s="72"/>
      <c r="B79" s="76" t="s">
        <v>163</v>
      </c>
      <c r="C79" s="55">
        <v>10</v>
      </c>
      <c r="D79" s="55" t="s">
        <v>9</v>
      </c>
      <c r="E79" s="55">
        <v>4</v>
      </c>
      <c r="F79" s="93">
        <v>8.4</v>
      </c>
      <c r="G79" s="93"/>
      <c r="H79" s="93">
        <v>1.3</v>
      </c>
      <c r="I79" s="93">
        <f>PRODUCT(C79:H79)</f>
        <v>436.8</v>
      </c>
      <c r="J79" s="71"/>
    </row>
    <row r="80" spans="1:10">
      <c r="A80" s="72"/>
      <c r="B80" s="76" t="s">
        <v>164</v>
      </c>
      <c r="C80" s="55">
        <v>10</v>
      </c>
      <c r="D80" s="55" t="s">
        <v>9</v>
      </c>
      <c r="E80" s="55">
        <v>4</v>
      </c>
      <c r="F80" s="117">
        <v>9.1999999999999993</v>
      </c>
      <c r="G80" s="117">
        <v>0.25</v>
      </c>
      <c r="H80" s="117"/>
      <c r="I80" s="117">
        <f t="shared" ref="I80:I81" si="11">PRODUCT(C80:H80)</f>
        <v>92</v>
      </c>
      <c r="J80" s="71"/>
    </row>
    <row r="81" spans="1:10">
      <c r="A81" s="72"/>
      <c r="B81" s="76" t="s">
        <v>167</v>
      </c>
      <c r="C81" s="55">
        <v>10</v>
      </c>
      <c r="D81" s="55">
        <v>2</v>
      </c>
      <c r="E81" s="55">
        <v>4</v>
      </c>
      <c r="F81" s="117">
        <v>3.1</v>
      </c>
      <c r="G81" s="117">
        <v>0.28000000000000003</v>
      </c>
      <c r="H81" s="117"/>
      <c r="I81" s="117">
        <f t="shared" si="11"/>
        <v>69.440000000000012</v>
      </c>
      <c r="J81" s="71"/>
    </row>
    <row r="82" spans="1:10">
      <c r="A82" s="72"/>
      <c r="B82" s="54"/>
      <c r="C82" s="55"/>
      <c r="D82" s="55"/>
      <c r="E82" s="55"/>
      <c r="F82" s="93"/>
      <c r="G82" s="93"/>
      <c r="H82" s="47" t="s">
        <v>10</v>
      </c>
      <c r="I82" s="57">
        <f>SUM(I79:I81)</f>
        <v>598.24</v>
      </c>
    </row>
    <row r="83" spans="1:10">
      <c r="A83" s="72"/>
      <c r="B83" s="54"/>
      <c r="C83" s="55"/>
      <c r="D83" s="55"/>
      <c r="E83" s="55"/>
      <c r="F83" s="93"/>
      <c r="G83" s="93"/>
      <c r="H83" s="47" t="s">
        <v>88</v>
      </c>
      <c r="I83" s="58">
        <v>599</v>
      </c>
      <c r="J83" s="68" t="s">
        <v>11</v>
      </c>
    </row>
    <row r="84" spans="1:10">
      <c r="A84" s="72"/>
      <c r="B84" s="54"/>
      <c r="C84" s="55"/>
      <c r="D84" s="55"/>
      <c r="E84" s="55"/>
      <c r="F84" s="93"/>
      <c r="G84" s="93"/>
      <c r="H84" s="47"/>
      <c r="I84" s="58"/>
      <c r="J84" s="68"/>
    </row>
    <row r="85" spans="1:10" ht="63">
      <c r="A85" s="72">
        <v>12</v>
      </c>
      <c r="B85" s="122" t="s">
        <v>152</v>
      </c>
      <c r="C85" s="55"/>
      <c r="D85" s="55"/>
      <c r="E85" s="55"/>
      <c r="F85" s="93"/>
      <c r="G85" s="93"/>
      <c r="H85" s="47"/>
      <c r="I85" s="58"/>
      <c r="J85" s="68"/>
    </row>
    <row r="86" spans="1:10">
      <c r="A86" s="72"/>
      <c r="B86" s="76" t="s">
        <v>165</v>
      </c>
      <c r="C86" s="55">
        <v>10</v>
      </c>
      <c r="D86" s="55" t="s">
        <v>9</v>
      </c>
      <c r="E86" s="55">
        <v>4</v>
      </c>
      <c r="F86" s="93">
        <v>3.1</v>
      </c>
      <c r="G86" s="93">
        <v>1.1000000000000001</v>
      </c>
      <c r="H86" s="93"/>
      <c r="I86" s="93">
        <f>PRODUCT(C86:H86)</f>
        <v>136.4</v>
      </c>
      <c r="J86" s="71"/>
    </row>
    <row r="87" spans="1:10">
      <c r="A87" s="72"/>
      <c r="B87" s="76" t="s">
        <v>166</v>
      </c>
      <c r="C87" s="55">
        <v>10</v>
      </c>
      <c r="D87" s="55" t="s">
        <v>9</v>
      </c>
      <c r="E87" s="55">
        <v>4</v>
      </c>
      <c r="F87" s="117">
        <v>8.4</v>
      </c>
      <c r="G87" s="117"/>
      <c r="H87" s="117">
        <v>0.25</v>
      </c>
      <c r="I87" s="117">
        <f>PRODUCT(C87:H87)</f>
        <v>84</v>
      </c>
      <c r="J87" s="71"/>
    </row>
    <row r="88" spans="1:10">
      <c r="A88" s="72"/>
      <c r="B88" s="76"/>
      <c r="C88" s="55"/>
      <c r="D88" s="55"/>
      <c r="E88" s="55"/>
      <c r="F88" s="93"/>
      <c r="G88" s="93"/>
      <c r="H88" s="47" t="s">
        <v>10</v>
      </c>
      <c r="I88" s="57">
        <f>SUM(I86:I87)</f>
        <v>220.4</v>
      </c>
      <c r="J88" s="68"/>
    </row>
    <row r="89" spans="1:10">
      <c r="A89" s="72"/>
      <c r="B89" s="49"/>
      <c r="C89" s="55"/>
      <c r="D89" s="55"/>
      <c r="E89" s="55"/>
      <c r="F89" s="93"/>
      <c r="G89" s="93"/>
      <c r="H89" s="47" t="s">
        <v>88</v>
      </c>
      <c r="I89" s="58">
        <v>220.4</v>
      </c>
      <c r="J89" s="68" t="s">
        <v>11</v>
      </c>
    </row>
    <row r="90" spans="1:10">
      <c r="A90" s="72"/>
      <c r="B90" s="49"/>
      <c r="C90" s="55"/>
      <c r="D90" s="55"/>
      <c r="E90" s="55"/>
      <c r="F90" s="93"/>
      <c r="G90" s="93"/>
      <c r="H90" s="47"/>
      <c r="I90" s="58"/>
      <c r="J90" s="68"/>
    </row>
    <row r="91" spans="1:10">
      <c r="A91" s="72"/>
      <c r="B91" s="49"/>
      <c r="C91" s="55"/>
      <c r="D91" s="55"/>
      <c r="E91" s="55"/>
      <c r="F91" s="93"/>
      <c r="G91" s="93"/>
      <c r="H91" s="93"/>
      <c r="I91" s="57"/>
      <c r="J91" s="70"/>
    </row>
    <row r="92" spans="1:10">
      <c r="A92" s="75">
        <v>13</v>
      </c>
      <c r="B92" s="64" t="s">
        <v>20</v>
      </c>
      <c r="C92" s="278" t="s">
        <v>21</v>
      </c>
      <c r="D92" s="278"/>
      <c r="E92" s="278"/>
      <c r="F92" s="278"/>
      <c r="G92" s="278"/>
      <c r="H92" s="278"/>
      <c r="I92" s="63"/>
      <c r="J92" s="70"/>
    </row>
    <row r="93" spans="1:10">
      <c r="A93" s="75"/>
      <c r="B93" s="64"/>
      <c r="C93" s="92"/>
      <c r="D93" s="92"/>
      <c r="E93" s="92"/>
      <c r="F93" s="92"/>
      <c r="G93" s="92"/>
      <c r="H93" s="92"/>
      <c r="I93" s="63"/>
      <c r="J93" s="70"/>
    </row>
    <row r="94" spans="1:10">
      <c r="A94" s="75">
        <v>14</v>
      </c>
      <c r="B94" s="80" t="s">
        <v>153</v>
      </c>
      <c r="C94" s="278" t="s">
        <v>21</v>
      </c>
      <c r="D94" s="278"/>
      <c r="E94" s="278"/>
      <c r="F94" s="278"/>
      <c r="G94" s="278"/>
      <c r="H94" s="278"/>
      <c r="I94" s="63"/>
      <c r="J94" s="70"/>
    </row>
    <row r="95" spans="1:10">
      <c r="A95" s="75"/>
      <c r="B95" s="64"/>
      <c r="C95" s="149"/>
      <c r="D95" s="149"/>
      <c r="E95" s="149"/>
      <c r="F95" s="149"/>
      <c r="G95" s="149"/>
      <c r="H95" s="149"/>
      <c r="I95" s="63"/>
      <c r="J95" s="70"/>
    </row>
    <row r="96" spans="1:10">
      <c r="A96" s="75">
        <v>15</v>
      </c>
      <c r="B96" s="85" t="s">
        <v>89</v>
      </c>
      <c r="C96" s="278" t="s">
        <v>21</v>
      </c>
      <c r="D96" s="278"/>
      <c r="E96" s="278"/>
      <c r="F96" s="278"/>
      <c r="G96" s="278"/>
      <c r="H96" s="278"/>
      <c r="I96" s="63"/>
      <c r="J96" s="70"/>
    </row>
    <row r="97" spans="1:10">
      <c r="A97" s="75"/>
      <c r="B97" s="85"/>
      <c r="C97" s="92"/>
      <c r="D97" s="92"/>
      <c r="E97" s="92"/>
      <c r="F97" s="92"/>
      <c r="G97" s="92"/>
      <c r="H97" s="92"/>
      <c r="I97" s="63"/>
      <c r="J97" s="70"/>
    </row>
    <row r="98" spans="1:10">
      <c r="A98" s="75">
        <v>16</v>
      </c>
      <c r="B98" s="85" t="s">
        <v>90</v>
      </c>
      <c r="C98" s="278" t="s">
        <v>21</v>
      </c>
      <c r="D98" s="278"/>
      <c r="E98" s="278"/>
      <c r="F98" s="278"/>
      <c r="G98" s="278"/>
      <c r="H98" s="278"/>
      <c r="I98" s="63"/>
      <c r="J98" s="70"/>
    </row>
    <row r="99" spans="1:10">
      <c r="A99" s="75"/>
      <c r="B99" s="64"/>
      <c r="C99" s="92"/>
      <c r="D99" s="92"/>
      <c r="E99" s="92"/>
      <c r="F99" s="92"/>
      <c r="G99" s="92"/>
      <c r="H99" s="92"/>
      <c r="I99" s="63"/>
      <c r="J99" s="70"/>
    </row>
    <row r="100" spans="1:10">
      <c r="A100" s="75"/>
      <c r="B100" s="64"/>
      <c r="C100" s="92"/>
      <c r="D100" s="92"/>
      <c r="E100" s="92"/>
      <c r="F100" s="92"/>
      <c r="G100" s="92"/>
      <c r="H100" s="92"/>
      <c r="I100" s="63"/>
      <c r="J100" s="70"/>
    </row>
    <row r="101" spans="1:10">
      <c r="A101" s="75"/>
      <c r="B101" s="64"/>
      <c r="C101" s="92"/>
      <c r="D101" s="92"/>
      <c r="E101" s="92"/>
      <c r="F101" s="92"/>
      <c r="G101" s="92"/>
      <c r="H101" s="92"/>
      <c r="I101" s="63"/>
      <c r="J101" s="70"/>
    </row>
    <row r="102" spans="1:10">
      <c r="A102" s="75"/>
      <c r="B102" s="64"/>
      <c r="C102" s="92"/>
      <c r="D102" s="92"/>
      <c r="E102" s="92"/>
      <c r="F102" s="92"/>
      <c r="G102" s="92"/>
      <c r="H102" s="92"/>
      <c r="I102" s="63"/>
      <c r="J102" s="70"/>
    </row>
    <row r="103" spans="1:10">
      <c r="A103" s="75"/>
      <c r="B103" s="64"/>
      <c r="C103" s="92"/>
      <c r="D103" s="92"/>
      <c r="E103" s="92"/>
      <c r="F103" s="92"/>
      <c r="G103" s="92"/>
      <c r="H103" s="92"/>
      <c r="I103" s="63"/>
      <c r="J103" s="70"/>
    </row>
    <row r="104" spans="1:10">
      <c r="A104" s="75"/>
      <c r="B104" s="64"/>
      <c r="C104" s="92"/>
      <c r="D104" s="92"/>
      <c r="E104" s="92"/>
      <c r="F104" s="92"/>
      <c r="G104" s="92"/>
      <c r="H104" s="92"/>
      <c r="I104" s="63"/>
      <c r="J104" s="70"/>
    </row>
    <row r="105" spans="1:10">
      <c r="A105" s="75"/>
      <c r="B105" s="64"/>
      <c r="C105" s="92"/>
      <c r="D105" s="92"/>
      <c r="E105" s="92"/>
      <c r="F105" s="92"/>
      <c r="G105" s="92"/>
      <c r="H105" s="92"/>
      <c r="I105" s="63"/>
      <c r="J105" s="70"/>
    </row>
    <row r="106" spans="1:10">
      <c r="A106" s="75"/>
      <c r="B106" s="65"/>
      <c r="C106" s="55"/>
      <c r="D106" s="55"/>
      <c r="E106" s="55"/>
      <c r="F106" s="56"/>
      <c r="G106" s="56"/>
      <c r="H106" s="57"/>
      <c r="I106" s="63"/>
      <c r="J106" s="70"/>
    </row>
    <row r="107" spans="1:10">
      <c r="B107" s="30"/>
      <c r="J107" s="40"/>
    </row>
    <row r="108" spans="1:10" ht="16.5">
      <c r="B108" s="31" t="s">
        <v>13</v>
      </c>
      <c r="C108" s="32">
        <v>1</v>
      </c>
      <c r="D108" s="32" t="s">
        <v>9</v>
      </c>
      <c r="E108" s="32">
        <v>1</v>
      </c>
      <c r="F108" s="33">
        <v>12.3</v>
      </c>
      <c r="G108" s="33">
        <v>30.5</v>
      </c>
      <c r="H108" s="33"/>
      <c r="I108" s="33">
        <f t="shared" ref="I108:I114" si="12">PRODUCT(C108:H108)</f>
        <v>375.15000000000003</v>
      </c>
      <c r="J108" s="41"/>
    </row>
    <row r="109" spans="1:10" ht="16.5">
      <c r="B109" s="46" t="s">
        <v>14</v>
      </c>
      <c r="C109" s="32">
        <v>1</v>
      </c>
      <c r="D109" s="32" t="s">
        <v>9</v>
      </c>
      <c r="E109" s="32">
        <v>1</v>
      </c>
      <c r="F109" s="33">
        <v>3.4</v>
      </c>
      <c r="G109" s="33">
        <v>2</v>
      </c>
      <c r="H109" s="33"/>
      <c r="I109" s="33">
        <f t="shared" si="12"/>
        <v>6.8</v>
      </c>
      <c r="J109" s="41"/>
    </row>
    <row r="110" spans="1:10" ht="16.5">
      <c r="B110" s="46" t="s">
        <v>14</v>
      </c>
      <c r="C110" s="32">
        <v>1</v>
      </c>
      <c r="D110" s="32" t="s">
        <v>9</v>
      </c>
      <c r="E110" s="32">
        <v>1</v>
      </c>
      <c r="F110" s="33">
        <v>10.6</v>
      </c>
      <c r="G110" s="33">
        <v>6.3</v>
      </c>
      <c r="H110" s="33"/>
      <c r="I110" s="33">
        <f t="shared" si="12"/>
        <v>66.78</v>
      </c>
      <c r="J110" s="41"/>
    </row>
    <row r="111" spans="1:10" ht="16.5">
      <c r="B111" s="46" t="s">
        <v>14</v>
      </c>
      <c r="C111" s="32">
        <v>1</v>
      </c>
      <c r="D111" s="32" t="s">
        <v>9</v>
      </c>
      <c r="E111" s="32">
        <v>1</v>
      </c>
      <c r="F111" s="33">
        <v>17.5</v>
      </c>
      <c r="G111" s="33">
        <v>9.4</v>
      </c>
      <c r="H111" s="33"/>
      <c r="I111" s="33">
        <f t="shared" si="12"/>
        <v>164.5</v>
      </c>
      <c r="J111" s="41"/>
    </row>
    <row r="112" spans="1:10" ht="16.5">
      <c r="B112" s="31" t="s">
        <v>15</v>
      </c>
      <c r="C112" s="32">
        <v>-1</v>
      </c>
      <c r="D112" s="32" t="s">
        <v>9</v>
      </c>
      <c r="E112" s="32">
        <v>1</v>
      </c>
      <c r="F112" s="33">
        <v>3.1</v>
      </c>
      <c r="G112" s="33">
        <v>3.3</v>
      </c>
      <c r="H112" s="33"/>
      <c r="I112" s="33">
        <f t="shared" si="12"/>
        <v>-10.23</v>
      </c>
      <c r="J112" s="41"/>
    </row>
    <row r="113" spans="2:10" ht="16.5">
      <c r="B113" s="31" t="s">
        <v>22</v>
      </c>
      <c r="C113" s="34">
        <v>1</v>
      </c>
      <c r="D113" s="34" t="s">
        <v>9</v>
      </c>
      <c r="E113" s="34">
        <v>1</v>
      </c>
      <c r="F113" s="35">
        <v>21.1</v>
      </c>
      <c r="G113" s="35">
        <v>9.15</v>
      </c>
      <c r="H113" s="35"/>
      <c r="I113" s="42">
        <f t="shared" si="12"/>
        <v>193.06500000000003</v>
      </c>
      <c r="J113" s="41"/>
    </row>
    <row r="114" spans="2:10" ht="16.5">
      <c r="B114" s="31" t="s">
        <v>19</v>
      </c>
      <c r="C114" s="34">
        <v>1</v>
      </c>
      <c r="D114" s="34" t="s">
        <v>9</v>
      </c>
      <c r="E114" s="34">
        <v>1</v>
      </c>
      <c r="F114" s="35">
        <v>22</v>
      </c>
      <c r="G114" s="35">
        <v>3.6</v>
      </c>
      <c r="H114" s="35"/>
      <c r="I114" s="42">
        <f t="shared" si="12"/>
        <v>79.2</v>
      </c>
      <c r="J114" s="41"/>
    </row>
    <row r="115" spans="2:10" ht="16.5">
      <c r="B115" s="31"/>
      <c r="C115" s="32"/>
      <c r="D115" s="32"/>
      <c r="E115" s="32"/>
      <c r="F115" s="33"/>
      <c r="G115" s="33"/>
      <c r="H115" s="33"/>
      <c r="I115" s="43">
        <f>SUM(I108:I114)</f>
        <v>875.2650000000001</v>
      </c>
      <c r="J115" s="41"/>
    </row>
    <row r="116" spans="2:10" ht="18.75">
      <c r="B116" s="36"/>
      <c r="C116" s="37"/>
      <c r="D116" s="37"/>
      <c r="E116" s="37"/>
      <c r="F116" s="38"/>
      <c r="G116" s="38"/>
      <c r="H116" s="39" t="s">
        <v>10</v>
      </c>
      <c r="I116" s="44">
        <v>875.3</v>
      </c>
      <c r="J116" s="45" t="s">
        <v>18</v>
      </c>
    </row>
  </sheetData>
  <mergeCells count="11">
    <mergeCell ref="J4:J5"/>
    <mergeCell ref="A2:J2"/>
    <mergeCell ref="A3:J3"/>
    <mergeCell ref="C4:E4"/>
    <mergeCell ref="F4:H4"/>
    <mergeCell ref="C96:H96"/>
    <mergeCell ref="C98:H98"/>
    <mergeCell ref="C92:H92"/>
    <mergeCell ref="A4:A5"/>
    <mergeCell ref="B4:B5"/>
    <mergeCell ref="C94:H94"/>
  </mergeCells>
  <printOptions horizontalCentered="1"/>
  <pageMargins left="0.35" right="0.22" top="0.52" bottom="0.61" header="0.22" footer="0.31"/>
  <pageSetup paperSize="9" scale="90" orientation="portrait" verticalDpi="300" r:id="rId1"/>
  <headerFooter>
    <oddFooter>&amp;CPage &amp;P of &amp;N</oddFooter>
  </headerFooter>
  <drawing r:id="rId2"/>
</worksheet>
</file>

<file path=xl/worksheets/sheet4.xml><?xml version="1.0" encoding="utf-8"?>
<worksheet xmlns="http://schemas.openxmlformats.org/spreadsheetml/2006/main" xmlns:r="http://schemas.openxmlformats.org/officeDocument/2006/relationships">
  <sheetPr>
    <tabColor rgb="FFFFFF00"/>
  </sheetPr>
  <dimension ref="A1:L31"/>
  <sheetViews>
    <sheetView showZeros="0" view="pageBreakPreview" workbookViewId="0">
      <selection activeCell="B7" sqref="B7"/>
    </sheetView>
  </sheetViews>
  <sheetFormatPr defaultColWidth="9" defaultRowHeight="15.75"/>
  <cols>
    <col min="1" max="1" width="6.5703125" style="10" customWidth="1"/>
    <col min="2" max="2" width="8.42578125" style="10" bestFit="1" customWidth="1"/>
    <col min="3" max="3" width="55.28515625" style="10" customWidth="1"/>
    <col min="4" max="4" width="9.5703125" style="10" bestFit="1" customWidth="1"/>
    <col min="5" max="5" width="5.140625" style="10" bestFit="1" customWidth="1"/>
    <col min="6" max="6" width="12" style="10" bestFit="1" customWidth="1"/>
    <col min="7" max="7" width="13.140625" style="10" customWidth="1"/>
    <col min="8" max="8" width="9.140625" style="10"/>
    <col min="9" max="9" width="10.28515625" style="10" customWidth="1"/>
    <col min="10" max="243" width="9.140625" style="10"/>
    <col min="244" max="244" width="7.5703125" style="10" customWidth="1"/>
    <col min="245" max="245" width="12" style="10" customWidth="1"/>
    <col min="246" max="246" width="55.28515625" style="10" customWidth="1"/>
    <col min="247" max="247" width="13.7109375" style="10" customWidth="1"/>
    <col min="248" max="248" width="8.7109375" style="10" customWidth="1"/>
    <col min="249" max="249" width="20.140625" style="10" customWidth="1"/>
    <col min="250" max="250" width="9.140625" style="10"/>
    <col min="251" max="251" width="14.5703125" style="10" customWidth="1"/>
    <col min="252" max="499" width="9.140625" style="10"/>
    <col min="500" max="500" width="7.5703125" style="10" customWidth="1"/>
    <col min="501" max="501" width="12" style="10" customWidth="1"/>
    <col min="502" max="502" width="55.28515625" style="10" customWidth="1"/>
    <col min="503" max="503" width="13.7109375" style="10" customWidth="1"/>
    <col min="504" max="504" width="8.7109375" style="10" customWidth="1"/>
    <col min="505" max="505" width="20.140625" style="10" customWidth="1"/>
    <col min="506" max="506" width="9.140625" style="10"/>
    <col min="507" max="507" width="14.5703125" style="10" customWidth="1"/>
    <col min="508" max="755" width="9.140625" style="10"/>
    <col min="756" max="756" width="7.5703125" style="10" customWidth="1"/>
    <col min="757" max="757" width="12" style="10" customWidth="1"/>
    <col min="758" max="758" width="55.28515625" style="10" customWidth="1"/>
    <col min="759" max="759" width="13.7109375" style="10" customWidth="1"/>
    <col min="760" max="760" width="8.7109375" style="10" customWidth="1"/>
    <col min="761" max="761" width="20.140625" style="10" customWidth="1"/>
    <col min="762" max="762" width="9.140625" style="10"/>
    <col min="763" max="763" width="14.5703125" style="10" customWidth="1"/>
    <col min="764" max="1011" width="9.140625" style="10"/>
    <col min="1012" max="1012" width="7.5703125" style="10" customWidth="1"/>
    <col min="1013" max="1013" width="12" style="10" customWidth="1"/>
    <col min="1014" max="1014" width="55.28515625" style="10" customWidth="1"/>
    <col min="1015" max="1015" width="13.7109375" style="10" customWidth="1"/>
    <col min="1016" max="1016" width="8.7109375" style="10" customWidth="1"/>
    <col min="1017" max="1017" width="20.140625" style="10" customWidth="1"/>
    <col min="1018" max="1018" width="9.140625" style="10"/>
    <col min="1019" max="1019" width="14.5703125" style="10" customWidth="1"/>
    <col min="1020" max="1267" width="9.140625" style="10"/>
    <col min="1268" max="1268" width="7.5703125" style="10" customWidth="1"/>
    <col min="1269" max="1269" width="12" style="10" customWidth="1"/>
    <col min="1270" max="1270" width="55.28515625" style="10" customWidth="1"/>
    <col min="1271" max="1271" width="13.7109375" style="10" customWidth="1"/>
    <col min="1272" max="1272" width="8.7109375" style="10" customWidth="1"/>
    <col min="1273" max="1273" width="20.140625" style="10" customWidth="1"/>
    <col min="1274" max="1274" width="9.140625" style="10"/>
    <col min="1275" max="1275" width="14.5703125" style="10" customWidth="1"/>
    <col min="1276" max="1523" width="9.140625" style="10"/>
    <col min="1524" max="1524" width="7.5703125" style="10" customWidth="1"/>
    <col min="1525" max="1525" width="12" style="10" customWidth="1"/>
    <col min="1526" max="1526" width="55.28515625" style="10" customWidth="1"/>
    <col min="1527" max="1527" width="13.7109375" style="10" customWidth="1"/>
    <col min="1528" max="1528" width="8.7109375" style="10" customWidth="1"/>
    <col min="1529" max="1529" width="20.140625" style="10" customWidth="1"/>
    <col min="1530" max="1530" width="9.140625" style="10"/>
    <col min="1531" max="1531" width="14.5703125" style="10" customWidth="1"/>
    <col min="1532" max="1779" width="9.140625" style="10"/>
    <col min="1780" max="1780" width="7.5703125" style="10" customWidth="1"/>
    <col min="1781" max="1781" width="12" style="10" customWidth="1"/>
    <col min="1782" max="1782" width="55.28515625" style="10" customWidth="1"/>
    <col min="1783" max="1783" width="13.7109375" style="10" customWidth="1"/>
    <col min="1784" max="1784" width="8.7109375" style="10" customWidth="1"/>
    <col min="1785" max="1785" width="20.140625" style="10" customWidth="1"/>
    <col min="1786" max="1786" width="9.140625" style="10"/>
    <col min="1787" max="1787" width="14.5703125" style="10" customWidth="1"/>
    <col min="1788" max="2035" width="9.140625" style="10"/>
    <col min="2036" max="2036" width="7.5703125" style="10" customWidth="1"/>
    <col min="2037" max="2037" width="12" style="10" customWidth="1"/>
    <col min="2038" max="2038" width="55.28515625" style="10" customWidth="1"/>
    <col min="2039" max="2039" width="13.7109375" style="10" customWidth="1"/>
    <col min="2040" max="2040" width="8.7109375" style="10" customWidth="1"/>
    <col min="2041" max="2041" width="20.140625" style="10" customWidth="1"/>
    <col min="2042" max="2042" width="9.140625" style="10"/>
    <col min="2043" max="2043" width="14.5703125" style="10" customWidth="1"/>
    <col min="2044" max="2291" width="9.140625" style="10"/>
    <col min="2292" max="2292" width="7.5703125" style="10" customWidth="1"/>
    <col min="2293" max="2293" width="12" style="10" customWidth="1"/>
    <col min="2294" max="2294" width="55.28515625" style="10" customWidth="1"/>
    <col min="2295" max="2295" width="13.7109375" style="10" customWidth="1"/>
    <col min="2296" max="2296" width="8.7109375" style="10" customWidth="1"/>
    <col min="2297" max="2297" width="20.140625" style="10" customWidth="1"/>
    <col min="2298" max="2298" width="9.140625" style="10"/>
    <col min="2299" max="2299" width="14.5703125" style="10" customWidth="1"/>
    <col min="2300" max="2547" width="9.140625" style="10"/>
    <col min="2548" max="2548" width="7.5703125" style="10" customWidth="1"/>
    <col min="2549" max="2549" width="12" style="10" customWidth="1"/>
    <col min="2550" max="2550" width="55.28515625" style="10" customWidth="1"/>
    <col min="2551" max="2551" width="13.7109375" style="10" customWidth="1"/>
    <col min="2552" max="2552" width="8.7109375" style="10" customWidth="1"/>
    <col min="2553" max="2553" width="20.140625" style="10" customWidth="1"/>
    <col min="2554" max="2554" width="9.140625" style="10"/>
    <col min="2555" max="2555" width="14.5703125" style="10" customWidth="1"/>
    <col min="2556" max="2803" width="9.140625" style="10"/>
    <col min="2804" max="2804" width="7.5703125" style="10" customWidth="1"/>
    <col min="2805" max="2805" width="12" style="10" customWidth="1"/>
    <col min="2806" max="2806" width="55.28515625" style="10" customWidth="1"/>
    <col min="2807" max="2807" width="13.7109375" style="10" customWidth="1"/>
    <col min="2808" max="2808" width="8.7109375" style="10" customWidth="1"/>
    <col min="2809" max="2809" width="20.140625" style="10" customWidth="1"/>
    <col min="2810" max="2810" width="9.140625" style="10"/>
    <col min="2811" max="2811" width="14.5703125" style="10" customWidth="1"/>
    <col min="2812" max="3059" width="9.140625" style="10"/>
    <col min="3060" max="3060" width="7.5703125" style="10" customWidth="1"/>
    <col min="3061" max="3061" width="12" style="10" customWidth="1"/>
    <col min="3062" max="3062" width="55.28515625" style="10" customWidth="1"/>
    <col min="3063" max="3063" width="13.7109375" style="10" customWidth="1"/>
    <col min="3064" max="3064" width="8.7109375" style="10" customWidth="1"/>
    <col min="3065" max="3065" width="20.140625" style="10" customWidth="1"/>
    <col min="3066" max="3066" width="9.140625" style="10"/>
    <col min="3067" max="3067" width="14.5703125" style="10" customWidth="1"/>
    <col min="3068" max="3315" width="9.140625" style="10"/>
    <col min="3316" max="3316" width="7.5703125" style="10" customWidth="1"/>
    <col min="3317" max="3317" width="12" style="10" customWidth="1"/>
    <col min="3318" max="3318" width="55.28515625" style="10" customWidth="1"/>
    <col min="3319" max="3319" width="13.7109375" style="10" customWidth="1"/>
    <col min="3320" max="3320" width="8.7109375" style="10" customWidth="1"/>
    <col min="3321" max="3321" width="20.140625" style="10" customWidth="1"/>
    <col min="3322" max="3322" width="9.140625" style="10"/>
    <col min="3323" max="3323" width="14.5703125" style="10" customWidth="1"/>
    <col min="3324" max="3571" width="9.140625" style="10"/>
    <col min="3572" max="3572" width="7.5703125" style="10" customWidth="1"/>
    <col min="3573" max="3573" width="12" style="10" customWidth="1"/>
    <col min="3574" max="3574" width="55.28515625" style="10" customWidth="1"/>
    <col min="3575" max="3575" width="13.7109375" style="10" customWidth="1"/>
    <col min="3576" max="3576" width="8.7109375" style="10" customWidth="1"/>
    <col min="3577" max="3577" width="20.140625" style="10" customWidth="1"/>
    <col min="3578" max="3578" width="9.140625" style="10"/>
    <col min="3579" max="3579" width="14.5703125" style="10" customWidth="1"/>
    <col min="3580" max="3827" width="9.140625" style="10"/>
    <col min="3828" max="3828" width="7.5703125" style="10" customWidth="1"/>
    <col min="3829" max="3829" width="12" style="10" customWidth="1"/>
    <col min="3830" max="3830" width="55.28515625" style="10" customWidth="1"/>
    <col min="3831" max="3831" width="13.7109375" style="10" customWidth="1"/>
    <col min="3832" max="3832" width="8.7109375" style="10" customWidth="1"/>
    <col min="3833" max="3833" width="20.140625" style="10" customWidth="1"/>
    <col min="3834" max="3834" width="9.140625" style="10"/>
    <col min="3835" max="3835" width="14.5703125" style="10" customWidth="1"/>
    <col min="3836" max="4083" width="9.140625" style="10"/>
    <col min="4084" max="4084" width="7.5703125" style="10" customWidth="1"/>
    <col min="4085" max="4085" width="12" style="10" customWidth="1"/>
    <col min="4086" max="4086" width="55.28515625" style="10" customWidth="1"/>
    <col min="4087" max="4087" width="13.7109375" style="10" customWidth="1"/>
    <col min="4088" max="4088" width="8.7109375" style="10" customWidth="1"/>
    <col min="4089" max="4089" width="20.140625" style="10" customWidth="1"/>
    <col min="4090" max="4090" width="9.140625" style="10"/>
    <col min="4091" max="4091" width="14.5703125" style="10" customWidth="1"/>
    <col min="4092" max="4339" width="9.140625" style="10"/>
    <col min="4340" max="4340" width="7.5703125" style="10" customWidth="1"/>
    <col min="4341" max="4341" width="12" style="10" customWidth="1"/>
    <col min="4342" max="4342" width="55.28515625" style="10" customWidth="1"/>
    <col min="4343" max="4343" width="13.7109375" style="10" customWidth="1"/>
    <col min="4344" max="4344" width="8.7109375" style="10" customWidth="1"/>
    <col min="4345" max="4345" width="20.140625" style="10" customWidth="1"/>
    <col min="4346" max="4346" width="9.140625" style="10"/>
    <col min="4347" max="4347" width="14.5703125" style="10" customWidth="1"/>
    <col min="4348" max="4595" width="9.140625" style="10"/>
    <col min="4596" max="4596" width="7.5703125" style="10" customWidth="1"/>
    <col min="4597" max="4597" width="12" style="10" customWidth="1"/>
    <col min="4598" max="4598" width="55.28515625" style="10" customWidth="1"/>
    <col min="4599" max="4599" width="13.7109375" style="10" customWidth="1"/>
    <col min="4600" max="4600" width="8.7109375" style="10" customWidth="1"/>
    <col min="4601" max="4601" width="20.140625" style="10" customWidth="1"/>
    <col min="4602" max="4602" width="9.140625" style="10"/>
    <col min="4603" max="4603" width="14.5703125" style="10" customWidth="1"/>
    <col min="4604" max="4851" width="9.140625" style="10"/>
    <col min="4852" max="4852" width="7.5703125" style="10" customWidth="1"/>
    <col min="4853" max="4853" width="12" style="10" customWidth="1"/>
    <col min="4854" max="4854" width="55.28515625" style="10" customWidth="1"/>
    <col min="4855" max="4855" width="13.7109375" style="10" customWidth="1"/>
    <col min="4856" max="4856" width="8.7109375" style="10" customWidth="1"/>
    <col min="4857" max="4857" width="20.140625" style="10" customWidth="1"/>
    <col min="4858" max="4858" width="9.140625" style="10"/>
    <col min="4859" max="4859" width="14.5703125" style="10" customWidth="1"/>
    <col min="4860" max="5107" width="9.140625" style="10"/>
    <col min="5108" max="5108" width="7.5703125" style="10" customWidth="1"/>
    <col min="5109" max="5109" width="12" style="10" customWidth="1"/>
    <col min="5110" max="5110" width="55.28515625" style="10" customWidth="1"/>
    <col min="5111" max="5111" width="13.7109375" style="10" customWidth="1"/>
    <col min="5112" max="5112" width="8.7109375" style="10" customWidth="1"/>
    <col min="5113" max="5113" width="20.140625" style="10" customWidth="1"/>
    <col min="5114" max="5114" width="9.140625" style="10"/>
    <col min="5115" max="5115" width="14.5703125" style="10" customWidth="1"/>
    <col min="5116" max="5363" width="9.140625" style="10"/>
    <col min="5364" max="5364" width="7.5703125" style="10" customWidth="1"/>
    <col min="5365" max="5365" width="12" style="10" customWidth="1"/>
    <col min="5366" max="5366" width="55.28515625" style="10" customWidth="1"/>
    <col min="5367" max="5367" width="13.7109375" style="10" customWidth="1"/>
    <col min="5368" max="5368" width="8.7109375" style="10" customWidth="1"/>
    <col min="5369" max="5369" width="20.140625" style="10" customWidth="1"/>
    <col min="5370" max="5370" width="9.140625" style="10"/>
    <col min="5371" max="5371" width="14.5703125" style="10" customWidth="1"/>
    <col min="5372" max="5619" width="9.140625" style="10"/>
    <col min="5620" max="5620" width="7.5703125" style="10" customWidth="1"/>
    <col min="5621" max="5621" width="12" style="10" customWidth="1"/>
    <col min="5622" max="5622" width="55.28515625" style="10" customWidth="1"/>
    <col min="5623" max="5623" width="13.7109375" style="10" customWidth="1"/>
    <col min="5624" max="5624" width="8.7109375" style="10" customWidth="1"/>
    <col min="5625" max="5625" width="20.140625" style="10" customWidth="1"/>
    <col min="5626" max="5626" width="9.140625" style="10"/>
    <col min="5627" max="5627" width="14.5703125" style="10" customWidth="1"/>
    <col min="5628" max="5875" width="9.140625" style="10"/>
    <col min="5876" max="5876" width="7.5703125" style="10" customWidth="1"/>
    <col min="5877" max="5877" width="12" style="10" customWidth="1"/>
    <col min="5878" max="5878" width="55.28515625" style="10" customWidth="1"/>
    <col min="5879" max="5879" width="13.7109375" style="10" customWidth="1"/>
    <col min="5880" max="5880" width="8.7109375" style="10" customWidth="1"/>
    <col min="5881" max="5881" width="20.140625" style="10" customWidth="1"/>
    <col min="5882" max="5882" width="9.140625" style="10"/>
    <col min="5883" max="5883" width="14.5703125" style="10" customWidth="1"/>
    <col min="5884" max="6131" width="9.140625" style="10"/>
    <col min="6132" max="6132" width="7.5703125" style="10" customWidth="1"/>
    <col min="6133" max="6133" width="12" style="10" customWidth="1"/>
    <col min="6134" max="6134" width="55.28515625" style="10" customWidth="1"/>
    <col min="6135" max="6135" width="13.7109375" style="10" customWidth="1"/>
    <col min="6136" max="6136" width="8.7109375" style="10" customWidth="1"/>
    <col min="6137" max="6137" width="20.140625" style="10" customWidth="1"/>
    <col min="6138" max="6138" width="9.140625" style="10"/>
    <col min="6139" max="6139" width="14.5703125" style="10" customWidth="1"/>
    <col min="6140" max="6387" width="9.140625" style="10"/>
    <col min="6388" max="6388" width="7.5703125" style="10" customWidth="1"/>
    <col min="6389" max="6389" width="12" style="10" customWidth="1"/>
    <col min="6390" max="6390" width="55.28515625" style="10" customWidth="1"/>
    <col min="6391" max="6391" width="13.7109375" style="10" customWidth="1"/>
    <col min="6392" max="6392" width="8.7109375" style="10" customWidth="1"/>
    <col min="6393" max="6393" width="20.140625" style="10" customWidth="1"/>
    <col min="6394" max="6394" width="9.140625" style="10"/>
    <col min="6395" max="6395" width="14.5703125" style="10" customWidth="1"/>
    <col min="6396" max="6643" width="9.140625" style="10"/>
    <col min="6644" max="6644" width="7.5703125" style="10" customWidth="1"/>
    <col min="6645" max="6645" width="12" style="10" customWidth="1"/>
    <col min="6646" max="6646" width="55.28515625" style="10" customWidth="1"/>
    <col min="6647" max="6647" width="13.7109375" style="10" customWidth="1"/>
    <col min="6648" max="6648" width="8.7109375" style="10" customWidth="1"/>
    <col min="6649" max="6649" width="20.140625" style="10" customWidth="1"/>
    <col min="6650" max="6650" width="9.140625" style="10"/>
    <col min="6651" max="6651" width="14.5703125" style="10" customWidth="1"/>
    <col min="6652" max="6899" width="9.140625" style="10"/>
    <col min="6900" max="6900" width="7.5703125" style="10" customWidth="1"/>
    <col min="6901" max="6901" width="12" style="10" customWidth="1"/>
    <col min="6902" max="6902" width="55.28515625" style="10" customWidth="1"/>
    <col min="6903" max="6903" width="13.7109375" style="10" customWidth="1"/>
    <col min="6904" max="6904" width="8.7109375" style="10" customWidth="1"/>
    <col min="6905" max="6905" width="20.140625" style="10" customWidth="1"/>
    <col min="6906" max="6906" width="9.140625" style="10"/>
    <col min="6907" max="6907" width="14.5703125" style="10" customWidth="1"/>
    <col min="6908" max="7155" width="9.140625" style="10"/>
    <col min="7156" max="7156" width="7.5703125" style="10" customWidth="1"/>
    <col min="7157" max="7157" width="12" style="10" customWidth="1"/>
    <col min="7158" max="7158" width="55.28515625" style="10" customWidth="1"/>
    <col min="7159" max="7159" width="13.7109375" style="10" customWidth="1"/>
    <col min="7160" max="7160" width="8.7109375" style="10" customWidth="1"/>
    <col min="7161" max="7161" width="20.140625" style="10" customWidth="1"/>
    <col min="7162" max="7162" width="9.140625" style="10"/>
    <col min="7163" max="7163" width="14.5703125" style="10" customWidth="1"/>
    <col min="7164" max="7411" width="9.140625" style="10"/>
    <col min="7412" max="7412" width="7.5703125" style="10" customWidth="1"/>
    <col min="7413" max="7413" width="12" style="10" customWidth="1"/>
    <col min="7414" max="7414" width="55.28515625" style="10" customWidth="1"/>
    <col min="7415" max="7415" width="13.7109375" style="10" customWidth="1"/>
    <col min="7416" max="7416" width="8.7109375" style="10" customWidth="1"/>
    <col min="7417" max="7417" width="20.140625" style="10" customWidth="1"/>
    <col min="7418" max="7418" width="9.140625" style="10"/>
    <col min="7419" max="7419" width="14.5703125" style="10" customWidth="1"/>
    <col min="7420" max="7667" width="9.140625" style="10"/>
    <col min="7668" max="7668" width="7.5703125" style="10" customWidth="1"/>
    <col min="7669" max="7669" width="12" style="10" customWidth="1"/>
    <col min="7670" max="7670" width="55.28515625" style="10" customWidth="1"/>
    <col min="7671" max="7671" width="13.7109375" style="10" customWidth="1"/>
    <col min="7672" max="7672" width="8.7109375" style="10" customWidth="1"/>
    <col min="7673" max="7673" width="20.140625" style="10" customWidth="1"/>
    <col min="7674" max="7674" width="9.140625" style="10"/>
    <col min="7675" max="7675" width="14.5703125" style="10" customWidth="1"/>
    <col min="7676" max="7923" width="9.140625" style="10"/>
    <col min="7924" max="7924" width="7.5703125" style="10" customWidth="1"/>
    <col min="7925" max="7925" width="12" style="10" customWidth="1"/>
    <col min="7926" max="7926" width="55.28515625" style="10" customWidth="1"/>
    <col min="7927" max="7927" width="13.7109375" style="10" customWidth="1"/>
    <col min="7928" max="7928" width="8.7109375" style="10" customWidth="1"/>
    <col min="7929" max="7929" width="20.140625" style="10" customWidth="1"/>
    <col min="7930" max="7930" width="9.140625" style="10"/>
    <col min="7931" max="7931" width="14.5703125" style="10" customWidth="1"/>
    <col min="7932" max="8179" width="9.140625" style="10"/>
    <col min="8180" max="8180" width="7.5703125" style="10" customWidth="1"/>
    <col min="8181" max="8181" width="12" style="10" customWidth="1"/>
    <col min="8182" max="8182" width="55.28515625" style="10" customWidth="1"/>
    <col min="8183" max="8183" width="13.7109375" style="10" customWidth="1"/>
    <col min="8184" max="8184" width="8.7109375" style="10" customWidth="1"/>
    <col min="8185" max="8185" width="20.140625" style="10" customWidth="1"/>
    <col min="8186" max="8186" width="9.140625" style="10"/>
    <col min="8187" max="8187" width="14.5703125" style="10" customWidth="1"/>
    <col min="8188" max="8435" width="9.140625" style="10"/>
    <col min="8436" max="8436" width="7.5703125" style="10" customWidth="1"/>
    <col min="8437" max="8437" width="12" style="10" customWidth="1"/>
    <col min="8438" max="8438" width="55.28515625" style="10" customWidth="1"/>
    <col min="8439" max="8439" width="13.7109375" style="10" customWidth="1"/>
    <col min="8440" max="8440" width="8.7109375" style="10" customWidth="1"/>
    <col min="8441" max="8441" width="20.140625" style="10" customWidth="1"/>
    <col min="8442" max="8442" width="9.140625" style="10"/>
    <col min="8443" max="8443" width="14.5703125" style="10" customWidth="1"/>
    <col min="8444" max="8691" width="9.140625" style="10"/>
    <col min="8692" max="8692" width="7.5703125" style="10" customWidth="1"/>
    <col min="8693" max="8693" width="12" style="10" customWidth="1"/>
    <col min="8694" max="8694" width="55.28515625" style="10" customWidth="1"/>
    <col min="8695" max="8695" width="13.7109375" style="10" customWidth="1"/>
    <col min="8696" max="8696" width="8.7109375" style="10" customWidth="1"/>
    <col min="8697" max="8697" width="20.140625" style="10" customWidth="1"/>
    <col min="8698" max="8698" width="9.140625" style="10"/>
    <col min="8699" max="8699" width="14.5703125" style="10" customWidth="1"/>
    <col min="8700" max="8947" width="9.140625" style="10"/>
    <col min="8948" max="8948" width="7.5703125" style="10" customWidth="1"/>
    <col min="8949" max="8949" width="12" style="10" customWidth="1"/>
    <col min="8950" max="8950" width="55.28515625" style="10" customWidth="1"/>
    <col min="8951" max="8951" width="13.7109375" style="10" customWidth="1"/>
    <col min="8952" max="8952" width="8.7109375" style="10" customWidth="1"/>
    <col min="8953" max="8953" width="20.140625" style="10" customWidth="1"/>
    <col min="8954" max="8954" width="9.140625" style="10"/>
    <col min="8955" max="8955" width="14.5703125" style="10" customWidth="1"/>
    <col min="8956" max="9203" width="9.140625" style="10"/>
    <col min="9204" max="9204" width="7.5703125" style="10" customWidth="1"/>
    <col min="9205" max="9205" width="12" style="10" customWidth="1"/>
    <col min="9206" max="9206" width="55.28515625" style="10" customWidth="1"/>
    <col min="9207" max="9207" width="13.7109375" style="10" customWidth="1"/>
    <col min="9208" max="9208" width="8.7109375" style="10" customWidth="1"/>
    <col min="9209" max="9209" width="20.140625" style="10" customWidth="1"/>
    <col min="9210" max="9210" width="9.140625" style="10"/>
    <col min="9211" max="9211" width="14.5703125" style="10" customWidth="1"/>
    <col min="9212" max="9459" width="9.140625" style="10"/>
    <col min="9460" max="9460" width="7.5703125" style="10" customWidth="1"/>
    <col min="9461" max="9461" width="12" style="10" customWidth="1"/>
    <col min="9462" max="9462" width="55.28515625" style="10" customWidth="1"/>
    <col min="9463" max="9463" width="13.7109375" style="10" customWidth="1"/>
    <col min="9464" max="9464" width="8.7109375" style="10" customWidth="1"/>
    <col min="9465" max="9465" width="20.140625" style="10" customWidth="1"/>
    <col min="9466" max="9466" width="9.140625" style="10"/>
    <col min="9467" max="9467" width="14.5703125" style="10" customWidth="1"/>
    <col min="9468" max="9715" width="9.140625" style="10"/>
    <col min="9716" max="9716" width="7.5703125" style="10" customWidth="1"/>
    <col min="9717" max="9717" width="12" style="10" customWidth="1"/>
    <col min="9718" max="9718" width="55.28515625" style="10" customWidth="1"/>
    <col min="9719" max="9719" width="13.7109375" style="10" customWidth="1"/>
    <col min="9720" max="9720" width="8.7109375" style="10" customWidth="1"/>
    <col min="9721" max="9721" width="20.140625" style="10" customWidth="1"/>
    <col min="9722" max="9722" width="9.140625" style="10"/>
    <col min="9723" max="9723" width="14.5703125" style="10" customWidth="1"/>
    <col min="9724" max="9971" width="9.140625" style="10"/>
    <col min="9972" max="9972" width="7.5703125" style="10" customWidth="1"/>
    <col min="9973" max="9973" width="12" style="10" customWidth="1"/>
    <col min="9974" max="9974" width="55.28515625" style="10" customWidth="1"/>
    <col min="9975" max="9975" width="13.7109375" style="10" customWidth="1"/>
    <col min="9976" max="9976" width="8.7109375" style="10" customWidth="1"/>
    <col min="9977" max="9977" width="20.140625" style="10" customWidth="1"/>
    <col min="9978" max="9978" width="9.140625" style="10"/>
    <col min="9979" max="9979" width="14.5703125" style="10" customWidth="1"/>
    <col min="9980" max="10227" width="9.140625" style="10"/>
    <col min="10228" max="10228" width="7.5703125" style="10" customWidth="1"/>
    <col min="10229" max="10229" width="12" style="10" customWidth="1"/>
    <col min="10230" max="10230" width="55.28515625" style="10" customWidth="1"/>
    <col min="10231" max="10231" width="13.7109375" style="10" customWidth="1"/>
    <col min="10232" max="10232" width="8.7109375" style="10" customWidth="1"/>
    <col min="10233" max="10233" width="20.140625" style="10" customWidth="1"/>
    <col min="10234" max="10234" width="9.140625" style="10"/>
    <col min="10235" max="10235" width="14.5703125" style="10" customWidth="1"/>
    <col min="10236" max="10483" width="9.140625" style="10"/>
    <col min="10484" max="10484" width="7.5703125" style="10" customWidth="1"/>
    <col min="10485" max="10485" width="12" style="10" customWidth="1"/>
    <col min="10486" max="10486" width="55.28515625" style="10" customWidth="1"/>
    <col min="10487" max="10487" width="13.7109375" style="10" customWidth="1"/>
    <col min="10488" max="10488" width="8.7109375" style="10" customWidth="1"/>
    <col min="10489" max="10489" width="20.140625" style="10" customWidth="1"/>
    <col min="10490" max="10490" width="9.140625" style="10"/>
    <col min="10491" max="10491" width="14.5703125" style="10" customWidth="1"/>
    <col min="10492" max="10739" width="9.140625" style="10"/>
    <col min="10740" max="10740" width="7.5703125" style="10" customWidth="1"/>
    <col min="10741" max="10741" width="12" style="10" customWidth="1"/>
    <col min="10742" max="10742" width="55.28515625" style="10" customWidth="1"/>
    <col min="10743" max="10743" width="13.7109375" style="10" customWidth="1"/>
    <col min="10744" max="10744" width="8.7109375" style="10" customWidth="1"/>
    <col min="10745" max="10745" width="20.140625" style="10" customWidth="1"/>
    <col min="10746" max="10746" width="9.140625" style="10"/>
    <col min="10747" max="10747" width="14.5703125" style="10" customWidth="1"/>
    <col min="10748" max="10995" width="9.140625" style="10"/>
    <col min="10996" max="10996" width="7.5703125" style="10" customWidth="1"/>
    <col min="10997" max="10997" width="12" style="10" customWidth="1"/>
    <col min="10998" max="10998" width="55.28515625" style="10" customWidth="1"/>
    <col min="10999" max="10999" width="13.7109375" style="10" customWidth="1"/>
    <col min="11000" max="11000" width="8.7109375" style="10" customWidth="1"/>
    <col min="11001" max="11001" width="20.140625" style="10" customWidth="1"/>
    <col min="11002" max="11002" width="9.140625" style="10"/>
    <col min="11003" max="11003" width="14.5703125" style="10" customWidth="1"/>
    <col min="11004" max="11251" width="9.140625" style="10"/>
    <col min="11252" max="11252" width="7.5703125" style="10" customWidth="1"/>
    <col min="11253" max="11253" width="12" style="10" customWidth="1"/>
    <col min="11254" max="11254" width="55.28515625" style="10" customWidth="1"/>
    <col min="11255" max="11255" width="13.7109375" style="10" customWidth="1"/>
    <col min="11256" max="11256" width="8.7109375" style="10" customWidth="1"/>
    <col min="11257" max="11257" width="20.140625" style="10" customWidth="1"/>
    <col min="11258" max="11258" width="9.140625" style="10"/>
    <col min="11259" max="11259" width="14.5703125" style="10" customWidth="1"/>
    <col min="11260" max="11507" width="9.140625" style="10"/>
    <col min="11508" max="11508" width="7.5703125" style="10" customWidth="1"/>
    <col min="11509" max="11509" width="12" style="10" customWidth="1"/>
    <col min="11510" max="11510" width="55.28515625" style="10" customWidth="1"/>
    <col min="11511" max="11511" width="13.7109375" style="10" customWidth="1"/>
    <col min="11512" max="11512" width="8.7109375" style="10" customWidth="1"/>
    <col min="11513" max="11513" width="20.140625" style="10" customWidth="1"/>
    <col min="11514" max="11514" width="9.140625" style="10"/>
    <col min="11515" max="11515" width="14.5703125" style="10" customWidth="1"/>
    <col min="11516" max="11763" width="9.140625" style="10"/>
    <col min="11764" max="11764" width="7.5703125" style="10" customWidth="1"/>
    <col min="11765" max="11765" width="12" style="10" customWidth="1"/>
    <col min="11766" max="11766" width="55.28515625" style="10" customWidth="1"/>
    <col min="11767" max="11767" width="13.7109375" style="10" customWidth="1"/>
    <col min="11768" max="11768" width="8.7109375" style="10" customWidth="1"/>
    <col min="11769" max="11769" width="20.140625" style="10" customWidth="1"/>
    <col min="11770" max="11770" width="9.140625" style="10"/>
    <col min="11771" max="11771" width="14.5703125" style="10" customWidth="1"/>
    <col min="11772" max="12019" width="9.140625" style="10"/>
    <col min="12020" max="12020" width="7.5703125" style="10" customWidth="1"/>
    <col min="12021" max="12021" width="12" style="10" customWidth="1"/>
    <col min="12022" max="12022" width="55.28515625" style="10" customWidth="1"/>
    <col min="12023" max="12023" width="13.7109375" style="10" customWidth="1"/>
    <col min="12024" max="12024" width="8.7109375" style="10" customWidth="1"/>
    <col min="12025" max="12025" width="20.140625" style="10" customWidth="1"/>
    <col min="12026" max="12026" width="9.140625" style="10"/>
    <col min="12027" max="12027" width="14.5703125" style="10" customWidth="1"/>
    <col min="12028" max="12275" width="9.140625" style="10"/>
    <col min="12276" max="12276" width="7.5703125" style="10" customWidth="1"/>
    <col min="12277" max="12277" width="12" style="10" customWidth="1"/>
    <col min="12278" max="12278" width="55.28515625" style="10" customWidth="1"/>
    <col min="12279" max="12279" width="13.7109375" style="10" customWidth="1"/>
    <col min="12280" max="12280" width="8.7109375" style="10" customWidth="1"/>
    <col min="12281" max="12281" width="20.140625" style="10" customWidth="1"/>
    <col min="12282" max="12282" width="9.140625" style="10"/>
    <col min="12283" max="12283" width="14.5703125" style="10" customWidth="1"/>
    <col min="12284" max="12531" width="9.140625" style="10"/>
    <col min="12532" max="12532" width="7.5703125" style="10" customWidth="1"/>
    <col min="12533" max="12533" width="12" style="10" customWidth="1"/>
    <col min="12534" max="12534" width="55.28515625" style="10" customWidth="1"/>
    <col min="12535" max="12535" width="13.7109375" style="10" customWidth="1"/>
    <col min="12536" max="12536" width="8.7109375" style="10" customWidth="1"/>
    <col min="12537" max="12537" width="20.140625" style="10" customWidth="1"/>
    <col min="12538" max="12538" width="9.140625" style="10"/>
    <col min="12539" max="12539" width="14.5703125" style="10" customWidth="1"/>
    <col min="12540" max="12787" width="9.140625" style="10"/>
    <col min="12788" max="12788" width="7.5703125" style="10" customWidth="1"/>
    <col min="12789" max="12789" width="12" style="10" customWidth="1"/>
    <col min="12790" max="12790" width="55.28515625" style="10" customWidth="1"/>
    <col min="12791" max="12791" width="13.7109375" style="10" customWidth="1"/>
    <col min="12792" max="12792" width="8.7109375" style="10" customWidth="1"/>
    <col min="12793" max="12793" width="20.140625" style="10" customWidth="1"/>
    <col min="12794" max="12794" width="9.140625" style="10"/>
    <col min="12795" max="12795" width="14.5703125" style="10" customWidth="1"/>
    <col min="12796" max="13043" width="9.140625" style="10"/>
    <col min="13044" max="13044" width="7.5703125" style="10" customWidth="1"/>
    <col min="13045" max="13045" width="12" style="10" customWidth="1"/>
    <col min="13046" max="13046" width="55.28515625" style="10" customWidth="1"/>
    <col min="13047" max="13047" width="13.7109375" style="10" customWidth="1"/>
    <col min="13048" max="13048" width="8.7109375" style="10" customWidth="1"/>
    <col min="13049" max="13049" width="20.140625" style="10" customWidth="1"/>
    <col min="13050" max="13050" width="9.140625" style="10"/>
    <col min="13051" max="13051" width="14.5703125" style="10" customWidth="1"/>
    <col min="13052" max="13299" width="9.140625" style="10"/>
    <col min="13300" max="13300" width="7.5703125" style="10" customWidth="1"/>
    <col min="13301" max="13301" width="12" style="10" customWidth="1"/>
    <col min="13302" max="13302" width="55.28515625" style="10" customWidth="1"/>
    <col min="13303" max="13303" width="13.7109375" style="10" customWidth="1"/>
    <col min="13304" max="13304" width="8.7109375" style="10" customWidth="1"/>
    <col min="13305" max="13305" width="20.140625" style="10" customWidth="1"/>
    <col min="13306" max="13306" width="9.140625" style="10"/>
    <col min="13307" max="13307" width="14.5703125" style="10" customWidth="1"/>
    <col min="13308" max="13555" width="9.140625" style="10"/>
    <col min="13556" max="13556" width="7.5703125" style="10" customWidth="1"/>
    <col min="13557" max="13557" width="12" style="10" customWidth="1"/>
    <col min="13558" max="13558" width="55.28515625" style="10" customWidth="1"/>
    <col min="13559" max="13559" width="13.7109375" style="10" customWidth="1"/>
    <col min="13560" max="13560" width="8.7109375" style="10" customWidth="1"/>
    <col min="13561" max="13561" width="20.140625" style="10" customWidth="1"/>
    <col min="13562" max="13562" width="9.140625" style="10"/>
    <col min="13563" max="13563" width="14.5703125" style="10" customWidth="1"/>
    <col min="13564" max="13811" width="9.140625" style="10"/>
    <col min="13812" max="13812" width="7.5703125" style="10" customWidth="1"/>
    <col min="13813" max="13813" width="12" style="10" customWidth="1"/>
    <col min="13814" max="13814" width="55.28515625" style="10" customWidth="1"/>
    <col min="13815" max="13815" width="13.7109375" style="10" customWidth="1"/>
    <col min="13816" max="13816" width="8.7109375" style="10" customWidth="1"/>
    <col min="13817" max="13817" width="20.140625" style="10" customWidth="1"/>
    <col min="13818" max="13818" width="9.140625" style="10"/>
    <col min="13819" max="13819" width="14.5703125" style="10" customWidth="1"/>
    <col min="13820" max="14067" width="9.140625" style="10"/>
    <col min="14068" max="14068" width="7.5703125" style="10" customWidth="1"/>
    <col min="14069" max="14069" width="12" style="10" customWidth="1"/>
    <col min="14070" max="14070" width="55.28515625" style="10" customWidth="1"/>
    <col min="14071" max="14071" width="13.7109375" style="10" customWidth="1"/>
    <col min="14072" max="14072" width="8.7109375" style="10" customWidth="1"/>
    <col min="14073" max="14073" width="20.140625" style="10" customWidth="1"/>
    <col min="14074" max="14074" width="9.140625" style="10"/>
    <col min="14075" max="14075" width="14.5703125" style="10" customWidth="1"/>
    <col min="14076" max="14323" width="9.140625" style="10"/>
    <col min="14324" max="14324" width="7.5703125" style="10" customWidth="1"/>
    <col min="14325" max="14325" width="12" style="10" customWidth="1"/>
    <col min="14326" max="14326" width="55.28515625" style="10" customWidth="1"/>
    <col min="14327" max="14327" width="13.7109375" style="10" customWidth="1"/>
    <col min="14328" max="14328" width="8.7109375" style="10" customWidth="1"/>
    <col min="14329" max="14329" width="20.140625" style="10" customWidth="1"/>
    <col min="14330" max="14330" width="9.140625" style="10"/>
    <col min="14331" max="14331" width="14.5703125" style="10" customWidth="1"/>
    <col min="14332" max="14579" width="9.140625" style="10"/>
    <col min="14580" max="14580" width="7.5703125" style="10" customWidth="1"/>
    <col min="14581" max="14581" width="12" style="10" customWidth="1"/>
    <col min="14582" max="14582" width="55.28515625" style="10" customWidth="1"/>
    <col min="14583" max="14583" width="13.7109375" style="10" customWidth="1"/>
    <col min="14584" max="14584" width="8.7109375" style="10" customWidth="1"/>
    <col min="14585" max="14585" width="20.140625" style="10" customWidth="1"/>
    <col min="14586" max="14586" width="9.140625" style="10"/>
    <col min="14587" max="14587" width="14.5703125" style="10" customWidth="1"/>
    <col min="14588" max="14835" width="9.140625" style="10"/>
    <col min="14836" max="14836" width="7.5703125" style="10" customWidth="1"/>
    <col min="14837" max="14837" width="12" style="10" customWidth="1"/>
    <col min="14838" max="14838" width="55.28515625" style="10" customWidth="1"/>
    <col min="14839" max="14839" width="13.7109375" style="10" customWidth="1"/>
    <col min="14840" max="14840" width="8.7109375" style="10" customWidth="1"/>
    <col min="14841" max="14841" width="20.140625" style="10" customWidth="1"/>
    <col min="14842" max="14842" width="9.140625" style="10"/>
    <col min="14843" max="14843" width="14.5703125" style="10" customWidth="1"/>
    <col min="14844" max="15091" width="9.140625" style="10"/>
    <col min="15092" max="15092" width="7.5703125" style="10" customWidth="1"/>
    <col min="15093" max="15093" width="12" style="10" customWidth="1"/>
    <col min="15094" max="15094" width="55.28515625" style="10" customWidth="1"/>
    <col min="15095" max="15095" width="13.7109375" style="10" customWidth="1"/>
    <col min="15096" max="15096" width="8.7109375" style="10" customWidth="1"/>
    <col min="15097" max="15097" width="20.140625" style="10" customWidth="1"/>
    <col min="15098" max="15098" width="9.140625" style="10"/>
    <col min="15099" max="15099" width="14.5703125" style="10" customWidth="1"/>
    <col min="15100" max="15347" width="9.140625" style="10"/>
    <col min="15348" max="15348" width="7.5703125" style="10" customWidth="1"/>
    <col min="15349" max="15349" width="12" style="10" customWidth="1"/>
    <col min="15350" max="15350" width="55.28515625" style="10" customWidth="1"/>
    <col min="15351" max="15351" width="13.7109375" style="10" customWidth="1"/>
    <col min="15352" max="15352" width="8.7109375" style="10" customWidth="1"/>
    <col min="15353" max="15353" width="20.140625" style="10" customWidth="1"/>
    <col min="15354" max="15354" width="9.140625" style="10"/>
    <col min="15355" max="15355" width="14.5703125" style="10" customWidth="1"/>
    <col min="15356" max="15603" width="9.140625" style="10"/>
    <col min="15604" max="15604" width="7.5703125" style="10" customWidth="1"/>
    <col min="15605" max="15605" width="12" style="10" customWidth="1"/>
    <col min="15606" max="15606" width="55.28515625" style="10" customWidth="1"/>
    <col min="15607" max="15607" width="13.7109375" style="10" customWidth="1"/>
    <col min="15608" max="15608" width="8.7109375" style="10" customWidth="1"/>
    <col min="15609" max="15609" width="20.140625" style="10" customWidth="1"/>
    <col min="15610" max="15610" width="9.140625" style="10"/>
    <col min="15611" max="15611" width="14.5703125" style="10" customWidth="1"/>
    <col min="15612" max="15859" width="9.140625" style="10"/>
    <col min="15860" max="15860" width="7.5703125" style="10" customWidth="1"/>
    <col min="15861" max="15861" width="12" style="10" customWidth="1"/>
    <col min="15862" max="15862" width="55.28515625" style="10" customWidth="1"/>
    <col min="15863" max="15863" width="13.7109375" style="10" customWidth="1"/>
    <col min="15864" max="15864" width="8.7109375" style="10" customWidth="1"/>
    <col min="15865" max="15865" width="20.140625" style="10" customWidth="1"/>
    <col min="15866" max="15866" width="9.140625" style="10"/>
    <col min="15867" max="15867" width="14.5703125" style="10" customWidth="1"/>
    <col min="15868" max="16115" width="9.140625" style="10"/>
    <col min="16116" max="16116" width="7.5703125" style="10" customWidth="1"/>
    <col min="16117" max="16117" width="12" style="10" customWidth="1"/>
    <col min="16118" max="16118" width="55.28515625" style="10" customWidth="1"/>
    <col min="16119" max="16119" width="13.7109375" style="10" customWidth="1"/>
    <col min="16120" max="16120" width="8.7109375" style="10" customWidth="1"/>
    <col min="16121" max="16121" width="20.140625" style="10" customWidth="1"/>
    <col min="16122" max="16122" width="9.140625" style="10"/>
    <col min="16123" max="16123" width="14.5703125" style="10" customWidth="1"/>
    <col min="16124" max="16384" width="9.140625" style="10"/>
  </cols>
  <sheetData>
    <row r="1" spans="1:12" s="8" customFormat="1" ht="20.25" customHeight="1">
      <c r="A1" s="289" t="s">
        <v>75</v>
      </c>
      <c r="B1" s="289"/>
      <c r="C1" s="289"/>
      <c r="D1" s="289"/>
      <c r="E1" s="289"/>
      <c r="F1" s="289"/>
      <c r="G1" s="11"/>
      <c r="H1" s="11"/>
      <c r="I1" s="11"/>
      <c r="J1" s="11"/>
      <c r="K1" s="11"/>
      <c r="L1" s="11"/>
    </row>
    <row r="2" spans="1:12" s="8" customFormat="1" ht="21" customHeight="1">
      <c r="A2" s="290" t="s">
        <v>76</v>
      </c>
      <c r="B2" s="290"/>
      <c r="C2" s="290"/>
      <c r="D2" s="290"/>
      <c r="E2" s="290"/>
      <c r="F2" s="290"/>
    </row>
    <row r="3" spans="1:12" s="8" customFormat="1" ht="50.25" customHeight="1">
      <c r="A3" s="291" t="s">
        <v>99</v>
      </c>
      <c r="B3" s="291"/>
      <c r="C3" s="291"/>
      <c r="D3" s="291"/>
      <c r="E3" s="291"/>
      <c r="F3" s="291"/>
    </row>
    <row r="4" spans="1:12" s="9" customFormat="1" ht="17.25" customHeight="1">
      <c r="A4" s="293" t="s">
        <v>77</v>
      </c>
      <c r="B4" s="295" t="s">
        <v>78</v>
      </c>
      <c r="C4" s="297" t="s">
        <v>79</v>
      </c>
      <c r="D4" s="292" t="s">
        <v>80</v>
      </c>
      <c r="E4" s="292"/>
      <c r="F4" s="292"/>
      <c r="G4" s="12"/>
    </row>
    <row r="5" spans="1:12" s="9" customFormat="1" ht="18" customHeight="1">
      <c r="A5" s="294"/>
      <c r="B5" s="296"/>
      <c r="C5" s="298"/>
      <c r="D5" s="99" t="s">
        <v>81</v>
      </c>
      <c r="E5" s="99" t="s">
        <v>82</v>
      </c>
      <c r="F5" s="99" t="s">
        <v>83</v>
      </c>
      <c r="G5" s="12"/>
    </row>
    <row r="6" spans="1:12" ht="157.5">
      <c r="A6" s="88">
        <v>1</v>
      </c>
      <c r="B6" s="91"/>
      <c r="C6" s="108" t="s">
        <v>140</v>
      </c>
      <c r="D6" s="89"/>
      <c r="E6" s="90"/>
      <c r="F6" s="78">
        <f t="shared" ref="F6" si="0">PRODUCT(B6:D6)</f>
        <v>0</v>
      </c>
    </row>
    <row r="7" spans="1:12">
      <c r="A7" s="104"/>
      <c r="B7" s="105">
        <v>27</v>
      </c>
      <c r="C7" s="107" t="s">
        <v>141</v>
      </c>
      <c r="D7" s="89">
        <v>195.54</v>
      </c>
      <c r="E7" s="113" t="s">
        <v>12</v>
      </c>
      <c r="F7" s="78">
        <f t="shared" ref="F7:F22" si="1">PRODUCT(B7:D7)</f>
        <v>5279.58</v>
      </c>
      <c r="G7" s="100"/>
    </row>
    <row r="8" spans="1:12" ht="78.75">
      <c r="A8" s="88">
        <v>2</v>
      </c>
      <c r="B8" s="91">
        <v>3.6</v>
      </c>
      <c r="C8" s="118" t="s">
        <v>142</v>
      </c>
      <c r="D8" s="89">
        <v>311.27999999999997</v>
      </c>
      <c r="E8" s="113" t="s">
        <v>12</v>
      </c>
      <c r="F8" s="78">
        <f t="shared" si="1"/>
        <v>1120.6079999999999</v>
      </c>
    </row>
    <row r="9" spans="1:12" ht="110.25">
      <c r="A9" s="104">
        <v>3</v>
      </c>
      <c r="B9" s="105">
        <v>5.4</v>
      </c>
      <c r="C9" s="108" t="s">
        <v>93</v>
      </c>
      <c r="D9" s="89">
        <v>3994.55</v>
      </c>
      <c r="E9" s="113" t="s">
        <v>12</v>
      </c>
      <c r="F9" s="78">
        <f t="shared" si="1"/>
        <v>21570.570000000003</v>
      </c>
    </row>
    <row r="10" spans="1:12" ht="110.25">
      <c r="A10" s="88">
        <v>4</v>
      </c>
      <c r="B10" s="91"/>
      <c r="C10" s="108" t="s">
        <v>143</v>
      </c>
      <c r="D10" s="89"/>
      <c r="E10" s="90"/>
      <c r="F10" s="78">
        <f t="shared" si="1"/>
        <v>0</v>
      </c>
    </row>
    <row r="11" spans="1:12">
      <c r="A11" s="88"/>
      <c r="B11" s="91">
        <v>72</v>
      </c>
      <c r="C11" s="107" t="s">
        <v>144</v>
      </c>
      <c r="D11" s="89">
        <v>740.34</v>
      </c>
      <c r="E11" s="90" t="s">
        <v>11</v>
      </c>
      <c r="F11" s="78">
        <f t="shared" si="1"/>
        <v>53304.480000000003</v>
      </c>
    </row>
    <row r="12" spans="1:12" ht="78.75">
      <c r="A12" s="104">
        <v>5</v>
      </c>
      <c r="B12" s="105">
        <v>90</v>
      </c>
      <c r="C12" s="107" t="s">
        <v>145</v>
      </c>
      <c r="D12" s="89">
        <v>422.88</v>
      </c>
      <c r="E12" s="113" t="s">
        <v>11</v>
      </c>
      <c r="F12" s="78">
        <f t="shared" si="1"/>
        <v>38059.199999999997</v>
      </c>
      <c r="G12" s="10">
        <v>28</v>
      </c>
    </row>
    <row r="13" spans="1:12" ht="78.75">
      <c r="A13" s="104">
        <v>6</v>
      </c>
      <c r="B13" s="105">
        <v>90</v>
      </c>
      <c r="C13" s="108" t="s">
        <v>92</v>
      </c>
      <c r="D13" s="89">
        <v>205.49</v>
      </c>
      <c r="E13" s="113" t="s">
        <v>11</v>
      </c>
      <c r="F13" s="78">
        <f t="shared" si="1"/>
        <v>18494.100000000002</v>
      </c>
      <c r="G13" s="10">
        <v>33</v>
      </c>
    </row>
    <row r="14" spans="1:12" ht="63">
      <c r="A14" s="104">
        <v>7</v>
      </c>
      <c r="B14" s="105">
        <v>1372</v>
      </c>
      <c r="C14" s="119" t="s">
        <v>146</v>
      </c>
      <c r="D14" s="89">
        <v>229.46</v>
      </c>
      <c r="E14" s="113" t="s">
        <v>11</v>
      </c>
      <c r="F14" s="78">
        <f t="shared" si="1"/>
        <v>314819.12</v>
      </c>
      <c r="G14" s="10">
        <v>93.1</v>
      </c>
    </row>
    <row r="15" spans="1:12" ht="173.25">
      <c r="A15" s="88">
        <v>8</v>
      </c>
      <c r="B15" s="91"/>
      <c r="C15" s="109" t="s">
        <v>101</v>
      </c>
      <c r="D15" s="89"/>
      <c r="E15" s="90"/>
      <c r="F15" s="78">
        <f t="shared" si="1"/>
        <v>0</v>
      </c>
    </row>
    <row r="16" spans="1:12" ht="31.5">
      <c r="A16" s="109"/>
      <c r="B16" s="105">
        <v>353</v>
      </c>
      <c r="C16" s="107" t="s">
        <v>100</v>
      </c>
      <c r="D16" s="89">
        <v>205.54</v>
      </c>
      <c r="E16" s="113" t="s">
        <v>17</v>
      </c>
      <c r="F16" s="78">
        <f t="shared" si="1"/>
        <v>72555.62</v>
      </c>
    </row>
    <row r="17" spans="1:9" ht="126">
      <c r="A17" s="88">
        <v>9</v>
      </c>
      <c r="B17" s="91"/>
      <c r="C17" s="107" t="s">
        <v>147</v>
      </c>
      <c r="D17" s="89"/>
      <c r="E17" s="90"/>
      <c r="F17" s="78">
        <f t="shared" si="1"/>
        <v>0</v>
      </c>
    </row>
    <row r="18" spans="1:9">
      <c r="A18" s="88"/>
      <c r="B18" s="91">
        <v>60</v>
      </c>
      <c r="C18" s="120" t="s">
        <v>148</v>
      </c>
      <c r="D18" s="89">
        <v>347.99</v>
      </c>
      <c r="E18" s="113" t="s">
        <v>17</v>
      </c>
      <c r="F18" s="78">
        <f t="shared" si="1"/>
        <v>20879.400000000001</v>
      </c>
    </row>
    <row r="19" spans="1:9">
      <c r="A19" s="88"/>
      <c r="B19" s="91">
        <v>45</v>
      </c>
      <c r="C19" s="120" t="s">
        <v>149</v>
      </c>
      <c r="D19" s="89">
        <v>564.33000000000004</v>
      </c>
      <c r="E19" s="113" t="s">
        <v>17</v>
      </c>
      <c r="F19" s="78">
        <f t="shared" si="1"/>
        <v>25394.850000000002</v>
      </c>
    </row>
    <row r="20" spans="1:9" ht="204.75">
      <c r="A20" s="88">
        <v>10</v>
      </c>
      <c r="B20" s="91">
        <v>68.7</v>
      </c>
      <c r="C20" s="107" t="s">
        <v>150</v>
      </c>
      <c r="D20" s="89">
        <v>348.97</v>
      </c>
      <c r="E20" s="90" t="s">
        <v>11</v>
      </c>
      <c r="F20" s="78">
        <f t="shared" si="1"/>
        <v>23974.239000000001</v>
      </c>
      <c r="G20" s="10">
        <v>50.6</v>
      </c>
    </row>
    <row r="21" spans="1:9" ht="141.75">
      <c r="A21" s="88">
        <v>11</v>
      </c>
      <c r="B21" s="91">
        <v>599</v>
      </c>
      <c r="C21" s="121" t="s">
        <v>151</v>
      </c>
      <c r="D21" s="89">
        <v>203.84</v>
      </c>
      <c r="E21" s="90" t="s">
        <v>11</v>
      </c>
      <c r="F21" s="78">
        <f t="shared" si="1"/>
        <v>122100.16</v>
      </c>
      <c r="G21" s="10">
        <f>[1]Data!$K$3216</f>
        <v>94.14</v>
      </c>
    </row>
    <row r="22" spans="1:9" ht="47.25">
      <c r="A22" s="88">
        <v>12</v>
      </c>
      <c r="B22" s="91">
        <v>220.4</v>
      </c>
      <c r="C22" s="122" t="s">
        <v>152</v>
      </c>
      <c r="D22" s="50">
        <v>38.54</v>
      </c>
      <c r="E22" s="51" t="s">
        <v>11</v>
      </c>
      <c r="F22" s="78">
        <f t="shared" si="1"/>
        <v>8494.2160000000003</v>
      </c>
    </row>
    <row r="23" spans="1:9" ht="27" customHeight="1">
      <c r="A23" s="88"/>
      <c r="B23" s="89"/>
      <c r="C23" s="52" t="s">
        <v>84</v>
      </c>
      <c r="D23" s="53"/>
      <c r="E23" s="53"/>
      <c r="F23" s="79">
        <f>SUM(F6:F22)</f>
        <v>726046.14300000004</v>
      </c>
    </row>
    <row r="24" spans="1:9" ht="28.5" customHeight="1">
      <c r="A24" s="88">
        <v>13</v>
      </c>
      <c r="B24" s="89"/>
      <c r="C24" s="80" t="s">
        <v>85</v>
      </c>
      <c r="D24" s="93" t="s">
        <v>32</v>
      </c>
      <c r="E24" s="60"/>
      <c r="F24" s="81">
        <f>F23*12%</f>
        <v>87125.537160000007</v>
      </c>
    </row>
    <row r="25" spans="1:9" ht="23.25" customHeight="1">
      <c r="A25" s="82"/>
      <c r="B25" s="89"/>
      <c r="C25" s="52" t="s">
        <v>86</v>
      </c>
      <c r="D25" s="93"/>
      <c r="E25" s="60"/>
      <c r="F25" s="83">
        <f>SUM(F23:F24)</f>
        <v>813171.68015999999</v>
      </c>
    </row>
    <row r="26" spans="1:9" ht="23.25" customHeight="1">
      <c r="A26" s="82">
        <v>14</v>
      </c>
      <c r="B26" s="89"/>
      <c r="C26" s="80" t="s">
        <v>153</v>
      </c>
      <c r="D26" s="114" t="s">
        <v>32</v>
      </c>
      <c r="E26" s="60"/>
      <c r="F26" s="123">
        <v>45000</v>
      </c>
    </row>
    <row r="27" spans="1:9" ht="23.25" customHeight="1">
      <c r="A27" s="82"/>
      <c r="B27" s="89"/>
      <c r="C27" s="52"/>
      <c r="D27" s="115"/>
      <c r="E27" s="60"/>
      <c r="F27" s="83">
        <f>SUM(F25:F26)</f>
        <v>858171.68015999999</v>
      </c>
    </row>
    <row r="28" spans="1:9" ht="24" customHeight="1">
      <c r="A28" s="102">
        <v>15</v>
      </c>
      <c r="B28" s="84"/>
      <c r="C28" s="85" t="s">
        <v>89</v>
      </c>
      <c r="D28" s="84"/>
      <c r="E28" s="84"/>
      <c r="F28" s="86">
        <f>F27*1%</f>
        <v>8581.7168015999996</v>
      </c>
      <c r="I28" s="13"/>
    </row>
    <row r="29" spans="1:9" ht="25.5" customHeight="1">
      <c r="A29" s="102">
        <v>16</v>
      </c>
      <c r="B29" s="84"/>
      <c r="C29" s="85" t="s">
        <v>90</v>
      </c>
      <c r="D29" s="84"/>
      <c r="E29" s="84"/>
      <c r="F29" s="86">
        <f>F27*7.5%</f>
        <v>64362.876011999993</v>
      </c>
    </row>
    <row r="30" spans="1:9" ht="23.25" customHeight="1">
      <c r="A30" s="84"/>
      <c r="B30" s="84"/>
      <c r="C30" s="74" t="s">
        <v>91</v>
      </c>
      <c r="D30" s="84"/>
      <c r="E30" s="84"/>
      <c r="F30" s="73">
        <f>SUM(F27:F29)</f>
        <v>931116.27297359996</v>
      </c>
    </row>
    <row r="31" spans="1:9" ht="21.75" customHeight="1">
      <c r="A31" s="84"/>
      <c r="B31" s="84"/>
      <c r="C31" s="87" t="s">
        <v>10</v>
      </c>
      <c r="D31" s="84"/>
      <c r="E31" s="84"/>
      <c r="F31" s="98">
        <v>931200</v>
      </c>
      <c r="G31" s="13"/>
    </row>
  </sheetData>
  <mergeCells count="7">
    <mergeCell ref="A1:F1"/>
    <mergeCell ref="A2:F2"/>
    <mergeCell ref="A3:F3"/>
    <mergeCell ref="D4:F4"/>
    <mergeCell ref="A4:A5"/>
    <mergeCell ref="B4:B5"/>
    <mergeCell ref="C4:C5"/>
  </mergeCells>
  <printOptions horizontalCentered="1"/>
  <pageMargins left="0.16" right="0.22" top="0.48" bottom="0.48" header="0.31" footer="0"/>
  <pageSetup paperSize="9" scale="92" orientation="portrait" verticalDpi="300" r:id="rId1"/>
  <headerFooter>
    <oddFooter>&amp;CPage &amp;P of &amp;N</oddFooter>
  </headerFooter>
  <rowBreaks count="1" manualBreakCount="1">
    <brk id="22" max="5" man="1"/>
  </rowBreaks>
  <drawing r:id="rId2"/>
</worksheet>
</file>

<file path=xl/worksheets/sheet5.xml><?xml version="1.0" encoding="utf-8"?>
<worksheet xmlns="http://schemas.openxmlformats.org/spreadsheetml/2006/main" xmlns:r="http://schemas.openxmlformats.org/officeDocument/2006/relationships">
  <sheetPr>
    <tabColor rgb="FFFF0000"/>
  </sheetPr>
  <dimension ref="A1:L40"/>
  <sheetViews>
    <sheetView showZeros="0" view="pageBreakPreview" topLeftCell="A32" workbookViewId="0">
      <selection activeCell="C32" sqref="C32"/>
    </sheetView>
  </sheetViews>
  <sheetFormatPr defaultColWidth="9" defaultRowHeight="15.75"/>
  <cols>
    <col min="1" max="1" width="6.5703125" style="10" customWidth="1"/>
    <col min="2" max="2" width="8.42578125" style="10" bestFit="1" customWidth="1"/>
    <col min="3" max="3" width="55.28515625" style="10" customWidth="1"/>
    <col min="4" max="4" width="9.5703125" style="10" bestFit="1" customWidth="1"/>
    <col min="5" max="5" width="5.140625" style="10" bestFit="1" customWidth="1"/>
    <col min="6" max="6" width="12.7109375" style="10" bestFit="1" customWidth="1"/>
    <col min="7" max="7" width="13.140625" style="10" customWidth="1"/>
    <col min="8" max="8" width="9" style="10"/>
    <col min="9" max="9" width="10.28515625" style="10" customWidth="1"/>
    <col min="10" max="243" width="9" style="10"/>
    <col min="244" max="244" width="7.5703125" style="10" customWidth="1"/>
    <col min="245" max="245" width="12" style="10" customWidth="1"/>
    <col min="246" max="246" width="55.28515625" style="10" customWidth="1"/>
    <col min="247" max="247" width="13.7109375" style="10" customWidth="1"/>
    <col min="248" max="248" width="8.7109375" style="10" customWidth="1"/>
    <col min="249" max="249" width="20.140625" style="10" customWidth="1"/>
    <col min="250" max="250" width="9" style="10"/>
    <col min="251" max="251" width="14.5703125" style="10" customWidth="1"/>
    <col min="252" max="499" width="9" style="10"/>
    <col min="500" max="500" width="7.5703125" style="10" customWidth="1"/>
    <col min="501" max="501" width="12" style="10" customWidth="1"/>
    <col min="502" max="502" width="55.28515625" style="10" customWidth="1"/>
    <col min="503" max="503" width="13.7109375" style="10" customWidth="1"/>
    <col min="504" max="504" width="8.7109375" style="10" customWidth="1"/>
    <col min="505" max="505" width="20.140625" style="10" customWidth="1"/>
    <col min="506" max="506" width="9" style="10"/>
    <col min="507" max="507" width="14.5703125" style="10" customWidth="1"/>
    <col min="508" max="755" width="9" style="10"/>
    <col min="756" max="756" width="7.5703125" style="10" customWidth="1"/>
    <col min="757" max="757" width="12" style="10" customWidth="1"/>
    <col min="758" max="758" width="55.28515625" style="10" customWidth="1"/>
    <col min="759" max="759" width="13.7109375" style="10" customWidth="1"/>
    <col min="760" max="760" width="8.7109375" style="10" customWidth="1"/>
    <col min="761" max="761" width="20.140625" style="10" customWidth="1"/>
    <col min="762" max="762" width="9" style="10"/>
    <col min="763" max="763" width="14.5703125" style="10" customWidth="1"/>
    <col min="764" max="1011" width="9" style="10"/>
    <col min="1012" max="1012" width="7.5703125" style="10" customWidth="1"/>
    <col min="1013" max="1013" width="12" style="10" customWidth="1"/>
    <col min="1014" max="1014" width="55.28515625" style="10" customWidth="1"/>
    <col min="1015" max="1015" width="13.7109375" style="10" customWidth="1"/>
    <col min="1016" max="1016" width="8.7109375" style="10" customWidth="1"/>
    <col min="1017" max="1017" width="20.140625" style="10" customWidth="1"/>
    <col min="1018" max="1018" width="9" style="10"/>
    <col min="1019" max="1019" width="14.5703125" style="10" customWidth="1"/>
    <col min="1020" max="1267" width="9" style="10"/>
    <col min="1268" max="1268" width="7.5703125" style="10" customWidth="1"/>
    <col min="1269" max="1269" width="12" style="10" customWidth="1"/>
    <col min="1270" max="1270" width="55.28515625" style="10" customWidth="1"/>
    <col min="1271" max="1271" width="13.7109375" style="10" customWidth="1"/>
    <col min="1272" max="1272" width="8.7109375" style="10" customWidth="1"/>
    <col min="1273" max="1273" width="20.140625" style="10" customWidth="1"/>
    <col min="1274" max="1274" width="9" style="10"/>
    <col min="1275" max="1275" width="14.5703125" style="10" customWidth="1"/>
    <col min="1276" max="1523" width="9" style="10"/>
    <col min="1524" max="1524" width="7.5703125" style="10" customWidth="1"/>
    <col min="1525" max="1525" width="12" style="10" customWidth="1"/>
    <col min="1526" max="1526" width="55.28515625" style="10" customWidth="1"/>
    <col min="1527" max="1527" width="13.7109375" style="10" customWidth="1"/>
    <col min="1528" max="1528" width="8.7109375" style="10" customWidth="1"/>
    <col min="1529" max="1529" width="20.140625" style="10" customWidth="1"/>
    <col min="1530" max="1530" width="9" style="10"/>
    <col min="1531" max="1531" width="14.5703125" style="10" customWidth="1"/>
    <col min="1532" max="1779" width="9" style="10"/>
    <col min="1780" max="1780" width="7.5703125" style="10" customWidth="1"/>
    <col min="1781" max="1781" width="12" style="10" customWidth="1"/>
    <col min="1782" max="1782" width="55.28515625" style="10" customWidth="1"/>
    <col min="1783" max="1783" width="13.7109375" style="10" customWidth="1"/>
    <col min="1784" max="1784" width="8.7109375" style="10" customWidth="1"/>
    <col min="1785" max="1785" width="20.140625" style="10" customWidth="1"/>
    <col min="1786" max="1786" width="9" style="10"/>
    <col min="1787" max="1787" width="14.5703125" style="10" customWidth="1"/>
    <col min="1788" max="2035" width="9" style="10"/>
    <col min="2036" max="2036" width="7.5703125" style="10" customWidth="1"/>
    <col min="2037" max="2037" width="12" style="10" customWidth="1"/>
    <col min="2038" max="2038" width="55.28515625" style="10" customWidth="1"/>
    <col min="2039" max="2039" width="13.7109375" style="10" customWidth="1"/>
    <col min="2040" max="2040" width="8.7109375" style="10" customWidth="1"/>
    <col min="2041" max="2041" width="20.140625" style="10" customWidth="1"/>
    <col min="2042" max="2042" width="9" style="10"/>
    <col min="2043" max="2043" width="14.5703125" style="10" customWidth="1"/>
    <col min="2044" max="2291" width="9" style="10"/>
    <col min="2292" max="2292" width="7.5703125" style="10" customWidth="1"/>
    <col min="2293" max="2293" width="12" style="10" customWidth="1"/>
    <col min="2294" max="2294" width="55.28515625" style="10" customWidth="1"/>
    <col min="2295" max="2295" width="13.7109375" style="10" customWidth="1"/>
    <col min="2296" max="2296" width="8.7109375" style="10" customWidth="1"/>
    <col min="2297" max="2297" width="20.140625" style="10" customWidth="1"/>
    <col min="2298" max="2298" width="9" style="10"/>
    <col min="2299" max="2299" width="14.5703125" style="10" customWidth="1"/>
    <col min="2300" max="2547" width="9" style="10"/>
    <col min="2548" max="2548" width="7.5703125" style="10" customWidth="1"/>
    <col min="2549" max="2549" width="12" style="10" customWidth="1"/>
    <col min="2550" max="2550" width="55.28515625" style="10" customWidth="1"/>
    <col min="2551" max="2551" width="13.7109375" style="10" customWidth="1"/>
    <col min="2552" max="2552" width="8.7109375" style="10" customWidth="1"/>
    <col min="2553" max="2553" width="20.140625" style="10" customWidth="1"/>
    <col min="2554" max="2554" width="9" style="10"/>
    <col min="2555" max="2555" width="14.5703125" style="10" customWidth="1"/>
    <col min="2556" max="2803" width="9" style="10"/>
    <col min="2804" max="2804" width="7.5703125" style="10" customWidth="1"/>
    <col min="2805" max="2805" width="12" style="10" customWidth="1"/>
    <col min="2806" max="2806" width="55.28515625" style="10" customWidth="1"/>
    <col min="2807" max="2807" width="13.7109375" style="10" customWidth="1"/>
    <col min="2808" max="2808" width="8.7109375" style="10" customWidth="1"/>
    <col min="2809" max="2809" width="20.140625" style="10" customWidth="1"/>
    <col min="2810" max="2810" width="9" style="10"/>
    <col min="2811" max="2811" width="14.5703125" style="10" customWidth="1"/>
    <col min="2812" max="3059" width="9" style="10"/>
    <col min="3060" max="3060" width="7.5703125" style="10" customWidth="1"/>
    <col min="3061" max="3061" width="12" style="10" customWidth="1"/>
    <col min="3062" max="3062" width="55.28515625" style="10" customWidth="1"/>
    <col min="3063" max="3063" width="13.7109375" style="10" customWidth="1"/>
    <col min="3064" max="3064" width="8.7109375" style="10" customWidth="1"/>
    <col min="3065" max="3065" width="20.140625" style="10" customWidth="1"/>
    <col min="3066" max="3066" width="9" style="10"/>
    <col min="3067" max="3067" width="14.5703125" style="10" customWidth="1"/>
    <col min="3068" max="3315" width="9" style="10"/>
    <col min="3316" max="3316" width="7.5703125" style="10" customWidth="1"/>
    <col min="3317" max="3317" width="12" style="10" customWidth="1"/>
    <col min="3318" max="3318" width="55.28515625" style="10" customWidth="1"/>
    <col min="3319" max="3319" width="13.7109375" style="10" customWidth="1"/>
    <col min="3320" max="3320" width="8.7109375" style="10" customWidth="1"/>
    <col min="3321" max="3321" width="20.140625" style="10" customWidth="1"/>
    <col min="3322" max="3322" width="9" style="10"/>
    <col min="3323" max="3323" width="14.5703125" style="10" customWidth="1"/>
    <col min="3324" max="3571" width="9" style="10"/>
    <col min="3572" max="3572" width="7.5703125" style="10" customWidth="1"/>
    <col min="3573" max="3573" width="12" style="10" customWidth="1"/>
    <col min="3574" max="3574" width="55.28515625" style="10" customWidth="1"/>
    <col min="3575" max="3575" width="13.7109375" style="10" customWidth="1"/>
    <col min="3576" max="3576" width="8.7109375" style="10" customWidth="1"/>
    <col min="3577" max="3577" width="20.140625" style="10" customWidth="1"/>
    <col min="3578" max="3578" width="9" style="10"/>
    <col min="3579" max="3579" width="14.5703125" style="10" customWidth="1"/>
    <col min="3580" max="3827" width="9" style="10"/>
    <col min="3828" max="3828" width="7.5703125" style="10" customWidth="1"/>
    <col min="3829" max="3829" width="12" style="10" customWidth="1"/>
    <col min="3830" max="3830" width="55.28515625" style="10" customWidth="1"/>
    <col min="3831" max="3831" width="13.7109375" style="10" customWidth="1"/>
    <col min="3832" max="3832" width="8.7109375" style="10" customWidth="1"/>
    <col min="3833" max="3833" width="20.140625" style="10" customWidth="1"/>
    <col min="3834" max="3834" width="9" style="10"/>
    <col min="3835" max="3835" width="14.5703125" style="10" customWidth="1"/>
    <col min="3836" max="4083" width="9" style="10"/>
    <col min="4084" max="4084" width="7.5703125" style="10" customWidth="1"/>
    <col min="4085" max="4085" width="12" style="10" customWidth="1"/>
    <col min="4086" max="4086" width="55.28515625" style="10" customWidth="1"/>
    <col min="4087" max="4087" width="13.7109375" style="10" customWidth="1"/>
    <col min="4088" max="4088" width="8.7109375" style="10" customWidth="1"/>
    <col min="4089" max="4089" width="20.140625" style="10" customWidth="1"/>
    <col min="4090" max="4090" width="9" style="10"/>
    <col min="4091" max="4091" width="14.5703125" style="10" customWidth="1"/>
    <col min="4092" max="4339" width="9" style="10"/>
    <col min="4340" max="4340" width="7.5703125" style="10" customWidth="1"/>
    <col min="4341" max="4341" width="12" style="10" customWidth="1"/>
    <col min="4342" max="4342" width="55.28515625" style="10" customWidth="1"/>
    <col min="4343" max="4343" width="13.7109375" style="10" customWidth="1"/>
    <col min="4344" max="4344" width="8.7109375" style="10" customWidth="1"/>
    <col min="4345" max="4345" width="20.140625" style="10" customWidth="1"/>
    <col min="4346" max="4346" width="9" style="10"/>
    <col min="4347" max="4347" width="14.5703125" style="10" customWidth="1"/>
    <col min="4348" max="4595" width="9" style="10"/>
    <col min="4596" max="4596" width="7.5703125" style="10" customWidth="1"/>
    <col min="4597" max="4597" width="12" style="10" customWidth="1"/>
    <col min="4598" max="4598" width="55.28515625" style="10" customWidth="1"/>
    <col min="4599" max="4599" width="13.7109375" style="10" customWidth="1"/>
    <col min="4600" max="4600" width="8.7109375" style="10" customWidth="1"/>
    <col min="4601" max="4601" width="20.140625" style="10" customWidth="1"/>
    <col min="4602" max="4602" width="9" style="10"/>
    <col min="4603" max="4603" width="14.5703125" style="10" customWidth="1"/>
    <col min="4604" max="4851" width="9" style="10"/>
    <col min="4852" max="4852" width="7.5703125" style="10" customWidth="1"/>
    <col min="4853" max="4853" width="12" style="10" customWidth="1"/>
    <col min="4854" max="4854" width="55.28515625" style="10" customWidth="1"/>
    <col min="4855" max="4855" width="13.7109375" style="10" customWidth="1"/>
    <col min="4856" max="4856" width="8.7109375" style="10" customWidth="1"/>
    <col min="4857" max="4857" width="20.140625" style="10" customWidth="1"/>
    <col min="4858" max="4858" width="9" style="10"/>
    <col min="4859" max="4859" width="14.5703125" style="10" customWidth="1"/>
    <col min="4860" max="5107" width="9" style="10"/>
    <col min="5108" max="5108" width="7.5703125" style="10" customWidth="1"/>
    <col min="5109" max="5109" width="12" style="10" customWidth="1"/>
    <col min="5110" max="5110" width="55.28515625" style="10" customWidth="1"/>
    <col min="5111" max="5111" width="13.7109375" style="10" customWidth="1"/>
    <col min="5112" max="5112" width="8.7109375" style="10" customWidth="1"/>
    <col min="5113" max="5113" width="20.140625" style="10" customWidth="1"/>
    <col min="5114" max="5114" width="9" style="10"/>
    <col min="5115" max="5115" width="14.5703125" style="10" customWidth="1"/>
    <col min="5116" max="5363" width="9" style="10"/>
    <col min="5364" max="5364" width="7.5703125" style="10" customWidth="1"/>
    <col min="5365" max="5365" width="12" style="10" customWidth="1"/>
    <col min="5366" max="5366" width="55.28515625" style="10" customWidth="1"/>
    <col min="5367" max="5367" width="13.7109375" style="10" customWidth="1"/>
    <col min="5368" max="5368" width="8.7109375" style="10" customWidth="1"/>
    <col min="5369" max="5369" width="20.140625" style="10" customWidth="1"/>
    <col min="5370" max="5370" width="9" style="10"/>
    <col min="5371" max="5371" width="14.5703125" style="10" customWidth="1"/>
    <col min="5372" max="5619" width="9" style="10"/>
    <col min="5620" max="5620" width="7.5703125" style="10" customWidth="1"/>
    <col min="5621" max="5621" width="12" style="10" customWidth="1"/>
    <col min="5622" max="5622" width="55.28515625" style="10" customWidth="1"/>
    <col min="5623" max="5623" width="13.7109375" style="10" customWidth="1"/>
    <col min="5624" max="5624" width="8.7109375" style="10" customWidth="1"/>
    <col min="5625" max="5625" width="20.140625" style="10" customWidth="1"/>
    <col min="5626" max="5626" width="9" style="10"/>
    <col min="5627" max="5627" width="14.5703125" style="10" customWidth="1"/>
    <col min="5628" max="5875" width="9" style="10"/>
    <col min="5876" max="5876" width="7.5703125" style="10" customWidth="1"/>
    <col min="5877" max="5877" width="12" style="10" customWidth="1"/>
    <col min="5878" max="5878" width="55.28515625" style="10" customWidth="1"/>
    <col min="5879" max="5879" width="13.7109375" style="10" customWidth="1"/>
    <col min="5880" max="5880" width="8.7109375" style="10" customWidth="1"/>
    <col min="5881" max="5881" width="20.140625" style="10" customWidth="1"/>
    <col min="5882" max="5882" width="9" style="10"/>
    <col min="5883" max="5883" width="14.5703125" style="10" customWidth="1"/>
    <col min="5884" max="6131" width="9" style="10"/>
    <col min="6132" max="6132" width="7.5703125" style="10" customWidth="1"/>
    <col min="6133" max="6133" width="12" style="10" customWidth="1"/>
    <col min="6134" max="6134" width="55.28515625" style="10" customWidth="1"/>
    <col min="6135" max="6135" width="13.7109375" style="10" customWidth="1"/>
    <col min="6136" max="6136" width="8.7109375" style="10" customWidth="1"/>
    <col min="6137" max="6137" width="20.140625" style="10" customWidth="1"/>
    <col min="6138" max="6138" width="9" style="10"/>
    <col min="6139" max="6139" width="14.5703125" style="10" customWidth="1"/>
    <col min="6140" max="6387" width="9" style="10"/>
    <col min="6388" max="6388" width="7.5703125" style="10" customWidth="1"/>
    <col min="6389" max="6389" width="12" style="10" customWidth="1"/>
    <col min="6390" max="6390" width="55.28515625" style="10" customWidth="1"/>
    <col min="6391" max="6391" width="13.7109375" style="10" customWidth="1"/>
    <col min="6392" max="6392" width="8.7109375" style="10" customWidth="1"/>
    <col min="6393" max="6393" width="20.140625" style="10" customWidth="1"/>
    <col min="6394" max="6394" width="9" style="10"/>
    <col min="6395" max="6395" width="14.5703125" style="10" customWidth="1"/>
    <col min="6396" max="6643" width="9" style="10"/>
    <col min="6644" max="6644" width="7.5703125" style="10" customWidth="1"/>
    <col min="6645" max="6645" width="12" style="10" customWidth="1"/>
    <col min="6646" max="6646" width="55.28515625" style="10" customWidth="1"/>
    <col min="6647" max="6647" width="13.7109375" style="10" customWidth="1"/>
    <col min="6648" max="6648" width="8.7109375" style="10" customWidth="1"/>
    <col min="6649" max="6649" width="20.140625" style="10" customWidth="1"/>
    <col min="6650" max="6650" width="9" style="10"/>
    <col min="6651" max="6651" width="14.5703125" style="10" customWidth="1"/>
    <col min="6652" max="6899" width="9" style="10"/>
    <col min="6900" max="6900" width="7.5703125" style="10" customWidth="1"/>
    <col min="6901" max="6901" width="12" style="10" customWidth="1"/>
    <col min="6902" max="6902" width="55.28515625" style="10" customWidth="1"/>
    <col min="6903" max="6903" width="13.7109375" style="10" customWidth="1"/>
    <col min="6904" max="6904" width="8.7109375" style="10" customWidth="1"/>
    <col min="6905" max="6905" width="20.140625" style="10" customWidth="1"/>
    <col min="6906" max="6906" width="9" style="10"/>
    <col min="6907" max="6907" width="14.5703125" style="10" customWidth="1"/>
    <col min="6908" max="7155" width="9" style="10"/>
    <col min="7156" max="7156" width="7.5703125" style="10" customWidth="1"/>
    <col min="7157" max="7157" width="12" style="10" customWidth="1"/>
    <col min="7158" max="7158" width="55.28515625" style="10" customWidth="1"/>
    <col min="7159" max="7159" width="13.7109375" style="10" customWidth="1"/>
    <col min="7160" max="7160" width="8.7109375" style="10" customWidth="1"/>
    <col min="7161" max="7161" width="20.140625" style="10" customWidth="1"/>
    <col min="7162" max="7162" width="9" style="10"/>
    <col min="7163" max="7163" width="14.5703125" style="10" customWidth="1"/>
    <col min="7164" max="7411" width="9" style="10"/>
    <col min="7412" max="7412" width="7.5703125" style="10" customWidth="1"/>
    <col min="7413" max="7413" width="12" style="10" customWidth="1"/>
    <col min="7414" max="7414" width="55.28515625" style="10" customWidth="1"/>
    <col min="7415" max="7415" width="13.7109375" style="10" customWidth="1"/>
    <col min="7416" max="7416" width="8.7109375" style="10" customWidth="1"/>
    <col min="7417" max="7417" width="20.140625" style="10" customWidth="1"/>
    <col min="7418" max="7418" width="9" style="10"/>
    <col min="7419" max="7419" width="14.5703125" style="10" customWidth="1"/>
    <col min="7420" max="7667" width="9" style="10"/>
    <col min="7668" max="7668" width="7.5703125" style="10" customWidth="1"/>
    <col min="7669" max="7669" width="12" style="10" customWidth="1"/>
    <col min="7670" max="7670" width="55.28515625" style="10" customWidth="1"/>
    <col min="7671" max="7671" width="13.7109375" style="10" customWidth="1"/>
    <col min="7672" max="7672" width="8.7109375" style="10" customWidth="1"/>
    <col min="7673" max="7673" width="20.140625" style="10" customWidth="1"/>
    <col min="7674" max="7674" width="9" style="10"/>
    <col min="7675" max="7675" width="14.5703125" style="10" customWidth="1"/>
    <col min="7676" max="7923" width="9" style="10"/>
    <col min="7924" max="7924" width="7.5703125" style="10" customWidth="1"/>
    <col min="7925" max="7925" width="12" style="10" customWidth="1"/>
    <col min="7926" max="7926" width="55.28515625" style="10" customWidth="1"/>
    <col min="7927" max="7927" width="13.7109375" style="10" customWidth="1"/>
    <col min="7928" max="7928" width="8.7109375" style="10" customWidth="1"/>
    <col min="7929" max="7929" width="20.140625" style="10" customWidth="1"/>
    <col min="7930" max="7930" width="9" style="10"/>
    <col min="7931" max="7931" width="14.5703125" style="10" customWidth="1"/>
    <col min="7932" max="8179" width="9" style="10"/>
    <col min="8180" max="8180" width="7.5703125" style="10" customWidth="1"/>
    <col min="8181" max="8181" width="12" style="10" customWidth="1"/>
    <col min="8182" max="8182" width="55.28515625" style="10" customWidth="1"/>
    <col min="8183" max="8183" width="13.7109375" style="10" customWidth="1"/>
    <col min="8184" max="8184" width="8.7109375" style="10" customWidth="1"/>
    <col min="8185" max="8185" width="20.140625" style="10" customWidth="1"/>
    <col min="8186" max="8186" width="9" style="10"/>
    <col min="8187" max="8187" width="14.5703125" style="10" customWidth="1"/>
    <col min="8188" max="8435" width="9" style="10"/>
    <col min="8436" max="8436" width="7.5703125" style="10" customWidth="1"/>
    <col min="8437" max="8437" width="12" style="10" customWidth="1"/>
    <col min="8438" max="8438" width="55.28515625" style="10" customWidth="1"/>
    <col min="8439" max="8439" width="13.7109375" style="10" customWidth="1"/>
    <col min="8440" max="8440" width="8.7109375" style="10" customWidth="1"/>
    <col min="8441" max="8441" width="20.140625" style="10" customWidth="1"/>
    <col min="8442" max="8442" width="9" style="10"/>
    <col min="8443" max="8443" width="14.5703125" style="10" customWidth="1"/>
    <col min="8444" max="8691" width="9" style="10"/>
    <col min="8692" max="8692" width="7.5703125" style="10" customWidth="1"/>
    <col min="8693" max="8693" width="12" style="10" customWidth="1"/>
    <col min="8694" max="8694" width="55.28515625" style="10" customWidth="1"/>
    <col min="8695" max="8695" width="13.7109375" style="10" customWidth="1"/>
    <col min="8696" max="8696" width="8.7109375" style="10" customWidth="1"/>
    <col min="8697" max="8697" width="20.140625" style="10" customWidth="1"/>
    <col min="8698" max="8698" width="9" style="10"/>
    <col min="8699" max="8699" width="14.5703125" style="10" customWidth="1"/>
    <col min="8700" max="8947" width="9" style="10"/>
    <col min="8948" max="8948" width="7.5703125" style="10" customWidth="1"/>
    <col min="8949" max="8949" width="12" style="10" customWidth="1"/>
    <col min="8950" max="8950" width="55.28515625" style="10" customWidth="1"/>
    <col min="8951" max="8951" width="13.7109375" style="10" customWidth="1"/>
    <col min="8952" max="8952" width="8.7109375" style="10" customWidth="1"/>
    <col min="8953" max="8953" width="20.140625" style="10" customWidth="1"/>
    <col min="8954" max="8954" width="9" style="10"/>
    <col min="8955" max="8955" width="14.5703125" style="10" customWidth="1"/>
    <col min="8956" max="9203" width="9" style="10"/>
    <col min="9204" max="9204" width="7.5703125" style="10" customWidth="1"/>
    <col min="9205" max="9205" width="12" style="10" customWidth="1"/>
    <col min="9206" max="9206" width="55.28515625" style="10" customWidth="1"/>
    <col min="9207" max="9207" width="13.7109375" style="10" customWidth="1"/>
    <col min="9208" max="9208" width="8.7109375" style="10" customWidth="1"/>
    <col min="9209" max="9209" width="20.140625" style="10" customWidth="1"/>
    <col min="9210" max="9210" width="9" style="10"/>
    <col min="9211" max="9211" width="14.5703125" style="10" customWidth="1"/>
    <col min="9212" max="9459" width="9" style="10"/>
    <col min="9460" max="9460" width="7.5703125" style="10" customWidth="1"/>
    <col min="9461" max="9461" width="12" style="10" customWidth="1"/>
    <col min="9462" max="9462" width="55.28515625" style="10" customWidth="1"/>
    <col min="9463" max="9463" width="13.7109375" style="10" customWidth="1"/>
    <col min="9464" max="9464" width="8.7109375" style="10" customWidth="1"/>
    <col min="9465" max="9465" width="20.140625" style="10" customWidth="1"/>
    <col min="9466" max="9466" width="9" style="10"/>
    <col min="9467" max="9467" width="14.5703125" style="10" customWidth="1"/>
    <col min="9468" max="9715" width="9" style="10"/>
    <col min="9716" max="9716" width="7.5703125" style="10" customWidth="1"/>
    <col min="9717" max="9717" width="12" style="10" customWidth="1"/>
    <col min="9718" max="9718" width="55.28515625" style="10" customWidth="1"/>
    <col min="9719" max="9719" width="13.7109375" style="10" customWidth="1"/>
    <col min="9720" max="9720" width="8.7109375" style="10" customWidth="1"/>
    <col min="9721" max="9721" width="20.140625" style="10" customWidth="1"/>
    <col min="9722" max="9722" width="9" style="10"/>
    <col min="9723" max="9723" width="14.5703125" style="10" customWidth="1"/>
    <col min="9724" max="9971" width="9" style="10"/>
    <col min="9972" max="9972" width="7.5703125" style="10" customWidth="1"/>
    <col min="9973" max="9973" width="12" style="10" customWidth="1"/>
    <col min="9974" max="9974" width="55.28515625" style="10" customWidth="1"/>
    <col min="9975" max="9975" width="13.7109375" style="10" customWidth="1"/>
    <col min="9976" max="9976" width="8.7109375" style="10" customWidth="1"/>
    <col min="9977" max="9977" width="20.140625" style="10" customWidth="1"/>
    <col min="9978" max="9978" width="9" style="10"/>
    <col min="9979" max="9979" width="14.5703125" style="10" customWidth="1"/>
    <col min="9980" max="10227" width="9" style="10"/>
    <col min="10228" max="10228" width="7.5703125" style="10" customWidth="1"/>
    <col min="10229" max="10229" width="12" style="10" customWidth="1"/>
    <col min="10230" max="10230" width="55.28515625" style="10" customWidth="1"/>
    <col min="10231" max="10231" width="13.7109375" style="10" customWidth="1"/>
    <col min="10232" max="10232" width="8.7109375" style="10" customWidth="1"/>
    <col min="10233" max="10233" width="20.140625" style="10" customWidth="1"/>
    <col min="10234" max="10234" width="9" style="10"/>
    <col min="10235" max="10235" width="14.5703125" style="10" customWidth="1"/>
    <col min="10236" max="10483" width="9" style="10"/>
    <col min="10484" max="10484" width="7.5703125" style="10" customWidth="1"/>
    <col min="10485" max="10485" width="12" style="10" customWidth="1"/>
    <col min="10486" max="10486" width="55.28515625" style="10" customWidth="1"/>
    <col min="10487" max="10487" width="13.7109375" style="10" customWidth="1"/>
    <col min="10488" max="10488" width="8.7109375" style="10" customWidth="1"/>
    <col min="10489" max="10489" width="20.140625" style="10" customWidth="1"/>
    <col min="10490" max="10490" width="9" style="10"/>
    <col min="10491" max="10491" width="14.5703125" style="10" customWidth="1"/>
    <col min="10492" max="10739" width="9" style="10"/>
    <col min="10740" max="10740" width="7.5703125" style="10" customWidth="1"/>
    <col min="10741" max="10741" width="12" style="10" customWidth="1"/>
    <col min="10742" max="10742" width="55.28515625" style="10" customWidth="1"/>
    <col min="10743" max="10743" width="13.7109375" style="10" customWidth="1"/>
    <col min="10744" max="10744" width="8.7109375" style="10" customWidth="1"/>
    <col min="10745" max="10745" width="20.140625" style="10" customWidth="1"/>
    <col min="10746" max="10746" width="9" style="10"/>
    <col min="10747" max="10747" width="14.5703125" style="10" customWidth="1"/>
    <col min="10748" max="10995" width="9" style="10"/>
    <col min="10996" max="10996" width="7.5703125" style="10" customWidth="1"/>
    <col min="10997" max="10997" width="12" style="10" customWidth="1"/>
    <col min="10998" max="10998" width="55.28515625" style="10" customWidth="1"/>
    <col min="10999" max="10999" width="13.7109375" style="10" customWidth="1"/>
    <col min="11000" max="11000" width="8.7109375" style="10" customWidth="1"/>
    <col min="11001" max="11001" width="20.140625" style="10" customWidth="1"/>
    <col min="11002" max="11002" width="9" style="10"/>
    <col min="11003" max="11003" width="14.5703125" style="10" customWidth="1"/>
    <col min="11004" max="11251" width="9" style="10"/>
    <col min="11252" max="11252" width="7.5703125" style="10" customWidth="1"/>
    <col min="11253" max="11253" width="12" style="10" customWidth="1"/>
    <col min="11254" max="11254" width="55.28515625" style="10" customWidth="1"/>
    <col min="11255" max="11255" width="13.7109375" style="10" customWidth="1"/>
    <col min="11256" max="11256" width="8.7109375" style="10" customWidth="1"/>
    <col min="11257" max="11257" width="20.140625" style="10" customWidth="1"/>
    <col min="11258" max="11258" width="9" style="10"/>
    <col min="11259" max="11259" width="14.5703125" style="10" customWidth="1"/>
    <col min="11260" max="11507" width="9" style="10"/>
    <col min="11508" max="11508" width="7.5703125" style="10" customWidth="1"/>
    <col min="11509" max="11509" width="12" style="10" customWidth="1"/>
    <col min="11510" max="11510" width="55.28515625" style="10" customWidth="1"/>
    <col min="11511" max="11511" width="13.7109375" style="10" customWidth="1"/>
    <col min="11512" max="11512" width="8.7109375" style="10" customWidth="1"/>
    <col min="11513" max="11513" width="20.140625" style="10" customWidth="1"/>
    <col min="11514" max="11514" width="9" style="10"/>
    <col min="11515" max="11515" width="14.5703125" style="10" customWidth="1"/>
    <col min="11516" max="11763" width="9" style="10"/>
    <col min="11764" max="11764" width="7.5703125" style="10" customWidth="1"/>
    <col min="11765" max="11765" width="12" style="10" customWidth="1"/>
    <col min="11766" max="11766" width="55.28515625" style="10" customWidth="1"/>
    <col min="11767" max="11767" width="13.7109375" style="10" customWidth="1"/>
    <col min="11768" max="11768" width="8.7109375" style="10" customWidth="1"/>
    <col min="11769" max="11769" width="20.140625" style="10" customWidth="1"/>
    <col min="11770" max="11770" width="9" style="10"/>
    <col min="11771" max="11771" width="14.5703125" style="10" customWidth="1"/>
    <col min="11772" max="12019" width="9" style="10"/>
    <col min="12020" max="12020" width="7.5703125" style="10" customWidth="1"/>
    <col min="12021" max="12021" width="12" style="10" customWidth="1"/>
    <col min="12022" max="12022" width="55.28515625" style="10" customWidth="1"/>
    <col min="12023" max="12023" width="13.7109375" style="10" customWidth="1"/>
    <col min="12024" max="12024" width="8.7109375" style="10" customWidth="1"/>
    <col min="12025" max="12025" width="20.140625" style="10" customWidth="1"/>
    <col min="12026" max="12026" width="9" style="10"/>
    <col min="12027" max="12027" width="14.5703125" style="10" customWidth="1"/>
    <col min="12028" max="12275" width="9" style="10"/>
    <col min="12276" max="12276" width="7.5703125" style="10" customWidth="1"/>
    <col min="12277" max="12277" width="12" style="10" customWidth="1"/>
    <col min="12278" max="12278" width="55.28515625" style="10" customWidth="1"/>
    <col min="12279" max="12279" width="13.7109375" style="10" customWidth="1"/>
    <col min="12280" max="12280" width="8.7109375" style="10" customWidth="1"/>
    <col min="12281" max="12281" width="20.140625" style="10" customWidth="1"/>
    <col min="12282" max="12282" width="9" style="10"/>
    <col min="12283" max="12283" width="14.5703125" style="10" customWidth="1"/>
    <col min="12284" max="12531" width="9" style="10"/>
    <col min="12532" max="12532" width="7.5703125" style="10" customWidth="1"/>
    <col min="12533" max="12533" width="12" style="10" customWidth="1"/>
    <col min="12534" max="12534" width="55.28515625" style="10" customWidth="1"/>
    <col min="12535" max="12535" width="13.7109375" style="10" customWidth="1"/>
    <col min="12536" max="12536" width="8.7109375" style="10" customWidth="1"/>
    <col min="12537" max="12537" width="20.140625" style="10" customWidth="1"/>
    <col min="12538" max="12538" width="9" style="10"/>
    <col min="12539" max="12539" width="14.5703125" style="10" customWidth="1"/>
    <col min="12540" max="12787" width="9" style="10"/>
    <col min="12788" max="12788" width="7.5703125" style="10" customWidth="1"/>
    <col min="12789" max="12789" width="12" style="10" customWidth="1"/>
    <col min="12790" max="12790" width="55.28515625" style="10" customWidth="1"/>
    <col min="12791" max="12791" width="13.7109375" style="10" customWidth="1"/>
    <col min="12792" max="12792" width="8.7109375" style="10" customWidth="1"/>
    <col min="12793" max="12793" width="20.140625" style="10" customWidth="1"/>
    <col min="12794" max="12794" width="9" style="10"/>
    <col min="12795" max="12795" width="14.5703125" style="10" customWidth="1"/>
    <col min="12796" max="13043" width="9" style="10"/>
    <col min="13044" max="13044" width="7.5703125" style="10" customWidth="1"/>
    <col min="13045" max="13045" width="12" style="10" customWidth="1"/>
    <col min="13046" max="13046" width="55.28515625" style="10" customWidth="1"/>
    <col min="13047" max="13047" width="13.7109375" style="10" customWidth="1"/>
    <col min="13048" max="13048" width="8.7109375" style="10" customWidth="1"/>
    <col min="13049" max="13049" width="20.140625" style="10" customWidth="1"/>
    <col min="13050" max="13050" width="9" style="10"/>
    <col min="13051" max="13051" width="14.5703125" style="10" customWidth="1"/>
    <col min="13052" max="13299" width="9" style="10"/>
    <col min="13300" max="13300" width="7.5703125" style="10" customWidth="1"/>
    <col min="13301" max="13301" width="12" style="10" customWidth="1"/>
    <col min="13302" max="13302" width="55.28515625" style="10" customWidth="1"/>
    <col min="13303" max="13303" width="13.7109375" style="10" customWidth="1"/>
    <col min="13304" max="13304" width="8.7109375" style="10" customWidth="1"/>
    <col min="13305" max="13305" width="20.140625" style="10" customWidth="1"/>
    <col min="13306" max="13306" width="9" style="10"/>
    <col min="13307" max="13307" width="14.5703125" style="10" customWidth="1"/>
    <col min="13308" max="13555" width="9" style="10"/>
    <col min="13556" max="13556" width="7.5703125" style="10" customWidth="1"/>
    <col min="13557" max="13557" width="12" style="10" customWidth="1"/>
    <col min="13558" max="13558" width="55.28515625" style="10" customWidth="1"/>
    <col min="13559" max="13559" width="13.7109375" style="10" customWidth="1"/>
    <col min="13560" max="13560" width="8.7109375" style="10" customWidth="1"/>
    <col min="13561" max="13561" width="20.140625" style="10" customWidth="1"/>
    <col min="13562" max="13562" width="9" style="10"/>
    <col min="13563" max="13563" width="14.5703125" style="10" customWidth="1"/>
    <col min="13564" max="13811" width="9" style="10"/>
    <col min="13812" max="13812" width="7.5703125" style="10" customWidth="1"/>
    <col min="13813" max="13813" width="12" style="10" customWidth="1"/>
    <col min="13814" max="13814" width="55.28515625" style="10" customWidth="1"/>
    <col min="13815" max="13815" width="13.7109375" style="10" customWidth="1"/>
    <col min="13816" max="13816" width="8.7109375" style="10" customWidth="1"/>
    <col min="13817" max="13817" width="20.140625" style="10" customWidth="1"/>
    <col min="13818" max="13818" width="9" style="10"/>
    <col min="13819" max="13819" width="14.5703125" style="10" customWidth="1"/>
    <col min="13820" max="14067" width="9" style="10"/>
    <col min="14068" max="14068" width="7.5703125" style="10" customWidth="1"/>
    <col min="14069" max="14069" width="12" style="10" customWidth="1"/>
    <col min="14070" max="14070" width="55.28515625" style="10" customWidth="1"/>
    <col min="14071" max="14071" width="13.7109375" style="10" customWidth="1"/>
    <col min="14072" max="14072" width="8.7109375" style="10" customWidth="1"/>
    <col min="14073" max="14073" width="20.140625" style="10" customWidth="1"/>
    <col min="14074" max="14074" width="9" style="10"/>
    <col min="14075" max="14075" width="14.5703125" style="10" customWidth="1"/>
    <col min="14076" max="14323" width="9" style="10"/>
    <col min="14324" max="14324" width="7.5703125" style="10" customWidth="1"/>
    <col min="14325" max="14325" width="12" style="10" customWidth="1"/>
    <col min="14326" max="14326" width="55.28515625" style="10" customWidth="1"/>
    <col min="14327" max="14327" width="13.7109375" style="10" customWidth="1"/>
    <col min="14328" max="14328" width="8.7109375" style="10" customWidth="1"/>
    <col min="14329" max="14329" width="20.140625" style="10" customWidth="1"/>
    <col min="14330" max="14330" width="9" style="10"/>
    <col min="14331" max="14331" width="14.5703125" style="10" customWidth="1"/>
    <col min="14332" max="14579" width="9" style="10"/>
    <col min="14580" max="14580" width="7.5703125" style="10" customWidth="1"/>
    <col min="14581" max="14581" width="12" style="10" customWidth="1"/>
    <col min="14582" max="14582" width="55.28515625" style="10" customWidth="1"/>
    <col min="14583" max="14583" width="13.7109375" style="10" customWidth="1"/>
    <col min="14584" max="14584" width="8.7109375" style="10" customWidth="1"/>
    <col min="14585" max="14585" width="20.140625" style="10" customWidth="1"/>
    <col min="14586" max="14586" width="9" style="10"/>
    <col min="14587" max="14587" width="14.5703125" style="10" customWidth="1"/>
    <col min="14588" max="14835" width="9" style="10"/>
    <col min="14836" max="14836" width="7.5703125" style="10" customWidth="1"/>
    <col min="14837" max="14837" width="12" style="10" customWidth="1"/>
    <col min="14838" max="14838" width="55.28515625" style="10" customWidth="1"/>
    <col min="14839" max="14839" width="13.7109375" style="10" customWidth="1"/>
    <col min="14840" max="14840" width="8.7109375" style="10" customWidth="1"/>
    <col min="14841" max="14841" width="20.140625" style="10" customWidth="1"/>
    <col min="14842" max="14842" width="9" style="10"/>
    <col min="14843" max="14843" width="14.5703125" style="10" customWidth="1"/>
    <col min="14844" max="15091" width="9" style="10"/>
    <col min="15092" max="15092" width="7.5703125" style="10" customWidth="1"/>
    <col min="15093" max="15093" width="12" style="10" customWidth="1"/>
    <col min="15094" max="15094" width="55.28515625" style="10" customWidth="1"/>
    <col min="15095" max="15095" width="13.7109375" style="10" customWidth="1"/>
    <col min="15096" max="15096" width="8.7109375" style="10" customWidth="1"/>
    <col min="15097" max="15097" width="20.140625" style="10" customWidth="1"/>
    <col min="15098" max="15098" width="9" style="10"/>
    <col min="15099" max="15099" width="14.5703125" style="10" customWidth="1"/>
    <col min="15100" max="15347" width="9" style="10"/>
    <col min="15348" max="15348" width="7.5703125" style="10" customWidth="1"/>
    <col min="15349" max="15349" width="12" style="10" customWidth="1"/>
    <col min="15350" max="15350" width="55.28515625" style="10" customWidth="1"/>
    <col min="15351" max="15351" width="13.7109375" style="10" customWidth="1"/>
    <col min="15352" max="15352" width="8.7109375" style="10" customWidth="1"/>
    <col min="15353" max="15353" width="20.140625" style="10" customWidth="1"/>
    <col min="15354" max="15354" width="9" style="10"/>
    <col min="15355" max="15355" width="14.5703125" style="10" customWidth="1"/>
    <col min="15356" max="15603" width="9" style="10"/>
    <col min="15604" max="15604" width="7.5703125" style="10" customWidth="1"/>
    <col min="15605" max="15605" width="12" style="10" customWidth="1"/>
    <col min="15606" max="15606" width="55.28515625" style="10" customWidth="1"/>
    <col min="15607" max="15607" width="13.7109375" style="10" customWidth="1"/>
    <col min="15608" max="15608" width="8.7109375" style="10" customWidth="1"/>
    <col min="15609" max="15609" width="20.140625" style="10" customWidth="1"/>
    <col min="15610" max="15610" width="9" style="10"/>
    <col min="15611" max="15611" width="14.5703125" style="10" customWidth="1"/>
    <col min="15612" max="15859" width="9" style="10"/>
    <col min="15860" max="15860" width="7.5703125" style="10" customWidth="1"/>
    <col min="15861" max="15861" width="12" style="10" customWidth="1"/>
    <col min="15862" max="15862" width="55.28515625" style="10" customWidth="1"/>
    <col min="15863" max="15863" width="13.7109375" style="10" customWidth="1"/>
    <col min="15864" max="15864" width="8.7109375" style="10" customWidth="1"/>
    <col min="15865" max="15865" width="20.140625" style="10" customWidth="1"/>
    <col min="15866" max="15866" width="9" style="10"/>
    <col min="15867" max="15867" width="14.5703125" style="10" customWidth="1"/>
    <col min="15868" max="16115" width="9" style="10"/>
    <col min="16116" max="16116" width="7.5703125" style="10" customWidth="1"/>
    <col min="16117" max="16117" width="12" style="10" customWidth="1"/>
    <col min="16118" max="16118" width="55.28515625" style="10" customWidth="1"/>
    <col min="16119" max="16119" width="13.7109375" style="10" customWidth="1"/>
    <col min="16120" max="16120" width="8.7109375" style="10" customWidth="1"/>
    <col min="16121" max="16121" width="20.140625" style="10" customWidth="1"/>
    <col min="16122" max="16122" width="9" style="10"/>
    <col min="16123" max="16123" width="14.5703125" style="10" customWidth="1"/>
    <col min="16124" max="16384" width="9" style="10"/>
  </cols>
  <sheetData>
    <row r="1" spans="1:12" s="8" customFormat="1" ht="20.25" customHeight="1">
      <c r="A1" s="289" t="s">
        <v>75</v>
      </c>
      <c r="B1" s="289"/>
      <c r="C1" s="289"/>
      <c r="D1" s="289"/>
      <c r="E1" s="289"/>
      <c r="F1" s="289"/>
      <c r="G1" s="11"/>
      <c r="H1" s="11"/>
      <c r="I1" s="11"/>
      <c r="J1" s="11"/>
      <c r="K1" s="11"/>
      <c r="L1" s="11"/>
    </row>
    <row r="2" spans="1:12" s="8" customFormat="1" ht="21" customHeight="1">
      <c r="A2" s="290" t="s">
        <v>76</v>
      </c>
      <c r="B2" s="290"/>
      <c r="C2" s="290"/>
      <c r="D2" s="290"/>
      <c r="E2" s="290"/>
      <c r="F2" s="290"/>
    </row>
    <row r="3" spans="1:12" s="8" customFormat="1" ht="65.25" customHeight="1">
      <c r="A3" s="291" t="s">
        <v>266</v>
      </c>
      <c r="B3" s="291"/>
      <c r="C3" s="291"/>
      <c r="D3" s="291"/>
      <c r="E3" s="291"/>
      <c r="F3" s="291"/>
    </row>
    <row r="4" spans="1:12" s="9" customFormat="1" ht="17.25" customHeight="1">
      <c r="A4" s="293" t="s">
        <v>77</v>
      </c>
      <c r="B4" s="295" t="s">
        <v>78</v>
      </c>
      <c r="C4" s="297" t="s">
        <v>79</v>
      </c>
      <c r="D4" s="292" t="s">
        <v>80</v>
      </c>
      <c r="E4" s="292"/>
      <c r="F4" s="292"/>
      <c r="G4" s="12"/>
    </row>
    <row r="5" spans="1:12" s="9" customFormat="1" ht="18" customHeight="1">
      <c r="A5" s="293"/>
      <c r="B5" s="295"/>
      <c r="C5" s="297"/>
      <c r="D5" s="150" t="s">
        <v>81</v>
      </c>
      <c r="E5" s="150" t="s">
        <v>82</v>
      </c>
      <c r="F5" s="150" t="s">
        <v>83</v>
      </c>
      <c r="G5" s="12"/>
    </row>
    <row r="6" spans="1:12" ht="157.5">
      <c r="A6" s="174">
        <v>1</v>
      </c>
      <c r="B6" s="175"/>
      <c r="C6" s="176" t="s">
        <v>140</v>
      </c>
      <c r="D6" s="177"/>
      <c r="E6" s="178"/>
      <c r="F6" s="179">
        <f t="shared" ref="F6:F27" si="0">PRODUCT(B6:D6)</f>
        <v>0</v>
      </c>
    </row>
    <row r="7" spans="1:12">
      <c r="A7" s="152"/>
      <c r="B7" s="153">
        <f>'DET- New'!I10</f>
        <v>1.7999999999999998</v>
      </c>
      <c r="C7" s="158" t="s">
        <v>141</v>
      </c>
      <c r="D7" s="155">
        <f>[2]building!$C$6</f>
        <v>224.84</v>
      </c>
      <c r="E7" s="159" t="s">
        <v>12</v>
      </c>
      <c r="F7" s="157">
        <f t="shared" si="0"/>
        <v>404.71199999999999</v>
      </c>
      <c r="G7" s="151"/>
    </row>
    <row r="8" spans="1:12" ht="78.75">
      <c r="A8" s="152">
        <v>2</v>
      </c>
      <c r="B8" s="153">
        <f>'DET- New'!I15</f>
        <v>0.30000000000000004</v>
      </c>
      <c r="C8" s="160" t="s">
        <v>142</v>
      </c>
      <c r="D8" s="155">
        <f>[2]building!$C$551</f>
        <v>329.56</v>
      </c>
      <c r="E8" s="159" t="s">
        <v>12</v>
      </c>
      <c r="F8" s="157">
        <f t="shared" si="0"/>
        <v>98.868000000000009</v>
      </c>
    </row>
    <row r="9" spans="1:12" ht="110.25">
      <c r="A9" s="152">
        <v>3</v>
      </c>
      <c r="B9" s="153">
        <f>'DET- New'!I20</f>
        <v>0.5</v>
      </c>
      <c r="C9" s="154" t="s">
        <v>93</v>
      </c>
      <c r="D9" s="155">
        <f>[2]building!$C$45</f>
        <v>4277.54</v>
      </c>
      <c r="E9" s="159" t="s">
        <v>12</v>
      </c>
      <c r="F9" s="157">
        <f t="shared" si="0"/>
        <v>2138.77</v>
      </c>
    </row>
    <row r="10" spans="1:12" ht="110.25">
      <c r="A10" s="152">
        <v>4</v>
      </c>
      <c r="B10" s="153"/>
      <c r="C10" s="154" t="s">
        <v>143</v>
      </c>
      <c r="D10" s="155"/>
      <c r="E10" s="156"/>
      <c r="F10" s="157">
        <f t="shared" si="0"/>
        <v>0</v>
      </c>
    </row>
    <row r="11" spans="1:12">
      <c r="A11" s="152"/>
      <c r="B11" s="153">
        <f>'DET- New'!I26</f>
        <v>36</v>
      </c>
      <c r="C11" s="158" t="s">
        <v>144</v>
      </c>
      <c r="D11" s="161">
        <f>[2]building!$C$137</f>
        <v>794.74</v>
      </c>
      <c r="E11" s="156" t="s">
        <v>11</v>
      </c>
      <c r="F11" s="157">
        <f t="shared" si="0"/>
        <v>28610.639999999999</v>
      </c>
    </row>
    <row r="12" spans="1:12" ht="78.75">
      <c r="A12" s="152">
        <v>5</v>
      </c>
      <c r="B12" s="153">
        <f>'DET- New'!I32</f>
        <v>54</v>
      </c>
      <c r="C12" s="158" t="s">
        <v>145</v>
      </c>
      <c r="D12" s="155">
        <f>[2]building!$C$330</f>
        <v>467.71</v>
      </c>
      <c r="E12" s="159" t="s">
        <v>11</v>
      </c>
      <c r="F12" s="157">
        <f t="shared" si="0"/>
        <v>25256.34</v>
      </c>
      <c r="G12" s="10">
        <v>28</v>
      </c>
    </row>
    <row r="13" spans="1:12" ht="78.75">
      <c r="A13" s="152">
        <v>6</v>
      </c>
      <c r="B13" s="153">
        <f>'DET- New'!I38</f>
        <v>54</v>
      </c>
      <c r="C13" s="154" t="s">
        <v>92</v>
      </c>
      <c r="D13" s="155">
        <f>[2]building!$C$341</f>
        <v>226.97</v>
      </c>
      <c r="E13" s="159" t="s">
        <v>11</v>
      </c>
      <c r="F13" s="157">
        <f t="shared" si="0"/>
        <v>12256.38</v>
      </c>
      <c r="G13" s="10">
        <v>33</v>
      </c>
    </row>
    <row r="14" spans="1:12" ht="63">
      <c r="A14" s="152">
        <v>7</v>
      </c>
      <c r="B14" s="153">
        <f>'DET- New'!I50</f>
        <v>1095.3</v>
      </c>
      <c r="C14" s="162" t="s">
        <v>146</v>
      </c>
      <c r="D14" s="155">
        <f>[2]building!$C$552</f>
        <v>251.45</v>
      </c>
      <c r="E14" s="159" t="s">
        <v>11</v>
      </c>
      <c r="F14" s="157">
        <f t="shared" si="0"/>
        <v>275413.185</v>
      </c>
      <c r="G14" s="10">
        <v>31.7</v>
      </c>
    </row>
    <row r="15" spans="1:12" ht="173.25">
      <c r="A15" s="152">
        <v>8</v>
      </c>
      <c r="B15" s="153"/>
      <c r="C15" s="163" t="s">
        <v>101</v>
      </c>
      <c r="D15" s="155"/>
      <c r="E15" s="156"/>
      <c r="F15" s="157">
        <f t="shared" si="0"/>
        <v>0</v>
      </c>
      <c r="G15" s="10">
        <f>B14*G14</f>
        <v>34721.009999999995</v>
      </c>
    </row>
    <row r="16" spans="1:12" ht="31.5">
      <c r="A16" s="163"/>
      <c r="B16" s="153">
        <f>'DET- New'!I61</f>
        <v>367</v>
      </c>
      <c r="C16" s="158" t="s">
        <v>100</v>
      </c>
      <c r="D16" s="155">
        <f>[2]building!$C$879</f>
        <v>223.26</v>
      </c>
      <c r="E16" s="159" t="s">
        <v>17</v>
      </c>
      <c r="F16" s="157">
        <f t="shared" si="0"/>
        <v>81936.42</v>
      </c>
    </row>
    <row r="17" spans="1:7" ht="126">
      <c r="A17" s="152">
        <v>9</v>
      </c>
      <c r="B17" s="153"/>
      <c r="C17" s="158" t="s">
        <v>147</v>
      </c>
      <c r="D17" s="155"/>
      <c r="E17" s="156"/>
      <c r="F17" s="157">
        <f t="shared" si="0"/>
        <v>0</v>
      </c>
    </row>
    <row r="18" spans="1:7">
      <c r="A18" s="152"/>
      <c r="B18" s="153">
        <f>'DET- New'!I67</f>
        <v>60</v>
      </c>
      <c r="C18" s="164" t="s">
        <v>148</v>
      </c>
      <c r="D18" s="155">
        <f>[2]building!$C$846</f>
        <v>456.33</v>
      </c>
      <c r="E18" s="159" t="s">
        <v>17</v>
      </c>
      <c r="F18" s="157">
        <f t="shared" si="0"/>
        <v>27379.8</v>
      </c>
    </row>
    <row r="19" spans="1:7">
      <c r="A19" s="152"/>
      <c r="B19" s="153">
        <f>'DET- New'!I72</f>
        <v>60</v>
      </c>
      <c r="C19" s="164" t="s">
        <v>149</v>
      </c>
      <c r="D19" s="155">
        <f>[2]building!$C$847</f>
        <v>766.55</v>
      </c>
      <c r="E19" s="159" t="s">
        <v>17</v>
      </c>
      <c r="F19" s="157">
        <f t="shared" si="0"/>
        <v>45993</v>
      </c>
    </row>
    <row r="20" spans="1:7" ht="78.75">
      <c r="A20" s="152">
        <v>10</v>
      </c>
      <c r="B20" s="153"/>
      <c r="C20" s="170" t="s">
        <v>197</v>
      </c>
      <c r="D20" s="155"/>
      <c r="E20" s="159"/>
      <c r="F20" s="157"/>
    </row>
    <row r="21" spans="1:7">
      <c r="A21" s="152"/>
      <c r="B21" s="153">
        <v>60</v>
      </c>
      <c r="C21" s="180" t="s">
        <v>198</v>
      </c>
      <c r="D21" s="155">
        <v>425</v>
      </c>
      <c r="E21" s="159" t="s">
        <v>3</v>
      </c>
      <c r="F21" s="157">
        <f t="shared" si="0"/>
        <v>25500</v>
      </c>
    </row>
    <row r="22" spans="1:7" ht="157.5">
      <c r="A22" s="152">
        <v>11</v>
      </c>
      <c r="B22" s="153"/>
      <c r="C22" s="154" t="s">
        <v>174</v>
      </c>
      <c r="D22" s="155"/>
      <c r="E22" s="159"/>
      <c r="F22" s="157"/>
    </row>
    <row r="23" spans="1:7">
      <c r="A23" s="152"/>
      <c r="B23" s="153"/>
      <c r="C23" s="154" t="s">
        <v>175</v>
      </c>
      <c r="D23" s="155"/>
      <c r="E23" s="159"/>
      <c r="F23" s="157"/>
    </row>
    <row r="24" spans="1:7">
      <c r="A24" s="152"/>
      <c r="B24" s="153">
        <f>'DET- New'!I84</f>
        <v>27.5</v>
      </c>
      <c r="C24" s="158" t="s">
        <v>176</v>
      </c>
      <c r="D24" s="155">
        <f>[2]Data!$K$538</f>
        <v>1409.79</v>
      </c>
      <c r="E24" s="156" t="s">
        <v>11</v>
      </c>
      <c r="F24" s="157">
        <f t="shared" si="0"/>
        <v>38769.224999999999</v>
      </c>
      <c r="G24" s="10">
        <f>[2]Data!$K$562</f>
        <v>1558.24</v>
      </c>
    </row>
    <row r="25" spans="1:7" ht="141.75">
      <c r="A25" s="152">
        <v>12</v>
      </c>
      <c r="B25" s="153">
        <f>'DET- New'!I91</f>
        <v>598.29999999999995</v>
      </c>
      <c r="C25" s="165" t="s">
        <v>151</v>
      </c>
      <c r="D25" s="155">
        <f>[2]Data!$R$1326</f>
        <v>222.05</v>
      </c>
      <c r="E25" s="156" t="s">
        <v>11</v>
      </c>
      <c r="F25" s="157">
        <f t="shared" si="0"/>
        <v>132852.51499999998</v>
      </c>
    </row>
    <row r="26" spans="1:7" ht="47.25">
      <c r="A26" s="152">
        <v>13</v>
      </c>
      <c r="B26" s="153">
        <f>'DET- New'!I97</f>
        <v>220.4</v>
      </c>
      <c r="C26" s="166" t="s">
        <v>152</v>
      </c>
      <c r="D26" s="167">
        <f>[2]building!$C$348</f>
        <v>43.02</v>
      </c>
      <c r="E26" s="168" t="s">
        <v>11</v>
      </c>
      <c r="F26" s="157">
        <f t="shared" si="0"/>
        <v>9481.6080000000002</v>
      </c>
    </row>
    <row r="27" spans="1:7" ht="78.75">
      <c r="A27" s="152">
        <v>14</v>
      </c>
      <c r="B27" s="169">
        <f>BBS!J11</f>
        <v>0.15471360000000001</v>
      </c>
      <c r="C27" s="170" t="s">
        <v>189</v>
      </c>
      <c r="D27" s="167">
        <f>[2]building!$C$874</f>
        <v>80338.3</v>
      </c>
      <c r="E27" s="171" t="s">
        <v>102</v>
      </c>
      <c r="F27" s="157">
        <f t="shared" si="0"/>
        <v>12429.42761088</v>
      </c>
    </row>
    <row r="28" spans="1:7" ht="141.75">
      <c r="A28" s="152">
        <v>15</v>
      </c>
      <c r="B28" s="153">
        <f>'DET- New'!I102</f>
        <v>4</v>
      </c>
      <c r="C28" s="158" t="s">
        <v>199</v>
      </c>
      <c r="D28" s="167">
        <f>[2]Data!$K$1365</f>
        <v>1135.04</v>
      </c>
      <c r="E28" s="168" t="s">
        <v>11</v>
      </c>
      <c r="F28" s="157">
        <f t="shared" ref="F28" si="1">PRODUCT(B28:D28)</f>
        <v>4540.16</v>
      </c>
    </row>
    <row r="29" spans="1:7" ht="63">
      <c r="A29" s="152">
        <v>16</v>
      </c>
      <c r="B29" s="153">
        <f>'DET- New'!I107</f>
        <v>4</v>
      </c>
      <c r="C29" s="160" t="s">
        <v>201</v>
      </c>
      <c r="D29" s="167">
        <f>[2]Data!$K$1344</f>
        <v>296.14999999999998</v>
      </c>
      <c r="E29" s="168" t="s">
        <v>11</v>
      </c>
      <c r="F29" s="157">
        <f t="shared" ref="F29:F32" si="2">PRODUCT(B29:D29)</f>
        <v>1184.5999999999999</v>
      </c>
    </row>
    <row r="30" spans="1:7" ht="63">
      <c r="A30" s="152">
        <v>17</v>
      </c>
      <c r="B30" s="153">
        <f>'DET- New'!I111</f>
        <v>10</v>
      </c>
      <c r="C30" s="181" t="s">
        <v>205</v>
      </c>
      <c r="D30" s="167">
        <v>3500</v>
      </c>
      <c r="E30" s="171" t="s">
        <v>206</v>
      </c>
      <c r="F30" s="157">
        <f t="shared" ref="F30" si="3">PRODUCT(B30:D30)</f>
        <v>35000</v>
      </c>
    </row>
    <row r="31" spans="1:7" ht="78.75">
      <c r="A31" s="152">
        <v>18</v>
      </c>
      <c r="B31" s="153">
        <f>'DET- New'!I116</f>
        <v>5</v>
      </c>
      <c r="C31" s="181" t="s">
        <v>202</v>
      </c>
      <c r="D31" s="167">
        <v>2300</v>
      </c>
      <c r="E31" s="171" t="s">
        <v>3</v>
      </c>
      <c r="F31" s="157">
        <f t="shared" si="2"/>
        <v>11500</v>
      </c>
    </row>
    <row r="32" spans="1:7" ht="78.75">
      <c r="A32" s="152">
        <v>19</v>
      </c>
      <c r="B32" s="153">
        <f>'DET- New'!I120</f>
        <v>40</v>
      </c>
      <c r="C32" s="181" t="s">
        <v>203</v>
      </c>
      <c r="D32" s="167">
        <v>240</v>
      </c>
      <c r="E32" s="171" t="s">
        <v>17</v>
      </c>
      <c r="F32" s="157">
        <f t="shared" si="2"/>
        <v>9600</v>
      </c>
    </row>
    <row r="33" spans="1:9" ht="27" customHeight="1">
      <c r="A33" s="182"/>
      <c r="B33" s="183"/>
      <c r="C33" s="184" t="s">
        <v>84</v>
      </c>
      <c r="D33" s="185"/>
      <c r="E33" s="185"/>
      <c r="F33" s="186">
        <f>SUM(F6:F32)</f>
        <v>780345.65061087999</v>
      </c>
    </row>
    <row r="34" spans="1:9" ht="28.5" customHeight="1">
      <c r="A34" s="104">
        <v>20</v>
      </c>
      <c r="B34" s="89"/>
      <c r="C34" s="80" t="s">
        <v>85</v>
      </c>
      <c r="D34" s="115" t="s">
        <v>32</v>
      </c>
      <c r="E34" s="60"/>
      <c r="F34" s="81">
        <f>F33*12%</f>
        <v>93641.478073305596</v>
      </c>
    </row>
    <row r="35" spans="1:9" ht="23.25" customHeight="1">
      <c r="A35" s="82"/>
      <c r="B35" s="89"/>
      <c r="C35" s="52" t="s">
        <v>86</v>
      </c>
      <c r="D35" s="115"/>
      <c r="E35" s="60"/>
      <c r="F35" s="83">
        <f>SUM(F33:F34)</f>
        <v>873987.12868418556</v>
      </c>
    </row>
    <row r="36" spans="1:9" ht="24" customHeight="1">
      <c r="A36" s="102">
        <v>21</v>
      </c>
      <c r="B36" s="84"/>
      <c r="C36" s="85" t="s">
        <v>89</v>
      </c>
      <c r="D36" s="117" t="s">
        <v>32</v>
      </c>
      <c r="E36" s="84"/>
      <c r="F36" s="86">
        <f>F35*1%</f>
        <v>8739.8712868418552</v>
      </c>
      <c r="I36" s="13"/>
    </row>
    <row r="37" spans="1:9" ht="25.5" customHeight="1">
      <c r="A37" s="102">
        <v>22</v>
      </c>
      <c r="B37" s="84"/>
      <c r="C37" s="85" t="s">
        <v>90</v>
      </c>
      <c r="D37" s="117" t="s">
        <v>32</v>
      </c>
      <c r="E37" s="84"/>
      <c r="F37" s="86">
        <f>F35*7.5%</f>
        <v>65549.034651313908</v>
      </c>
    </row>
    <row r="38" spans="1:9" ht="23.25" customHeight="1">
      <c r="A38" s="84"/>
      <c r="B38" s="84"/>
      <c r="C38" s="74" t="s">
        <v>91</v>
      </c>
      <c r="D38" s="84"/>
      <c r="E38" s="84"/>
      <c r="F38" s="73">
        <f>SUM(F35:F37)</f>
        <v>948276.03462234128</v>
      </c>
    </row>
    <row r="39" spans="1:9" ht="21.75" customHeight="1">
      <c r="A39" s="84"/>
      <c r="B39" s="84"/>
      <c r="C39" s="87" t="s">
        <v>10</v>
      </c>
      <c r="D39" s="84"/>
      <c r="E39" s="84"/>
      <c r="F39" s="98">
        <v>931200</v>
      </c>
      <c r="G39" s="13"/>
    </row>
    <row r="40" spans="1:9">
      <c r="F40" s="13">
        <f>F39-F38</f>
        <v>-17076.034622341278</v>
      </c>
    </row>
  </sheetData>
  <mergeCells count="7">
    <mergeCell ref="A1:F1"/>
    <mergeCell ref="A2:F2"/>
    <mergeCell ref="A3:F3"/>
    <mergeCell ref="A4:A5"/>
    <mergeCell ref="B4:B5"/>
    <mergeCell ref="C4:C5"/>
    <mergeCell ref="D4:F4"/>
  </mergeCells>
  <printOptions horizontalCentered="1"/>
  <pageMargins left="0.16" right="0.22" top="0.73" bottom="0.73" header="0.31" footer="0"/>
  <pageSetup paperSize="9" scale="95" orientation="portrait" verticalDpi="300" r:id="rId1"/>
  <headerFooter>
    <oddFooter>&amp;CPage &amp;P of &amp;N</oddFooter>
  </headerFooter>
  <rowBreaks count="2" manualBreakCount="2">
    <brk id="32" max="5" man="1"/>
    <brk id="39" max="5" man="1"/>
  </rowBreaks>
  <drawing r:id="rId2"/>
</worksheet>
</file>

<file path=xl/worksheets/sheet6.xml><?xml version="1.0" encoding="utf-8"?>
<worksheet xmlns="http://schemas.openxmlformats.org/spreadsheetml/2006/main" xmlns:r="http://schemas.openxmlformats.org/officeDocument/2006/relationships">
  <sheetPr>
    <tabColor rgb="FFFF0000"/>
  </sheetPr>
  <dimension ref="A1:O144"/>
  <sheetViews>
    <sheetView view="pageBreakPreview" topLeftCell="A7" zoomScale="95" workbookViewId="0">
      <selection activeCell="A3" sqref="A3:J3"/>
    </sheetView>
  </sheetViews>
  <sheetFormatPr defaultColWidth="9.140625" defaultRowHeight="15.75"/>
  <cols>
    <col min="1" max="1" width="5.7109375" style="26" customWidth="1"/>
    <col min="2" max="2" width="45.5703125" style="26" customWidth="1"/>
    <col min="3" max="3" width="5" style="26" customWidth="1"/>
    <col min="4" max="4" width="3.5703125" style="26" customWidth="1"/>
    <col min="5" max="5" width="3.85546875" style="26" customWidth="1"/>
    <col min="6" max="6" width="9" style="26" bestFit="1" customWidth="1"/>
    <col min="7" max="7" width="8.85546875" style="26" bestFit="1" customWidth="1"/>
    <col min="8" max="8" width="8.140625" style="26" bestFit="1" customWidth="1"/>
    <col min="9" max="9" width="11.140625" style="26" bestFit="1" customWidth="1"/>
    <col min="10" max="10" width="5.85546875" style="26" bestFit="1" customWidth="1"/>
    <col min="11" max="16384" width="9.140625" style="26"/>
  </cols>
  <sheetData>
    <row r="1" spans="1:10">
      <c r="C1" s="27"/>
      <c r="D1" s="27"/>
      <c r="E1" s="27"/>
      <c r="F1" s="28"/>
      <c r="G1" s="28"/>
      <c r="H1" s="28"/>
      <c r="I1" s="28"/>
    </row>
    <row r="2" spans="1:10" s="24" customFormat="1" ht="18">
      <c r="A2" s="285" t="s">
        <v>0</v>
      </c>
      <c r="B2" s="285"/>
      <c r="C2" s="285"/>
      <c r="D2" s="285"/>
      <c r="E2" s="285"/>
      <c r="F2" s="285"/>
      <c r="G2" s="285"/>
      <c r="H2" s="285"/>
      <c r="I2" s="285"/>
      <c r="J2" s="285"/>
    </row>
    <row r="3" spans="1:10" s="24" customFormat="1" ht="43.5" customHeight="1">
      <c r="A3" s="286" t="str">
        <f>'ABS- New'!A3:F3</f>
        <v xml:space="preserve">NAME OF WORK:- Special repair works for renovation of water tank and pipe line arrangements for PC/HC Quarters TSP IIIrd BN at Veerapuram in Chennai city </v>
      </c>
      <c r="B3" s="286"/>
      <c r="C3" s="286"/>
      <c r="D3" s="286"/>
      <c r="E3" s="286"/>
      <c r="F3" s="286"/>
      <c r="G3" s="286"/>
      <c r="H3" s="286"/>
      <c r="I3" s="286"/>
      <c r="J3" s="286"/>
    </row>
    <row r="4" spans="1:10" s="25" customFormat="1" ht="15" customHeight="1">
      <c r="A4" s="279" t="s">
        <v>1</v>
      </c>
      <c r="B4" s="281" t="s">
        <v>2</v>
      </c>
      <c r="C4" s="287" t="s">
        <v>3</v>
      </c>
      <c r="D4" s="287"/>
      <c r="E4" s="287"/>
      <c r="F4" s="288" t="s">
        <v>4</v>
      </c>
      <c r="G4" s="288"/>
      <c r="H4" s="288"/>
      <c r="I4" s="29" t="s">
        <v>5</v>
      </c>
      <c r="J4" s="283"/>
    </row>
    <row r="5" spans="1:10" s="25" customFormat="1" ht="21.75" customHeight="1">
      <c r="A5" s="279"/>
      <c r="B5" s="281"/>
      <c r="C5" s="172"/>
      <c r="D5" s="172"/>
      <c r="E5" s="172"/>
      <c r="F5" s="29" t="s">
        <v>6</v>
      </c>
      <c r="G5" s="29" t="s">
        <v>7</v>
      </c>
      <c r="H5" s="29" t="s">
        <v>8</v>
      </c>
      <c r="I5" s="29"/>
      <c r="J5" s="283"/>
    </row>
    <row r="6" spans="1:10" ht="189">
      <c r="A6" s="213">
        <v>1</v>
      </c>
      <c r="B6" s="214" t="s">
        <v>140</v>
      </c>
      <c r="C6" s="215"/>
      <c r="D6" s="215"/>
      <c r="E6" s="215"/>
      <c r="F6" s="216"/>
      <c r="G6" s="216"/>
      <c r="H6" s="216"/>
      <c r="I6" s="216"/>
      <c r="J6" s="217"/>
    </row>
    <row r="7" spans="1:10">
      <c r="A7" s="218"/>
      <c r="B7" s="158" t="s">
        <v>141</v>
      </c>
      <c r="C7" s="219"/>
      <c r="D7" s="219"/>
      <c r="E7" s="219"/>
      <c r="F7" s="220"/>
      <c r="G7" s="220"/>
      <c r="H7" s="220"/>
      <c r="I7" s="220"/>
      <c r="J7" s="221"/>
    </row>
    <row r="8" spans="1:10">
      <c r="A8" s="218"/>
      <c r="B8" s="158" t="s">
        <v>154</v>
      </c>
      <c r="C8" s="219">
        <v>1</v>
      </c>
      <c r="D8" s="219" t="s">
        <v>9</v>
      </c>
      <c r="E8" s="219">
        <v>1</v>
      </c>
      <c r="F8" s="220">
        <v>5</v>
      </c>
      <c r="G8" s="220">
        <v>0.6</v>
      </c>
      <c r="H8" s="220">
        <v>0.6</v>
      </c>
      <c r="I8" s="220">
        <f>PRODUCT(C8:H8)</f>
        <v>1.7999999999999998</v>
      </c>
      <c r="J8" s="221"/>
    </row>
    <row r="9" spans="1:10" ht="19.5" customHeight="1">
      <c r="A9" s="218"/>
      <c r="B9" s="222"/>
      <c r="C9" s="219"/>
      <c r="D9" s="219"/>
      <c r="E9" s="219"/>
      <c r="F9" s="220"/>
      <c r="G9" s="220"/>
      <c r="H9" s="223" t="s">
        <v>10</v>
      </c>
      <c r="I9" s="224">
        <f>I8</f>
        <v>1.7999999999999998</v>
      </c>
      <c r="J9" s="221"/>
    </row>
    <row r="10" spans="1:10">
      <c r="A10" s="218"/>
      <c r="B10" s="222"/>
      <c r="C10" s="219"/>
      <c r="D10" s="219"/>
      <c r="E10" s="219"/>
      <c r="F10" s="220"/>
      <c r="G10" s="220"/>
      <c r="H10" s="223" t="s">
        <v>88</v>
      </c>
      <c r="I10" s="225">
        <f>I9</f>
        <v>1.7999999999999998</v>
      </c>
      <c r="J10" s="226" t="s">
        <v>12</v>
      </c>
    </row>
    <row r="11" spans="1:10">
      <c r="A11" s="218"/>
      <c r="B11" s="222"/>
      <c r="C11" s="219"/>
      <c r="D11" s="219"/>
      <c r="E11" s="219"/>
      <c r="F11" s="220"/>
      <c r="G11" s="220"/>
      <c r="H11" s="223"/>
      <c r="I11" s="225"/>
      <c r="J11" s="227"/>
    </row>
    <row r="12" spans="1:10" ht="109.5" customHeight="1">
      <c r="A12" s="218">
        <v>2</v>
      </c>
      <c r="B12" s="160" t="s">
        <v>142</v>
      </c>
      <c r="C12" s="219"/>
      <c r="D12" s="219"/>
      <c r="E12" s="219"/>
      <c r="F12" s="220"/>
      <c r="G12" s="220"/>
      <c r="H12" s="223"/>
      <c r="I12" s="225"/>
      <c r="J12" s="227"/>
    </row>
    <row r="13" spans="1:10">
      <c r="A13" s="218"/>
      <c r="B13" s="158" t="s">
        <v>154</v>
      </c>
      <c r="C13" s="219">
        <v>1</v>
      </c>
      <c r="D13" s="219" t="s">
        <v>9</v>
      </c>
      <c r="E13" s="219">
        <v>1</v>
      </c>
      <c r="F13" s="220">
        <v>5</v>
      </c>
      <c r="G13" s="220">
        <v>0.6</v>
      </c>
      <c r="H13" s="220">
        <v>0.1</v>
      </c>
      <c r="I13" s="220">
        <f>PRODUCT(C13:H13)</f>
        <v>0.30000000000000004</v>
      </c>
      <c r="J13" s="221"/>
    </row>
    <row r="14" spans="1:10">
      <c r="A14" s="218"/>
      <c r="B14" s="222"/>
      <c r="C14" s="219"/>
      <c r="D14" s="219"/>
      <c r="E14" s="219"/>
      <c r="F14" s="220"/>
      <c r="G14" s="220"/>
      <c r="H14" s="223" t="s">
        <v>10</v>
      </c>
      <c r="I14" s="224">
        <f>I13</f>
        <v>0.30000000000000004</v>
      </c>
      <c r="J14" s="221"/>
    </row>
    <row r="15" spans="1:10">
      <c r="A15" s="218"/>
      <c r="B15" s="222"/>
      <c r="C15" s="219"/>
      <c r="D15" s="219"/>
      <c r="E15" s="219"/>
      <c r="F15" s="220"/>
      <c r="G15" s="220"/>
      <c r="H15" s="223" t="s">
        <v>88</v>
      </c>
      <c r="I15" s="225">
        <f>I14</f>
        <v>0.30000000000000004</v>
      </c>
      <c r="J15" s="226" t="s">
        <v>12</v>
      </c>
    </row>
    <row r="16" spans="1:10">
      <c r="A16" s="218"/>
      <c r="B16" s="222"/>
      <c r="C16" s="219"/>
      <c r="D16" s="219"/>
      <c r="E16" s="219"/>
      <c r="F16" s="220"/>
      <c r="G16" s="220"/>
      <c r="H16" s="223"/>
      <c r="I16" s="225"/>
      <c r="J16" s="227"/>
    </row>
    <row r="17" spans="1:15" ht="126">
      <c r="A17" s="218">
        <v>3</v>
      </c>
      <c r="B17" s="154" t="s">
        <v>93</v>
      </c>
      <c r="C17" s="219"/>
      <c r="D17" s="219"/>
      <c r="E17" s="219"/>
      <c r="F17" s="220"/>
      <c r="G17" s="220"/>
      <c r="H17" s="223"/>
      <c r="I17" s="225"/>
      <c r="J17" s="227"/>
    </row>
    <row r="18" spans="1:15">
      <c r="A18" s="218"/>
      <c r="B18" s="158" t="s">
        <v>154</v>
      </c>
      <c r="C18" s="219">
        <v>1</v>
      </c>
      <c r="D18" s="219" t="s">
        <v>9</v>
      </c>
      <c r="E18" s="219">
        <v>1</v>
      </c>
      <c r="F18" s="220">
        <v>5</v>
      </c>
      <c r="G18" s="220">
        <v>0.6</v>
      </c>
      <c r="H18" s="220">
        <v>0.15</v>
      </c>
      <c r="I18" s="220">
        <f>PRODUCT(C18:H18)</f>
        <v>0.44999999999999996</v>
      </c>
      <c r="J18" s="221"/>
    </row>
    <row r="19" spans="1:15">
      <c r="A19" s="218"/>
      <c r="B19" s="222"/>
      <c r="C19" s="219"/>
      <c r="D19" s="219"/>
      <c r="E19" s="219"/>
      <c r="F19" s="220"/>
      <c r="G19" s="220"/>
      <c r="H19" s="223" t="s">
        <v>10</v>
      </c>
      <c r="I19" s="224">
        <f>I18</f>
        <v>0.44999999999999996</v>
      </c>
      <c r="J19" s="221"/>
    </row>
    <row r="20" spans="1:15">
      <c r="A20" s="218"/>
      <c r="B20" s="222"/>
      <c r="C20" s="219"/>
      <c r="D20" s="219"/>
      <c r="E20" s="219"/>
      <c r="F20" s="220"/>
      <c r="G20" s="220"/>
      <c r="H20" s="223" t="s">
        <v>88</v>
      </c>
      <c r="I20" s="225">
        <v>0.5</v>
      </c>
      <c r="J20" s="226" t="s">
        <v>12</v>
      </c>
    </row>
    <row r="21" spans="1:15">
      <c r="A21" s="218"/>
      <c r="B21" s="222"/>
      <c r="C21" s="219"/>
      <c r="D21" s="219"/>
      <c r="E21" s="219"/>
      <c r="F21" s="220"/>
      <c r="G21" s="220"/>
      <c r="H21" s="223"/>
      <c r="I21" s="225"/>
      <c r="J21" s="227"/>
    </row>
    <row r="22" spans="1:15" ht="141.75">
      <c r="A22" s="218">
        <v>4</v>
      </c>
      <c r="B22" s="154" t="s">
        <v>143</v>
      </c>
      <c r="C22" s="219"/>
      <c r="D22" s="219"/>
      <c r="E22" s="219"/>
      <c r="F22" s="220"/>
      <c r="G22" s="220"/>
      <c r="H22" s="223"/>
      <c r="I22" s="225"/>
      <c r="J22" s="227"/>
    </row>
    <row r="23" spans="1:15">
      <c r="A23" s="218"/>
      <c r="B23" s="158" t="s">
        <v>144</v>
      </c>
      <c r="C23" s="228"/>
      <c r="D23" s="228"/>
      <c r="E23" s="228"/>
      <c r="F23" s="229"/>
      <c r="G23" s="229"/>
      <c r="H23" s="229"/>
      <c r="I23" s="229"/>
      <c r="J23" s="221"/>
    </row>
    <row r="24" spans="1:15">
      <c r="A24" s="218"/>
      <c r="B24" s="158" t="s">
        <v>157</v>
      </c>
      <c r="C24" s="230">
        <v>2</v>
      </c>
      <c r="D24" s="230" t="s">
        <v>9</v>
      </c>
      <c r="E24" s="230">
        <v>1</v>
      </c>
      <c r="F24" s="231">
        <v>60</v>
      </c>
      <c r="G24" s="231"/>
      <c r="H24" s="231">
        <v>0.3</v>
      </c>
      <c r="I24" s="232">
        <f t="shared" ref="I24" si="0">PRODUCT(C24:H24)</f>
        <v>36</v>
      </c>
      <c r="J24" s="221"/>
    </row>
    <row r="25" spans="1:15">
      <c r="A25" s="218"/>
      <c r="B25" s="233"/>
      <c r="C25" s="219"/>
      <c r="D25" s="219"/>
      <c r="E25" s="219"/>
      <c r="F25" s="220"/>
      <c r="G25" s="220"/>
      <c r="H25" s="223" t="s">
        <v>10</v>
      </c>
      <c r="I25" s="224">
        <f>SUM(I24:I24)</f>
        <v>36</v>
      </c>
      <c r="J25" s="227"/>
    </row>
    <row r="26" spans="1:15">
      <c r="A26" s="218"/>
      <c r="B26" s="233"/>
      <c r="C26" s="219"/>
      <c r="D26" s="219"/>
      <c r="E26" s="219"/>
      <c r="F26" s="220"/>
      <c r="G26" s="220"/>
      <c r="H26" s="223" t="s">
        <v>88</v>
      </c>
      <c r="I26" s="225">
        <f>I25</f>
        <v>36</v>
      </c>
      <c r="J26" s="226" t="s">
        <v>11</v>
      </c>
    </row>
    <row r="27" spans="1:15">
      <c r="A27" s="218"/>
      <c r="B27" s="223"/>
      <c r="C27" s="228"/>
      <c r="D27" s="228"/>
      <c r="E27" s="228"/>
      <c r="F27" s="229"/>
      <c r="G27" s="229"/>
      <c r="H27" s="229"/>
      <c r="I27" s="229"/>
      <c r="J27" s="221"/>
    </row>
    <row r="28" spans="1:15" ht="94.5">
      <c r="A28" s="218">
        <v>5</v>
      </c>
      <c r="B28" s="158" t="s">
        <v>145</v>
      </c>
      <c r="C28" s="219"/>
      <c r="D28" s="219"/>
      <c r="E28" s="219"/>
      <c r="F28" s="220"/>
      <c r="G28" s="220"/>
      <c r="H28" s="223"/>
      <c r="I28" s="225"/>
      <c r="J28" s="227"/>
    </row>
    <row r="29" spans="1:15">
      <c r="A29" s="218"/>
      <c r="B29" s="158" t="s">
        <v>155</v>
      </c>
      <c r="C29" s="230">
        <v>2</v>
      </c>
      <c r="D29" s="230" t="s">
        <v>9</v>
      </c>
      <c r="E29" s="230">
        <v>1</v>
      </c>
      <c r="F29" s="231">
        <v>60</v>
      </c>
      <c r="G29" s="231"/>
      <c r="H29" s="231">
        <v>0.3</v>
      </c>
      <c r="I29" s="232">
        <f t="shared" ref="I29:I30" si="1">PRODUCT(C29:H29)</f>
        <v>36</v>
      </c>
      <c r="J29" s="221"/>
    </row>
    <row r="30" spans="1:15">
      <c r="A30" s="218"/>
      <c r="B30" s="158" t="s">
        <v>156</v>
      </c>
      <c r="C30" s="230">
        <v>1</v>
      </c>
      <c r="D30" s="230" t="s">
        <v>9</v>
      </c>
      <c r="E30" s="230">
        <v>1</v>
      </c>
      <c r="F30" s="231">
        <v>60</v>
      </c>
      <c r="G30" s="231">
        <v>0.3</v>
      </c>
      <c r="H30" s="231"/>
      <c r="I30" s="232">
        <f t="shared" si="1"/>
        <v>18</v>
      </c>
      <c r="J30" s="221"/>
      <c r="O30" s="26">
        <f>174*3.3</f>
        <v>574.19999999999993</v>
      </c>
    </row>
    <row r="31" spans="1:15">
      <c r="A31" s="218"/>
      <c r="B31" s="233"/>
      <c r="C31" s="219"/>
      <c r="D31" s="219"/>
      <c r="E31" s="219"/>
      <c r="F31" s="220"/>
      <c r="G31" s="220"/>
      <c r="H31" s="223" t="s">
        <v>10</v>
      </c>
      <c r="I31" s="224">
        <f>SUM(I29:I30)</f>
        <v>54</v>
      </c>
      <c r="J31" s="227"/>
      <c r="O31" s="26">
        <f>O30*20%</f>
        <v>114.83999999999999</v>
      </c>
    </row>
    <row r="32" spans="1:15">
      <c r="A32" s="218"/>
      <c r="B32" s="233"/>
      <c r="C32" s="219"/>
      <c r="D32" s="219"/>
      <c r="E32" s="219"/>
      <c r="F32" s="220"/>
      <c r="G32" s="220"/>
      <c r="H32" s="223" t="s">
        <v>88</v>
      </c>
      <c r="I32" s="225">
        <f>I31</f>
        <v>54</v>
      </c>
      <c r="J32" s="226" t="s">
        <v>11</v>
      </c>
    </row>
    <row r="33" spans="1:10">
      <c r="A33" s="218"/>
      <c r="B33" s="233"/>
      <c r="C33" s="219"/>
      <c r="D33" s="219"/>
      <c r="E33" s="219"/>
      <c r="F33" s="220"/>
      <c r="G33" s="220"/>
      <c r="H33" s="223"/>
      <c r="I33" s="225"/>
      <c r="J33" s="227"/>
    </row>
    <row r="34" spans="1:10" ht="94.5">
      <c r="A34" s="218">
        <v>6</v>
      </c>
      <c r="B34" s="154" t="s">
        <v>92</v>
      </c>
      <c r="C34" s="219"/>
      <c r="D34" s="219"/>
      <c r="E34" s="219"/>
      <c r="F34" s="220"/>
      <c r="G34" s="220"/>
      <c r="H34" s="223"/>
      <c r="I34" s="225"/>
      <c r="J34" s="227"/>
    </row>
    <row r="35" spans="1:10">
      <c r="A35" s="218"/>
      <c r="B35" s="158" t="s">
        <v>158</v>
      </c>
      <c r="C35" s="219">
        <v>2</v>
      </c>
      <c r="D35" s="219" t="s">
        <v>9</v>
      </c>
      <c r="E35" s="219">
        <v>1</v>
      </c>
      <c r="F35" s="220">
        <v>60</v>
      </c>
      <c r="G35" s="220"/>
      <c r="H35" s="220">
        <v>0.3</v>
      </c>
      <c r="I35" s="220">
        <f t="shared" ref="I35:I36" si="2">PRODUCT(C35:H35)</f>
        <v>36</v>
      </c>
      <c r="J35" s="227"/>
    </row>
    <row r="36" spans="1:10">
      <c r="A36" s="218"/>
      <c r="B36" s="158" t="s">
        <v>159</v>
      </c>
      <c r="C36" s="219">
        <v>2</v>
      </c>
      <c r="D36" s="219" t="s">
        <v>9</v>
      </c>
      <c r="E36" s="219">
        <v>1</v>
      </c>
      <c r="F36" s="220">
        <v>60</v>
      </c>
      <c r="G36" s="220">
        <v>0.15</v>
      </c>
      <c r="H36" s="220"/>
      <c r="I36" s="220">
        <f t="shared" si="2"/>
        <v>18</v>
      </c>
      <c r="J36" s="227"/>
    </row>
    <row r="37" spans="1:10">
      <c r="A37" s="218"/>
      <c r="B37" s="223"/>
      <c r="C37" s="219"/>
      <c r="D37" s="219"/>
      <c r="E37" s="219"/>
      <c r="F37" s="220"/>
      <c r="G37" s="220"/>
      <c r="H37" s="223" t="s">
        <v>10</v>
      </c>
      <c r="I37" s="224">
        <f>SUM(I35:I36)</f>
        <v>54</v>
      </c>
      <c r="J37" s="227"/>
    </row>
    <row r="38" spans="1:10">
      <c r="A38" s="218"/>
      <c r="B38" s="223"/>
      <c r="C38" s="219"/>
      <c r="D38" s="219"/>
      <c r="E38" s="219"/>
      <c r="F38" s="220"/>
      <c r="G38" s="220"/>
      <c r="H38" s="223" t="s">
        <v>88</v>
      </c>
      <c r="I38" s="225">
        <f>I37</f>
        <v>54</v>
      </c>
      <c r="J38" s="227" t="s">
        <v>11</v>
      </c>
    </row>
    <row r="39" spans="1:10">
      <c r="A39" s="218"/>
      <c r="B39" s="223"/>
      <c r="C39" s="219"/>
      <c r="D39" s="219"/>
      <c r="E39" s="219"/>
      <c r="F39" s="220"/>
      <c r="G39" s="220"/>
      <c r="H39" s="223"/>
      <c r="I39" s="225"/>
      <c r="J39" s="227"/>
    </row>
    <row r="40" spans="1:10" ht="78.75">
      <c r="A40" s="218">
        <v>7</v>
      </c>
      <c r="B40" s="162" t="s">
        <v>146</v>
      </c>
      <c r="C40" s="219"/>
      <c r="D40" s="219"/>
      <c r="E40" s="219"/>
      <c r="F40" s="220"/>
      <c r="G40" s="220"/>
      <c r="H40" s="223"/>
      <c r="I40" s="225"/>
      <c r="J40" s="227"/>
    </row>
    <row r="41" spans="1:10">
      <c r="A41" s="218"/>
      <c r="B41" s="154" t="s">
        <v>190</v>
      </c>
      <c r="C41" s="219"/>
      <c r="D41" s="219"/>
      <c r="E41" s="219"/>
      <c r="F41" s="220"/>
      <c r="G41" s="220"/>
      <c r="H41" s="223"/>
      <c r="I41" s="225"/>
      <c r="J41" s="227"/>
    </row>
    <row r="42" spans="1:10">
      <c r="A42" s="218"/>
      <c r="B42" s="158" t="s">
        <v>161</v>
      </c>
      <c r="C42" s="219">
        <v>5</v>
      </c>
      <c r="D42" s="219" t="s">
        <v>9</v>
      </c>
      <c r="E42" s="219">
        <v>12</v>
      </c>
      <c r="F42" s="220">
        <v>1</v>
      </c>
      <c r="G42" s="220">
        <v>1</v>
      </c>
      <c r="H42" s="220"/>
      <c r="I42" s="220">
        <f t="shared" ref="I42:I48" si="3">PRODUCT(C42:H42)</f>
        <v>60</v>
      </c>
      <c r="J42" s="227"/>
    </row>
    <row r="43" spans="1:10">
      <c r="A43" s="218"/>
      <c r="B43" s="158" t="s">
        <v>162</v>
      </c>
      <c r="C43" s="219">
        <v>5</v>
      </c>
      <c r="D43" s="234" t="s">
        <v>9</v>
      </c>
      <c r="E43" s="219">
        <v>12</v>
      </c>
      <c r="F43" s="220">
        <v>3.8</v>
      </c>
      <c r="G43" s="220"/>
      <c r="H43" s="220">
        <v>0.95</v>
      </c>
      <c r="I43" s="220">
        <f t="shared" si="3"/>
        <v>216.6</v>
      </c>
      <c r="J43" s="227"/>
    </row>
    <row r="44" spans="1:10">
      <c r="A44" s="218"/>
      <c r="B44" s="158" t="s">
        <v>163</v>
      </c>
      <c r="C44" s="219">
        <v>10</v>
      </c>
      <c r="D44" s="234" t="s">
        <v>9</v>
      </c>
      <c r="E44" s="219">
        <v>4</v>
      </c>
      <c r="F44" s="220">
        <v>8.4</v>
      </c>
      <c r="G44" s="220"/>
      <c r="H44" s="220">
        <v>1.3</v>
      </c>
      <c r="I44" s="220">
        <f t="shared" si="3"/>
        <v>436.8</v>
      </c>
      <c r="J44" s="227"/>
    </row>
    <row r="45" spans="1:10">
      <c r="A45" s="218"/>
      <c r="B45" s="158" t="s">
        <v>164</v>
      </c>
      <c r="C45" s="219">
        <v>10</v>
      </c>
      <c r="D45" s="234" t="s">
        <v>9</v>
      </c>
      <c r="E45" s="219">
        <v>4</v>
      </c>
      <c r="F45" s="220">
        <v>9.1999999999999993</v>
      </c>
      <c r="G45" s="220">
        <v>0.25</v>
      </c>
      <c r="H45" s="220"/>
      <c r="I45" s="220">
        <f t="shared" si="3"/>
        <v>92</v>
      </c>
      <c r="J45" s="227"/>
    </row>
    <row r="46" spans="1:10">
      <c r="A46" s="218"/>
      <c r="B46" s="158" t="s">
        <v>165</v>
      </c>
      <c r="C46" s="219">
        <v>10</v>
      </c>
      <c r="D46" s="234" t="s">
        <v>9</v>
      </c>
      <c r="E46" s="219">
        <v>4</v>
      </c>
      <c r="F46" s="220">
        <v>3.1</v>
      </c>
      <c r="G46" s="220">
        <v>1.1000000000000001</v>
      </c>
      <c r="H46" s="220"/>
      <c r="I46" s="220">
        <f t="shared" si="3"/>
        <v>136.4</v>
      </c>
      <c r="J46" s="227"/>
    </row>
    <row r="47" spans="1:10">
      <c r="A47" s="218"/>
      <c r="B47" s="158" t="s">
        <v>166</v>
      </c>
      <c r="C47" s="219">
        <v>10</v>
      </c>
      <c r="D47" s="234" t="s">
        <v>9</v>
      </c>
      <c r="E47" s="219">
        <v>4</v>
      </c>
      <c r="F47" s="220">
        <v>8.4</v>
      </c>
      <c r="G47" s="220"/>
      <c r="H47" s="220">
        <v>0.25</v>
      </c>
      <c r="I47" s="220">
        <f t="shared" si="3"/>
        <v>84</v>
      </c>
      <c r="J47" s="227"/>
    </row>
    <row r="48" spans="1:10">
      <c r="A48" s="218"/>
      <c r="B48" s="158" t="s">
        <v>167</v>
      </c>
      <c r="C48" s="219">
        <v>10</v>
      </c>
      <c r="D48" s="234">
        <v>2</v>
      </c>
      <c r="E48" s="219">
        <v>4</v>
      </c>
      <c r="F48" s="220">
        <v>3.1</v>
      </c>
      <c r="G48" s="220">
        <v>0.28000000000000003</v>
      </c>
      <c r="H48" s="220"/>
      <c r="I48" s="220">
        <f t="shared" si="3"/>
        <v>69.440000000000012</v>
      </c>
      <c r="J48" s="227"/>
    </row>
    <row r="49" spans="1:10">
      <c r="A49" s="218"/>
      <c r="B49" s="223"/>
      <c r="C49" s="219"/>
      <c r="D49" s="219"/>
      <c r="E49" s="219"/>
      <c r="F49" s="220"/>
      <c r="G49" s="220"/>
      <c r="H49" s="223" t="s">
        <v>10</v>
      </c>
      <c r="I49" s="235">
        <f>SUM(I42:I48)</f>
        <v>1095.2400000000002</v>
      </c>
      <c r="J49" s="227"/>
    </row>
    <row r="50" spans="1:10">
      <c r="A50" s="218"/>
      <c r="B50" s="223"/>
      <c r="C50" s="219"/>
      <c r="D50" s="219"/>
      <c r="E50" s="219"/>
      <c r="F50" s="220"/>
      <c r="G50" s="220"/>
      <c r="H50" s="223" t="s">
        <v>88</v>
      </c>
      <c r="I50" s="225">
        <v>1095.3</v>
      </c>
      <c r="J50" s="227" t="s">
        <v>11</v>
      </c>
    </row>
    <row r="51" spans="1:10">
      <c r="A51" s="218"/>
      <c r="B51" s="223"/>
      <c r="C51" s="219"/>
      <c r="D51" s="219"/>
      <c r="E51" s="219"/>
      <c r="F51" s="220"/>
      <c r="G51" s="220"/>
      <c r="H51" s="223"/>
      <c r="I51" s="225"/>
      <c r="J51" s="227"/>
    </row>
    <row r="52" spans="1:10" ht="204.75">
      <c r="A52" s="218">
        <v>8</v>
      </c>
      <c r="B52" s="163" t="s">
        <v>101</v>
      </c>
      <c r="C52" s="219"/>
      <c r="D52" s="219"/>
      <c r="E52" s="219"/>
      <c r="F52" s="220"/>
      <c r="G52" s="220"/>
      <c r="H52" s="223"/>
      <c r="I52" s="225"/>
      <c r="J52" s="227"/>
    </row>
    <row r="53" spans="1:10" ht="31.5">
      <c r="A53" s="218"/>
      <c r="B53" s="158" t="s">
        <v>100</v>
      </c>
      <c r="C53" s="236"/>
      <c r="D53" s="236"/>
      <c r="E53" s="236"/>
      <c r="F53" s="236"/>
      <c r="G53" s="236"/>
      <c r="H53" s="236"/>
      <c r="I53" s="236"/>
      <c r="J53" s="227"/>
    </row>
    <row r="54" spans="1:10">
      <c r="A54" s="218"/>
      <c r="B54" s="158" t="s">
        <v>191</v>
      </c>
      <c r="C54" s="230">
        <v>5</v>
      </c>
      <c r="D54" s="230" t="s">
        <v>9</v>
      </c>
      <c r="E54" s="230">
        <v>1</v>
      </c>
      <c r="F54" s="231">
        <v>16.3</v>
      </c>
      <c r="G54" s="231"/>
      <c r="H54" s="231"/>
      <c r="I54" s="232">
        <f t="shared" ref="I54:I59" si="4">PRODUCT(C54:H54)</f>
        <v>81.5</v>
      </c>
      <c r="J54" s="227"/>
    </row>
    <row r="55" spans="1:10">
      <c r="A55" s="218"/>
      <c r="B55" s="158" t="s">
        <v>192</v>
      </c>
      <c r="C55" s="230">
        <v>5</v>
      </c>
      <c r="D55" s="230" t="s">
        <v>9</v>
      </c>
      <c r="E55" s="230">
        <v>1</v>
      </c>
      <c r="F55" s="231">
        <v>12.5</v>
      </c>
      <c r="G55" s="231"/>
      <c r="H55" s="231"/>
      <c r="I55" s="232">
        <f t="shared" si="4"/>
        <v>62.5</v>
      </c>
      <c r="J55" s="227"/>
    </row>
    <row r="56" spans="1:10">
      <c r="A56" s="218"/>
      <c r="B56" s="158" t="s">
        <v>196</v>
      </c>
      <c r="C56" s="230">
        <v>5</v>
      </c>
      <c r="D56" s="230" t="s">
        <v>9</v>
      </c>
      <c r="E56" s="230">
        <v>1</v>
      </c>
      <c r="F56" s="231">
        <v>15</v>
      </c>
      <c r="G56" s="231"/>
      <c r="H56" s="231"/>
      <c r="I56" s="232">
        <f t="shared" si="4"/>
        <v>75</v>
      </c>
      <c r="J56" s="227"/>
    </row>
    <row r="57" spans="1:10">
      <c r="A57" s="218"/>
      <c r="B57" s="158" t="s">
        <v>193</v>
      </c>
      <c r="C57" s="230">
        <v>5</v>
      </c>
      <c r="D57" s="230" t="s">
        <v>9</v>
      </c>
      <c r="E57" s="230">
        <v>1</v>
      </c>
      <c r="F57" s="231">
        <v>10</v>
      </c>
      <c r="G57" s="231"/>
      <c r="H57" s="231"/>
      <c r="I57" s="232">
        <f t="shared" si="4"/>
        <v>50</v>
      </c>
      <c r="J57" s="227"/>
    </row>
    <row r="58" spans="1:10">
      <c r="A58" s="218"/>
      <c r="B58" s="158" t="s">
        <v>194</v>
      </c>
      <c r="C58" s="230">
        <v>5</v>
      </c>
      <c r="D58" s="230" t="s">
        <v>9</v>
      </c>
      <c r="E58" s="230">
        <v>1</v>
      </c>
      <c r="F58" s="231">
        <v>12.5</v>
      </c>
      <c r="G58" s="231"/>
      <c r="H58" s="231"/>
      <c r="I58" s="232">
        <f t="shared" si="4"/>
        <v>62.5</v>
      </c>
      <c r="J58" s="227"/>
    </row>
    <row r="59" spans="1:10">
      <c r="A59" s="218"/>
      <c r="B59" s="158" t="s">
        <v>195</v>
      </c>
      <c r="C59" s="230">
        <v>5</v>
      </c>
      <c r="D59" s="230" t="s">
        <v>9</v>
      </c>
      <c r="E59" s="230">
        <v>1</v>
      </c>
      <c r="F59" s="231">
        <v>7.1</v>
      </c>
      <c r="G59" s="231"/>
      <c r="H59" s="231"/>
      <c r="I59" s="232">
        <f t="shared" si="4"/>
        <v>35.5</v>
      </c>
      <c r="J59" s="227"/>
    </row>
    <row r="60" spans="1:10">
      <c r="A60" s="218"/>
      <c r="B60" s="223"/>
      <c r="C60" s="219"/>
      <c r="D60" s="219"/>
      <c r="E60" s="219"/>
      <c r="F60" s="220"/>
      <c r="G60" s="220"/>
      <c r="H60" s="223" t="s">
        <v>10</v>
      </c>
      <c r="I60" s="224">
        <f>SUM(I54:I59)</f>
        <v>367</v>
      </c>
      <c r="J60" s="227"/>
    </row>
    <row r="61" spans="1:10">
      <c r="A61" s="218"/>
      <c r="B61" s="223"/>
      <c r="C61" s="219"/>
      <c r="D61" s="219"/>
      <c r="E61" s="219"/>
      <c r="F61" s="220"/>
      <c r="G61" s="220"/>
      <c r="H61" s="223" t="s">
        <v>88</v>
      </c>
      <c r="I61" s="225">
        <f>I60</f>
        <v>367</v>
      </c>
      <c r="J61" s="226" t="s">
        <v>17</v>
      </c>
    </row>
    <row r="62" spans="1:10">
      <c r="A62" s="218"/>
      <c r="B62" s="223"/>
      <c r="C62" s="219"/>
      <c r="D62" s="219"/>
      <c r="E62" s="219"/>
      <c r="F62" s="220"/>
      <c r="G62" s="220"/>
      <c r="H62" s="223"/>
      <c r="I62" s="225"/>
      <c r="J62" s="227"/>
    </row>
    <row r="63" spans="1:10" ht="141.75">
      <c r="A63" s="218">
        <v>9</v>
      </c>
      <c r="B63" s="158" t="s">
        <v>147</v>
      </c>
      <c r="C63" s="219"/>
      <c r="D63" s="219"/>
      <c r="E63" s="219"/>
      <c r="F63" s="220"/>
      <c r="G63" s="220"/>
      <c r="H63" s="223"/>
      <c r="I63" s="225"/>
      <c r="J63" s="227"/>
    </row>
    <row r="64" spans="1:10">
      <c r="A64" s="218"/>
      <c r="B64" s="164" t="s">
        <v>148</v>
      </c>
      <c r="C64" s="219"/>
      <c r="D64" s="219"/>
      <c r="E64" s="219"/>
      <c r="F64" s="220"/>
      <c r="G64" s="220"/>
      <c r="H64" s="223"/>
      <c r="I64" s="225"/>
      <c r="J64" s="227"/>
    </row>
    <row r="65" spans="1:10">
      <c r="A65" s="218"/>
      <c r="B65" s="158" t="s">
        <v>172</v>
      </c>
      <c r="C65" s="230">
        <v>1</v>
      </c>
      <c r="D65" s="230" t="s">
        <v>9</v>
      </c>
      <c r="E65" s="230">
        <v>1</v>
      </c>
      <c r="F65" s="231">
        <v>60</v>
      </c>
      <c r="G65" s="231"/>
      <c r="H65" s="231"/>
      <c r="I65" s="232">
        <f t="shared" ref="I65" si="5">PRODUCT(C65:H65)</f>
        <v>60</v>
      </c>
      <c r="J65" s="227"/>
    </row>
    <row r="66" spans="1:10">
      <c r="A66" s="218"/>
      <c r="B66" s="223"/>
      <c r="C66" s="230"/>
      <c r="D66" s="230"/>
      <c r="E66" s="230"/>
      <c r="F66" s="231"/>
      <c r="G66" s="231"/>
      <c r="H66" s="223" t="s">
        <v>10</v>
      </c>
      <c r="I66" s="224">
        <f>SUM(I65:I65)</f>
        <v>60</v>
      </c>
      <c r="J66" s="237"/>
    </row>
    <row r="67" spans="1:10">
      <c r="A67" s="218"/>
      <c r="B67" s="223"/>
      <c r="C67" s="230"/>
      <c r="D67" s="230"/>
      <c r="E67" s="230"/>
      <c r="F67" s="231"/>
      <c r="G67" s="231"/>
      <c r="H67" s="223" t="s">
        <v>88</v>
      </c>
      <c r="I67" s="225">
        <f>I66</f>
        <v>60</v>
      </c>
      <c r="J67" s="226" t="s">
        <v>17</v>
      </c>
    </row>
    <row r="68" spans="1:10">
      <c r="A68" s="218"/>
      <c r="B68" s="223"/>
      <c r="C68" s="230"/>
      <c r="D68" s="230"/>
      <c r="E68" s="230"/>
      <c r="F68" s="231"/>
      <c r="G68" s="231"/>
      <c r="H68" s="231"/>
      <c r="I68" s="232"/>
      <c r="J68" s="227"/>
    </row>
    <row r="69" spans="1:10">
      <c r="A69" s="218"/>
      <c r="B69" s="164" t="s">
        <v>149</v>
      </c>
      <c r="C69" s="219"/>
      <c r="D69" s="219"/>
      <c r="E69" s="219"/>
      <c r="F69" s="220"/>
      <c r="G69" s="220"/>
      <c r="H69" s="220"/>
      <c r="I69" s="220"/>
      <c r="J69" s="227"/>
    </row>
    <row r="70" spans="1:10">
      <c r="A70" s="218"/>
      <c r="B70" s="158" t="s">
        <v>172</v>
      </c>
      <c r="C70" s="230">
        <v>1</v>
      </c>
      <c r="D70" s="230" t="s">
        <v>9</v>
      </c>
      <c r="E70" s="230">
        <v>1</v>
      </c>
      <c r="F70" s="231">
        <v>60</v>
      </c>
      <c r="G70" s="231"/>
      <c r="H70" s="231"/>
      <c r="I70" s="232">
        <f t="shared" ref="I70" si="6">PRODUCT(C70:H70)</f>
        <v>60</v>
      </c>
      <c r="J70" s="227"/>
    </row>
    <row r="71" spans="1:10">
      <c r="A71" s="218"/>
      <c r="B71" s="223"/>
      <c r="C71" s="230"/>
      <c r="D71" s="230"/>
      <c r="E71" s="230"/>
      <c r="F71" s="231"/>
      <c r="G71" s="231"/>
      <c r="H71" s="223" t="s">
        <v>10</v>
      </c>
      <c r="I71" s="224">
        <f>SUM(I70:I70)</f>
        <v>60</v>
      </c>
      <c r="J71" s="237"/>
    </row>
    <row r="72" spans="1:10">
      <c r="A72" s="218"/>
      <c r="B72" s="223"/>
      <c r="C72" s="230"/>
      <c r="D72" s="230"/>
      <c r="E72" s="230"/>
      <c r="F72" s="231"/>
      <c r="G72" s="231"/>
      <c r="H72" s="223" t="s">
        <v>88</v>
      </c>
      <c r="I72" s="225">
        <f>I71</f>
        <v>60</v>
      </c>
      <c r="J72" s="226" t="s">
        <v>17</v>
      </c>
    </row>
    <row r="73" spans="1:10">
      <c r="A73" s="218"/>
      <c r="B73" s="223"/>
      <c r="C73" s="230"/>
      <c r="D73" s="230"/>
      <c r="E73" s="230"/>
      <c r="F73" s="231"/>
      <c r="G73" s="231"/>
      <c r="H73" s="223"/>
      <c r="I73" s="225"/>
      <c r="J73" s="226"/>
    </row>
    <row r="74" spans="1:10" ht="94.5">
      <c r="A74" s="218">
        <v>10</v>
      </c>
      <c r="B74" s="170" t="s">
        <v>197</v>
      </c>
      <c r="C74" s="230"/>
      <c r="D74" s="230"/>
      <c r="E74" s="230"/>
      <c r="F74" s="231"/>
      <c r="G74" s="231"/>
      <c r="H74" s="223"/>
      <c r="I74" s="225"/>
      <c r="J74" s="226"/>
    </row>
    <row r="75" spans="1:10">
      <c r="A75" s="218"/>
      <c r="B75" s="180" t="s">
        <v>198</v>
      </c>
      <c r="C75" s="230"/>
      <c r="D75" s="230"/>
      <c r="E75" s="230"/>
      <c r="F75" s="231"/>
      <c r="G75" s="231"/>
      <c r="H75" s="223"/>
      <c r="I75" s="225"/>
      <c r="J75" s="226"/>
    </row>
    <row r="76" spans="1:10">
      <c r="A76" s="218"/>
      <c r="B76" s="158" t="s">
        <v>264</v>
      </c>
      <c r="C76" s="230">
        <v>60</v>
      </c>
      <c r="D76" s="230" t="s">
        <v>9</v>
      </c>
      <c r="E76" s="230">
        <v>1</v>
      </c>
      <c r="F76" s="231"/>
      <c r="G76" s="231"/>
      <c r="H76" s="231"/>
      <c r="I76" s="232">
        <f t="shared" ref="I76" si="7">PRODUCT(C76:H76)</f>
        <v>60</v>
      </c>
      <c r="J76" s="227"/>
    </row>
    <row r="77" spans="1:10">
      <c r="A77" s="218"/>
      <c r="B77" s="223"/>
      <c r="C77" s="230"/>
      <c r="D77" s="230"/>
      <c r="E77" s="230"/>
      <c r="F77" s="231"/>
      <c r="G77" s="231"/>
      <c r="H77" s="223" t="s">
        <v>10</v>
      </c>
      <c r="I77" s="224">
        <f>SUM(I76:I76)</f>
        <v>60</v>
      </c>
      <c r="J77" s="237"/>
    </row>
    <row r="78" spans="1:10">
      <c r="A78" s="218"/>
      <c r="B78" s="223"/>
      <c r="C78" s="230"/>
      <c r="D78" s="230"/>
      <c r="E78" s="230"/>
      <c r="F78" s="231"/>
      <c r="G78" s="231"/>
      <c r="H78" s="223" t="s">
        <v>88</v>
      </c>
      <c r="I78" s="225">
        <f>I77</f>
        <v>60</v>
      </c>
      <c r="J78" s="226" t="s">
        <v>3</v>
      </c>
    </row>
    <row r="79" spans="1:10" ht="204.75">
      <c r="A79" s="218">
        <v>11</v>
      </c>
      <c r="B79" s="154" t="s">
        <v>174</v>
      </c>
      <c r="C79" s="219"/>
      <c r="D79" s="219"/>
      <c r="E79" s="219"/>
      <c r="F79" s="220"/>
      <c r="G79" s="220"/>
      <c r="H79" s="223"/>
      <c r="I79" s="225"/>
      <c r="J79" s="227"/>
    </row>
    <row r="80" spans="1:10">
      <c r="A80" s="218"/>
      <c r="B80" s="154" t="s">
        <v>175</v>
      </c>
      <c r="C80" s="219"/>
      <c r="D80" s="219"/>
      <c r="E80" s="219"/>
      <c r="F80" s="220"/>
      <c r="G80" s="220"/>
      <c r="H80" s="223"/>
      <c r="I80" s="225"/>
      <c r="J80" s="227"/>
    </row>
    <row r="81" spans="1:10">
      <c r="A81" s="218"/>
      <c r="B81" s="158" t="s">
        <v>176</v>
      </c>
      <c r="C81" s="219"/>
      <c r="D81" s="219"/>
      <c r="E81" s="219"/>
      <c r="F81" s="220"/>
      <c r="G81" s="220"/>
      <c r="H81" s="223"/>
      <c r="I81" s="225"/>
      <c r="J81" s="227"/>
    </row>
    <row r="82" spans="1:10">
      <c r="A82" s="218"/>
      <c r="B82" s="238" t="s">
        <v>173</v>
      </c>
      <c r="C82" s="219">
        <v>2</v>
      </c>
      <c r="D82" s="219">
        <v>4</v>
      </c>
      <c r="E82" s="219">
        <v>3</v>
      </c>
      <c r="F82" s="220">
        <v>1.07</v>
      </c>
      <c r="G82" s="220">
        <v>1.07</v>
      </c>
      <c r="H82" s="220"/>
      <c r="I82" s="220">
        <f t="shared" ref="I82" si="8">PRODUCT(C82:H82)</f>
        <v>27.477600000000002</v>
      </c>
      <c r="J82" s="237"/>
    </row>
    <row r="83" spans="1:10">
      <c r="A83" s="218"/>
      <c r="B83" s="222"/>
      <c r="C83" s="219"/>
      <c r="D83" s="219"/>
      <c r="E83" s="219"/>
      <c r="F83" s="220"/>
      <c r="G83" s="220"/>
      <c r="H83" s="223" t="s">
        <v>10</v>
      </c>
      <c r="I83" s="224">
        <f>SUM(I82:I82)</f>
        <v>27.477600000000002</v>
      </c>
      <c r="J83" s="237"/>
    </row>
    <row r="84" spans="1:10">
      <c r="A84" s="218"/>
      <c r="B84" s="222"/>
      <c r="C84" s="219"/>
      <c r="D84" s="219"/>
      <c r="E84" s="219"/>
      <c r="F84" s="220"/>
      <c r="G84" s="220"/>
      <c r="H84" s="223" t="s">
        <v>88</v>
      </c>
      <c r="I84" s="225">
        <v>27.5</v>
      </c>
      <c r="J84" s="227" t="s">
        <v>11</v>
      </c>
    </row>
    <row r="85" spans="1:10">
      <c r="A85" s="218"/>
      <c r="B85" s="158"/>
      <c r="C85" s="219"/>
      <c r="D85" s="219"/>
      <c r="E85" s="219"/>
      <c r="F85" s="220"/>
      <c r="G85" s="220"/>
      <c r="H85" s="223"/>
      <c r="I85" s="225"/>
      <c r="J85" s="227"/>
    </row>
    <row r="86" spans="1:10" ht="157.5">
      <c r="A86" s="218">
        <v>12</v>
      </c>
      <c r="B86" s="165" t="s">
        <v>151</v>
      </c>
      <c r="C86" s="219"/>
      <c r="D86" s="219"/>
      <c r="E86" s="219"/>
      <c r="F86" s="220"/>
      <c r="G86" s="220"/>
      <c r="H86" s="223"/>
      <c r="I86" s="225"/>
      <c r="J86" s="227"/>
    </row>
    <row r="87" spans="1:10">
      <c r="A87" s="218"/>
      <c r="B87" s="238" t="s">
        <v>163</v>
      </c>
      <c r="C87" s="219">
        <v>10</v>
      </c>
      <c r="D87" s="219" t="s">
        <v>9</v>
      </c>
      <c r="E87" s="219">
        <v>4</v>
      </c>
      <c r="F87" s="220">
        <v>8.4</v>
      </c>
      <c r="G87" s="220"/>
      <c r="H87" s="220">
        <v>1.3</v>
      </c>
      <c r="I87" s="220">
        <f>PRODUCT(C87:H87)</f>
        <v>436.8</v>
      </c>
      <c r="J87" s="221"/>
    </row>
    <row r="88" spans="1:10">
      <c r="A88" s="218"/>
      <c r="B88" s="238" t="s">
        <v>164</v>
      </c>
      <c r="C88" s="219">
        <v>10</v>
      </c>
      <c r="D88" s="219" t="s">
        <v>9</v>
      </c>
      <c r="E88" s="219">
        <v>4</v>
      </c>
      <c r="F88" s="220">
        <v>9.1999999999999993</v>
      </c>
      <c r="G88" s="220">
        <v>0.25</v>
      </c>
      <c r="H88" s="220"/>
      <c r="I88" s="220">
        <f t="shared" ref="I88:I89" si="9">PRODUCT(C88:H88)</f>
        <v>92</v>
      </c>
      <c r="J88" s="221"/>
    </row>
    <row r="89" spans="1:10">
      <c r="A89" s="218"/>
      <c r="B89" s="238" t="s">
        <v>167</v>
      </c>
      <c r="C89" s="219">
        <v>10</v>
      </c>
      <c r="D89" s="219">
        <v>2</v>
      </c>
      <c r="E89" s="219">
        <v>4</v>
      </c>
      <c r="F89" s="220">
        <v>3.1</v>
      </c>
      <c r="G89" s="220">
        <v>0.28000000000000003</v>
      </c>
      <c r="H89" s="220"/>
      <c r="I89" s="220">
        <f t="shared" si="9"/>
        <v>69.440000000000012</v>
      </c>
      <c r="J89" s="221"/>
    </row>
    <row r="90" spans="1:10">
      <c r="A90" s="218"/>
      <c r="B90" s="222"/>
      <c r="C90" s="219"/>
      <c r="D90" s="219"/>
      <c r="E90" s="219"/>
      <c r="F90" s="220"/>
      <c r="G90" s="220"/>
      <c r="H90" s="223" t="s">
        <v>10</v>
      </c>
      <c r="I90" s="224">
        <f>SUM(I87:I89)</f>
        <v>598.24</v>
      </c>
      <c r="J90" s="236"/>
    </row>
    <row r="91" spans="1:10">
      <c r="A91" s="218"/>
      <c r="B91" s="222"/>
      <c r="C91" s="219"/>
      <c r="D91" s="219"/>
      <c r="E91" s="219"/>
      <c r="F91" s="220"/>
      <c r="G91" s="220"/>
      <c r="H91" s="223" t="s">
        <v>88</v>
      </c>
      <c r="I91" s="225">
        <v>598.29999999999995</v>
      </c>
      <c r="J91" s="227" t="s">
        <v>11</v>
      </c>
    </row>
    <row r="92" spans="1:10">
      <c r="A92" s="218"/>
      <c r="B92" s="222"/>
      <c r="C92" s="219"/>
      <c r="D92" s="219"/>
      <c r="E92" s="219"/>
      <c r="F92" s="220"/>
      <c r="G92" s="220"/>
      <c r="H92" s="223"/>
      <c r="I92" s="225"/>
      <c r="J92" s="227"/>
    </row>
    <row r="93" spans="1:10" ht="63">
      <c r="A93" s="218">
        <v>13</v>
      </c>
      <c r="B93" s="166" t="s">
        <v>152</v>
      </c>
      <c r="C93" s="219"/>
      <c r="D93" s="219"/>
      <c r="E93" s="219"/>
      <c r="F93" s="220"/>
      <c r="G93" s="220"/>
      <c r="H93" s="223"/>
      <c r="I93" s="225"/>
      <c r="J93" s="227"/>
    </row>
    <row r="94" spans="1:10">
      <c r="A94" s="218"/>
      <c r="B94" s="238" t="s">
        <v>165</v>
      </c>
      <c r="C94" s="219">
        <v>10</v>
      </c>
      <c r="D94" s="219" t="s">
        <v>9</v>
      </c>
      <c r="E94" s="219">
        <v>4</v>
      </c>
      <c r="F94" s="220">
        <v>3.1</v>
      </c>
      <c r="G94" s="220">
        <v>1.1000000000000001</v>
      </c>
      <c r="H94" s="220"/>
      <c r="I94" s="220">
        <f>PRODUCT(C94:H94)</f>
        <v>136.4</v>
      </c>
      <c r="J94" s="221"/>
    </row>
    <row r="95" spans="1:10">
      <c r="A95" s="218"/>
      <c r="B95" s="238" t="s">
        <v>166</v>
      </c>
      <c r="C95" s="219">
        <v>10</v>
      </c>
      <c r="D95" s="219" t="s">
        <v>9</v>
      </c>
      <c r="E95" s="219">
        <v>4</v>
      </c>
      <c r="F95" s="220">
        <v>8.4</v>
      </c>
      <c r="G95" s="220"/>
      <c r="H95" s="220">
        <v>0.25</v>
      </c>
      <c r="I95" s="220">
        <f>PRODUCT(C95:H95)</f>
        <v>84</v>
      </c>
      <c r="J95" s="221"/>
    </row>
    <row r="96" spans="1:10">
      <c r="A96" s="218"/>
      <c r="B96" s="238"/>
      <c r="C96" s="219"/>
      <c r="D96" s="219"/>
      <c r="E96" s="219"/>
      <c r="F96" s="220"/>
      <c r="G96" s="220"/>
      <c r="H96" s="223" t="s">
        <v>10</v>
      </c>
      <c r="I96" s="224">
        <f>SUM(I94:I95)</f>
        <v>220.4</v>
      </c>
      <c r="J96" s="227"/>
    </row>
    <row r="97" spans="1:10">
      <c r="A97" s="218"/>
      <c r="B97" s="170"/>
      <c r="C97" s="219"/>
      <c r="D97" s="219"/>
      <c r="E97" s="219"/>
      <c r="F97" s="220"/>
      <c r="G97" s="220"/>
      <c r="H97" s="223" t="s">
        <v>88</v>
      </c>
      <c r="I97" s="225">
        <v>220.4</v>
      </c>
      <c r="J97" s="227" t="s">
        <v>11</v>
      </c>
    </row>
    <row r="98" spans="1:10">
      <c r="A98" s="218"/>
      <c r="B98" s="170"/>
      <c r="C98" s="219"/>
      <c r="D98" s="219"/>
      <c r="E98" s="219"/>
      <c r="F98" s="220"/>
      <c r="G98" s="220"/>
      <c r="H98" s="223"/>
      <c r="I98" s="225"/>
      <c r="J98" s="227"/>
    </row>
    <row r="99" spans="1:10" ht="173.25">
      <c r="A99" s="218">
        <v>15</v>
      </c>
      <c r="B99" s="158" t="s">
        <v>199</v>
      </c>
      <c r="C99" s="219"/>
      <c r="D99" s="219"/>
      <c r="E99" s="219"/>
      <c r="F99" s="220"/>
      <c r="G99" s="220"/>
      <c r="H99" s="223"/>
      <c r="I99" s="225"/>
      <c r="J99" s="227"/>
    </row>
    <row r="100" spans="1:10">
      <c r="A100" s="218"/>
      <c r="B100" s="170" t="s">
        <v>200</v>
      </c>
      <c r="C100" s="219">
        <v>1</v>
      </c>
      <c r="D100" s="219" t="s">
        <v>9</v>
      </c>
      <c r="E100" s="219">
        <v>1</v>
      </c>
      <c r="F100" s="220">
        <v>2</v>
      </c>
      <c r="G100" s="220"/>
      <c r="H100" s="220">
        <v>2</v>
      </c>
      <c r="I100" s="220">
        <f>PRODUCT(C100:H100)</f>
        <v>4</v>
      </c>
      <c r="J100" s="221"/>
    </row>
    <row r="101" spans="1:10">
      <c r="A101" s="218"/>
      <c r="B101" s="170"/>
      <c r="C101" s="219"/>
      <c r="D101" s="219"/>
      <c r="E101" s="219"/>
      <c r="F101" s="220"/>
      <c r="G101" s="220"/>
      <c r="H101" s="223" t="s">
        <v>10</v>
      </c>
      <c r="I101" s="224">
        <f>SUM(I99:I100)</f>
        <v>4</v>
      </c>
      <c r="J101" s="227"/>
    </row>
    <row r="102" spans="1:10">
      <c r="A102" s="218"/>
      <c r="B102" s="170"/>
      <c r="C102" s="219"/>
      <c r="D102" s="219"/>
      <c r="E102" s="219"/>
      <c r="F102" s="220"/>
      <c r="G102" s="220"/>
      <c r="H102" s="223" t="s">
        <v>88</v>
      </c>
      <c r="I102" s="225">
        <f>I101</f>
        <v>4</v>
      </c>
      <c r="J102" s="227" t="s">
        <v>11</v>
      </c>
    </row>
    <row r="103" spans="1:10">
      <c r="A103" s="218"/>
      <c r="B103" s="170"/>
      <c r="C103" s="219"/>
      <c r="D103" s="219"/>
      <c r="E103" s="219"/>
      <c r="F103" s="220"/>
      <c r="G103" s="220"/>
      <c r="H103" s="223"/>
      <c r="I103" s="225"/>
      <c r="J103" s="227"/>
    </row>
    <row r="104" spans="1:10" ht="78.75">
      <c r="A104" s="218">
        <v>16</v>
      </c>
      <c r="B104" s="160" t="s">
        <v>201</v>
      </c>
      <c r="C104" s="219"/>
      <c r="D104" s="219"/>
      <c r="E104" s="219"/>
      <c r="F104" s="220"/>
      <c r="G104" s="220"/>
      <c r="H104" s="223"/>
      <c r="I104" s="225"/>
      <c r="J104" s="227"/>
    </row>
    <row r="105" spans="1:10">
      <c r="A105" s="218"/>
      <c r="B105" s="170" t="s">
        <v>200</v>
      </c>
      <c r="C105" s="219">
        <v>1</v>
      </c>
      <c r="D105" s="219" t="s">
        <v>9</v>
      </c>
      <c r="E105" s="219">
        <v>1</v>
      </c>
      <c r="F105" s="220">
        <v>2</v>
      </c>
      <c r="G105" s="220"/>
      <c r="H105" s="220">
        <v>2</v>
      </c>
      <c r="I105" s="220">
        <f>PRODUCT(C105:H105)</f>
        <v>4</v>
      </c>
      <c r="J105" s="221"/>
    </row>
    <row r="106" spans="1:10">
      <c r="A106" s="218"/>
      <c r="B106" s="170"/>
      <c r="C106" s="219"/>
      <c r="D106" s="219"/>
      <c r="E106" s="219"/>
      <c r="F106" s="220"/>
      <c r="G106" s="220"/>
      <c r="H106" s="223" t="s">
        <v>10</v>
      </c>
      <c r="I106" s="224">
        <f>SUM(I104:I105)</f>
        <v>4</v>
      </c>
      <c r="J106" s="227"/>
    </row>
    <row r="107" spans="1:10">
      <c r="A107" s="218"/>
      <c r="B107" s="170"/>
      <c r="C107" s="219"/>
      <c r="D107" s="219"/>
      <c r="E107" s="219"/>
      <c r="F107" s="220"/>
      <c r="G107" s="220"/>
      <c r="H107" s="223" t="s">
        <v>88</v>
      </c>
      <c r="I107" s="225">
        <f>I106</f>
        <v>4</v>
      </c>
      <c r="J107" s="227" t="s">
        <v>11</v>
      </c>
    </row>
    <row r="108" spans="1:10" ht="78.75">
      <c r="A108" s="218">
        <v>17</v>
      </c>
      <c r="B108" s="181" t="s">
        <v>205</v>
      </c>
      <c r="C108" s="219"/>
      <c r="D108" s="219"/>
      <c r="E108" s="219"/>
      <c r="F108" s="220"/>
      <c r="G108" s="220"/>
      <c r="H108" s="223"/>
      <c r="I108" s="225"/>
      <c r="J108" s="227"/>
    </row>
    <row r="109" spans="1:10">
      <c r="A109" s="218"/>
      <c r="B109" s="181" t="s">
        <v>207</v>
      </c>
      <c r="C109" s="219">
        <v>1</v>
      </c>
      <c r="D109" s="219" t="s">
        <v>9</v>
      </c>
      <c r="E109" s="219">
        <v>10</v>
      </c>
      <c r="F109" s="220"/>
      <c r="G109" s="220"/>
      <c r="H109" s="220"/>
      <c r="I109" s="220">
        <f>PRODUCT(C109:H109)</f>
        <v>10</v>
      </c>
      <c r="J109" s="221"/>
    </row>
    <row r="110" spans="1:10">
      <c r="A110" s="218"/>
      <c r="B110" s="181"/>
      <c r="C110" s="219"/>
      <c r="D110" s="219"/>
      <c r="E110" s="219"/>
      <c r="F110" s="220"/>
      <c r="G110" s="220"/>
      <c r="H110" s="223" t="s">
        <v>10</v>
      </c>
      <c r="I110" s="224">
        <f>SUM(I108:I109)</f>
        <v>10</v>
      </c>
      <c r="J110" s="227"/>
    </row>
    <row r="111" spans="1:10">
      <c r="A111" s="218"/>
      <c r="B111" s="181"/>
      <c r="C111" s="219"/>
      <c r="D111" s="219"/>
      <c r="E111" s="219"/>
      <c r="F111" s="220"/>
      <c r="G111" s="220"/>
      <c r="H111" s="223" t="s">
        <v>88</v>
      </c>
      <c r="I111" s="225">
        <f>I110</f>
        <v>10</v>
      </c>
      <c r="J111" s="226" t="s">
        <v>206</v>
      </c>
    </row>
    <row r="112" spans="1:10">
      <c r="A112" s="218"/>
      <c r="B112" s="181"/>
      <c r="C112" s="219"/>
      <c r="D112" s="219"/>
      <c r="E112" s="219"/>
      <c r="F112" s="220"/>
      <c r="G112" s="220"/>
      <c r="H112" s="223"/>
      <c r="I112" s="225"/>
      <c r="J112" s="227"/>
    </row>
    <row r="113" spans="1:10" ht="94.5">
      <c r="A113" s="218">
        <v>18</v>
      </c>
      <c r="B113" s="181" t="s">
        <v>202</v>
      </c>
      <c r="C113" s="219"/>
      <c r="D113" s="219"/>
      <c r="E113" s="219"/>
      <c r="F113" s="220"/>
      <c r="G113" s="220"/>
      <c r="H113" s="223"/>
      <c r="I113" s="225"/>
      <c r="J113" s="227"/>
    </row>
    <row r="114" spans="1:10">
      <c r="A114" s="218"/>
      <c r="B114" s="170" t="s">
        <v>204</v>
      </c>
      <c r="C114" s="219">
        <v>1</v>
      </c>
      <c r="D114" s="219" t="s">
        <v>9</v>
      </c>
      <c r="E114" s="219">
        <v>5</v>
      </c>
      <c r="F114" s="220"/>
      <c r="G114" s="220"/>
      <c r="H114" s="220"/>
      <c r="I114" s="220">
        <f>PRODUCT(C114:H114)</f>
        <v>5</v>
      </c>
      <c r="J114" s="221"/>
    </row>
    <row r="115" spans="1:10">
      <c r="A115" s="218"/>
      <c r="B115" s="170"/>
      <c r="C115" s="219"/>
      <c r="D115" s="219"/>
      <c r="E115" s="219"/>
      <c r="F115" s="220"/>
      <c r="G115" s="220"/>
      <c r="H115" s="223" t="s">
        <v>10</v>
      </c>
      <c r="I115" s="224">
        <f>SUM(I113:I114)</f>
        <v>5</v>
      </c>
      <c r="J115" s="227"/>
    </row>
    <row r="116" spans="1:10">
      <c r="A116" s="218"/>
      <c r="B116" s="170"/>
      <c r="C116" s="219"/>
      <c r="D116" s="219"/>
      <c r="E116" s="219"/>
      <c r="F116" s="220"/>
      <c r="G116" s="220"/>
      <c r="H116" s="223" t="s">
        <v>88</v>
      </c>
      <c r="I116" s="225">
        <f>I115</f>
        <v>5</v>
      </c>
      <c r="J116" s="226" t="s">
        <v>3</v>
      </c>
    </row>
    <row r="117" spans="1:10" ht="94.5">
      <c r="A117" s="218">
        <v>19</v>
      </c>
      <c r="B117" s="181" t="s">
        <v>203</v>
      </c>
      <c r="C117" s="219"/>
      <c r="D117" s="219"/>
      <c r="E117" s="219"/>
      <c r="F117" s="220"/>
      <c r="G117" s="220"/>
      <c r="H117" s="220"/>
      <c r="I117" s="224"/>
      <c r="J117" s="237"/>
    </row>
    <row r="118" spans="1:10">
      <c r="A118" s="218"/>
      <c r="B118" s="170" t="s">
        <v>265</v>
      </c>
      <c r="C118" s="219">
        <v>1</v>
      </c>
      <c r="D118" s="219" t="s">
        <v>9</v>
      </c>
      <c r="E118" s="219">
        <v>1</v>
      </c>
      <c r="F118" s="220">
        <v>40</v>
      </c>
      <c r="G118" s="220"/>
      <c r="H118" s="220"/>
      <c r="I118" s="220">
        <f>PRODUCT(C118:H118)</f>
        <v>40</v>
      </c>
      <c r="J118" s="221"/>
    </row>
    <row r="119" spans="1:10">
      <c r="A119" s="218"/>
      <c r="B119" s="181"/>
      <c r="C119" s="219"/>
      <c r="D119" s="219"/>
      <c r="E119" s="219"/>
      <c r="F119" s="220"/>
      <c r="G119" s="220"/>
      <c r="H119" s="223" t="s">
        <v>10</v>
      </c>
      <c r="I119" s="224">
        <f>SUM(I117:I118)</f>
        <v>40</v>
      </c>
      <c r="J119" s="227"/>
    </row>
    <row r="120" spans="1:10">
      <c r="A120" s="218"/>
      <c r="B120" s="181"/>
      <c r="C120" s="219"/>
      <c r="D120" s="219"/>
      <c r="E120" s="219"/>
      <c r="F120" s="220"/>
      <c r="G120" s="220"/>
      <c r="H120" s="223" t="s">
        <v>88</v>
      </c>
      <c r="I120" s="225">
        <f>I119</f>
        <v>40</v>
      </c>
      <c r="J120" s="226" t="s">
        <v>17</v>
      </c>
    </row>
    <row r="121" spans="1:10">
      <c r="A121" s="218"/>
      <c r="B121" s="181"/>
      <c r="C121" s="219"/>
      <c r="D121" s="219"/>
      <c r="E121" s="219"/>
      <c r="F121" s="220"/>
      <c r="G121" s="220"/>
      <c r="H121" s="220"/>
      <c r="I121" s="224"/>
      <c r="J121" s="237"/>
    </row>
    <row r="122" spans="1:10">
      <c r="A122" s="239">
        <v>20</v>
      </c>
      <c r="B122" s="240" t="s">
        <v>20</v>
      </c>
      <c r="C122" s="299" t="s">
        <v>21</v>
      </c>
      <c r="D122" s="299"/>
      <c r="E122" s="299"/>
      <c r="F122" s="299"/>
      <c r="G122" s="299"/>
      <c r="H122" s="299"/>
      <c r="I122" s="241"/>
      <c r="J122" s="237"/>
    </row>
    <row r="123" spans="1:10">
      <c r="A123" s="239"/>
      <c r="B123" s="240"/>
      <c r="C123" s="228"/>
      <c r="D123" s="228"/>
      <c r="E123" s="228"/>
      <c r="F123" s="228"/>
      <c r="G123" s="228"/>
      <c r="H123" s="228"/>
      <c r="I123" s="241"/>
      <c r="J123" s="237"/>
    </row>
    <row r="124" spans="1:10">
      <c r="A124" s="239">
        <v>21</v>
      </c>
      <c r="B124" s="242" t="s">
        <v>89</v>
      </c>
      <c r="C124" s="299" t="s">
        <v>21</v>
      </c>
      <c r="D124" s="299"/>
      <c r="E124" s="299"/>
      <c r="F124" s="299"/>
      <c r="G124" s="299"/>
      <c r="H124" s="299"/>
      <c r="I124" s="241"/>
      <c r="J124" s="237"/>
    </row>
    <row r="125" spans="1:10">
      <c r="A125" s="239"/>
      <c r="B125" s="242"/>
      <c r="C125" s="228"/>
      <c r="D125" s="228"/>
      <c r="E125" s="228"/>
      <c r="F125" s="228"/>
      <c r="G125" s="228"/>
      <c r="H125" s="228"/>
      <c r="I125" s="241"/>
      <c r="J125" s="237"/>
    </row>
    <row r="126" spans="1:10">
      <c r="A126" s="239">
        <v>22</v>
      </c>
      <c r="B126" s="242" t="s">
        <v>90</v>
      </c>
      <c r="C126" s="299" t="s">
        <v>21</v>
      </c>
      <c r="D126" s="299"/>
      <c r="E126" s="299"/>
      <c r="F126" s="299"/>
      <c r="G126" s="299"/>
      <c r="H126" s="299"/>
      <c r="I126" s="241"/>
      <c r="J126" s="237"/>
    </row>
    <row r="127" spans="1:10">
      <c r="A127" s="243"/>
      <c r="B127" s="244"/>
      <c r="C127" s="245"/>
      <c r="D127" s="245"/>
      <c r="E127" s="245"/>
      <c r="F127" s="245"/>
      <c r="G127" s="245"/>
      <c r="H127" s="245"/>
      <c r="I127" s="246"/>
      <c r="J127" s="247"/>
    </row>
    <row r="128" spans="1:10">
      <c r="A128" s="75"/>
      <c r="B128" s="64"/>
      <c r="C128" s="116"/>
      <c r="D128" s="116"/>
      <c r="E128" s="116"/>
      <c r="F128" s="116"/>
      <c r="G128" s="116"/>
      <c r="H128" s="116"/>
      <c r="I128" s="63"/>
      <c r="J128" s="70"/>
    </row>
    <row r="129" spans="1:10">
      <c r="A129" s="75"/>
      <c r="B129" s="64"/>
      <c r="C129" s="116"/>
      <c r="D129" s="116"/>
      <c r="E129" s="116"/>
      <c r="F129" s="116"/>
      <c r="G129" s="116"/>
      <c r="H129" s="116"/>
      <c r="I129" s="63"/>
      <c r="J129" s="70"/>
    </row>
    <row r="130" spans="1:10">
      <c r="A130" s="75"/>
      <c r="B130" s="64"/>
      <c r="C130" s="116"/>
      <c r="D130" s="116"/>
      <c r="E130" s="116"/>
      <c r="F130" s="116"/>
      <c r="G130" s="116"/>
      <c r="H130" s="116"/>
      <c r="I130" s="63"/>
      <c r="J130" s="70"/>
    </row>
    <row r="131" spans="1:10">
      <c r="A131" s="75"/>
      <c r="B131" s="64"/>
      <c r="C131" s="116"/>
      <c r="D131" s="116"/>
      <c r="E131" s="116"/>
      <c r="F131" s="116"/>
      <c r="G131" s="116"/>
      <c r="H131" s="116"/>
      <c r="I131" s="63"/>
      <c r="J131" s="70"/>
    </row>
    <row r="132" spans="1:10">
      <c r="A132" s="75"/>
      <c r="B132" s="64"/>
      <c r="C132" s="116"/>
      <c r="D132" s="116"/>
      <c r="E132" s="116"/>
      <c r="F132" s="116"/>
      <c r="G132" s="116"/>
      <c r="H132" s="116"/>
      <c r="I132" s="63"/>
      <c r="J132" s="70"/>
    </row>
    <row r="133" spans="1:10">
      <c r="A133" s="75"/>
      <c r="B133" s="64"/>
      <c r="C133" s="116"/>
      <c r="D133" s="116"/>
      <c r="E133" s="116"/>
      <c r="F133" s="116"/>
      <c r="G133" s="116"/>
      <c r="H133" s="116"/>
      <c r="I133" s="63"/>
      <c r="J133" s="70"/>
    </row>
    <row r="134" spans="1:10">
      <c r="A134" s="75"/>
      <c r="B134" s="65"/>
      <c r="C134" s="55"/>
      <c r="D134" s="55"/>
      <c r="E134" s="55"/>
      <c r="F134" s="117"/>
      <c r="G134" s="117"/>
      <c r="H134" s="57"/>
      <c r="I134" s="63"/>
      <c r="J134" s="70"/>
    </row>
    <row r="135" spans="1:10">
      <c r="B135" s="30"/>
      <c r="J135" s="40"/>
    </row>
    <row r="136" spans="1:10" ht="16.5">
      <c r="B136" s="31" t="s">
        <v>13</v>
      </c>
      <c r="C136" s="32">
        <v>1</v>
      </c>
      <c r="D136" s="32" t="s">
        <v>9</v>
      </c>
      <c r="E136" s="32">
        <v>1</v>
      </c>
      <c r="F136" s="33">
        <v>12.3</v>
      </c>
      <c r="G136" s="33">
        <v>30.5</v>
      </c>
      <c r="H136" s="33"/>
      <c r="I136" s="33">
        <f t="shared" ref="I136:I142" si="10">PRODUCT(C136:H136)</f>
        <v>375.15000000000003</v>
      </c>
      <c r="J136" s="41"/>
    </row>
    <row r="137" spans="1:10" ht="16.5">
      <c r="B137" s="46" t="s">
        <v>14</v>
      </c>
      <c r="C137" s="32">
        <v>1</v>
      </c>
      <c r="D137" s="32" t="s">
        <v>9</v>
      </c>
      <c r="E137" s="32">
        <v>1</v>
      </c>
      <c r="F137" s="33">
        <v>3.4</v>
      </c>
      <c r="G137" s="33">
        <v>2</v>
      </c>
      <c r="H137" s="33"/>
      <c r="I137" s="33">
        <f t="shared" si="10"/>
        <v>6.8</v>
      </c>
      <c r="J137" s="41"/>
    </row>
    <row r="138" spans="1:10" ht="16.5">
      <c r="B138" s="46" t="s">
        <v>14</v>
      </c>
      <c r="C138" s="32">
        <v>1</v>
      </c>
      <c r="D138" s="32" t="s">
        <v>9</v>
      </c>
      <c r="E138" s="32">
        <v>1</v>
      </c>
      <c r="F138" s="33">
        <v>10.6</v>
      </c>
      <c r="G138" s="33">
        <v>6.3</v>
      </c>
      <c r="H138" s="33"/>
      <c r="I138" s="33">
        <f t="shared" si="10"/>
        <v>66.78</v>
      </c>
      <c r="J138" s="41"/>
    </row>
    <row r="139" spans="1:10" ht="16.5">
      <c r="B139" s="46" t="s">
        <v>14</v>
      </c>
      <c r="C139" s="32">
        <v>1</v>
      </c>
      <c r="D139" s="32" t="s">
        <v>9</v>
      </c>
      <c r="E139" s="32">
        <v>1</v>
      </c>
      <c r="F139" s="33">
        <v>17.5</v>
      </c>
      <c r="G139" s="33">
        <v>9.4</v>
      </c>
      <c r="H139" s="33"/>
      <c r="I139" s="33">
        <f t="shared" si="10"/>
        <v>164.5</v>
      </c>
      <c r="J139" s="41"/>
    </row>
    <row r="140" spans="1:10" ht="16.5">
      <c r="B140" s="31" t="s">
        <v>15</v>
      </c>
      <c r="C140" s="32">
        <v>-1</v>
      </c>
      <c r="D140" s="32" t="s">
        <v>9</v>
      </c>
      <c r="E140" s="32">
        <v>1</v>
      </c>
      <c r="F140" s="33">
        <v>3.1</v>
      </c>
      <c r="G140" s="33">
        <v>3.3</v>
      </c>
      <c r="H140" s="33"/>
      <c r="I140" s="33">
        <f t="shared" si="10"/>
        <v>-10.23</v>
      </c>
      <c r="J140" s="41"/>
    </row>
    <row r="141" spans="1:10" ht="16.5">
      <c r="B141" s="31" t="s">
        <v>22</v>
      </c>
      <c r="C141" s="34">
        <v>1</v>
      </c>
      <c r="D141" s="34" t="s">
        <v>9</v>
      </c>
      <c r="E141" s="34">
        <v>1</v>
      </c>
      <c r="F141" s="35">
        <v>21.1</v>
      </c>
      <c r="G141" s="35">
        <v>9.15</v>
      </c>
      <c r="H141" s="35"/>
      <c r="I141" s="42">
        <f t="shared" si="10"/>
        <v>193.06500000000003</v>
      </c>
      <c r="J141" s="41"/>
    </row>
    <row r="142" spans="1:10" ht="16.5">
      <c r="B142" s="31" t="s">
        <v>19</v>
      </c>
      <c r="C142" s="34">
        <v>1</v>
      </c>
      <c r="D142" s="34" t="s">
        <v>9</v>
      </c>
      <c r="E142" s="34">
        <v>1</v>
      </c>
      <c r="F142" s="35">
        <v>22</v>
      </c>
      <c r="G142" s="35">
        <v>3.6</v>
      </c>
      <c r="H142" s="35"/>
      <c r="I142" s="42">
        <f t="shared" si="10"/>
        <v>79.2</v>
      </c>
      <c r="J142" s="41"/>
    </row>
    <row r="143" spans="1:10" ht="16.5">
      <c r="B143" s="31"/>
      <c r="C143" s="32"/>
      <c r="D143" s="32"/>
      <c r="E143" s="32"/>
      <c r="F143" s="33"/>
      <c r="G143" s="33"/>
      <c r="H143" s="33"/>
      <c r="I143" s="43">
        <f>SUM(I136:I142)</f>
        <v>875.2650000000001</v>
      </c>
      <c r="J143" s="41"/>
    </row>
    <row r="144" spans="1:10" ht="18.75">
      <c r="B144" s="36"/>
      <c r="C144" s="37"/>
      <c r="D144" s="37"/>
      <c r="E144" s="37"/>
      <c r="F144" s="38"/>
      <c r="G144" s="38"/>
      <c r="H144" s="39" t="s">
        <v>10</v>
      </c>
      <c r="I144" s="44">
        <v>875.3</v>
      </c>
      <c r="J144" s="45" t="s">
        <v>18</v>
      </c>
    </row>
  </sheetData>
  <mergeCells count="10">
    <mergeCell ref="C122:H122"/>
    <mergeCell ref="C124:H124"/>
    <mergeCell ref="C126:H126"/>
    <mergeCell ref="A2:J2"/>
    <mergeCell ref="A3:J3"/>
    <mergeCell ref="A4:A5"/>
    <mergeCell ref="B4:B5"/>
    <mergeCell ref="C4:E4"/>
    <mergeCell ref="F4:H4"/>
    <mergeCell ref="J4:J5"/>
  </mergeCells>
  <printOptions horizontalCentered="1"/>
  <pageMargins left="0.35" right="0.22" top="0.52" bottom="0.61" header="0.22" footer="0.31"/>
  <pageSetup paperSize="9" scale="90" orientation="portrait" verticalDpi="300" r:id="rId1"/>
  <headerFooter>
    <oddFooter>&amp;CPage &amp;P of &amp;N</oddFooter>
  </headerFooter>
  <rowBreaks count="1" manualBreakCount="1">
    <brk id="116" max="9" man="1"/>
  </rowBreaks>
  <drawing r:id="rId2"/>
</worksheet>
</file>

<file path=xl/worksheets/sheet7.xml><?xml version="1.0" encoding="utf-8"?>
<worksheet xmlns="http://schemas.openxmlformats.org/spreadsheetml/2006/main" xmlns:r="http://schemas.openxmlformats.org/officeDocument/2006/relationships">
  <sheetPr>
    <tabColor rgb="FF92D050"/>
  </sheetPr>
  <dimension ref="A1:S12"/>
  <sheetViews>
    <sheetView tabSelected="1" view="pageBreakPreview" zoomScale="93" workbookViewId="0">
      <selection activeCell="K21" sqref="K21"/>
    </sheetView>
  </sheetViews>
  <sheetFormatPr defaultColWidth="9" defaultRowHeight="15"/>
  <cols>
    <col min="1" max="1" width="6" customWidth="1"/>
    <col min="2" max="2" width="28.85546875" customWidth="1"/>
    <col min="3" max="3" width="5.140625" customWidth="1"/>
    <col min="4" max="4" width="5.42578125" customWidth="1"/>
    <col min="5" max="5" width="3.140625" customWidth="1"/>
    <col min="6" max="6" width="6.28515625" customWidth="1"/>
    <col min="7" max="7" width="8.42578125" customWidth="1"/>
    <col min="8" max="8" width="12.5703125" customWidth="1"/>
    <col min="9" max="9" width="13.7109375" customWidth="1"/>
    <col min="10" max="11" width="10.85546875" customWidth="1"/>
  </cols>
  <sheetData>
    <row r="1" spans="1:19" ht="15.75">
      <c r="A1" s="300"/>
      <c r="B1" s="300"/>
      <c r="C1" s="300"/>
      <c r="D1" s="300"/>
      <c r="E1" s="300"/>
      <c r="F1" s="300"/>
      <c r="G1" s="300"/>
      <c r="H1" s="300"/>
      <c r="I1" s="300"/>
      <c r="J1" s="300"/>
    </row>
    <row r="2" spans="1:19" ht="15.75">
      <c r="A2" s="301" t="s">
        <v>177</v>
      </c>
      <c r="B2" s="301"/>
      <c r="C2" s="301"/>
      <c r="D2" s="301"/>
      <c r="E2" s="301"/>
      <c r="F2" s="301"/>
      <c r="G2" s="301"/>
      <c r="H2" s="301"/>
      <c r="I2" s="301"/>
      <c r="J2" s="301"/>
    </row>
    <row r="3" spans="1:19" ht="31.5">
      <c r="A3" s="126" t="s">
        <v>178</v>
      </c>
      <c r="B3" s="126" t="s">
        <v>179</v>
      </c>
      <c r="C3" s="127" t="s">
        <v>180</v>
      </c>
      <c r="D3" s="302" t="s">
        <v>181</v>
      </c>
      <c r="E3" s="302"/>
      <c r="F3" s="302"/>
      <c r="G3" s="127" t="s">
        <v>182</v>
      </c>
      <c r="H3" s="127" t="s">
        <v>183</v>
      </c>
      <c r="I3" s="127" t="s">
        <v>184</v>
      </c>
      <c r="J3" s="127" t="s">
        <v>185</v>
      </c>
    </row>
    <row r="4" spans="1:19" ht="15.75">
      <c r="A4" s="128"/>
      <c r="B4" s="129" t="s">
        <v>186</v>
      </c>
      <c r="C4" s="130"/>
      <c r="D4" s="131"/>
      <c r="E4" s="130"/>
      <c r="F4" s="132"/>
      <c r="G4" s="133"/>
      <c r="H4" s="134"/>
      <c r="I4" s="134"/>
      <c r="J4" s="134"/>
      <c r="L4" s="135"/>
      <c r="M4" s="135"/>
      <c r="N4" s="135"/>
      <c r="O4" s="135"/>
      <c r="P4" s="135"/>
      <c r="Q4" s="135"/>
      <c r="R4" s="135"/>
      <c r="S4" s="135"/>
    </row>
    <row r="5" spans="1:19" ht="15.75">
      <c r="A5" s="128"/>
      <c r="B5" s="136" t="s">
        <v>188</v>
      </c>
      <c r="C5" s="130">
        <v>8</v>
      </c>
      <c r="D5" s="131">
        <v>2</v>
      </c>
      <c r="E5" s="130">
        <v>12</v>
      </c>
      <c r="F5" s="132">
        <v>8</v>
      </c>
      <c r="G5" s="133">
        <v>1.02</v>
      </c>
      <c r="H5" s="134">
        <f>D5*E5*F5*G5</f>
        <v>195.84</v>
      </c>
      <c r="I5" s="134"/>
      <c r="J5" s="134"/>
      <c r="K5" s="173">
        <f>1.07/6</f>
        <v>0.17833333333333334</v>
      </c>
      <c r="L5" s="137"/>
      <c r="M5" s="138"/>
      <c r="N5" s="137"/>
      <c r="O5" s="139"/>
      <c r="P5" s="140"/>
      <c r="Q5" s="141"/>
      <c r="R5" s="141"/>
      <c r="S5" s="141"/>
    </row>
    <row r="6" spans="1:19" ht="15.75">
      <c r="A6" s="128"/>
      <c r="B6" s="136" t="s">
        <v>187</v>
      </c>
      <c r="C6" s="130">
        <v>8</v>
      </c>
      <c r="D6" s="131">
        <v>2</v>
      </c>
      <c r="E6" s="130">
        <v>12</v>
      </c>
      <c r="F6" s="132">
        <v>8</v>
      </c>
      <c r="G6" s="133">
        <v>1.02</v>
      </c>
      <c r="H6" s="134">
        <f>D6*E6*F6*G6</f>
        <v>195.84</v>
      </c>
      <c r="I6" s="134"/>
      <c r="J6" s="134"/>
      <c r="K6">
        <f>D6*F6*G6</f>
        <v>16.32</v>
      </c>
      <c r="L6" s="135"/>
      <c r="M6" s="135"/>
      <c r="N6" s="135"/>
      <c r="O6" s="135"/>
      <c r="P6" s="135"/>
      <c r="Q6" s="135"/>
      <c r="R6" s="135"/>
      <c r="S6" s="135"/>
    </row>
    <row r="7" spans="1:19" ht="15.75">
      <c r="A7" s="128"/>
      <c r="B7" s="142"/>
      <c r="C7" s="142"/>
      <c r="D7" s="142"/>
      <c r="E7" s="303" t="s">
        <v>10</v>
      </c>
      <c r="F7" s="303"/>
      <c r="G7" s="303"/>
      <c r="H7" s="143">
        <f>SUM(H4:H6)</f>
        <v>391.68</v>
      </c>
      <c r="I7" s="143">
        <f>SUM(I4:I6)</f>
        <v>0</v>
      </c>
      <c r="J7" s="143">
        <f>SUM(J4:J6)</f>
        <v>0</v>
      </c>
      <c r="K7" s="144">
        <f>SUM(K5:K6)</f>
        <v>16.498333333333335</v>
      </c>
    </row>
    <row r="8" spans="1:19" ht="15.75">
      <c r="A8" s="128"/>
      <c r="B8" s="142"/>
      <c r="C8" s="142"/>
      <c r="D8" s="142"/>
      <c r="E8" s="142"/>
      <c r="F8" s="142"/>
      <c r="G8" s="142"/>
      <c r="H8" s="145" t="s">
        <v>9</v>
      </c>
      <c r="I8" s="145" t="s">
        <v>9</v>
      </c>
      <c r="J8" s="145" t="s">
        <v>9</v>
      </c>
    </row>
    <row r="9" spans="1:19" ht="15.75">
      <c r="A9" s="128"/>
      <c r="B9" s="142"/>
      <c r="C9" s="142"/>
      <c r="D9" s="142"/>
      <c r="E9" s="142"/>
      <c r="F9" s="142"/>
      <c r="G9" s="142"/>
      <c r="H9" s="142">
        <v>0.39500000000000002</v>
      </c>
      <c r="I9" s="142">
        <v>0.61699999999999999</v>
      </c>
      <c r="J9" s="142">
        <v>0.88800000000000001</v>
      </c>
    </row>
    <row r="10" spans="1:19" ht="15.75">
      <c r="A10" s="128"/>
      <c r="B10" s="142"/>
      <c r="C10" s="142"/>
      <c r="D10" s="142"/>
      <c r="E10" s="142"/>
      <c r="F10" s="142"/>
      <c r="G10" s="142"/>
      <c r="H10" s="146">
        <f>H7*H9</f>
        <v>154.71360000000001</v>
      </c>
      <c r="I10" s="146">
        <f t="shared" ref="I10:J10" si="0">I7*I9</f>
        <v>0</v>
      </c>
      <c r="J10" s="146">
        <f t="shared" si="0"/>
        <v>0</v>
      </c>
    </row>
    <row r="11" spans="1:19" ht="23.25" customHeight="1">
      <c r="A11" s="128"/>
      <c r="B11" s="128"/>
      <c r="C11" s="128"/>
      <c r="D11" s="128"/>
      <c r="E11" s="128"/>
      <c r="F11" s="128"/>
      <c r="G11" s="128"/>
      <c r="H11" s="128"/>
      <c r="I11" s="147">
        <f>+H10+I10+J10</f>
        <v>154.71360000000001</v>
      </c>
      <c r="J11" s="147">
        <f>I11/1000</f>
        <v>0.15471360000000001</v>
      </c>
    </row>
    <row r="12" spans="1:19" ht="15.75">
      <c r="J12" s="148" t="s">
        <v>102</v>
      </c>
    </row>
  </sheetData>
  <mergeCells count="4">
    <mergeCell ref="A1:J1"/>
    <mergeCell ref="A2:J2"/>
    <mergeCell ref="D3:F3"/>
    <mergeCell ref="E7:G7"/>
  </mergeCells>
  <pageMargins left="0.28000000000000003" right="0.24" top="0.4" bottom="0.75" header="0.3" footer="0.3"/>
  <pageSetup orientation="portrait" r:id="rId1"/>
  <colBreaks count="1" manualBreakCount="1">
    <brk id="11" max="1048575" man="1"/>
  </colBreaks>
</worksheet>
</file>

<file path=xl/worksheets/sheet8.xml><?xml version="1.0" encoding="utf-8"?>
<worksheet xmlns="http://schemas.openxmlformats.org/spreadsheetml/2006/main" xmlns:r="http://schemas.openxmlformats.org/officeDocument/2006/relationships">
  <sheetPr>
    <tabColor rgb="FF92D050"/>
  </sheetPr>
  <dimension ref="A1:L35"/>
  <sheetViews>
    <sheetView showZeros="0" view="pageBreakPreview" topLeftCell="A9" workbookViewId="0">
      <selection activeCell="D9" sqref="D9"/>
    </sheetView>
  </sheetViews>
  <sheetFormatPr defaultColWidth="9" defaultRowHeight="15.75"/>
  <cols>
    <col min="1" max="1" width="6.5703125" style="10" customWidth="1"/>
    <col min="2" max="2" width="8.42578125" style="10" bestFit="1" customWidth="1"/>
    <col min="3" max="3" width="55.28515625" style="10" customWidth="1"/>
    <col min="4" max="4" width="9.5703125" style="10" bestFit="1" customWidth="1"/>
    <col min="5" max="5" width="5.140625" style="10" bestFit="1" customWidth="1"/>
    <col min="6" max="6" width="12.7109375" style="10" bestFit="1" customWidth="1"/>
    <col min="7" max="7" width="13.140625" style="10" customWidth="1"/>
    <col min="8" max="8" width="9" style="10"/>
    <col min="9" max="9" width="10.28515625" style="10" customWidth="1"/>
    <col min="10" max="243" width="9" style="10"/>
    <col min="244" max="244" width="7.5703125" style="10" customWidth="1"/>
    <col min="245" max="245" width="12" style="10" customWidth="1"/>
    <col min="246" max="246" width="55.28515625" style="10" customWidth="1"/>
    <col min="247" max="247" width="13.7109375" style="10" customWidth="1"/>
    <col min="248" max="248" width="8.7109375" style="10" customWidth="1"/>
    <col min="249" max="249" width="20.140625" style="10" customWidth="1"/>
    <col min="250" max="250" width="9" style="10"/>
    <col min="251" max="251" width="14.5703125" style="10" customWidth="1"/>
    <col min="252" max="499" width="9" style="10"/>
    <col min="500" max="500" width="7.5703125" style="10" customWidth="1"/>
    <col min="501" max="501" width="12" style="10" customWidth="1"/>
    <col min="502" max="502" width="55.28515625" style="10" customWidth="1"/>
    <col min="503" max="503" width="13.7109375" style="10" customWidth="1"/>
    <col min="504" max="504" width="8.7109375" style="10" customWidth="1"/>
    <col min="505" max="505" width="20.140625" style="10" customWidth="1"/>
    <col min="506" max="506" width="9" style="10"/>
    <col min="507" max="507" width="14.5703125" style="10" customWidth="1"/>
    <col min="508" max="755" width="9" style="10"/>
    <col min="756" max="756" width="7.5703125" style="10" customWidth="1"/>
    <col min="757" max="757" width="12" style="10" customWidth="1"/>
    <col min="758" max="758" width="55.28515625" style="10" customWidth="1"/>
    <col min="759" max="759" width="13.7109375" style="10" customWidth="1"/>
    <col min="760" max="760" width="8.7109375" style="10" customWidth="1"/>
    <col min="761" max="761" width="20.140625" style="10" customWidth="1"/>
    <col min="762" max="762" width="9" style="10"/>
    <col min="763" max="763" width="14.5703125" style="10" customWidth="1"/>
    <col min="764" max="1011" width="9" style="10"/>
    <col min="1012" max="1012" width="7.5703125" style="10" customWidth="1"/>
    <col min="1013" max="1013" width="12" style="10" customWidth="1"/>
    <col min="1014" max="1014" width="55.28515625" style="10" customWidth="1"/>
    <col min="1015" max="1015" width="13.7109375" style="10" customWidth="1"/>
    <col min="1016" max="1016" width="8.7109375" style="10" customWidth="1"/>
    <col min="1017" max="1017" width="20.140625" style="10" customWidth="1"/>
    <col min="1018" max="1018" width="9" style="10"/>
    <col min="1019" max="1019" width="14.5703125" style="10" customWidth="1"/>
    <col min="1020" max="1267" width="9" style="10"/>
    <col min="1268" max="1268" width="7.5703125" style="10" customWidth="1"/>
    <col min="1269" max="1269" width="12" style="10" customWidth="1"/>
    <col min="1270" max="1270" width="55.28515625" style="10" customWidth="1"/>
    <col min="1271" max="1271" width="13.7109375" style="10" customWidth="1"/>
    <col min="1272" max="1272" width="8.7109375" style="10" customWidth="1"/>
    <col min="1273" max="1273" width="20.140625" style="10" customWidth="1"/>
    <col min="1274" max="1274" width="9" style="10"/>
    <col min="1275" max="1275" width="14.5703125" style="10" customWidth="1"/>
    <col min="1276" max="1523" width="9" style="10"/>
    <col min="1524" max="1524" width="7.5703125" style="10" customWidth="1"/>
    <col min="1525" max="1525" width="12" style="10" customWidth="1"/>
    <col min="1526" max="1526" width="55.28515625" style="10" customWidth="1"/>
    <col min="1527" max="1527" width="13.7109375" style="10" customWidth="1"/>
    <col min="1528" max="1528" width="8.7109375" style="10" customWidth="1"/>
    <col min="1529" max="1529" width="20.140625" style="10" customWidth="1"/>
    <col min="1530" max="1530" width="9" style="10"/>
    <col min="1531" max="1531" width="14.5703125" style="10" customWidth="1"/>
    <col min="1532" max="1779" width="9" style="10"/>
    <col min="1780" max="1780" width="7.5703125" style="10" customWidth="1"/>
    <col min="1781" max="1781" width="12" style="10" customWidth="1"/>
    <col min="1782" max="1782" width="55.28515625" style="10" customWidth="1"/>
    <col min="1783" max="1783" width="13.7109375" style="10" customWidth="1"/>
    <col min="1784" max="1784" width="8.7109375" style="10" customWidth="1"/>
    <col min="1785" max="1785" width="20.140625" style="10" customWidth="1"/>
    <col min="1786" max="1786" width="9" style="10"/>
    <col min="1787" max="1787" width="14.5703125" style="10" customWidth="1"/>
    <col min="1788" max="2035" width="9" style="10"/>
    <col min="2036" max="2036" width="7.5703125" style="10" customWidth="1"/>
    <col min="2037" max="2037" width="12" style="10" customWidth="1"/>
    <col min="2038" max="2038" width="55.28515625" style="10" customWidth="1"/>
    <col min="2039" max="2039" width="13.7109375" style="10" customWidth="1"/>
    <col min="2040" max="2040" width="8.7109375" style="10" customWidth="1"/>
    <col min="2041" max="2041" width="20.140625" style="10" customWidth="1"/>
    <col min="2042" max="2042" width="9" style="10"/>
    <col min="2043" max="2043" width="14.5703125" style="10" customWidth="1"/>
    <col min="2044" max="2291" width="9" style="10"/>
    <col min="2292" max="2292" width="7.5703125" style="10" customWidth="1"/>
    <col min="2293" max="2293" width="12" style="10" customWidth="1"/>
    <col min="2294" max="2294" width="55.28515625" style="10" customWidth="1"/>
    <col min="2295" max="2295" width="13.7109375" style="10" customWidth="1"/>
    <col min="2296" max="2296" width="8.7109375" style="10" customWidth="1"/>
    <col min="2297" max="2297" width="20.140625" style="10" customWidth="1"/>
    <col min="2298" max="2298" width="9" style="10"/>
    <col min="2299" max="2299" width="14.5703125" style="10" customWidth="1"/>
    <col min="2300" max="2547" width="9" style="10"/>
    <col min="2548" max="2548" width="7.5703125" style="10" customWidth="1"/>
    <col min="2549" max="2549" width="12" style="10" customWidth="1"/>
    <col min="2550" max="2550" width="55.28515625" style="10" customWidth="1"/>
    <col min="2551" max="2551" width="13.7109375" style="10" customWidth="1"/>
    <col min="2552" max="2552" width="8.7109375" style="10" customWidth="1"/>
    <col min="2553" max="2553" width="20.140625" style="10" customWidth="1"/>
    <col min="2554" max="2554" width="9" style="10"/>
    <col min="2555" max="2555" width="14.5703125" style="10" customWidth="1"/>
    <col min="2556" max="2803" width="9" style="10"/>
    <col min="2804" max="2804" width="7.5703125" style="10" customWidth="1"/>
    <col min="2805" max="2805" width="12" style="10" customWidth="1"/>
    <col min="2806" max="2806" width="55.28515625" style="10" customWidth="1"/>
    <col min="2807" max="2807" width="13.7109375" style="10" customWidth="1"/>
    <col min="2808" max="2808" width="8.7109375" style="10" customWidth="1"/>
    <col min="2809" max="2809" width="20.140625" style="10" customWidth="1"/>
    <col min="2810" max="2810" width="9" style="10"/>
    <col min="2811" max="2811" width="14.5703125" style="10" customWidth="1"/>
    <col min="2812" max="3059" width="9" style="10"/>
    <col min="3060" max="3060" width="7.5703125" style="10" customWidth="1"/>
    <col min="3061" max="3061" width="12" style="10" customWidth="1"/>
    <col min="3062" max="3062" width="55.28515625" style="10" customWidth="1"/>
    <col min="3063" max="3063" width="13.7109375" style="10" customWidth="1"/>
    <col min="3064" max="3064" width="8.7109375" style="10" customWidth="1"/>
    <col min="3065" max="3065" width="20.140625" style="10" customWidth="1"/>
    <col min="3066" max="3066" width="9" style="10"/>
    <col min="3067" max="3067" width="14.5703125" style="10" customWidth="1"/>
    <col min="3068" max="3315" width="9" style="10"/>
    <col min="3316" max="3316" width="7.5703125" style="10" customWidth="1"/>
    <col min="3317" max="3317" width="12" style="10" customWidth="1"/>
    <col min="3318" max="3318" width="55.28515625" style="10" customWidth="1"/>
    <col min="3319" max="3319" width="13.7109375" style="10" customWidth="1"/>
    <col min="3320" max="3320" width="8.7109375" style="10" customWidth="1"/>
    <col min="3321" max="3321" width="20.140625" style="10" customWidth="1"/>
    <col min="3322" max="3322" width="9" style="10"/>
    <col min="3323" max="3323" width="14.5703125" style="10" customWidth="1"/>
    <col min="3324" max="3571" width="9" style="10"/>
    <col min="3572" max="3572" width="7.5703125" style="10" customWidth="1"/>
    <col min="3573" max="3573" width="12" style="10" customWidth="1"/>
    <col min="3574" max="3574" width="55.28515625" style="10" customWidth="1"/>
    <col min="3575" max="3575" width="13.7109375" style="10" customWidth="1"/>
    <col min="3576" max="3576" width="8.7109375" style="10" customWidth="1"/>
    <col min="3577" max="3577" width="20.140625" style="10" customWidth="1"/>
    <col min="3578" max="3578" width="9" style="10"/>
    <col min="3579" max="3579" width="14.5703125" style="10" customWidth="1"/>
    <col min="3580" max="3827" width="9" style="10"/>
    <col min="3828" max="3828" width="7.5703125" style="10" customWidth="1"/>
    <col min="3829" max="3829" width="12" style="10" customWidth="1"/>
    <col min="3830" max="3830" width="55.28515625" style="10" customWidth="1"/>
    <col min="3831" max="3831" width="13.7109375" style="10" customWidth="1"/>
    <col min="3832" max="3832" width="8.7109375" style="10" customWidth="1"/>
    <col min="3833" max="3833" width="20.140625" style="10" customWidth="1"/>
    <col min="3834" max="3834" width="9" style="10"/>
    <col min="3835" max="3835" width="14.5703125" style="10" customWidth="1"/>
    <col min="3836" max="4083" width="9" style="10"/>
    <col min="4084" max="4084" width="7.5703125" style="10" customWidth="1"/>
    <col min="4085" max="4085" width="12" style="10" customWidth="1"/>
    <col min="4086" max="4086" width="55.28515625" style="10" customWidth="1"/>
    <col min="4087" max="4087" width="13.7109375" style="10" customWidth="1"/>
    <col min="4088" max="4088" width="8.7109375" style="10" customWidth="1"/>
    <col min="4089" max="4089" width="20.140625" style="10" customWidth="1"/>
    <col min="4090" max="4090" width="9" style="10"/>
    <col min="4091" max="4091" width="14.5703125" style="10" customWidth="1"/>
    <col min="4092" max="4339" width="9" style="10"/>
    <col min="4340" max="4340" width="7.5703125" style="10" customWidth="1"/>
    <col min="4341" max="4341" width="12" style="10" customWidth="1"/>
    <col min="4342" max="4342" width="55.28515625" style="10" customWidth="1"/>
    <col min="4343" max="4343" width="13.7109375" style="10" customWidth="1"/>
    <col min="4344" max="4344" width="8.7109375" style="10" customWidth="1"/>
    <col min="4345" max="4345" width="20.140625" style="10" customWidth="1"/>
    <col min="4346" max="4346" width="9" style="10"/>
    <col min="4347" max="4347" width="14.5703125" style="10" customWidth="1"/>
    <col min="4348" max="4595" width="9" style="10"/>
    <col min="4596" max="4596" width="7.5703125" style="10" customWidth="1"/>
    <col min="4597" max="4597" width="12" style="10" customWidth="1"/>
    <col min="4598" max="4598" width="55.28515625" style="10" customWidth="1"/>
    <col min="4599" max="4599" width="13.7109375" style="10" customWidth="1"/>
    <col min="4600" max="4600" width="8.7109375" style="10" customWidth="1"/>
    <col min="4601" max="4601" width="20.140625" style="10" customWidth="1"/>
    <col min="4602" max="4602" width="9" style="10"/>
    <col min="4603" max="4603" width="14.5703125" style="10" customWidth="1"/>
    <col min="4604" max="4851" width="9" style="10"/>
    <col min="4852" max="4852" width="7.5703125" style="10" customWidth="1"/>
    <col min="4853" max="4853" width="12" style="10" customWidth="1"/>
    <col min="4854" max="4854" width="55.28515625" style="10" customWidth="1"/>
    <col min="4855" max="4855" width="13.7109375" style="10" customWidth="1"/>
    <col min="4856" max="4856" width="8.7109375" style="10" customWidth="1"/>
    <col min="4857" max="4857" width="20.140625" style="10" customWidth="1"/>
    <col min="4858" max="4858" width="9" style="10"/>
    <col min="4859" max="4859" width="14.5703125" style="10" customWidth="1"/>
    <col min="4860" max="5107" width="9" style="10"/>
    <col min="5108" max="5108" width="7.5703125" style="10" customWidth="1"/>
    <col min="5109" max="5109" width="12" style="10" customWidth="1"/>
    <col min="5110" max="5110" width="55.28515625" style="10" customWidth="1"/>
    <col min="5111" max="5111" width="13.7109375" style="10" customWidth="1"/>
    <col min="5112" max="5112" width="8.7109375" style="10" customWidth="1"/>
    <col min="5113" max="5113" width="20.140625" style="10" customWidth="1"/>
    <col min="5114" max="5114" width="9" style="10"/>
    <col min="5115" max="5115" width="14.5703125" style="10" customWidth="1"/>
    <col min="5116" max="5363" width="9" style="10"/>
    <col min="5364" max="5364" width="7.5703125" style="10" customWidth="1"/>
    <col min="5365" max="5365" width="12" style="10" customWidth="1"/>
    <col min="5366" max="5366" width="55.28515625" style="10" customWidth="1"/>
    <col min="5367" max="5367" width="13.7109375" style="10" customWidth="1"/>
    <col min="5368" max="5368" width="8.7109375" style="10" customWidth="1"/>
    <col min="5369" max="5369" width="20.140625" style="10" customWidth="1"/>
    <col min="5370" max="5370" width="9" style="10"/>
    <col min="5371" max="5371" width="14.5703125" style="10" customWidth="1"/>
    <col min="5372" max="5619" width="9" style="10"/>
    <col min="5620" max="5620" width="7.5703125" style="10" customWidth="1"/>
    <col min="5621" max="5621" width="12" style="10" customWidth="1"/>
    <col min="5622" max="5622" width="55.28515625" style="10" customWidth="1"/>
    <col min="5623" max="5623" width="13.7109375" style="10" customWidth="1"/>
    <col min="5624" max="5624" width="8.7109375" style="10" customWidth="1"/>
    <col min="5625" max="5625" width="20.140625" style="10" customWidth="1"/>
    <col min="5626" max="5626" width="9" style="10"/>
    <col min="5627" max="5627" width="14.5703125" style="10" customWidth="1"/>
    <col min="5628" max="5875" width="9" style="10"/>
    <col min="5876" max="5876" width="7.5703125" style="10" customWidth="1"/>
    <col min="5877" max="5877" width="12" style="10" customWidth="1"/>
    <col min="5878" max="5878" width="55.28515625" style="10" customWidth="1"/>
    <col min="5879" max="5879" width="13.7109375" style="10" customWidth="1"/>
    <col min="5880" max="5880" width="8.7109375" style="10" customWidth="1"/>
    <col min="5881" max="5881" width="20.140625" style="10" customWidth="1"/>
    <col min="5882" max="5882" width="9" style="10"/>
    <col min="5883" max="5883" width="14.5703125" style="10" customWidth="1"/>
    <col min="5884" max="6131" width="9" style="10"/>
    <col min="6132" max="6132" width="7.5703125" style="10" customWidth="1"/>
    <col min="6133" max="6133" width="12" style="10" customWidth="1"/>
    <col min="6134" max="6134" width="55.28515625" style="10" customWidth="1"/>
    <col min="6135" max="6135" width="13.7109375" style="10" customWidth="1"/>
    <col min="6136" max="6136" width="8.7109375" style="10" customWidth="1"/>
    <col min="6137" max="6137" width="20.140625" style="10" customWidth="1"/>
    <col min="6138" max="6138" width="9" style="10"/>
    <col min="6139" max="6139" width="14.5703125" style="10" customWidth="1"/>
    <col min="6140" max="6387" width="9" style="10"/>
    <col min="6388" max="6388" width="7.5703125" style="10" customWidth="1"/>
    <col min="6389" max="6389" width="12" style="10" customWidth="1"/>
    <col min="6390" max="6390" width="55.28515625" style="10" customWidth="1"/>
    <col min="6391" max="6391" width="13.7109375" style="10" customWidth="1"/>
    <col min="6392" max="6392" width="8.7109375" style="10" customWidth="1"/>
    <col min="6393" max="6393" width="20.140625" style="10" customWidth="1"/>
    <col min="6394" max="6394" width="9" style="10"/>
    <col min="6395" max="6395" width="14.5703125" style="10" customWidth="1"/>
    <col min="6396" max="6643" width="9" style="10"/>
    <col min="6644" max="6644" width="7.5703125" style="10" customWidth="1"/>
    <col min="6645" max="6645" width="12" style="10" customWidth="1"/>
    <col min="6646" max="6646" width="55.28515625" style="10" customWidth="1"/>
    <col min="6647" max="6647" width="13.7109375" style="10" customWidth="1"/>
    <col min="6648" max="6648" width="8.7109375" style="10" customWidth="1"/>
    <col min="6649" max="6649" width="20.140625" style="10" customWidth="1"/>
    <col min="6650" max="6650" width="9" style="10"/>
    <col min="6651" max="6651" width="14.5703125" style="10" customWidth="1"/>
    <col min="6652" max="6899" width="9" style="10"/>
    <col min="6900" max="6900" width="7.5703125" style="10" customWidth="1"/>
    <col min="6901" max="6901" width="12" style="10" customWidth="1"/>
    <col min="6902" max="6902" width="55.28515625" style="10" customWidth="1"/>
    <col min="6903" max="6903" width="13.7109375" style="10" customWidth="1"/>
    <col min="6904" max="6904" width="8.7109375" style="10" customWidth="1"/>
    <col min="6905" max="6905" width="20.140625" style="10" customWidth="1"/>
    <col min="6906" max="6906" width="9" style="10"/>
    <col min="6907" max="6907" width="14.5703125" style="10" customWidth="1"/>
    <col min="6908" max="7155" width="9" style="10"/>
    <col min="7156" max="7156" width="7.5703125" style="10" customWidth="1"/>
    <col min="7157" max="7157" width="12" style="10" customWidth="1"/>
    <col min="7158" max="7158" width="55.28515625" style="10" customWidth="1"/>
    <col min="7159" max="7159" width="13.7109375" style="10" customWidth="1"/>
    <col min="7160" max="7160" width="8.7109375" style="10" customWidth="1"/>
    <col min="7161" max="7161" width="20.140625" style="10" customWidth="1"/>
    <col min="7162" max="7162" width="9" style="10"/>
    <col min="7163" max="7163" width="14.5703125" style="10" customWidth="1"/>
    <col min="7164" max="7411" width="9" style="10"/>
    <col min="7412" max="7412" width="7.5703125" style="10" customWidth="1"/>
    <col min="7413" max="7413" width="12" style="10" customWidth="1"/>
    <col min="7414" max="7414" width="55.28515625" style="10" customWidth="1"/>
    <col min="7415" max="7415" width="13.7109375" style="10" customWidth="1"/>
    <col min="7416" max="7416" width="8.7109375" style="10" customWidth="1"/>
    <col min="7417" max="7417" width="20.140625" style="10" customWidth="1"/>
    <col min="7418" max="7418" width="9" style="10"/>
    <col min="7419" max="7419" width="14.5703125" style="10" customWidth="1"/>
    <col min="7420" max="7667" width="9" style="10"/>
    <col min="7668" max="7668" width="7.5703125" style="10" customWidth="1"/>
    <col min="7669" max="7669" width="12" style="10" customWidth="1"/>
    <col min="7670" max="7670" width="55.28515625" style="10" customWidth="1"/>
    <col min="7671" max="7671" width="13.7109375" style="10" customWidth="1"/>
    <col min="7672" max="7672" width="8.7109375" style="10" customWidth="1"/>
    <col min="7673" max="7673" width="20.140625" style="10" customWidth="1"/>
    <col min="7674" max="7674" width="9" style="10"/>
    <col min="7675" max="7675" width="14.5703125" style="10" customWidth="1"/>
    <col min="7676" max="7923" width="9" style="10"/>
    <col min="7924" max="7924" width="7.5703125" style="10" customWidth="1"/>
    <col min="7925" max="7925" width="12" style="10" customWidth="1"/>
    <col min="7926" max="7926" width="55.28515625" style="10" customWidth="1"/>
    <col min="7927" max="7927" width="13.7109375" style="10" customWidth="1"/>
    <col min="7928" max="7928" width="8.7109375" style="10" customWidth="1"/>
    <col min="7929" max="7929" width="20.140625" style="10" customWidth="1"/>
    <col min="7930" max="7930" width="9" style="10"/>
    <col min="7931" max="7931" width="14.5703125" style="10" customWidth="1"/>
    <col min="7932" max="8179" width="9" style="10"/>
    <col min="8180" max="8180" width="7.5703125" style="10" customWidth="1"/>
    <col min="8181" max="8181" width="12" style="10" customWidth="1"/>
    <col min="8182" max="8182" width="55.28515625" style="10" customWidth="1"/>
    <col min="8183" max="8183" width="13.7109375" style="10" customWidth="1"/>
    <col min="8184" max="8184" width="8.7109375" style="10" customWidth="1"/>
    <col min="8185" max="8185" width="20.140625" style="10" customWidth="1"/>
    <col min="8186" max="8186" width="9" style="10"/>
    <col min="8187" max="8187" width="14.5703125" style="10" customWidth="1"/>
    <col min="8188" max="8435" width="9" style="10"/>
    <col min="8436" max="8436" width="7.5703125" style="10" customWidth="1"/>
    <col min="8437" max="8437" width="12" style="10" customWidth="1"/>
    <col min="8438" max="8438" width="55.28515625" style="10" customWidth="1"/>
    <col min="8439" max="8439" width="13.7109375" style="10" customWidth="1"/>
    <col min="8440" max="8440" width="8.7109375" style="10" customWidth="1"/>
    <col min="8441" max="8441" width="20.140625" style="10" customWidth="1"/>
    <col min="8442" max="8442" width="9" style="10"/>
    <col min="8443" max="8443" width="14.5703125" style="10" customWidth="1"/>
    <col min="8444" max="8691" width="9" style="10"/>
    <col min="8692" max="8692" width="7.5703125" style="10" customWidth="1"/>
    <col min="8693" max="8693" width="12" style="10" customWidth="1"/>
    <col min="8694" max="8694" width="55.28515625" style="10" customWidth="1"/>
    <col min="8695" max="8695" width="13.7109375" style="10" customWidth="1"/>
    <col min="8696" max="8696" width="8.7109375" style="10" customWidth="1"/>
    <col min="8697" max="8697" width="20.140625" style="10" customWidth="1"/>
    <col min="8698" max="8698" width="9" style="10"/>
    <col min="8699" max="8699" width="14.5703125" style="10" customWidth="1"/>
    <col min="8700" max="8947" width="9" style="10"/>
    <col min="8948" max="8948" width="7.5703125" style="10" customWidth="1"/>
    <col min="8949" max="8949" width="12" style="10" customWidth="1"/>
    <col min="8950" max="8950" width="55.28515625" style="10" customWidth="1"/>
    <col min="8951" max="8951" width="13.7109375" style="10" customWidth="1"/>
    <col min="8952" max="8952" width="8.7109375" style="10" customWidth="1"/>
    <col min="8953" max="8953" width="20.140625" style="10" customWidth="1"/>
    <col min="8954" max="8954" width="9" style="10"/>
    <col min="8955" max="8955" width="14.5703125" style="10" customWidth="1"/>
    <col min="8956" max="9203" width="9" style="10"/>
    <col min="9204" max="9204" width="7.5703125" style="10" customWidth="1"/>
    <col min="9205" max="9205" width="12" style="10" customWidth="1"/>
    <col min="9206" max="9206" width="55.28515625" style="10" customWidth="1"/>
    <col min="9207" max="9207" width="13.7109375" style="10" customWidth="1"/>
    <col min="9208" max="9208" width="8.7109375" style="10" customWidth="1"/>
    <col min="9209" max="9209" width="20.140625" style="10" customWidth="1"/>
    <col min="9210" max="9210" width="9" style="10"/>
    <col min="9211" max="9211" width="14.5703125" style="10" customWidth="1"/>
    <col min="9212" max="9459" width="9" style="10"/>
    <col min="9460" max="9460" width="7.5703125" style="10" customWidth="1"/>
    <col min="9461" max="9461" width="12" style="10" customWidth="1"/>
    <col min="9462" max="9462" width="55.28515625" style="10" customWidth="1"/>
    <col min="9463" max="9463" width="13.7109375" style="10" customWidth="1"/>
    <col min="9464" max="9464" width="8.7109375" style="10" customWidth="1"/>
    <col min="9465" max="9465" width="20.140625" style="10" customWidth="1"/>
    <col min="9466" max="9466" width="9" style="10"/>
    <col min="9467" max="9467" width="14.5703125" style="10" customWidth="1"/>
    <col min="9468" max="9715" width="9" style="10"/>
    <col min="9716" max="9716" width="7.5703125" style="10" customWidth="1"/>
    <col min="9717" max="9717" width="12" style="10" customWidth="1"/>
    <col min="9718" max="9718" width="55.28515625" style="10" customWidth="1"/>
    <col min="9719" max="9719" width="13.7109375" style="10" customWidth="1"/>
    <col min="9720" max="9720" width="8.7109375" style="10" customWidth="1"/>
    <col min="9721" max="9721" width="20.140625" style="10" customWidth="1"/>
    <col min="9722" max="9722" width="9" style="10"/>
    <col min="9723" max="9723" width="14.5703125" style="10" customWidth="1"/>
    <col min="9724" max="9971" width="9" style="10"/>
    <col min="9972" max="9972" width="7.5703125" style="10" customWidth="1"/>
    <col min="9973" max="9973" width="12" style="10" customWidth="1"/>
    <col min="9974" max="9974" width="55.28515625" style="10" customWidth="1"/>
    <col min="9975" max="9975" width="13.7109375" style="10" customWidth="1"/>
    <col min="9976" max="9976" width="8.7109375" style="10" customWidth="1"/>
    <col min="9977" max="9977" width="20.140625" style="10" customWidth="1"/>
    <col min="9978" max="9978" width="9" style="10"/>
    <col min="9979" max="9979" width="14.5703125" style="10" customWidth="1"/>
    <col min="9980" max="10227" width="9" style="10"/>
    <col min="10228" max="10228" width="7.5703125" style="10" customWidth="1"/>
    <col min="10229" max="10229" width="12" style="10" customWidth="1"/>
    <col min="10230" max="10230" width="55.28515625" style="10" customWidth="1"/>
    <col min="10231" max="10231" width="13.7109375" style="10" customWidth="1"/>
    <col min="10232" max="10232" width="8.7109375" style="10" customWidth="1"/>
    <col min="10233" max="10233" width="20.140625" style="10" customWidth="1"/>
    <col min="10234" max="10234" width="9" style="10"/>
    <col min="10235" max="10235" width="14.5703125" style="10" customWidth="1"/>
    <col min="10236" max="10483" width="9" style="10"/>
    <col min="10484" max="10484" width="7.5703125" style="10" customWidth="1"/>
    <col min="10485" max="10485" width="12" style="10" customWidth="1"/>
    <col min="10486" max="10486" width="55.28515625" style="10" customWidth="1"/>
    <col min="10487" max="10487" width="13.7109375" style="10" customWidth="1"/>
    <col min="10488" max="10488" width="8.7109375" style="10" customWidth="1"/>
    <col min="10489" max="10489" width="20.140625" style="10" customWidth="1"/>
    <col min="10490" max="10490" width="9" style="10"/>
    <col min="10491" max="10491" width="14.5703125" style="10" customWidth="1"/>
    <col min="10492" max="10739" width="9" style="10"/>
    <col min="10740" max="10740" width="7.5703125" style="10" customWidth="1"/>
    <col min="10741" max="10741" width="12" style="10" customWidth="1"/>
    <col min="10742" max="10742" width="55.28515625" style="10" customWidth="1"/>
    <col min="10743" max="10743" width="13.7109375" style="10" customWidth="1"/>
    <col min="10744" max="10744" width="8.7109375" style="10" customWidth="1"/>
    <col min="10745" max="10745" width="20.140625" style="10" customWidth="1"/>
    <col min="10746" max="10746" width="9" style="10"/>
    <col min="10747" max="10747" width="14.5703125" style="10" customWidth="1"/>
    <col min="10748" max="10995" width="9" style="10"/>
    <col min="10996" max="10996" width="7.5703125" style="10" customWidth="1"/>
    <col min="10997" max="10997" width="12" style="10" customWidth="1"/>
    <col min="10998" max="10998" width="55.28515625" style="10" customWidth="1"/>
    <col min="10999" max="10999" width="13.7109375" style="10" customWidth="1"/>
    <col min="11000" max="11000" width="8.7109375" style="10" customWidth="1"/>
    <col min="11001" max="11001" width="20.140625" style="10" customWidth="1"/>
    <col min="11002" max="11002" width="9" style="10"/>
    <col min="11003" max="11003" width="14.5703125" style="10" customWidth="1"/>
    <col min="11004" max="11251" width="9" style="10"/>
    <col min="11252" max="11252" width="7.5703125" style="10" customWidth="1"/>
    <col min="11253" max="11253" width="12" style="10" customWidth="1"/>
    <col min="11254" max="11254" width="55.28515625" style="10" customWidth="1"/>
    <col min="11255" max="11255" width="13.7109375" style="10" customWidth="1"/>
    <col min="11256" max="11256" width="8.7109375" style="10" customWidth="1"/>
    <col min="11257" max="11257" width="20.140625" style="10" customWidth="1"/>
    <col min="11258" max="11258" width="9" style="10"/>
    <col min="11259" max="11259" width="14.5703125" style="10" customWidth="1"/>
    <col min="11260" max="11507" width="9" style="10"/>
    <col min="11508" max="11508" width="7.5703125" style="10" customWidth="1"/>
    <col min="11509" max="11509" width="12" style="10" customWidth="1"/>
    <col min="11510" max="11510" width="55.28515625" style="10" customWidth="1"/>
    <col min="11511" max="11511" width="13.7109375" style="10" customWidth="1"/>
    <col min="11512" max="11512" width="8.7109375" style="10" customWidth="1"/>
    <col min="11513" max="11513" width="20.140625" style="10" customWidth="1"/>
    <col min="11514" max="11514" width="9" style="10"/>
    <col min="11515" max="11515" width="14.5703125" style="10" customWidth="1"/>
    <col min="11516" max="11763" width="9" style="10"/>
    <col min="11764" max="11764" width="7.5703125" style="10" customWidth="1"/>
    <col min="11765" max="11765" width="12" style="10" customWidth="1"/>
    <col min="11766" max="11766" width="55.28515625" style="10" customWidth="1"/>
    <col min="11767" max="11767" width="13.7109375" style="10" customWidth="1"/>
    <col min="11768" max="11768" width="8.7109375" style="10" customWidth="1"/>
    <col min="11769" max="11769" width="20.140625" style="10" customWidth="1"/>
    <col min="11770" max="11770" width="9" style="10"/>
    <col min="11771" max="11771" width="14.5703125" style="10" customWidth="1"/>
    <col min="11772" max="12019" width="9" style="10"/>
    <col min="12020" max="12020" width="7.5703125" style="10" customWidth="1"/>
    <col min="12021" max="12021" width="12" style="10" customWidth="1"/>
    <col min="12022" max="12022" width="55.28515625" style="10" customWidth="1"/>
    <col min="12023" max="12023" width="13.7109375" style="10" customWidth="1"/>
    <col min="12024" max="12024" width="8.7109375" style="10" customWidth="1"/>
    <col min="12025" max="12025" width="20.140625" style="10" customWidth="1"/>
    <col min="12026" max="12026" width="9" style="10"/>
    <col min="12027" max="12027" width="14.5703125" style="10" customWidth="1"/>
    <col min="12028" max="12275" width="9" style="10"/>
    <col min="12276" max="12276" width="7.5703125" style="10" customWidth="1"/>
    <col min="12277" max="12277" width="12" style="10" customWidth="1"/>
    <col min="12278" max="12278" width="55.28515625" style="10" customWidth="1"/>
    <col min="12279" max="12279" width="13.7109375" style="10" customWidth="1"/>
    <col min="12280" max="12280" width="8.7109375" style="10" customWidth="1"/>
    <col min="12281" max="12281" width="20.140625" style="10" customWidth="1"/>
    <col min="12282" max="12282" width="9" style="10"/>
    <col min="12283" max="12283" width="14.5703125" style="10" customWidth="1"/>
    <col min="12284" max="12531" width="9" style="10"/>
    <col min="12532" max="12532" width="7.5703125" style="10" customWidth="1"/>
    <col min="12533" max="12533" width="12" style="10" customWidth="1"/>
    <col min="12534" max="12534" width="55.28515625" style="10" customWidth="1"/>
    <col min="12535" max="12535" width="13.7109375" style="10" customWidth="1"/>
    <col min="12536" max="12536" width="8.7109375" style="10" customWidth="1"/>
    <col min="12537" max="12537" width="20.140625" style="10" customWidth="1"/>
    <col min="12538" max="12538" width="9" style="10"/>
    <col min="12539" max="12539" width="14.5703125" style="10" customWidth="1"/>
    <col min="12540" max="12787" width="9" style="10"/>
    <col min="12788" max="12788" width="7.5703125" style="10" customWidth="1"/>
    <col min="12789" max="12789" width="12" style="10" customWidth="1"/>
    <col min="12790" max="12790" width="55.28515625" style="10" customWidth="1"/>
    <col min="12791" max="12791" width="13.7109375" style="10" customWidth="1"/>
    <col min="12792" max="12792" width="8.7109375" style="10" customWidth="1"/>
    <col min="12793" max="12793" width="20.140625" style="10" customWidth="1"/>
    <col min="12794" max="12794" width="9" style="10"/>
    <col min="12795" max="12795" width="14.5703125" style="10" customWidth="1"/>
    <col min="12796" max="13043" width="9" style="10"/>
    <col min="13044" max="13044" width="7.5703125" style="10" customWidth="1"/>
    <col min="13045" max="13045" width="12" style="10" customWidth="1"/>
    <col min="13046" max="13046" width="55.28515625" style="10" customWidth="1"/>
    <col min="13047" max="13047" width="13.7109375" style="10" customWidth="1"/>
    <col min="13048" max="13048" width="8.7109375" style="10" customWidth="1"/>
    <col min="13049" max="13049" width="20.140625" style="10" customWidth="1"/>
    <col min="13050" max="13050" width="9" style="10"/>
    <col min="13051" max="13051" width="14.5703125" style="10" customWidth="1"/>
    <col min="13052" max="13299" width="9" style="10"/>
    <col min="13300" max="13300" width="7.5703125" style="10" customWidth="1"/>
    <col min="13301" max="13301" width="12" style="10" customWidth="1"/>
    <col min="13302" max="13302" width="55.28515625" style="10" customWidth="1"/>
    <col min="13303" max="13303" width="13.7109375" style="10" customWidth="1"/>
    <col min="13304" max="13304" width="8.7109375" style="10" customWidth="1"/>
    <col min="13305" max="13305" width="20.140625" style="10" customWidth="1"/>
    <col min="13306" max="13306" width="9" style="10"/>
    <col min="13307" max="13307" width="14.5703125" style="10" customWidth="1"/>
    <col min="13308" max="13555" width="9" style="10"/>
    <col min="13556" max="13556" width="7.5703125" style="10" customWidth="1"/>
    <col min="13557" max="13557" width="12" style="10" customWidth="1"/>
    <col min="13558" max="13558" width="55.28515625" style="10" customWidth="1"/>
    <col min="13559" max="13559" width="13.7109375" style="10" customWidth="1"/>
    <col min="13560" max="13560" width="8.7109375" style="10" customWidth="1"/>
    <col min="13561" max="13561" width="20.140625" style="10" customWidth="1"/>
    <col min="13562" max="13562" width="9" style="10"/>
    <col min="13563" max="13563" width="14.5703125" style="10" customWidth="1"/>
    <col min="13564" max="13811" width="9" style="10"/>
    <col min="13812" max="13812" width="7.5703125" style="10" customWidth="1"/>
    <col min="13813" max="13813" width="12" style="10" customWidth="1"/>
    <col min="13814" max="13814" width="55.28515625" style="10" customWidth="1"/>
    <col min="13815" max="13815" width="13.7109375" style="10" customWidth="1"/>
    <col min="13816" max="13816" width="8.7109375" style="10" customWidth="1"/>
    <col min="13817" max="13817" width="20.140625" style="10" customWidth="1"/>
    <col min="13818" max="13818" width="9" style="10"/>
    <col min="13819" max="13819" width="14.5703125" style="10" customWidth="1"/>
    <col min="13820" max="14067" width="9" style="10"/>
    <col min="14068" max="14068" width="7.5703125" style="10" customWidth="1"/>
    <col min="14069" max="14069" width="12" style="10" customWidth="1"/>
    <col min="14070" max="14070" width="55.28515625" style="10" customWidth="1"/>
    <col min="14071" max="14071" width="13.7109375" style="10" customWidth="1"/>
    <col min="14072" max="14072" width="8.7109375" style="10" customWidth="1"/>
    <col min="14073" max="14073" width="20.140625" style="10" customWidth="1"/>
    <col min="14074" max="14074" width="9" style="10"/>
    <col min="14075" max="14075" width="14.5703125" style="10" customWidth="1"/>
    <col min="14076" max="14323" width="9" style="10"/>
    <col min="14324" max="14324" width="7.5703125" style="10" customWidth="1"/>
    <col min="14325" max="14325" width="12" style="10" customWidth="1"/>
    <col min="14326" max="14326" width="55.28515625" style="10" customWidth="1"/>
    <col min="14327" max="14327" width="13.7109375" style="10" customWidth="1"/>
    <col min="14328" max="14328" width="8.7109375" style="10" customWidth="1"/>
    <col min="14329" max="14329" width="20.140625" style="10" customWidth="1"/>
    <col min="14330" max="14330" width="9" style="10"/>
    <col min="14331" max="14331" width="14.5703125" style="10" customWidth="1"/>
    <col min="14332" max="14579" width="9" style="10"/>
    <col min="14580" max="14580" width="7.5703125" style="10" customWidth="1"/>
    <col min="14581" max="14581" width="12" style="10" customWidth="1"/>
    <col min="14582" max="14582" width="55.28515625" style="10" customWidth="1"/>
    <col min="14583" max="14583" width="13.7109375" style="10" customWidth="1"/>
    <col min="14584" max="14584" width="8.7109375" style="10" customWidth="1"/>
    <col min="14585" max="14585" width="20.140625" style="10" customWidth="1"/>
    <col min="14586" max="14586" width="9" style="10"/>
    <col min="14587" max="14587" width="14.5703125" style="10" customWidth="1"/>
    <col min="14588" max="14835" width="9" style="10"/>
    <col min="14836" max="14836" width="7.5703125" style="10" customWidth="1"/>
    <col min="14837" max="14837" width="12" style="10" customWidth="1"/>
    <col min="14838" max="14838" width="55.28515625" style="10" customWidth="1"/>
    <col min="14839" max="14839" width="13.7109375" style="10" customWidth="1"/>
    <col min="14840" max="14840" width="8.7109375" style="10" customWidth="1"/>
    <col min="14841" max="14841" width="20.140625" style="10" customWidth="1"/>
    <col min="14842" max="14842" width="9" style="10"/>
    <col min="14843" max="14843" width="14.5703125" style="10" customWidth="1"/>
    <col min="14844" max="15091" width="9" style="10"/>
    <col min="15092" max="15092" width="7.5703125" style="10" customWidth="1"/>
    <col min="15093" max="15093" width="12" style="10" customWidth="1"/>
    <col min="15094" max="15094" width="55.28515625" style="10" customWidth="1"/>
    <col min="15095" max="15095" width="13.7109375" style="10" customWidth="1"/>
    <col min="15096" max="15096" width="8.7109375" style="10" customWidth="1"/>
    <col min="15097" max="15097" width="20.140625" style="10" customWidth="1"/>
    <col min="15098" max="15098" width="9" style="10"/>
    <col min="15099" max="15099" width="14.5703125" style="10" customWidth="1"/>
    <col min="15100" max="15347" width="9" style="10"/>
    <col min="15348" max="15348" width="7.5703125" style="10" customWidth="1"/>
    <col min="15349" max="15349" width="12" style="10" customWidth="1"/>
    <col min="15350" max="15350" width="55.28515625" style="10" customWidth="1"/>
    <col min="15351" max="15351" width="13.7109375" style="10" customWidth="1"/>
    <col min="15352" max="15352" width="8.7109375" style="10" customWidth="1"/>
    <col min="15353" max="15353" width="20.140625" style="10" customWidth="1"/>
    <col min="15354" max="15354" width="9" style="10"/>
    <col min="15355" max="15355" width="14.5703125" style="10" customWidth="1"/>
    <col min="15356" max="15603" width="9" style="10"/>
    <col min="15604" max="15604" width="7.5703125" style="10" customWidth="1"/>
    <col min="15605" max="15605" width="12" style="10" customWidth="1"/>
    <col min="15606" max="15606" width="55.28515625" style="10" customWidth="1"/>
    <col min="15607" max="15607" width="13.7109375" style="10" customWidth="1"/>
    <col min="15608" max="15608" width="8.7109375" style="10" customWidth="1"/>
    <col min="15609" max="15609" width="20.140625" style="10" customWidth="1"/>
    <col min="15610" max="15610" width="9" style="10"/>
    <col min="15611" max="15611" width="14.5703125" style="10" customWidth="1"/>
    <col min="15612" max="15859" width="9" style="10"/>
    <col min="15860" max="15860" width="7.5703125" style="10" customWidth="1"/>
    <col min="15861" max="15861" width="12" style="10" customWidth="1"/>
    <col min="15862" max="15862" width="55.28515625" style="10" customWidth="1"/>
    <col min="15863" max="15863" width="13.7109375" style="10" customWidth="1"/>
    <col min="15864" max="15864" width="8.7109375" style="10" customWidth="1"/>
    <col min="15865" max="15865" width="20.140625" style="10" customWidth="1"/>
    <col min="15866" max="15866" width="9" style="10"/>
    <col min="15867" max="15867" width="14.5703125" style="10" customWidth="1"/>
    <col min="15868" max="16115" width="9" style="10"/>
    <col min="16116" max="16116" width="7.5703125" style="10" customWidth="1"/>
    <col min="16117" max="16117" width="12" style="10" customWidth="1"/>
    <col min="16118" max="16118" width="55.28515625" style="10" customWidth="1"/>
    <col min="16119" max="16119" width="13.7109375" style="10" customWidth="1"/>
    <col min="16120" max="16120" width="8.7109375" style="10" customWidth="1"/>
    <col min="16121" max="16121" width="20.140625" style="10" customWidth="1"/>
    <col min="16122" max="16122" width="9" style="10"/>
    <col min="16123" max="16123" width="14.5703125" style="10" customWidth="1"/>
    <col min="16124" max="16384" width="9" style="10"/>
  </cols>
  <sheetData>
    <row r="1" spans="1:12" s="8" customFormat="1" ht="20.25" customHeight="1">
      <c r="A1" s="289" t="s">
        <v>75</v>
      </c>
      <c r="B1" s="289"/>
      <c r="C1" s="289"/>
      <c r="D1" s="289"/>
      <c r="E1" s="289"/>
      <c r="F1" s="289"/>
      <c r="G1" s="11"/>
      <c r="H1" s="11"/>
      <c r="I1" s="11"/>
      <c r="J1" s="11"/>
      <c r="K1" s="11"/>
      <c r="L1" s="11"/>
    </row>
    <row r="2" spans="1:12" s="8" customFormat="1" ht="21" customHeight="1">
      <c r="A2" s="290" t="s">
        <v>76</v>
      </c>
      <c r="B2" s="290"/>
      <c r="C2" s="290"/>
      <c r="D2" s="290"/>
      <c r="E2" s="290"/>
      <c r="F2" s="290"/>
    </row>
    <row r="3" spans="1:12" s="8" customFormat="1" ht="65.25" customHeight="1">
      <c r="A3" s="291" t="s">
        <v>266</v>
      </c>
      <c r="B3" s="291"/>
      <c r="C3" s="291"/>
      <c r="D3" s="291"/>
      <c r="E3" s="291"/>
      <c r="F3" s="291"/>
    </row>
    <row r="4" spans="1:12" s="9" customFormat="1" ht="17.25" customHeight="1">
      <c r="A4" s="293" t="s">
        <v>77</v>
      </c>
      <c r="B4" s="295" t="s">
        <v>78</v>
      </c>
      <c r="C4" s="297" t="s">
        <v>79</v>
      </c>
      <c r="D4" s="292" t="s">
        <v>80</v>
      </c>
      <c r="E4" s="292"/>
      <c r="F4" s="292"/>
      <c r="G4" s="12"/>
    </row>
    <row r="5" spans="1:12" s="9" customFormat="1" ht="18" customHeight="1">
      <c r="A5" s="293"/>
      <c r="B5" s="295"/>
      <c r="C5" s="297"/>
      <c r="D5" s="250" t="s">
        <v>81</v>
      </c>
      <c r="E5" s="250" t="s">
        <v>82</v>
      </c>
      <c r="F5" s="250" t="s">
        <v>83</v>
      </c>
      <c r="G5" s="12"/>
    </row>
    <row r="6" spans="1:12" ht="173.25">
      <c r="A6" s="252">
        <v>1</v>
      </c>
      <c r="B6" s="253"/>
      <c r="C6" s="214" t="s">
        <v>269</v>
      </c>
      <c r="D6" s="254"/>
      <c r="E6" s="255"/>
      <c r="F6" s="256">
        <f t="shared" ref="F6:F25" si="0">PRODUCT(B6:D6)</f>
        <v>0</v>
      </c>
    </row>
    <row r="7" spans="1:12">
      <c r="A7" s="152"/>
      <c r="B7" s="153">
        <f>'DET- New (2)'!I10</f>
        <v>1.7999999999999998</v>
      </c>
      <c r="C7" s="158" t="s">
        <v>268</v>
      </c>
      <c r="D7" s="155">
        <f>[2]Data!$K$133</f>
        <v>159.38999999999999</v>
      </c>
      <c r="E7" s="159" t="s">
        <v>12</v>
      </c>
      <c r="F7" s="157">
        <f t="shared" si="0"/>
        <v>286.90199999999993</v>
      </c>
      <c r="G7" s="151"/>
    </row>
    <row r="8" spans="1:12" ht="78.75">
      <c r="A8" s="152">
        <v>2</v>
      </c>
      <c r="B8" s="153">
        <f>'DET- New (2)'!I15</f>
        <v>0.30000000000000004</v>
      </c>
      <c r="C8" s="160" t="s">
        <v>142</v>
      </c>
      <c r="D8" s="155">
        <f>[2]building!$C$551</f>
        <v>329.56</v>
      </c>
      <c r="E8" s="159" t="s">
        <v>12</v>
      </c>
      <c r="F8" s="157">
        <f t="shared" si="0"/>
        <v>98.868000000000009</v>
      </c>
    </row>
    <row r="9" spans="1:12" ht="110.25">
      <c r="A9" s="152">
        <v>3</v>
      </c>
      <c r="B9" s="153">
        <f>'DET- New (2)'!I20</f>
        <v>0.5</v>
      </c>
      <c r="C9" s="154" t="s">
        <v>93</v>
      </c>
      <c r="D9" s="155">
        <f>[2]building!$C$45</f>
        <v>4277.54</v>
      </c>
      <c r="E9" s="159" t="s">
        <v>12</v>
      </c>
      <c r="F9" s="157">
        <f t="shared" si="0"/>
        <v>2138.77</v>
      </c>
    </row>
    <row r="10" spans="1:12" ht="110.25">
      <c r="A10" s="152">
        <v>4</v>
      </c>
      <c r="B10" s="153"/>
      <c r="C10" s="154" t="s">
        <v>143</v>
      </c>
      <c r="D10" s="155"/>
      <c r="E10" s="156"/>
      <c r="F10" s="157">
        <f t="shared" si="0"/>
        <v>0</v>
      </c>
    </row>
    <row r="11" spans="1:12">
      <c r="A11" s="152"/>
      <c r="B11" s="153">
        <f>'DET- New (2)'!I26</f>
        <v>36</v>
      </c>
      <c r="C11" s="158" t="s">
        <v>144</v>
      </c>
      <c r="D11" s="161">
        <f>[2]building!$C$137</f>
        <v>794.74</v>
      </c>
      <c r="E11" s="156" t="s">
        <v>11</v>
      </c>
      <c r="F11" s="157">
        <f t="shared" si="0"/>
        <v>28610.639999999999</v>
      </c>
    </row>
    <row r="12" spans="1:12" ht="78.75">
      <c r="A12" s="152">
        <v>5</v>
      </c>
      <c r="B12" s="153">
        <f>'DET- New (2)'!I32</f>
        <v>54</v>
      </c>
      <c r="C12" s="158" t="s">
        <v>145</v>
      </c>
      <c r="D12" s="155">
        <f>[2]building!$C$330</f>
        <v>467.71</v>
      </c>
      <c r="E12" s="159" t="s">
        <v>11</v>
      </c>
      <c r="F12" s="157">
        <f t="shared" si="0"/>
        <v>25256.34</v>
      </c>
      <c r="G12" s="10">
        <v>28</v>
      </c>
    </row>
    <row r="13" spans="1:12" ht="78.75">
      <c r="A13" s="152">
        <v>6</v>
      </c>
      <c r="B13" s="153">
        <f>'DET- New (2)'!I38</f>
        <v>54</v>
      </c>
      <c r="C13" s="154" t="s">
        <v>92</v>
      </c>
      <c r="D13" s="155">
        <f>[2]building!$C$341</f>
        <v>226.97</v>
      </c>
      <c r="E13" s="159" t="s">
        <v>11</v>
      </c>
      <c r="F13" s="157">
        <f t="shared" si="0"/>
        <v>12256.38</v>
      </c>
      <c r="G13" s="10">
        <v>33</v>
      </c>
    </row>
    <row r="14" spans="1:12" ht="63">
      <c r="A14" s="152">
        <v>7</v>
      </c>
      <c r="B14" s="153">
        <f>'DET- New (2)'!I50</f>
        <v>1095.3</v>
      </c>
      <c r="C14" s="162" t="s">
        <v>146</v>
      </c>
      <c r="D14" s="155">
        <f>[2]building!$C$552</f>
        <v>251.45</v>
      </c>
      <c r="E14" s="159" t="s">
        <v>11</v>
      </c>
      <c r="F14" s="157">
        <f t="shared" si="0"/>
        <v>275413.185</v>
      </c>
      <c r="G14" s="10">
        <v>31.7</v>
      </c>
    </row>
    <row r="15" spans="1:12" ht="173.25">
      <c r="A15" s="152">
        <v>8</v>
      </c>
      <c r="B15" s="153"/>
      <c r="C15" s="163" t="s">
        <v>101</v>
      </c>
      <c r="D15" s="155"/>
      <c r="E15" s="156"/>
      <c r="F15" s="157">
        <f t="shared" si="0"/>
        <v>0</v>
      </c>
      <c r="G15" s="10">
        <f>B14*G14</f>
        <v>34721.009999999995</v>
      </c>
    </row>
    <row r="16" spans="1:12" ht="31.5">
      <c r="A16" s="163"/>
      <c r="B16" s="153">
        <f>'DET- New (2)'!I61</f>
        <v>521.20000000000005</v>
      </c>
      <c r="C16" s="158" t="s">
        <v>100</v>
      </c>
      <c r="D16" s="155">
        <f>[2]building!$C$879</f>
        <v>223.26</v>
      </c>
      <c r="E16" s="159" t="s">
        <v>17</v>
      </c>
      <c r="F16" s="157">
        <f t="shared" si="0"/>
        <v>116363.11200000001</v>
      </c>
    </row>
    <row r="17" spans="1:9" ht="126">
      <c r="A17" s="152">
        <v>9</v>
      </c>
      <c r="B17" s="153"/>
      <c r="C17" s="158" t="s">
        <v>147</v>
      </c>
      <c r="D17" s="155"/>
      <c r="E17" s="156"/>
      <c r="F17" s="157">
        <f t="shared" si="0"/>
        <v>0</v>
      </c>
    </row>
    <row r="18" spans="1:9">
      <c r="A18" s="152"/>
      <c r="B18" s="153">
        <f>'DET- New (2)'!I67</f>
        <v>60</v>
      </c>
      <c r="C18" s="164" t="s">
        <v>148</v>
      </c>
      <c r="D18" s="155">
        <f>[2]building!$C$846</f>
        <v>456.33</v>
      </c>
      <c r="E18" s="159" t="s">
        <v>17</v>
      </c>
      <c r="F18" s="157">
        <f t="shared" si="0"/>
        <v>27379.8</v>
      </c>
    </row>
    <row r="19" spans="1:9">
      <c r="A19" s="152"/>
      <c r="B19" s="153">
        <f>'DET- New (2)'!I72</f>
        <v>45</v>
      </c>
      <c r="C19" s="164" t="s">
        <v>149</v>
      </c>
      <c r="D19" s="155">
        <f>[2]building!$C$847</f>
        <v>766.55</v>
      </c>
      <c r="E19" s="159" t="s">
        <v>17</v>
      </c>
      <c r="F19" s="157">
        <f t="shared" si="0"/>
        <v>34494.75</v>
      </c>
    </row>
    <row r="20" spans="1:9" ht="157.5">
      <c r="A20" s="152">
        <v>10</v>
      </c>
      <c r="B20" s="153">
        <f>'DET- New (2)'!I79</f>
        <v>27.5</v>
      </c>
      <c r="C20" s="154" t="s">
        <v>174</v>
      </c>
      <c r="D20" s="155">
        <f>[2]Data!$K$2392</f>
        <v>372.72</v>
      </c>
      <c r="E20" s="156" t="s">
        <v>11</v>
      </c>
      <c r="F20" s="157">
        <f t="shared" si="0"/>
        <v>10249.800000000001</v>
      </c>
    </row>
    <row r="21" spans="1:9">
      <c r="A21" s="152"/>
      <c r="B21" s="153"/>
      <c r="C21" s="154" t="s">
        <v>175</v>
      </c>
      <c r="D21" s="155"/>
      <c r="E21" s="156"/>
      <c r="F21" s="157"/>
    </row>
    <row r="22" spans="1:9">
      <c r="A22" s="152"/>
      <c r="B22" s="153">
        <f>'DET- New (2)'!I79</f>
        <v>27.5</v>
      </c>
      <c r="C22" s="158" t="s">
        <v>176</v>
      </c>
      <c r="D22" s="155">
        <f>[2]Data!$K$538</f>
        <v>1409.79</v>
      </c>
      <c r="E22" s="156" t="s">
        <v>11</v>
      </c>
      <c r="F22" s="157">
        <f t="shared" ref="F22" si="1">PRODUCT(B22:D22)</f>
        <v>38769.224999999999</v>
      </c>
    </row>
    <row r="23" spans="1:9" ht="141.75">
      <c r="A23" s="152">
        <v>11</v>
      </c>
      <c r="B23" s="153">
        <f>'DET- New (2)'!I86</f>
        <v>598.29999999999995</v>
      </c>
      <c r="C23" s="165" t="s">
        <v>151</v>
      </c>
      <c r="D23" s="155">
        <f>[2]Data!$R$1326</f>
        <v>222.05</v>
      </c>
      <c r="E23" s="156" t="s">
        <v>11</v>
      </c>
      <c r="F23" s="157">
        <f t="shared" si="0"/>
        <v>132852.51499999998</v>
      </c>
    </row>
    <row r="24" spans="1:9" ht="47.25">
      <c r="A24" s="152">
        <v>12</v>
      </c>
      <c r="B24" s="153">
        <f>'DET- New (2)'!I92</f>
        <v>220.4</v>
      </c>
      <c r="C24" s="166" t="s">
        <v>152</v>
      </c>
      <c r="D24" s="167">
        <f>[2]building!$C$348</f>
        <v>43.02</v>
      </c>
      <c r="E24" s="168" t="s">
        <v>11</v>
      </c>
      <c r="F24" s="157">
        <f t="shared" si="0"/>
        <v>9481.6080000000002</v>
      </c>
    </row>
    <row r="25" spans="1:9" ht="78.75">
      <c r="A25" s="152">
        <v>13</v>
      </c>
      <c r="B25" s="169">
        <f>BBS!J11</f>
        <v>0.15471360000000001</v>
      </c>
      <c r="C25" s="170" t="s">
        <v>189</v>
      </c>
      <c r="D25" s="167">
        <f>[2]building!$C$874</f>
        <v>80338.3</v>
      </c>
      <c r="E25" s="171" t="s">
        <v>102</v>
      </c>
      <c r="F25" s="157">
        <f t="shared" si="0"/>
        <v>12429.42761088</v>
      </c>
    </row>
    <row r="26" spans="1:9" ht="27" customHeight="1">
      <c r="A26" s="152"/>
      <c r="B26" s="155"/>
      <c r="C26" s="257" t="s">
        <v>84</v>
      </c>
      <c r="D26" s="258"/>
      <c r="E26" s="258"/>
      <c r="F26" s="259">
        <f>SUM(F6:F25)</f>
        <v>726081.32261088002</v>
      </c>
    </row>
    <row r="27" spans="1:9" ht="28.5" customHeight="1">
      <c r="A27" s="152">
        <v>14</v>
      </c>
      <c r="B27" s="155"/>
      <c r="C27" s="260" t="s">
        <v>85</v>
      </c>
      <c r="D27" s="220" t="s">
        <v>32</v>
      </c>
      <c r="E27" s="261"/>
      <c r="F27" s="262">
        <f>F26*12%</f>
        <v>87129.758713305593</v>
      </c>
    </row>
    <row r="28" spans="1:9" ht="23.25" customHeight="1">
      <c r="A28" s="263"/>
      <c r="B28" s="155"/>
      <c r="C28" s="257" t="s">
        <v>86</v>
      </c>
      <c r="D28" s="220"/>
      <c r="E28" s="261"/>
      <c r="F28" s="264">
        <f>SUM(F26:F27)</f>
        <v>813211.08132418559</v>
      </c>
    </row>
    <row r="29" spans="1:9" ht="23.25" customHeight="1">
      <c r="A29" s="263">
        <v>15</v>
      </c>
      <c r="B29" s="155"/>
      <c r="C29" s="260" t="s">
        <v>153</v>
      </c>
      <c r="D29" s="265" t="s">
        <v>32</v>
      </c>
      <c r="E29" s="261"/>
      <c r="F29" s="266">
        <v>45000</v>
      </c>
    </row>
    <row r="30" spans="1:9" ht="23.25" customHeight="1">
      <c r="A30" s="263"/>
      <c r="B30" s="155"/>
      <c r="C30" s="267" t="s">
        <v>267</v>
      </c>
      <c r="D30" s="220"/>
      <c r="E30" s="261"/>
      <c r="F30" s="264">
        <f>SUM(F28:F29)</f>
        <v>858211.08132418559</v>
      </c>
    </row>
    <row r="31" spans="1:9" ht="24" customHeight="1">
      <c r="A31" s="268">
        <v>16</v>
      </c>
      <c r="B31" s="269"/>
      <c r="C31" s="242" t="s">
        <v>89</v>
      </c>
      <c r="D31" s="220" t="s">
        <v>32</v>
      </c>
      <c r="E31" s="269"/>
      <c r="F31" s="270">
        <f>F30*1%</f>
        <v>8582.1108132418558</v>
      </c>
      <c r="I31" s="13"/>
    </row>
    <row r="32" spans="1:9" ht="25.5" customHeight="1">
      <c r="A32" s="268">
        <v>17</v>
      </c>
      <c r="B32" s="269"/>
      <c r="C32" s="242" t="s">
        <v>90</v>
      </c>
      <c r="D32" s="220" t="s">
        <v>32</v>
      </c>
      <c r="E32" s="269"/>
      <c r="F32" s="270">
        <f>F30*7.5%</f>
        <v>64365.831099313917</v>
      </c>
    </row>
    <row r="33" spans="1:7" ht="23.25" customHeight="1">
      <c r="A33" s="269"/>
      <c r="B33" s="269"/>
      <c r="C33" s="271" t="s">
        <v>91</v>
      </c>
      <c r="D33" s="269"/>
      <c r="E33" s="269"/>
      <c r="F33" s="272">
        <f>SUM(F30:F32)</f>
        <v>931159.02323674131</v>
      </c>
    </row>
    <row r="34" spans="1:7" ht="21.75" customHeight="1">
      <c r="A34" s="273"/>
      <c r="B34" s="273"/>
      <c r="C34" s="274" t="s">
        <v>10</v>
      </c>
      <c r="D34" s="273"/>
      <c r="E34" s="273"/>
      <c r="F34" s="275">
        <v>931200</v>
      </c>
      <c r="G34" s="13"/>
    </row>
    <row r="35" spans="1:7">
      <c r="F35" s="13">
        <f>F34-F33</f>
        <v>40.976763258688152</v>
      </c>
    </row>
  </sheetData>
  <mergeCells count="7">
    <mergeCell ref="A1:F1"/>
    <mergeCell ref="A2:F2"/>
    <mergeCell ref="A3:F3"/>
    <mergeCell ref="A4:A5"/>
    <mergeCell ref="B4:B5"/>
    <mergeCell ref="C4:C5"/>
    <mergeCell ref="D4:F4"/>
  </mergeCells>
  <printOptions horizontalCentered="1"/>
  <pageMargins left="0.16" right="0.22" top="0.48" bottom="0.33" header="0.31" footer="0"/>
  <pageSetup paperSize="9" orientation="portrait" verticalDpi="300" r:id="rId1"/>
  <headerFooter>
    <oddFooter>&amp;CPage &amp;P of &amp;N</oddFooter>
  </headerFooter>
  <rowBreaks count="1" manualBreakCount="1">
    <brk id="34" max="5" man="1"/>
  </rowBreaks>
  <drawing r:id="rId2"/>
</worksheet>
</file>

<file path=xl/worksheets/sheet9.xml><?xml version="1.0" encoding="utf-8"?>
<worksheet xmlns="http://schemas.openxmlformats.org/spreadsheetml/2006/main" xmlns:r="http://schemas.openxmlformats.org/officeDocument/2006/relationships">
  <sheetPr>
    <tabColor rgb="FF92D050"/>
  </sheetPr>
  <dimension ref="A1:O119"/>
  <sheetViews>
    <sheetView view="pageBreakPreview" topLeftCell="A82" zoomScale="95" workbookViewId="0">
      <selection activeCell="I62" sqref="I62"/>
    </sheetView>
  </sheetViews>
  <sheetFormatPr defaultColWidth="9.140625" defaultRowHeight="15.75"/>
  <cols>
    <col min="1" max="1" width="5.7109375" style="26" customWidth="1"/>
    <col min="2" max="2" width="45.5703125" style="26" customWidth="1"/>
    <col min="3" max="3" width="5" style="26" customWidth="1"/>
    <col min="4" max="4" width="3.5703125" style="26" customWidth="1"/>
    <col min="5" max="5" width="3.85546875" style="26" customWidth="1"/>
    <col min="6" max="6" width="9" style="26" bestFit="1" customWidth="1"/>
    <col min="7" max="7" width="8.85546875" style="26" bestFit="1" customWidth="1"/>
    <col min="8" max="8" width="8.140625" style="26" bestFit="1" customWidth="1"/>
    <col min="9" max="9" width="11.140625" style="26" bestFit="1" customWidth="1"/>
    <col min="10" max="10" width="5.85546875" style="26" bestFit="1" customWidth="1"/>
    <col min="11" max="16384" width="9.140625" style="26"/>
  </cols>
  <sheetData>
    <row r="1" spans="1:10">
      <c r="C1" s="27"/>
      <c r="D1" s="27"/>
      <c r="E1" s="27"/>
      <c r="F1" s="28"/>
      <c r="G1" s="28"/>
      <c r="H1" s="28"/>
      <c r="I1" s="28"/>
    </row>
    <row r="2" spans="1:10" s="24" customFormat="1" ht="18">
      <c r="A2" s="285" t="s">
        <v>0</v>
      </c>
      <c r="B2" s="285"/>
      <c r="C2" s="285"/>
      <c r="D2" s="285"/>
      <c r="E2" s="285"/>
      <c r="F2" s="285"/>
      <c r="G2" s="285"/>
      <c r="H2" s="285"/>
      <c r="I2" s="285"/>
      <c r="J2" s="285"/>
    </row>
    <row r="3" spans="1:10" s="24" customFormat="1" ht="43.5" customHeight="1">
      <c r="A3" s="286" t="str">
        <f>'ABS- New'!A3:F3</f>
        <v xml:space="preserve">NAME OF WORK:- Special repair works for renovation of water tank and pipe line arrangements for PC/HC Quarters TSP IIIrd BN at Veerapuram in Chennai city </v>
      </c>
      <c r="B3" s="286"/>
      <c r="C3" s="286"/>
      <c r="D3" s="286"/>
      <c r="E3" s="286"/>
      <c r="F3" s="286"/>
      <c r="G3" s="286"/>
      <c r="H3" s="286"/>
      <c r="I3" s="286"/>
      <c r="J3" s="286"/>
    </row>
    <row r="4" spans="1:10" s="25" customFormat="1" ht="15" customHeight="1">
      <c r="A4" s="279" t="s">
        <v>1</v>
      </c>
      <c r="B4" s="281" t="s">
        <v>2</v>
      </c>
      <c r="C4" s="287" t="s">
        <v>3</v>
      </c>
      <c r="D4" s="287"/>
      <c r="E4" s="287"/>
      <c r="F4" s="288" t="s">
        <v>4</v>
      </c>
      <c r="G4" s="288"/>
      <c r="H4" s="288"/>
      <c r="I4" s="29" t="s">
        <v>5</v>
      </c>
      <c r="J4" s="283"/>
    </row>
    <row r="5" spans="1:10" s="25" customFormat="1" ht="21.75" customHeight="1">
      <c r="A5" s="279"/>
      <c r="B5" s="281"/>
      <c r="C5" s="249"/>
      <c r="D5" s="249"/>
      <c r="E5" s="249"/>
      <c r="F5" s="29" t="s">
        <v>6</v>
      </c>
      <c r="G5" s="29" t="s">
        <v>7</v>
      </c>
      <c r="H5" s="29" t="s">
        <v>8</v>
      </c>
      <c r="I5" s="29"/>
      <c r="J5" s="283"/>
    </row>
    <row r="6" spans="1:10" ht="189">
      <c r="A6" s="213">
        <v>1</v>
      </c>
      <c r="B6" s="214" t="s">
        <v>140</v>
      </c>
      <c r="C6" s="215"/>
      <c r="D6" s="215"/>
      <c r="E6" s="215"/>
      <c r="F6" s="216"/>
      <c r="G6" s="216"/>
      <c r="H6" s="216"/>
      <c r="I6" s="216"/>
      <c r="J6" s="217"/>
    </row>
    <row r="7" spans="1:10">
      <c r="A7" s="218"/>
      <c r="B7" s="158" t="s">
        <v>141</v>
      </c>
      <c r="C7" s="219"/>
      <c r="D7" s="219"/>
      <c r="E7" s="219"/>
      <c r="F7" s="220"/>
      <c r="G7" s="220"/>
      <c r="H7" s="220"/>
      <c r="I7" s="220"/>
      <c r="J7" s="221"/>
    </row>
    <row r="8" spans="1:10">
      <c r="A8" s="218"/>
      <c r="B8" s="158" t="s">
        <v>154</v>
      </c>
      <c r="C8" s="219">
        <v>1</v>
      </c>
      <c r="D8" s="219" t="s">
        <v>9</v>
      </c>
      <c r="E8" s="219">
        <v>1</v>
      </c>
      <c r="F8" s="220">
        <v>5</v>
      </c>
      <c r="G8" s="220">
        <v>0.6</v>
      </c>
      <c r="H8" s="220">
        <v>0.6</v>
      </c>
      <c r="I8" s="220">
        <f>PRODUCT(C8:H8)</f>
        <v>1.7999999999999998</v>
      </c>
      <c r="J8" s="221"/>
    </row>
    <row r="9" spans="1:10" ht="19.5" customHeight="1">
      <c r="A9" s="218"/>
      <c r="B9" s="222"/>
      <c r="C9" s="219"/>
      <c r="D9" s="219"/>
      <c r="E9" s="219"/>
      <c r="F9" s="220"/>
      <c r="G9" s="220"/>
      <c r="H9" s="223" t="s">
        <v>10</v>
      </c>
      <c r="I9" s="224">
        <f>I8</f>
        <v>1.7999999999999998</v>
      </c>
      <c r="J9" s="221"/>
    </row>
    <row r="10" spans="1:10">
      <c r="A10" s="218"/>
      <c r="B10" s="222"/>
      <c r="C10" s="219"/>
      <c r="D10" s="219"/>
      <c r="E10" s="219"/>
      <c r="F10" s="220"/>
      <c r="G10" s="220"/>
      <c r="H10" s="223" t="s">
        <v>88</v>
      </c>
      <c r="I10" s="225">
        <f>I9</f>
        <v>1.7999999999999998</v>
      </c>
      <c r="J10" s="226" t="s">
        <v>12</v>
      </c>
    </row>
    <row r="11" spans="1:10">
      <c r="A11" s="218"/>
      <c r="B11" s="222"/>
      <c r="C11" s="219"/>
      <c r="D11" s="219"/>
      <c r="E11" s="219"/>
      <c r="F11" s="220"/>
      <c r="G11" s="220"/>
      <c r="H11" s="223"/>
      <c r="I11" s="225"/>
      <c r="J11" s="227"/>
    </row>
    <row r="12" spans="1:10" ht="109.5" customHeight="1">
      <c r="A12" s="218">
        <v>2</v>
      </c>
      <c r="B12" s="160" t="s">
        <v>142</v>
      </c>
      <c r="C12" s="219"/>
      <c r="D12" s="219"/>
      <c r="E12" s="219"/>
      <c r="F12" s="220"/>
      <c r="G12" s="220"/>
      <c r="H12" s="223"/>
      <c r="I12" s="225"/>
      <c r="J12" s="227"/>
    </row>
    <row r="13" spans="1:10">
      <c r="A13" s="218"/>
      <c r="B13" s="158" t="s">
        <v>154</v>
      </c>
      <c r="C13" s="219">
        <v>1</v>
      </c>
      <c r="D13" s="219" t="s">
        <v>9</v>
      </c>
      <c r="E13" s="219">
        <v>1</v>
      </c>
      <c r="F13" s="220">
        <v>5</v>
      </c>
      <c r="G13" s="220">
        <v>0.6</v>
      </c>
      <c r="H13" s="220">
        <v>0.1</v>
      </c>
      <c r="I13" s="220">
        <f>PRODUCT(C13:H13)</f>
        <v>0.30000000000000004</v>
      </c>
      <c r="J13" s="221"/>
    </row>
    <row r="14" spans="1:10">
      <c r="A14" s="218"/>
      <c r="B14" s="222"/>
      <c r="C14" s="219"/>
      <c r="D14" s="219"/>
      <c r="E14" s="219"/>
      <c r="F14" s="220"/>
      <c r="G14" s="220"/>
      <c r="H14" s="223" t="s">
        <v>10</v>
      </c>
      <c r="I14" s="224">
        <f>I13</f>
        <v>0.30000000000000004</v>
      </c>
      <c r="J14" s="221"/>
    </row>
    <row r="15" spans="1:10">
      <c r="A15" s="218"/>
      <c r="B15" s="222"/>
      <c r="C15" s="219"/>
      <c r="D15" s="219"/>
      <c r="E15" s="219"/>
      <c r="F15" s="220"/>
      <c r="G15" s="220"/>
      <c r="H15" s="223" t="s">
        <v>88</v>
      </c>
      <c r="I15" s="225">
        <f>I14</f>
        <v>0.30000000000000004</v>
      </c>
      <c r="J15" s="226" t="s">
        <v>12</v>
      </c>
    </row>
    <row r="16" spans="1:10">
      <c r="A16" s="218"/>
      <c r="B16" s="222"/>
      <c r="C16" s="219"/>
      <c r="D16" s="219"/>
      <c r="E16" s="219"/>
      <c r="F16" s="220"/>
      <c r="G16" s="220"/>
      <c r="H16" s="223"/>
      <c r="I16" s="225"/>
      <c r="J16" s="227"/>
    </row>
    <row r="17" spans="1:15" ht="126">
      <c r="A17" s="218">
        <v>3</v>
      </c>
      <c r="B17" s="154" t="s">
        <v>93</v>
      </c>
      <c r="C17" s="219"/>
      <c r="D17" s="219"/>
      <c r="E17" s="219"/>
      <c r="F17" s="220"/>
      <c r="G17" s="220"/>
      <c r="H17" s="223"/>
      <c r="I17" s="225"/>
      <c r="J17" s="227"/>
    </row>
    <row r="18" spans="1:15">
      <c r="A18" s="218"/>
      <c r="B18" s="158" t="s">
        <v>154</v>
      </c>
      <c r="C18" s="219">
        <v>1</v>
      </c>
      <c r="D18" s="219" t="s">
        <v>9</v>
      </c>
      <c r="E18" s="219">
        <v>1</v>
      </c>
      <c r="F18" s="220">
        <v>5</v>
      </c>
      <c r="G18" s="220">
        <v>0.6</v>
      </c>
      <c r="H18" s="220">
        <v>0.15</v>
      </c>
      <c r="I18" s="220">
        <f>PRODUCT(C18:H18)</f>
        <v>0.44999999999999996</v>
      </c>
      <c r="J18" s="221"/>
    </row>
    <row r="19" spans="1:15">
      <c r="A19" s="218"/>
      <c r="B19" s="222"/>
      <c r="C19" s="219"/>
      <c r="D19" s="219"/>
      <c r="E19" s="219"/>
      <c r="F19" s="220"/>
      <c r="G19" s="220"/>
      <c r="H19" s="223" t="s">
        <v>10</v>
      </c>
      <c r="I19" s="224">
        <f>I18</f>
        <v>0.44999999999999996</v>
      </c>
      <c r="J19" s="221"/>
    </row>
    <row r="20" spans="1:15">
      <c r="A20" s="218"/>
      <c r="B20" s="222"/>
      <c r="C20" s="219"/>
      <c r="D20" s="219"/>
      <c r="E20" s="219"/>
      <c r="F20" s="220"/>
      <c r="G20" s="220"/>
      <c r="H20" s="223" t="s">
        <v>88</v>
      </c>
      <c r="I20" s="225">
        <v>0.5</v>
      </c>
      <c r="J20" s="226" t="s">
        <v>12</v>
      </c>
    </row>
    <row r="21" spans="1:15">
      <c r="A21" s="218"/>
      <c r="B21" s="222"/>
      <c r="C21" s="219"/>
      <c r="D21" s="219"/>
      <c r="E21" s="219"/>
      <c r="F21" s="220"/>
      <c r="G21" s="220"/>
      <c r="H21" s="223"/>
      <c r="I21" s="225"/>
      <c r="J21" s="227"/>
    </row>
    <row r="22" spans="1:15" ht="141.75">
      <c r="A22" s="218">
        <v>4</v>
      </c>
      <c r="B22" s="154" t="s">
        <v>143</v>
      </c>
      <c r="C22" s="219"/>
      <c r="D22" s="219"/>
      <c r="E22" s="219"/>
      <c r="F22" s="220"/>
      <c r="G22" s="220"/>
      <c r="H22" s="223"/>
      <c r="I22" s="225"/>
      <c r="J22" s="227"/>
    </row>
    <row r="23" spans="1:15">
      <c r="A23" s="218"/>
      <c r="B23" s="158" t="s">
        <v>144</v>
      </c>
      <c r="C23" s="251"/>
      <c r="D23" s="251"/>
      <c r="E23" s="251"/>
      <c r="F23" s="229"/>
      <c r="G23" s="229"/>
      <c r="H23" s="229"/>
      <c r="I23" s="229"/>
      <c r="J23" s="221"/>
    </row>
    <row r="24" spans="1:15">
      <c r="A24" s="218"/>
      <c r="B24" s="158" t="s">
        <v>157</v>
      </c>
      <c r="C24" s="230">
        <v>2</v>
      </c>
      <c r="D24" s="230" t="s">
        <v>9</v>
      </c>
      <c r="E24" s="230">
        <v>1</v>
      </c>
      <c r="F24" s="231">
        <v>60</v>
      </c>
      <c r="G24" s="231"/>
      <c r="H24" s="231">
        <v>0.3</v>
      </c>
      <c r="I24" s="232">
        <f t="shared" ref="I24" si="0">PRODUCT(C24:H24)</f>
        <v>36</v>
      </c>
      <c r="J24" s="221"/>
    </row>
    <row r="25" spans="1:15">
      <c r="A25" s="218"/>
      <c r="B25" s="233"/>
      <c r="C25" s="219"/>
      <c r="D25" s="219"/>
      <c r="E25" s="219"/>
      <c r="F25" s="220"/>
      <c r="G25" s="220"/>
      <c r="H25" s="223" t="s">
        <v>10</v>
      </c>
      <c r="I25" s="224">
        <f>SUM(I24:I24)</f>
        <v>36</v>
      </c>
      <c r="J25" s="227"/>
    </row>
    <row r="26" spans="1:15">
      <c r="A26" s="218"/>
      <c r="B26" s="233"/>
      <c r="C26" s="219"/>
      <c r="D26" s="219"/>
      <c r="E26" s="219"/>
      <c r="F26" s="220"/>
      <c r="G26" s="220"/>
      <c r="H26" s="223" t="s">
        <v>88</v>
      </c>
      <c r="I26" s="225">
        <f>I25</f>
        <v>36</v>
      </c>
      <c r="J26" s="226" t="s">
        <v>11</v>
      </c>
    </row>
    <row r="27" spans="1:15">
      <c r="A27" s="218"/>
      <c r="B27" s="223"/>
      <c r="C27" s="251"/>
      <c r="D27" s="251"/>
      <c r="E27" s="251"/>
      <c r="F27" s="229"/>
      <c r="G27" s="229"/>
      <c r="H27" s="229"/>
      <c r="I27" s="229"/>
      <c r="J27" s="221"/>
    </row>
    <row r="28" spans="1:15" ht="94.5">
      <c r="A28" s="218">
        <v>5</v>
      </c>
      <c r="B28" s="158" t="s">
        <v>145</v>
      </c>
      <c r="C28" s="219"/>
      <c r="D28" s="219"/>
      <c r="E28" s="219"/>
      <c r="F28" s="220"/>
      <c r="G28" s="220"/>
      <c r="H28" s="223"/>
      <c r="I28" s="225"/>
      <c r="J28" s="227"/>
    </row>
    <row r="29" spans="1:15">
      <c r="A29" s="218"/>
      <c r="B29" s="158" t="s">
        <v>155</v>
      </c>
      <c r="C29" s="230">
        <v>2</v>
      </c>
      <c r="D29" s="230" t="s">
        <v>9</v>
      </c>
      <c r="E29" s="230">
        <v>1</v>
      </c>
      <c r="F29" s="231">
        <v>60</v>
      </c>
      <c r="G29" s="231"/>
      <c r="H29" s="231">
        <v>0.3</v>
      </c>
      <c r="I29" s="232">
        <f t="shared" ref="I29:I30" si="1">PRODUCT(C29:H29)</f>
        <v>36</v>
      </c>
      <c r="J29" s="221"/>
    </row>
    <row r="30" spans="1:15">
      <c r="A30" s="218"/>
      <c r="B30" s="158" t="s">
        <v>156</v>
      </c>
      <c r="C30" s="230">
        <v>1</v>
      </c>
      <c r="D30" s="230" t="s">
        <v>9</v>
      </c>
      <c r="E30" s="230">
        <v>1</v>
      </c>
      <c r="F30" s="231">
        <v>60</v>
      </c>
      <c r="G30" s="231">
        <v>0.3</v>
      </c>
      <c r="H30" s="231"/>
      <c r="I30" s="232">
        <f t="shared" si="1"/>
        <v>18</v>
      </c>
      <c r="J30" s="221"/>
      <c r="O30" s="26">
        <f>174*3.3</f>
        <v>574.19999999999993</v>
      </c>
    </row>
    <row r="31" spans="1:15">
      <c r="A31" s="218"/>
      <c r="B31" s="233"/>
      <c r="C31" s="219"/>
      <c r="D31" s="219"/>
      <c r="E31" s="219"/>
      <c r="F31" s="220"/>
      <c r="G31" s="220"/>
      <c r="H31" s="223" t="s">
        <v>10</v>
      </c>
      <c r="I31" s="224">
        <f>SUM(I29:I30)</f>
        <v>54</v>
      </c>
      <c r="J31" s="227"/>
      <c r="O31" s="26">
        <f>O30*20%</f>
        <v>114.83999999999999</v>
      </c>
    </row>
    <row r="32" spans="1:15">
      <c r="A32" s="218"/>
      <c r="B32" s="233"/>
      <c r="C32" s="219"/>
      <c r="D32" s="219"/>
      <c r="E32" s="219"/>
      <c r="F32" s="220"/>
      <c r="G32" s="220"/>
      <c r="H32" s="223" t="s">
        <v>88</v>
      </c>
      <c r="I32" s="225">
        <f>I31</f>
        <v>54</v>
      </c>
      <c r="J32" s="226" t="s">
        <v>11</v>
      </c>
    </row>
    <row r="33" spans="1:10">
      <c r="A33" s="218"/>
      <c r="B33" s="233"/>
      <c r="C33" s="219"/>
      <c r="D33" s="219"/>
      <c r="E33" s="219"/>
      <c r="F33" s="220"/>
      <c r="G33" s="220"/>
      <c r="H33" s="223"/>
      <c r="I33" s="225"/>
      <c r="J33" s="227"/>
    </row>
    <row r="34" spans="1:10" ht="94.5">
      <c r="A34" s="218">
        <v>6</v>
      </c>
      <c r="B34" s="154" t="s">
        <v>92</v>
      </c>
      <c r="C34" s="219"/>
      <c r="D34" s="219"/>
      <c r="E34" s="219"/>
      <c r="F34" s="220"/>
      <c r="G34" s="220"/>
      <c r="H34" s="223"/>
      <c r="I34" s="225"/>
      <c r="J34" s="227"/>
    </row>
    <row r="35" spans="1:10">
      <c r="A35" s="218"/>
      <c r="B35" s="158" t="s">
        <v>158</v>
      </c>
      <c r="C35" s="219">
        <v>2</v>
      </c>
      <c r="D35" s="219" t="s">
        <v>9</v>
      </c>
      <c r="E35" s="219">
        <v>1</v>
      </c>
      <c r="F35" s="220">
        <v>60</v>
      </c>
      <c r="G35" s="220"/>
      <c r="H35" s="220">
        <v>0.3</v>
      </c>
      <c r="I35" s="220">
        <f t="shared" ref="I35:I36" si="2">PRODUCT(C35:H35)</f>
        <v>36</v>
      </c>
      <c r="J35" s="227"/>
    </row>
    <row r="36" spans="1:10">
      <c r="A36" s="218"/>
      <c r="B36" s="158" t="s">
        <v>159</v>
      </c>
      <c r="C36" s="219">
        <v>2</v>
      </c>
      <c r="D36" s="219" t="s">
        <v>9</v>
      </c>
      <c r="E36" s="219">
        <v>1</v>
      </c>
      <c r="F36" s="220">
        <v>60</v>
      </c>
      <c r="G36" s="220">
        <v>0.15</v>
      </c>
      <c r="H36" s="220"/>
      <c r="I36" s="220">
        <f t="shared" si="2"/>
        <v>18</v>
      </c>
      <c r="J36" s="227"/>
    </row>
    <row r="37" spans="1:10">
      <c r="A37" s="218"/>
      <c r="B37" s="223"/>
      <c r="C37" s="219"/>
      <c r="D37" s="219"/>
      <c r="E37" s="219"/>
      <c r="F37" s="220"/>
      <c r="G37" s="220"/>
      <c r="H37" s="223" t="s">
        <v>10</v>
      </c>
      <c r="I37" s="224">
        <f>SUM(I35:I36)</f>
        <v>54</v>
      </c>
      <c r="J37" s="227"/>
    </row>
    <row r="38" spans="1:10">
      <c r="A38" s="218"/>
      <c r="B38" s="223"/>
      <c r="C38" s="219"/>
      <c r="D38" s="219"/>
      <c r="E38" s="219"/>
      <c r="F38" s="220"/>
      <c r="G38" s="220"/>
      <c r="H38" s="223" t="s">
        <v>88</v>
      </c>
      <c r="I38" s="225">
        <f>I37</f>
        <v>54</v>
      </c>
      <c r="J38" s="227" t="s">
        <v>11</v>
      </c>
    </row>
    <row r="39" spans="1:10">
      <c r="A39" s="218"/>
      <c r="B39" s="223"/>
      <c r="C39" s="219"/>
      <c r="D39" s="219"/>
      <c r="E39" s="219"/>
      <c r="F39" s="220"/>
      <c r="G39" s="220"/>
      <c r="H39" s="223"/>
      <c r="I39" s="225"/>
      <c r="J39" s="227"/>
    </row>
    <row r="40" spans="1:10" ht="78.75">
      <c r="A40" s="218">
        <v>7</v>
      </c>
      <c r="B40" s="162" t="s">
        <v>146</v>
      </c>
      <c r="C40" s="219"/>
      <c r="D40" s="219"/>
      <c r="E40" s="219"/>
      <c r="F40" s="220"/>
      <c r="G40" s="220"/>
      <c r="H40" s="223"/>
      <c r="I40" s="225"/>
      <c r="J40" s="227"/>
    </row>
    <row r="41" spans="1:10">
      <c r="A41" s="218"/>
      <c r="B41" s="154" t="s">
        <v>190</v>
      </c>
      <c r="C41" s="219"/>
      <c r="D41" s="219"/>
      <c r="E41" s="219"/>
      <c r="F41" s="220"/>
      <c r="G41" s="220"/>
      <c r="H41" s="223"/>
      <c r="I41" s="225"/>
      <c r="J41" s="227"/>
    </row>
    <row r="42" spans="1:10">
      <c r="A42" s="218"/>
      <c r="B42" s="158" t="s">
        <v>161</v>
      </c>
      <c r="C42" s="219">
        <v>5</v>
      </c>
      <c r="D42" s="219" t="s">
        <v>9</v>
      </c>
      <c r="E42" s="219">
        <v>12</v>
      </c>
      <c r="F42" s="220">
        <v>1</v>
      </c>
      <c r="G42" s="220">
        <v>1</v>
      </c>
      <c r="H42" s="220"/>
      <c r="I42" s="220">
        <f t="shared" ref="I42:I48" si="3">PRODUCT(C42:H42)</f>
        <v>60</v>
      </c>
      <c r="J42" s="227"/>
    </row>
    <row r="43" spans="1:10">
      <c r="A43" s="218"/>
      <c r="B43" s="158" t="s">
        <v>162</v>
      </c>
      <c r="C43" s="219">
        <v>5</v>
      </c>
      <c r="D43" s="234" t="s">
        <v>9</v>
      </c>
      <c r="E43" s="219">
        <v>12</v>
      </c>
      <c r="F43" s="220">
        <v>3.8</v>
      </c>
      <c r="G43" s="220"/>
      <c r="H43" s="220">
        <v>0.95</v>
      </c>
      <c r="I43" s="220">
        <f t="shared" si="3"/>
        <v>216.6</v>
      </c>
      <c r="J43" s="227"/>
    </row>
    <row r="44" spans="1:10">
      <c r="A44" s="218"/>
      <c r="B44" s="158" t="s">
        <v>163</v>
      </c>
      <c r="C44" s="219">
        <v>10</v>
      </c>
      <c r="D44" s="234" t="s">
        <v>9</v>
      </c>
      <c r="E44" s="219">
        <v>4</v>
      </c>
      <c r="F44" s="220">
        <v>8.4</v>
      </c>
      <c r="G44" s="220"/>
      <c r="H44" s="220">
        <v>1.3</v>
      </c>
      <c r="I44" s="220">
        <f t="shared" si="3"/>
        <v>436.8</v>
      </c>
      <c r="J44" s="227"/>
    </row>
    <row r="45" spans="1:10">
      <c r="A45" s="218"/>
      <c r="B45" s="158" t="s">
        <v>164</v>
      </c>
      <c r="C45" s="219">
        <v>10</v>
      </c>
      <c r="D45" s="234" t="s">
        <v>9</v>
      </c>
      <c r="E45" s="219">
        <v>4</v>
      </c>
      <c r="F45" s="220">
        <v>9.1999999999999993</v>
      </c>
      <c r="G45" s="220">
        <v>0.25</v>
      </c>
      <c r="H45" s="220"/>
      <c r="I45" s="220">
        <f t="shared" si="3"/>
        <v>92</v>
      </c>
      <c r="J45" s="227"/>
    </row>
    <row r="46" spans="1:10">
      <c r="A46" s="218"/>
      <c r="B46" s="158" t="s">
        <v>165</v>
      </c>
      <c r="C46" s="219">
        <v>10</v>
      </c>
      <c r="D46" s="234" t="s">
        <v>9</v>
      </c>
      <c r="E46" s="219">
        <v>4</v>
      </c>
      <c r="F46" s="220">
        <v>3.1</v>
      </c>
      <c r="G46" s="220">
        <v>1.1000000000000001</v>
      </c>
      <c r="H46" s="220"/>
      <c r="I46" s="220">
        <f t="shared" si="3"/>
        <v>136.4</v>
      </c>
      <c r="J46" s="227"/>
    </row>
    <row r="47" spans="1:10">
      <c r="A47" s="218"/>
      <c r="B47" s="158" t="s">
        <v>166</v>
      </c>
      <c r="C47" s="219">
        <v>10</v>
      </c>
      <c r="D47" s="234" t="s">
        <v>9</v>
      </c>
      <c r="E47" s="219">
        <v>4</v>
      </c>
      <c r="F47" s="220">
        <v>8.4</v>
      </c>
      <c r="G47" s="220"/>
      <c r="H47" s="220">
        <v>0.25</v>
      </c>
      <c r="I47" s="220">
        <f t="shared" si="3"/>
        <v>84</v>
      </c>
      <c r="J47" s="227"/>
    </row>
    <row r="48" spans="1:10">
      <c r="A48" s="218"/>
      <c r="B48" s="158" t="s">
        <v>167</v>
      </c>
      <c r="C48" s="219">
        <v>10</v>
      </c>
      <c r="D48" s="234">
        <v>2</v>
      </c>
      <c r="E48" s="219">
        <v>4</v>
      </c>
      <c r="F48" s="220">
        <v>3.1</v>
      </c>
      <c r="G48" s="220">
        <v>0.28000000000000003</v>
      </c>
      <c r="H48" s="220"/>
      <c r="I48" s="220">
        <f t="shared" si="3"/>
        <v>69.440000000000012</v>
      </c>
      <c r="J48" s="227"/>
    </row>
    <row r="49" spans="1:10">
      <c r="A49" s="218"/>
      <c r="B49" s="223"/>
      <c r="C49" s="219"/>
      <c r="D49" s="219"/>
      <c r="E49" s="219"/>
      <c r="F49" s="220"/>
      <c r="G49" s="220"/>
      <c r="H49" s="223" t="s">
        <v>10</v>
      </c>
      <c r="I49" s="235">
        <f>SUM(I42:I48)</f>
        <v>1095.2400000000002</v>
      </c>
      <c r="J49" s="227"/>
    </row>
    <row r="50" spans="1:10">
      <c r="A50" s="218"/>
      <c r="B50" s="223"/>
      <c r="C50" s="219"/>
      <c r="D50" s="219"/>
      <c r="E50" s="219"/>
      <c r="F50" s="220"/>
      <c r="G50" s="220"/>
      <c r="H50" s="223" t="s">
        <v>88</v>
      </c>
      <c r="I50" s="225">
        <v>1095.3</v>
      </c>
      <c r="J50" s="227" t="s">
        <v>11</v>
      </c>
    </row>
    <row r="51" spans="1:10">
      <c r="A51" s="218"/>
      <c r="B51" s="223"/>
      <c r="C51" s="219"/>
      <c r="D51" s="219"/>
      <c r="E51" s="219"/>
      <c r="F51" s="220"/>
      <c r="G51" s="220"/>
      <c r="H51" s="223"/>
      <c r="I51" s="225"/>
      <c r="J51" s="227"/>
    </row>
    <row r="52" spans="1:10" ht="204.75">
      <c r="A52" s="218">
        <v>8</v>
      </c>
      <c r="B52" s="163" t="s">
        <v>101</v>
      </c>
      <c r="C52" s="219"/>
      <c r="D52" s="219"/>
      <c r="E52" s="219"/>
      <c r="F52" s="220"/>
      <c r="G52" s="220"/>
      <c r="H52" s="223"/>
      <c r="I52" s="225"/>
      <c r="J52" s="227"/>
    </row>
    <row r="53" spans="1:10" ht="31.5">
      <c r="A53" s="218"/>
      <c r="B53" s="158" t="s">
        <v>100</v>
      </c>
      <c r="C53" s="236"/>
      <c r="D53" s="236"/>
      <c r="E53" s="236"/>
      <c r="F53" s="236"/>
      <c r="G53" s="236"/>
      <c r="H53" s="236"/>
      <c r="I53" s="236"/>
      <c r="J53" s="227"/>
    </row>
    <row r="54" spans="1:10">
      <c r="A54" s="218"/>
      <c r="B54" s="158" t="s">
        <v>191</v>
      </c>
      <c r="C54" s="230">
        <v>7</v>
      </c>
      <c r="D54" s="230" t="s">
        <v>9</v>
      </c>
      <c r="E54" s="230">
        <v>1</v>
      </c>
      <c r="F54" s="231">
        <v>17.45</v>
      </c>
      <c r="G54" s="231"/>
      <c r="H54" s="231"/>
      <c r="I54" s="232">
        <f t="shared" ref="I54:I59" si="4">PRODUCT(C54:H54)</f>
        <v>122.14999999999999</v>
      </c>
      <c r="J54" s="227"/>
    </row>
    <row r="55" spans="1:10">
      <c r="A55" s="218"/>
      <c r="B55" s="158" t="s">
        <v>192</v>
      </c>
      <c r="C55" s="230">
        <v>7</v>
      </c>
      <c r="D55" s="230" t="s">
        <v>9</v>
      </c>
      <c r="E55" s="230">
        <v>1</v>
      </c>
      <c r="F55" s="231">
        <v>12.5</v>
      </c>
      <c r="G55" s="231"/>
      <c r="H55" s="231"/>
      <c r="I55" s="232">
        <f t="shared" si="4"/>
        <v>87.5</v>
      </c>
      <c r="J55" s="227"/>
    </row>
    <row r="56" spans="1:10">
      <c r="A56" s="218"/>
      <c r="B56" s="158" t="s">
        <v>196</v>
      </c>
      <c r="C56" s="230">
        <v>7</v>
      </c>
      <c r="D56" s="230" t="s">
        <v>9</v>
      </c>
      <c r="E56" s="230">
        <v>1</v>
      </c>
      <c r="F56" s="231">
        <v>15</v>
      </c>
      <c r="G56" s="231"/>
      <c r="H56" s="231"/>
      <c r="I56" s="232">
        <f t="shared" si="4"/>
        <v>105</v>
      </c>
      <c r="J56" s="227"/>
    </row>
    <row r="57" spans="1:10">
      <c r="A57" s="218"/>
      <c r="B57" s="158" t="s">
        <v>193</v>
      </c>
      <c r="C57" s="230">
        <v>7</v>
      </c>
      <c r="D57" s="230" t="s">
        <v>9</v>
      </c>
      <c r="E57" s="230">
        <v>1</v>
      </c>
      <c r="F57" s="231">
        <v>10</v>
      </c>
      <c r="G57" s="231"/>
      <c r="H57" s="231"/>
      <c r="I57" s="232">
        <f t="shared" si="4"/>
        <v>70</v>
      </c>
      <c r="J57" s="227"/>
    </row>
    <row r="58" spans="1:10">
      <c r="A58" s="218"/>
      <c r="B58" s="158" t="s">
        <v>194</v>
      </c>
      <c r="C58" s="230">
        <v>7</v>
      </c>
      <c r="D58" s="230" t="s">
        <v>9</v>
      </c>
      <c r="E58" s="230">
        <v>1</v>
      </c>
      <c r="F58" s="231">
        <v>12.5</v>
      </c>
      <c r="G58" s="231"/>
      <c r="H58" s="231"/>
      <c r="I58" s="232">
        <f t="shared" si="4"/>
        <v>87.5</v>
      </c>
      <c r="J58" s="227"/>
    </row>
    <row r="59" spans="1:10">
      <c r="A59" s="218"/>
      <c r="B59" s="158" t="s">
        <v>195</v>
      </c>
      <c r="C59" s="230">
        <v>7</v>
      </c>
      <c r="D59" s="230" t="s">
        <v>9</v>
      </c>
      <c r="E59" s="230">
        <v>1</v>
      </c>
      <c r="F59" s="231">
        <v>7</v>
      </c>
      <c r="G59" s="231"/>
      <c r="H59" s="231"/>
      <c r="I59" s="232">
        <f t="shared" si="4"/>
        <v>49</v>
      </c>
      <c r="J59" s="227"/>
    </row>
    <row r="60" spans="1:10">
      <c r="A60" s="218"/>
      <c r="B60" s="223"/>
      <c r="C60" s="219"/>
      <c r="D60" s="219"/>
      <c r="E60" s="219"/>
      <c r="F60" s="220"/>
      <c r="G60" s="220"/>
      <c r="H60" s="223" t="s">
        <v>10</v>
      </c>
      <c r="I60" s="224">
        <f>SUM(I54:I59)</f>
        <v>521.15</v>
      </c>
      <c r="J60" s="227"/>
    </row>
    <row r="61" spans="1:10">
      <c r="A61" s="218"/>
      <c r="B61" s="223"/>
      <c r="C61" s="219"/>
      <c r="D61" s="219"/>
      <c r="E61" s="219"/>
      <c r="F61" s="220"/>
      <c r="G61" s="220"/>
      <c r="H61" s="223" t="s">
        <v>88</v>
      </c>
      <c r="I61" s="225">
        <v>521.20000000000005</v>
      </c>
      <c r="J61" s="226" t="s">
        <v>17</v>
      </c>
    </row>
    <row r="62" spans="1:10">
      <c r="A62" s="218"/>
      <c r="B62" s="223"/>
      <c r="C62" s="219"/>
      <c r="D62" s="219"/>
      <c r="E62" s="219"/>
      <c r="F62" s="220"/>
      <c r="G62" s="220"/>
      <c r="H62" s="223"/>
      <c r="I62" s="225"/>
      <c r="J62" s="227"/>
    </row>
    <row r="63" spans="1:10" ht="141.75">
      <c r="A63" s="218">
        <v>9</v>
      </c>
      <c r="B63" s="158" t="s">
        <v>147</v>
      </c>
      <c r="C63" s="219"/>
      <c r="D63" s="219"/>
      <c r="E63" s="219"/>
      <c r="F63" s="220"/>
      <c r="G63" s="220"/>
      <c r="H63" s="223"/>
      <c r="I63" s="225"/>
      <c r="J63" s="227"/>
    </row>
    <row r="64" spans="1:10">
      <c r="A64" s="218"/>
      <c r="B64" s="164" t="s">
        <v>148</v>
      </c>
      <c r="C64" s="219"/>
      <c r="D64" s="219"/>
      <c r="E64" s="219"/>
      <c r="F64" s="220"/>
      <c r="G64" s="220"/>
      <c r="H64" s="223"/>
      <c r="I64" s="225"/>
      <c r="J64" s="227"/>
    </row>
    <row r="65" spans="1:10">
      <c r="A65" s="218"/>
      <c r="B65" s="158" t="s">
        <v>172</v>
      </c>
      <c r="C65" s="230">
        <v>1</v>
      </c>
      <c r="D65" s="230" t="s">
        <v>9</v>
      </c>
      <c r="E65" s="230">
        <v>1</v>
      </c>
      <c r="F65" s="231">
        <v>60</v>
      </c>
      <c r="G65" s="231"/>
      <c r="H65" s="231"/>
      <c r="I65" s="232">
        <f t="shared" ref="I65" si="5">PRODUCT(C65:H65)</f>
        <v>60</v>
      </c>
      <c r="J65" s="227"/>
    </row>
    <row r="66" spans="1:10">
      <c r="A66" s="218"/>
      <c r="B66" s="223"/>
      <c r="C66" s="230"/>
      <c r="D66" s="230"/>
      <c r="E66" s="230"/>
      <c r="F66" s="231"/>
      <c r="G66" s="231"/>
      <c r="H66" s="223" t="s">
        <v>10</v>
      </c>
      <c r="I66" s="224">
        <f>SUM(I65:I65)</f>
        <v>60</v>
      </c>
      <c r="J66" s="237"/>
    </row>
    <row r="67" spans="1:10">
      <c r="A67" s="218"/>
      <c r="B67" s="223"/>
      <c r="C67" s="230"/>
      <c r="D67" s="230"/>
      <c r="E67" s="230"/>
      <c r="F67" s="231"/>
      <c r="G67" s="231"/>
      <c r="H67" s="223" t="s">
        <v>88</v>
      </c>
      <c r="I67" s="225">
        <f>I66</f>
        <v>60</v>
      </c>
      <c r="J67" s="226" t="s">
        <v>17</v>
      </c>
    </row>
    <row r="68" spans="1:10">
      <c r="A68" s="218"/>
      <c r="B68" s="223"/>
      <c r="C68" s="230"/>
      <c r="D68" s="230"/>
      <c r="E68" s="230"/>
      <c r="F68" s="231"/>
      <c r="G68" s="231"/>
      <c r="H68" s="231"/>
      <c r="I68" s="232"/>
      <c r="J68" s="227"/>
    </row>
    <row r="69" spans="1:10">
      <c r="A69" s="218"/>
      <c r="B69" s="164" t="s">
        <v>149</v>
      </c>
      <c r="C69" s="219"/>
      <c r="D69" s="219"/>
      <c r="E69" s="219"/>
      <c r="F69" s="220"/>
      <c r="G69" s="220"/>
      <c r="H69" s="220"/>
      <c r="I69" s="220"/>
      <c r="J69" s="227"/>
    </row>
    <row r="70" spans="1:10">
      <c r="A70" s="218"/>
      <c r="B70" s="158" t="s">
        <v>172</v>
      </c>
      <c r="C70" s="230">
        <v>1</v>
      </c>
      <c r="D70" s="230" t="s">
        <v>9</v>
      </c>
      <c r="E70" s="230">
        <v>1</v>
      </c>
      <c r="F70" s="231">
        <v>45</v>
      </c>
      <c r="G70" s="231"/>
      <c r="H70" s="231"/>
      <c r="I70" s="232">
        <f t="shared" ref="I70" si="6">PRODUCT(C70:H70)</f>
        <v>45</v>
      </c>
      <c r="J70" s="227"/>
    </row>
    <row r="71" spans="1:10">
      <c r="A71" s="218"/>
      <c r="B71" s="223"/>
      <c r="C71" s="230"/>
      <c r="D71" s="230"/>
      <c r="E71" s="230"/>
      <c r="F71" s="231"/>
      <c r="G71" s="231"/>
      <c r="H71" s="223" t="s">
        <v>10</v>
      </c>
      <c r="I71" s="224">
        <f>SUM(I70:I70)</f>
        <v>45</v>
      </c>
      <c r="J71" s="237"/>
    </row>
    <row r="72" spans="1:10">
      <c r="A72" s="218"/>
      <c r="B72" s="223"/>
      <c r="C72" s="230"/>
      <c r="D72" s="230"/>
      <c r="E72" s="230"/>
      <c r="F72" s="231"/>
      <c r="G72" s="231"/>
      <c r="H72" s="223" t="s">
        <v>88</v>
      </c>
      <c r="I72" s="225">
        <f>I71</f>
        <v>45</v>
      </c>
      <c r="J72" s="226" t="s">
        <v>17</v>
      </c>
    </row>
    <row r="73" spans="1:10">
      <c r="A73" s="218"/>
      <c r="B73" s="223"/>
      <c r="C73" s="230"/>
      <c r="D73" s="230"/>
      <c r="E73" s="230"/>
      <c r="F73" s="231"/>
      <c r="G73" s="231"/>
      <c r="H73" s="223"/>
      <c r="I73" s="225"/>
      <c r="J73" s="226"/>
    </row>
    <row r="74" spans="1:10" ht="204.75">
      <c r="A74" s="218">
        <v>10</v>
      </c>
      <c r="B74" s="108" t="s">
        <v>174</v>
      </c>
      <c r="C74" s="219"/>
      <c r="D74" s="219"/>
      <c r="E74" s="219"/>
      <c r="F74" s="220"/>
      <c r="G74" s="220"/>
      <c r="H74" s="223"/>
      <c r="I74" s="225"/>
      <c r="J74" s="227"/>
    </row>
    <row r="75" spans="1:10">
      <c r="A75" s="218"/>
      <c r="B75" s="108" t="s">
        <v>175</v>
      </c>
      <c r="C75" s="219"/>
      <c r="D75" s="219"/>
      <c r="E75" s="219"/>
      <c r="F75" s="220"/>
      <c r="G75" s="220"/>
      <c r="H75" s="223"/>
      <c r="I75" s="225"/>
      <c r="J75" s="227"/>
    </row>
    <row r="76" spans="1:10">
      <c r="A76" s="218"/>
      <c r="B76" s="107" t="s">
        <v>176</v>
      </c>
      <c r="C76" s="219"/>
      <c r="D76" s="219"/>
      <c r="E76" s="219"/>
      <c r="F76" s="220"/>
      <c r="G76" s="220"/>
      <c r="H76" s="223"/>
      <c r="I76" s="225"/>
      <c r="J76" s="227"/>
    </row>
    <row r="77" spans="1:10">
      <c r="A77" s="218"/>
      <c r="B77" s="238" t="s">
        <v>173</v>
      </c>
      <c r="C77" s="219">
        <v>2</v>
      </c>
      <c r="D77" s="219">
        <v>4</v>
      </c>
      <c r="E77" s="219">
        <v>3</v>
      </c>
      <c r="F77" s="220">
        <v>1.07</v>
      </c>
      <c r="G77" s="220">
        <v>1.07</v>
      </c>
      <c r="H77" s="220"/>
      <c r="I77" s="220">
        <f t="shared" ref="I77" si="7">PRODUCT(C77:H77)</f>
        <v>27.477600000000002</v>
      </c>
      <c r="J77" s="237"/>
    </row>
    <row r="78" spans="1:10">
      <c r="A78" s="218"/>
      <c r="B78" s="222"/>
      <c r="C78" s="219"/>
      <c r="D78" s="219"/>
      <c r="E78" s="219"/>
      <c r="F78" s="220"/>
      <c r="G78" s="220"/>
      <c r="H78" s="223" t="s">
        <v>10</v>
      </c>
      <c r="I78" s="224">
        <f>SUM(I77:I77)</f>
        <v>27.477600000000002</v>
      </c>
      <c r="J78" s="237"/>
    </row>
    <row r="79" spans="1:10">
      <c r="A79" s="218"/>
      <c r="B79" s="222"/>
      <c r="C79" s="219"/>
      <c r="D79" s="219"/>
      <c r="E79" s="219"/>
      <c r="F79" s="220"/>
      <c r="G79" s="220"/>
      <c r="H79" s="223" t="s">
        <v>88</v>
      </c>
      <c r="I79" s="225">
        <v>27.5</v>
      </c>
      <c r="J79" s="227" t="s">
        <v>11</v>
      </c>
    </row>
    <row r="80" spans="1:10">
      <c r="A80" s="218"/>
      <c r="B80" s="158"/>
      <c r="C80" s="219"/>
      <c r="D80" s="219"/>
      <c r="E80" s="219"/>
      <c r="F80" s="220"/>
      <c r="G80" s="220"/>
      <c r="H80" s="223"/>
      <c r="I80" s="225"/>
      <c r="J80" s="227"/>
    </row>
    <row r="81" spans="1:10" ht="157.5">
      <c r="A81" s="218">
        <v>11</v>
      </c>
      <c r="B81" s="165" t="s">
        <v>151</v>
      </c>
      <c r="C81" s="219"/>
      <c r="D81" s="219"/>
      <c r="E81" s="219"/>
      <c r="F81" s="220"/>
      <c r="G81" s="220"/>
      <c r="H81" s="223"/>
      <c r="I81" s="225"/>
      <c r="J81" s="227"/>
    </row>
    <row r="82" spans="1:10">
      <c r="A82" s="218"/>
      <c r="B82" s="238" t="s">
        <v>163</v>
      </c>
      <c r="C82" s="219">
        <v>10</v>
      </c>
      <c r="D82" s="219" t="s">
        <v>9</v>
      </c>
      <c r="E82" s="219">
        <v>4</v>
      </c>
      <c r="F82" s="220">
        <v>8.4</v>
      </c>
      <c r="G82" s="220"/>
      <c r="H82" s="220">
        <v>1.3</v>
      </c>
      <c r="I82" s="220">
        <f>PRODUCT(C82:H82)</f>
        <v>436.8</v>
      </c>
      <c r="J82" s="221"/>
    </row>
    <row r="83" spans="1:10">
      <c r="A83" s="218"/>
      <c r="B83" s="238" t="s">
        <v>164</v>
      </c>
      <c r="C83" s="219">
        <v>10</v>
      </c>
      <c r="D83" s="219" t="s">
        <v>9</v>
      </c>
      <c r="E83" s="219">
        <v>4</v>
      </c>
      <c r="F83" s="220">
        <v>9.1999999999999993</v>
      </c>
      <c r="G83" s="220">
        <v>0.25</v>
      </c>
      <c r="H83" s="220"/>
      <c r="I83" s="220">
        <f t="shared" ref="I83:I84" si="8">PRODUCT(C83:H83)</f>
        <v>92</v>
      </c>
      <c r="J83" s="221"/>
    </row>
    <row r="84" spans="1:10">
      <c r="A84" s="218"/>
      <c r="B84" s="238" t="s">
        <v>167</v>
      </c>
      <c r="C84" s="219">
        <v>10</v>
      </c>
      <c r="D84" s="219">
        <v>2</v>
      </c>
      <c r="E84" s="219">
        <v>4</v>
      </c>
      <c r="F84" s="220">
        <v>3.1</v>
      </c>
      <c r="G84" s="220">
        <v>0.28000000000000003</v>
      </c>
      <c r="H84" s="220"/>
      <c r="I84" s="220">
        <f t="shared" si="8"/>
        <v>69.440000000000012</v>
      </c>
      <c r="J84" s="221"/>
    </row>
    <row r="85" spans="1:10">
      <c r="A85" s="218"/>
      <c r="B85" s="222"/>
      <c r="C85" s="219"/>
      <c r="D85" s="219"/>
      <c r="E85" s="219"/>
      <c r="F85" s="220"/>
      <c r="G85" s="220"/>
      <c r="H85" s="223" t="s">
        <v>10</v>
      </c>
      <c r="I85" s="224">
        <f>SUM(I82:I84)</f>
        <v>598.24</v>
      </c>
      <c r="J85" s="236"/>
    </row>
    <row r="86" spans="1:10">
      <c r="A86" s="218"/>
      <c r="B86" s="222"/>
      <c r="C86" s="219"/>
      <c r="D86" s="219"/>
      <c r="E86" s="219"/>
      <c r="F86" s="220"/>
      <c r="G86" s="220"/>
      <c r="H86" s="223" t="s">
        <v>88</v>
      </c>
      <c r="I86" s="225">
        <v>598.29999999999995</v>
      </c>
      <c r="J86" s="227" t="s">
        <v>11</v>
      </c>
    </row>
    <row r="87" spans="1:10">
      <c r="A87" s="218"/>
      <c r="B87" s="222"/>
      <c r="C87" s="219"/>
      <c r="D87" s="219"/>
      <c r="E87" s="219"/>
      <c r="F87" s="220"/>
      <c r="G87" s="220"/>
      <c r="H87" s="223"/>
      <c r="I87" s="225"/>
      <c r="J87" s="227"/>
    </row>
    <row r="88" spans="1:10" ht="63">
      <c r="A88" s="218">
        <v>12</v>
      </c>
      <c r="B88" s="166" t="s">
        <v>152</v>
      </c>
      <c r="C88" s="219"/>
      <c r="D88" s="219"/>
      <c r="E88" s="219"/>
      <c r="F88" s="220"/>
      <c r="G88" s="220"/>
      <c r="H88" s="223"/>
      <c r="I88" s="225"/>
      <c r="J88" s="227"/>
    </row>
    <row r="89" spans="1:10">
      <c r="A89" s="218"/>
      <c r="B89" s="238" t="s">
        <v>165</v>
      </c>
      <c r="C89" s="219">
        <v>10</v>
      </c>
      <c r="D89" s="219" t="s">
        <v>9</v>
      </c>
      <c r="E89" s="219">
        <v>4</v>
      </c>
      <c r="F89" s="220">
        <v>3.1</v>
      </c>
      <c r="G89" s="220">
        <v>1.1000000000000001</v>
      </c>
      <c r="H89" s="220"/>
      <c r="I89" s="220">
        <f>PRODUCT(C89:H89)</f>
        <v>136.4</v>
      </c>
      <c r="J89" s="221"/>
    </row>
    <row r="90" spans="1:10">
      <c r="A90" s="218"/>
      <c r="B90" s="238" t="s">
        <v>166</v>
      </c>
      <c r="C90" s="219">
        <v>10</v>
      </c>
      <c r="D90" s="219" t="s">
        <v>9</v>
      </c>
      <c r="E90" s="219">
        <v>4</v>
      </c>
      <c r="F90" s="220">
        <v>8.4</v>
      </c>
      <c r="G90" s="220"/>
      <c r="H90" s="220">
        <v>0.25</v>
      </c>
      <c r="I90" s="220">
        <f>PRODUCT(C90:H90)</f>
        <v>84</v>
      </c>
      <c r="J90" s="221"/>
    </row>
    <row r="91" spans="1:10">
      <c r="A91" s="218"/>
      <c r="B91" s="238"/>
      <c r="C91" s="219"/>
      <c r="D91" s="219"/>
      <c r="E91" s="219"/>
      <c r="F91" s="220"/>
      <c r="G91" s="220"/>
      <c r="H91" s="223" t="s">
        <v>10</v>
      </c>
      <c r="I91" s="224">
        <f>SUM(I89:I90)</f>
        <v>220.4</v>
      </c>
      <c r="J91" s="227"/>
    </row>
    <row r="92" spans="1:10">
      <c r="A92" s="218"/>
      <c r="B92" s="170"/>
      <c r="C92" s="219"/>
      <c r="D92" s="219"/>
      <c r="E92" s="219"/>
      <c r="F92" s="220"/>
      <c r="G92" s="220"/>
      <c r="H92" s="223" t="s">
        <v>88</v>
      </c>
      <c r="I92" s="225">
        <v>220.4</v>
      </c>
      <c r="J92" s="227" t="s">
        <v>11</v>
      </c>
    </row>
    <row r="93" spans="1:10">
      <c r="A93" s="218"/>
      <c r="B93" s="170"/>
      <c r="C93" s="219"/>
      <c r="D93" s="219"/>
      <c r="E93" s="219"/>
      <c r="F93" s="220"/>
      <c r="G93" s="220"/>
      <c r="H93" s="223"/>
      <c r="I93" s="225"/>
      <c r="J93" s="227"/>
    </row>
    <row r="94" spans="1:10">
      <c r="A94" s="218"/>
      <c r="B94" s="181"/>
      <c r="C94" s="219"/>
      <c r="D94" s="219"/>
      <c r="E94" s="219"/>
      <c r="F94" s="220"/>
      <c r="G94" s="220"/>
      <c r="H94" s="220"/>
      <c r="I94" s="224"/>
      <c r="J94" s="237"/>
    </row>
    <row r="95" spans="1:10">
      <c r="A95" s="239">
        <v>13</v>
      </c>
      <c r="B95" s="240" t="s">
        <v>20</v>
      </c>
      <c r="C95" s="299" t="s">
        <v>21</v>
      </c>
      <c r="D95" s="299"/>
      <c r="E95" s="299"/>
      <c r="F95" s="299"/>
      <c r="G95" s="299"/>
      <c r="H95" s="299"/>
      <c r="I95" s="241"/>
      <c r="J95" s="237"/>
    </row>
    <row r="96" spans="1:10">
      <c r="A96" s="239"/>
      <c r="B96" s="240"/>
      <c r="C96" s="251"/>
      <c r="D96" s="251"/>
      <c r="E96" s="251"/>
      <c r="F96" s="251"/>
      <c r="G96" s="251"/>
      <c r="H96" s="251"/>
      <c r="I96" s="241"/>
      <c r="J96" s="237"/>
    </row>
    <row r="97" spans="1:10">
      <c r="A97" s="239">
        <v>14</v>
      </c>
      <c r="B97" s="80" t="s">
        <v>153</v>
      </c>
      <c r="C97" s="278" t="s">
        <v>21</v>
      </c>
      <c r="D97" s="278"/>
      <c r="E97" s="278"/>
      <c r="F97" s="278"/>
      <c r="G97" s="278"/>
      <c r="H97" s="278"/>
      <c r="I97" s="241"/>
      <c r="J97" s="237"/>
    </row>
    <row r="98" spans="1:10">
      <c r="A98" s="239"/>
      <c r="B98" s="240"/>
      <c r="C98" s="251"/>
      <c r="D98" s="251"/>
      <c r="E98" s="251"/>
      <c r="F98" s="251"/>
      <c r="G98" s="251"/>
      <c r="H98" s="251"/>
      <c r="I98" s="241"/>
      <c r="J98" s="237"/>
    </row>
    <row r="99" spans="1:10">
      <c r="A99" s="239">
        <v>15</v>
      </c>
      <c r="B99" s="242" t="s">
        <v>89</v>
      </c>
      <c r="C99" s="299" t="s">
        <v>21</v>
      </c>
      <c r="D99" s="299"/>
      <c r="E99" s="299"/>
      <c r="F99" s="299"/>
      <c r="G99" s="299"/>
      <c r="H99" s="299"/>
      <c r="I99" s="241"/>
      <c r="J99" s="237"/>
    </row>
    <row r="100" spans="1:10">
      <c r="A100" s="239"/>
      <c r="B100" s="242"/>
      <c r="C100" s="251"/>
      <c r="D100" s="251"/>
      <c r="E100" s="251"/>
      <c r="F100" s="251"/>
      <c r="G100" s="251"/>
      <c r="H100" s="251"/>
      <c r="I100" s="241"/>
      <c r="J100" s="237"/>
    </row>
    <row r="101" spans="1:10">
      <c r="A101" s="239">
        <v>16</v>
      </c>
      <c r="B101" s="242" t="s">
        <v>90</v>
      </c>
      <c r="C101" s="299" t="s">
        <v>21</v>
      </c>
      <c r="D101" s="299"/>
      <c r="E101" s="299"/>
      <c r="F101" s="299"/>
      <c r="G101" s="299"/>
      <c r="H101" s="299"/>
      <c r="I101" s="241"/>
      <c r="J101" s="237"/>
    </row>
    <row r="102" spans="1:10">
      <c r="A102" s="243"/>
      <c r="B102" s="244"/>
      <c r="C102" s="245"/>
      <c r="D102" s="245"/>
      <c r="E102" s="245"/>
      <c r="F102" s="245"/>
      <c r="G102" s="245"/>
      <c r="H102" s="245"/>
      <c r="I102" s="246"/>
      <c r="J102" s="247"/>
    </row>
    <row r="103" spans="1:10">
      <c r="A103" s="75"/>
      <c r="B103" s="64"/>
      <c r="C103" s="248"/>
      <c r="D103" s="248"/>
      <c r="E103" s="248"/>
      <c r="F103" s="248"/>
      <c r="G103" s="248"/>
      <c r="H103" s="248"/>
      <c r="I103" s="63"/>
      <c r="J103" s="70"/>
    </row>
    <row r="104" spans="1:10">
      <c r="A104" s="75"/>
      <c r="B104" s="64"/>
      <c r="C104" s="248"/>
      <c r="D104" s="248"/>
      <c r="E104" s="248"/>
      <c r="F104" s="248"/>
      <c r="G104" s="248"/>
      <c r="H104" s="248"/>
      <c r="I104" s="63"/>
      <c r="J104" s="70"/>
    </row>
    <row r="105" spans="1:10">
      <c r="A105" s="75"/>
      <c r="B105" s="64"/>
      <c r="C105" s="248"/>
      <c r="D105" s="248"/>
      <c r="E105" s="248"/>
      <c r="F105" s="248"/>
      <c r="G105" s="248"/>
      <c r="H105" s="248"/>
      <c r="I105" s="63"/>
      <c r="J105" s="70"/>
    </row>
    <row r="106" spans="1:10">
      <c r="A106" s="75"/>
      <c r="B106" s="64"/>
      <c r="C106" s="248"/>
      <c r="D106" s="248"/>
      <c r="E106" s="248"/>
      <c r="F106" s="248"/>
      <c r="G106" s="248"/>
      <c r="H106" s="248"/>
      <c r="I106" s="63"/>
      <c r="J106" s="70"/>
    </row>
    <row r="107" spans="1:10">
      <c r="A107" s="75"/>
      <c r="B107" s="64"/>
      <c r="C107" s="248"/>
      <c r="D107" s="248"/>
      <c r="E107" s="248"/>
      <c r="F107" s="248"/>
      <c r="G107" s="248"/>
      <c r="H107" s="248"/>
      <c r="I107" s="63"/>
      <c r="J107" s="70"/>
    </row>
    <row r="108" spans="1:10">
      <c r="A108" s="75"/>
      <c r="B108" s="64"/>
      <c r="C108" s="248"/>
      <c r="D108" s="248"/>
      <c r="E108" s="248"/>
      <c r="F108" s="248"/>
      <c r="G108" s="248"/>
      <c r="H108" s="248"/>
      <c r="I108" s="63"/>
      <c r="J108" s="70"/>
    </row>
    <row r="109" spans="1:10">
      <c r="A109" s="75"/>
      <c r="B109" s="65"/>
      <c r="C109" s="55"/>
      <c r="D109" s="55"/>
      <c r="E109" s="55"/>
      <c r="F109" s="117"/>
      <c r="G109" s="117"/>
      <c r="H109" s="57"/>
      <c r="I109" s="63"/>
      <c r="J109" s="70"/>
    </row>
    <row r="110" spans="1:10">
      <c r="B110" s="30"/>
      <c r="J110" s="40"/>
    </row>
    <row r="111" spans="1:10" ht="16.5">
      <c r="B111" s="31" t="s">
        <v>13</v>
      </c>
      <c r="C111" s="32">
        <v>1</v>
      </c>
      <c r="D111" s="32" t="s">
        <v>9</v>
      </c>
      <c r="E111" s="32">
        <v>1</v>
      </c>
      <c r="F111" s="33">
        <v>12.3</v>
      </c>
      <c r="G111" s="33">
        <v>30.5</v>
      </c>
      <c r="H111" s="33"/>
      <c r="I111" s="33">
        <f t="shared" ref="I111:I117" si="9">PRODUCT(C111:H111)</f>
        <v>375.15000000000003</v>
      </c>
      <c r="J111" s="41"/>
    </row>
    <row r="112" spans="1:10" ht="16.5">
      <c r="B112" s="46" t="s">
        <v>14</v>
      </c>
      <c r="C112" s="32">
        <v>1</v>
      </c>
      <c r="D112" s="32" t="s">
        <v>9</v>
      </c>
      <c r="E112" s="32">
        <v>1</v>
      </c>
      <c r="F112" s="33">
        <v>3.4</v>
      </c>
      <c r="G112" s="33">
        <v>2</v>
      </c>
      <c r="H112" s="33"/>
      <c r="I112" s="33">
        <f t="shared" si="9"/>
        <v>6.8</v>
      </c>
      <c r="J112" s="41"/>
    </row>
    <row r="113" spans="2:10" ht="16.5">
      <c r="B113" s="46" t="s">
        <v>14</v>
      </c>
      <c r="C113" s="32">
        <v>1</v>
      </c>
      <c r="D113" s="32" t="s">
        <v>9</v>
      </c>
      <c r="E113" s="32">
        <v>1</v>
      </c>
      <c r="F113" s="33">
        <v>10.6</v>
      </c>
      <c r="G113" s="33">
        <v>6.3</v>
      </c>
      <c r="H113" s="33"/>
      <c r="I113" s="33">
        <f t="shared" si="9"/>
        <v>66.78</v>
      </c>
      <c r="J113" s="41"/>
    </row>
    <row r="114" spans="2:10" ht="16.5">
      <c r="B114" s="46" t="s">
        <v>14</v>
      </c>
      <c r="C114" s="32">
        <v>1</v>
      </c>
      <c r="D114" s="32" t="s">
        <v>9</v>
      </c>
      <c r="E114" s="32">
        <v>1</v>
      </c>
      <c r="F114" s="33">
        <v>17.5</v>
      </c>
      <c r="G114" s="33">
        <v>9.4</v>
      </c>
      <c r="H114" s="33"/>
      <c r="I114" s="33">
        <f t="shared" si="9"/>
        <v>164.5</v>
      </c>
      <c r="J114" s="41"/>
    </row>
    <row r="115" spans="2:10" ht="16.5">
      <c r="B115" s="31" t="s">
        <v>15</v>
      </c>
      <c r="C115" s="32">
        <v>-1</v>
      </c>
      <c r="D115" s="32" t="s">
        <v>9</v>
      </c>
      <c r="E115" s="32">
        <v>1</v>
      </c>
      <c r="F115" s="33">
        <v>3.1</v>
      </c>
      <c r="G115" s="33">
        <v>3.3</v>
      </c>
      <c r="H115" s="33"/>
      <c r="I115" s="33">
        <f t="shared" si="9"/>
        <v>-10.23</v>
      </c>
      <c r="J115" s="41"/>
    </row>
    <row r="116" spans="2:10" ht="16.5">
      <c r="B116" s="31" t="s">
        <v>22</v>
      </c>
      <c r="C116" s="34">
        <v>1</v>
      </c>
      <c r="D116" s="34" t="s">
        <v>9</v>
      </c>
      <c r="E116" s="34">
        <v>1</v>
      </c>
      <c r="F116" s="35">
        <v>21.1</v>
      </c>
      <c r="G116" s="35">
        <v>9.15</v>
      </c>
      <c r="H116" s="35"/>
      <c r="I116" s="42">
        <f t="shared" si="9"/>
        <v>193.06500000000003</v>
      </c>
      <c r="J116" s="41"/>
    </row>
    <row r="117" spans="2:10" ht="16.5">
      <c r="B117" s="31" t="s">
        <v>19</v>
      </c>
      <c r="C117" s="34">
        <v>1</v>
      </c>
      <c r="D117" s="34" t="s">
        <v>9</v>
      </c>
      <c r="E117" s="34">
        <v>1</v>
      </c>
      <c r="F117" s="35">
        <v>22</v>
      </c>
      <c r="G117" s="35">
        <v>3.6</v>
      </c>
      <c r="H117" s="35"/>
      <c r="I117" s="42">
        <f t="shared" si="9"/>
        <v>79.2</v>
      </c>
      <c r="J117" s="41"/>
    </row>
    <row r="118" spans="2:10" ht="16.5">
      <c r="B118" s="31"/>
      <c r="C118" s="32"/>
      <c r="D118" s="32"/>
      <c r="E118" s="32"/>
      <c r="F118" s="33"/>
      <c r="G118" s="33"/>
      <c r="H118" s="33"/>
      <c r="I118" s="43">
        <f>SUM(I111:I117)</f>
        <v>875.2650000000001</v>
      </c>
      <c r="J118" s="41"/>
    </row>
    <row r="119" spans="2:10" ht="18.75">
      <c r="B119" s="36"/>
      <c r="C119" s="37"/>
      <c r="D119" s="37"/>
      <c r="E119" s="37"/>
      <c r="F119" s="38"/>
      <c r="G119" s="38"/>
      <c r="H119" s="39" t="s">
        <v>10</v>
      </c>
      <c r="I119" s="44">
        <v>875.3</v>
      </c>
      <c r="J119" s="45" t="s">
        <v>18</v>
      </c>
    </row>
  </sheetData>
  <mergeCells count="11">
    <mergeCell ref="C95:H95"/>
    <mergeCell ref="C99:H99"/>
    <mergeCell ref="C101:H101"/>
    <mergeCell ref="C97:H97"/>
    <mergeCell ref="A2:J2"/>
    <mergeCell ref="A3:J3"/>
    <mergeCell ref="A4:A5"/>
    <mergeCell ref="B4:B5"/>
    <mergeCell ref="C4:E4"/>
    <mergeCell ref="F4:H4"/>
    <mergeCell ref="J4:J5"/>
  </mergeCells>
  <printOptions horizontalCentered="1"/>
  <pageMargins left="0.1" right="0.1" top="0.27" bottom="0.25" header="0" footer="0"/>
  <pageSetup paperSize="9" scale="90" orientation="portrait" verticalDpi="300" r:id="rId1"/>
  <headerFooter>
    <oddFooter>&amp;CPage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Sheet1</vt:lpstr>
      <vt:lpstr>Sheet2</vt:lpstr>
      <vt:lpstr>DET- old </vt:lpstr>
      <vt:lpstr>ABS- old</vt:lpstr>
      <vt:lpstr>ABS- New</vt:lpstr>
      <vt:lpstr>DET- New</vt:lpstr>
      <vt:lpstr>BBS</vt:lpstr>
      <vt:lpstr>ABS- New (2)</vt:lpstr>
      <vt:lpstr>DET- New (2)</vt:lpstr>
      <vt:lpstr>Data - New</vt:lpstr>
      <vt:lpstr>'ABS- New'!Print_Area</vt:lpstr>
      <vt:lpstr>'ABS- New (2)'!Print_Area</vt:lpstr>
      <vt:lpstr>'ABS- old'!Print_Area</vt:lpstr>
      <vt:lpstr>BBS!Print_Area</vt:lpstr>
      <vt:lpstr>'Data - New'!Print_Area</vt:lpstr>
      <vt:lpstr>'DET- New'!Print_Area</vt:lpstr>
      <vt:lpstr>'DET- New (2)'!Print_Area</vt:lpstr>
      <vt:lpstr>'DET- old '!Print_Area</vt:lpstr>
      <vt:lpstr>'ABS- New'!Print_Titles</vt:lpstr>
      <vt:lpstr>'ABS- New (2)'!Print_Titles</vt:lpstr>
      <vt:lpstr>'ABS- old'!Print_Titles</vt:lpstr>
      <vt:lpstr>'Data - New'!Print_Titles</vt:lpstr>
      <vt:lpstr>'DET- New'!Print_Titles</vt:lpstr>
      <vt:lpstr>'DET- New (2)'!Print_Titles</vt:lpstr>
      <vt:lpstr>'DET- old '!Print_Titles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cp:lastPrinted>2022-06-11T05:34:25Z</cp:lastPrinted>
  <dcterms:created xsi:type="dcterms:W3CDTF">2006-09-16T00:00:00Z</dcterms:created>
  <dcterms:modified xsi:type="dcterms:W3CDTF">2023-04-24T07:07:39Z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1033-11.2.0.9984</vt:lpwstr>
  </property>
</Properties>
</file>