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Sheet1!$A$1:$M$18</definedName>
  </definedNames>
  <calcPr calcId="124519"/>
</workbook>
</file>

<file path=xl/calcChain.xml><?xml version="1.0" encoding="utf-8"?>
<calcChain xmlns="http://schemas.openxmlformats.org/spreadsheetml/2006/main">
  <c r="L25" i="1"/>
  <c r="L12"/>
  <c r="L13" s="1"/>
  <c r="F12"/>
  <c r="F13" s="1"/>
  <c r="E12"/>
  <c r="D12"/>
  <c r="C12"/>
  <c r="H12" s="1"/>
  <c r="H13" s="1"/>
  <c r="A12"/>
  <c r="L15" l="1"/>
  <c r="L14"/>
  <c r="F14"/>
  <c r="F15" s="1"/>
  <c r="A18"/>
  <c r="H15"/>
  <c r="H14"/>
  <c r="J12"/>
  <c r="J13" s="1"/>
  <c r="L20" l="1"/>
  <c r="L21" s="1"/>
  <c r="L22" s="1"/>
  <c r="L16" s="1"/>
  <c r="H20"/>
  <c r="H21" s="1"/>
  <c r="H22" s="1"/>
  <c r="H16" s="1"/>
  <c r="J20"/>
  <c r="J21" s="1"/>
  <c r="J22" s="1"/>
  <c r="J16" s="1"/>
  <c r="F21"/>
  <c r="J15"/>
  <c r="I16" s="1"/>
  <c r="J14"/>
  <c r="K16"/>
  <c r="G16"/>
</calcChain>
</file>

<file path=xl/sharedStrings.xml><?xml version="1.0" encoding="utf-8"?>
<sst xmlns="http://schemas.openxmlformats.org/spreadsheetml/2006/main" count="27" uniqueCount="21">
  <si>
    <t>TAMILNADU POLICE HOUSING CORPORATION LIMITED, TIRUCHY DIVISION.</t>
  </si>
  <si>
    <t>COMPARATIVE STATEMENT</t>
  </si>
  <si>
    <t>SI.NO</t>
  </si>
  <si>
    <t>DESCRIPTION OF WORK</t>
  </si>
  <si>
    <t>Qty</t>
  </si>
  <si>
    <t>Per</t>
  </si>
  <si>
    <t>RATE  QUATED  BY</t>
  </si>
  <si>
    <t>REMARKS</t>
  </si>
  <si>
    <t>Estimate Rate
2021-2022</t>
  </si>
  <si>
    <t>RATE</t>
  </si>
  <si>
    <t>AMOUNT</t>
  </si>
  <si>
    <t>M/S. S.R.Construction No.1A/41, Sublane ,Bank of Baroda Backside- 1 Paramathi Road, Namakkal - 637001</t>
  </si>
  <si>
    <t>SUB TOTAL</t>
  </si>
  <si>
    <t>GST-12%</t>
  </si>
  <si>
    <t>TOTAL</t>
  </si>
  <si>
    <t xml:space="preserve">Rupees Two Thousand Eight Hundred  Only </t>
  </si>
  <si>
    <t xml:space="preserve">  </t>
  </si>
  <si>
    <t>Name of work:</t>
  </si>
  <si>
    <t>1st lowest</t>
  </si>
  <si>
    <t>2nd Lowest</t>
  </si>
  <si>
    <t>3rd lowest</t>
  </si>
</sst>
</file>

<file path=xl/styles.xml><?xml version="1.0" encoding="utf-8"?>
<styleSheet xmlns="http://schemas.openxmlformats.org/spreadsheetml/2006/main">
  <numFmts count="3">
    <numFmt numFmtId="164" formatCode="0.00;;;@"/>
    <numFmt numFmtId="165" formatCode="0;;;@"/>
    <numFmt numFmtId="166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6"/>
      <color theme="1"/>
      <name val="Arial Narrow"/>
      <family val="2"/>
    </font>
    <font>
      <sz val="13"/>
      <name val="Arial Narrow"/>
      <family val="2"/>
    </font>
    <font>
      <b/>
      <u/>
      <sz val="20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164" fontId="2" fillId="0" borderId="0" xfId="1" applyNumberFormat="1" applyFont="1" applyBorder="1"/>
    <xf numFmtId="0" fontId="2" fillId="0" borderId="0" xfId="1" applyNumberFormat="1" applyFont="1" applyBorder="1"/>
    <xf numFmtId="164" fontId="2" fillId="0" borderId="0" xfId="1" applyNumberFormat="1" applyFont="1" applyBorder="1" applyAlignment="1">
      <alignment horizontal="left" vertical="top" wrapText="1"/>
    </xf>
    <xf numFmtId="164" fontId="2" fillId="0" borderId="0" xfId="1" applyNumberFormat="1" applyFont="1" applyBorder="1" applyAlignment="1">
      <alignment horizontal="left" vertical="top"/>
    </xf>
    <xf numFmtId="164" fontId="2" fillId="0" borderId="0" xfId="1" applyNumberFormat="1" applyFont="1" applyBorder="1" applyAlignment="1">
      <alignment horizontal="left" vertical="top"/>
    </xf>
    <xf numFmtId="164" fontId="3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Border="1" applyAlignment="1">
      <alignment vertical="top" wrapText="1"/>
    </xf>
    <xf numFmtId="164" fontId="3" fillId="0" borderId="0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 wrapText="1"/>
    </xf>
    <xf numFmtId="164" fontId="4" fillId="0" borderId="0" xfId="1" applyNumberFormat="1" applyFont="1" applyBorder="1"/>
    <xf numFmtId="164" fontId="3" fillId="0" borderId="5" xfId="1" applyNumberFormat="1" applyFont="1" applyBorder="1" applyAlignment="1">
      <alignment horizontal="center" vertical="center"/>
    </xf>
    <xf numFmtId="0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top" wrapText="1"/>
    </xf>
    <xf numFmtId="164" fontId="3" fillId="0" borderId="8" xfId="1" applyNumberFormat="1" applyFont="1" applyBorder="1" applyAlignment="1">
      <alignment horizontal="center" vertical="top" wrapText="1"/>
    </xf>
    <xf numFmtId="164" fontId="3" fillId="0" borderId="6" xfId="1" applyNumberFormat="1" applyFont="1" applyBorder="1" applyAlignment="1">
      <alignment horizontal="center" vertical="top" wrapText="1"/>
    </xf>
    <xf numFmtId="164" fontId="3" fillId="0" borderId="9" xfId="1" applyNumberFormat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/>
    </xf>
    <xf numFmtId="164" fontId="4" fillId="0" borderId="0" xfId="1" applyNumberFormat="1" applyFont="1" applyBorder="1" applyAlignment="1">
      <alignment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NumberFormat="1" applyFont="1" applyBorder="1" applyAlignment="1">
      <alignment horizontal="justify" vertical="center" wrapText="1"/>
    </xf>
    <xf numFmtId="164" fontId="4" fillId="0" borderId="6" xfId="1" applyNumberFormat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center" vertical="center"/>
    </xf>
    <xf numFmtId="164" fontId="4" fillId="0" borderId="9" xfId="1" applyNumberFormat="1" applyFont="1" applyBorder="1" applyAlignment="1">
      <alignment vertical="top" wrapText="1"/>
    </xf>
    <xf numFmtId="164" fontId="4" fillId="0" borderId="0" xfId="1" applyNumberFormat="1" applyFont="1" applyBorder="1" applyAlignment="1">
      <alignment horizontal="center"/>
    </xf>
    <xf numFmtId="164" fontId="4" fillId="0" borderId="5" xfId="1" applyNumberFormat="1" applyFont="1" applyBorder="1" applyAlignment="1">
      <alignment vertical="top" wrapText="1"/>
    </xf>
    <xf numFmtId="0" fontId="3" fillId="0" borderId="6" xfId="1" applyNumberFormat="1" applyFont="1" applyBorder="1" applyAlignment="1">
      <alignment horizontal="center" vertical="center"/>
    </xf>
    <xf numFmtId="164" fontId="4" fillId="0" borderId="6" xfId="1" applyNumberFormat="1" applyFont="1" applyBorder="1" applyAlignment="1">
      <alignment horizontal="left" vertical="center" wrapText="1"/>
    </xf>
    <xf numFmtId="164" fontId="4" fillId="0" borderId="10" xfId="1" applyNumberFormat="1" applyFont="1" applyBorder="1" applyAlignment="1">
      <alignment vertical="top" wrapText="1"/>
    </xf>
    <xf numFmtId="0" fontId="3" fillId="0" borderId="11" xfId="1" applyNumberFormat="1" applyFont="1" applyBorder="1" applyAlignment="1">
      <alignment horizontal="center" vertical="center"/>
    </xf>
    <xf numFmtId="164" fontId="3" fillId="0" borderId="11" xfId="1" applyNumberFormat="1" applyFont="1" applyBorder="1" applyAlignment="1">
      <alignment horizontal="center" vertical="center"/>
    </xf>
    <xf numFmtId="164" fontId="4" fillId="0" borderId="11" xfId="1" applyNumberFormat="1" applyFont="1" applyBorder="1" applyAlignment="1">
      <alignment horizontal="left" vertical="center" wrapText="1"/>
    </xf>
    <xf numFmtId="164" fontId="4" fillId="0" borderId="12" xfId="1" applyNumberFormat="1" applyFont="1" applyBorder="1" applyAlignment="1">
      <alignment vertical="top" wrapText="1"/>
    </xf>
    <xf numFmtId="164" fontId="5" fillId="0" borderId="10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0" fontId="6" fillId="0" borderId="11" xfId="0" quotePrefix="1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64" fontId="5" fillId="0" borderId="0" xfId="0" applyNumberFormat="1" applyFont="1" applyBorder="1"/>
    <xf numFmtId="164" fontId="5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0" fontId="6" fillId="0" borderId="0" xfId="0" quotePrefix="1" applyNumberFormat="1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/>
    </xf>
    <xf numFmtId="165" fontId="5" fillId="0" borderId="0" xfId="0" applyNumberFormat="1" applyFont="1" applyBorder="1" applyAlignment="1">
      <alignment vertical="center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left" vertical="center" wrapText="1"/>
    </xf>
    <xf numFmtId="164" fontId="7" fillId="0" borderId="0" xfId="0" applyNumberFormat="1" applyFont="1" applyBorder="1" applyAlignment="1">
      <alignment vertical="center"/>
    </xf>
    <xf numFmtId="164" fontId="8" fillId="0" borderId="0" xfId="0" applyNumberFormat="1" applyFont="1" applyBorder="1"/>
    <xf numFmtId="2" fontId="8" fillId="0" borderId="0" xfId="0" applyNumberFormat="1" applyFont="1" applyBorder="1"/>
    <xf numFmtId="166" fontId="8" fillId="0" borderId="0" xfId="0" applyNumberFormat="1" applyFont="1" applyBorder="1"/>
    <xf numFmtId="0" fontId="8" fillId="0" borderId="0" xfId="0" applyNumberFormat="1" applyFont="1" applyBorder="1"/>
    <xf numFmtId="164" fontId="9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5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wdvedharanyam/Data%20for%20Division%20Office%202022%20-2023%20labou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nding%20works/PCR%20DIG/R3-SR-18-19-PCR%20DIG%20Rang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. Abstract (2)"/>
      <sheetName val="  Coastal  Elec.Data "/>
      <sheetName val="Sheet3"/>
      <sheetName val="SEPTIC TANK (A4)"/>
      <sheetName val="P.P WALL (A4)"/>
      <sheetName val="SL DRAIN (A4)"/>
      <sheetName val="Storm Water Drain"/>
      <sheetName val="SUMP (A4)"/>
      <sheetName val="lead  charge"/>
      <sheetName val="Elec.Data"/>
      <sheetName val="Building (2)"/>
      <sheetName val="Hire Charges "/>
      <sheetName val="Sheet2"/>
      <sheetName val="Sheet1"/>
      <sheetName val="Data"/>
      <sheetName val="2 new data"/>
      <sheetName val="Det"/>
      <sheetName val="Abs"/>
      <sheetName val="Final CS "/>
      <sheetName val="1st"/>
      <sheetName val="2nd"/>
      <sheetName val="3rd"/>
      <sheetName val="Cov.Letter"/>
      <sheetName val="bill "/>
      <sheetName val="P5"/>
      <sheetName val="P4"/>
      <sheetName val="Cov Bill"/>
      <sheetName val="KA (2)"/>
      <sheetName val="RJ"/>
      <sheetName val="sa"/>
      <sheetName val="sarva"/>
      <sheetName val="asr"/>
      <sheetName val="Project History F&amp; B"/>
      <sheetName val="SE Ratification"/>
      <sheetName val="SE Approval"/>
      <sheetName val="EE Approval"/>
      <sheetName val="EE Approval (2)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>
        <row r="9">
          <cell r="B9">
            <v>1</v>
          </cell>
          <cell r="C9">
            <v>1</v>
          </cell>
          <cell r="E9">
            <v>2902.3</v>
          </cell>
          <cell r="F9" t="str">
            <v>Nos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ile data ( M20 grade)"/>
      <sheetName val="  Coastal  Elec.Data "/>
      <sheetName val="lead  charge"/>
      <sheetName val="Elec.Data"/>
      <sheetName val="Elec.abs"/>
      <sheetName val="Ast"/>
      <sheetName val="Det"/>
      <sheetName val="New Data"/>
      <sheetName val="Building (2)"/>
      <sheetName val="Data"/>
      <sheetName val="Ast (1)"/>
      <sheetName val="Det (1)"/>
      <sheetName val="New Data (1)"/>
      <sheetName val="BILL(1)"/>
      <sheetName val="CS(1)"/>
      <sheetName val="Karup(1)"/>
      <sheetName val="Hussain(1)"/>
      <sheetName val="Rajan(1)"/>
      <sheetName val="Ast (2)"/>
      <sheetName val="Det (2)"/>
      <sheetName val="New Data (2)"/>
      <sheetName val="BILL(2)"/>
      <sheetName val="CS(2)"/>
      <sheetName val="Karup(2)"/>
      <sheetName val="Hussain(2)"/>
      <sheetName val="Rajan(2)"/>
      <sheetName val="Ast (3)"/>
      <sheetName val="Det (3)"/>
      <sheetName val="New Data (3)"/>
      <sheetName val="BILL(3)"/>
      <sheetName val="CS(3)"/>
      <sheetName val="Karup(3)"/>
      <sheetName val="Hussain(3)"/>
      <sheetName val="Rajan(3)"/>
      <sheetName val="Ast (4)"/>
      <sheetName val="Det (4)"/>
      <sheetName val="New Data (4)"/>
      <sheetName val="BILL(4)"/>
      <sheetName val="CS(4)"/>
      <sheetName val="Karup(4)"/>
      <sheetName val="Hussain(4)"/>
      <sheetName val="Rajan(4)"/>
      <sheetName val="Ast (5)"/>
      <sheetName val="Det (5)"/>
      <sheetName val="New Data (5)"/>
      <sheetName val="BILL(5)"/>
      <sheetName val="CS(5)"/>
      <sheetName val="Karup(5)"/>
      <sheetName val="Hussain(5)"/>
      <sheetName val="Rajan(5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5"/>
  <sheetViews>
    <sheetView tabSelected="1" view="pageBreakPreview" zoomScale="85" zoomScaleNormal="85" zoomScaleSheetLayoutView="85" workbookViewId="0">
      <selection activeCell="I14" sqref="I14"/>
    </sheetView>
  </sheetViews>
  <sheetFormatPr defaultRowHeight="18.75"/>
  <cols>
    <col min="1" max="1" width="8.140625" style="1" customWidth="1"/>
    <col min="2" max="2" width="41.85546875" style="2" customWidth="1"/>
    <col min="3" max="3" width="9.140625" style="1"/>
    <col min="4" max="4" width="16.140625" style="1" customWidth="1"/>
    <col min="5" max="5" width="18" style="1" customWidth="1"/>
    <col min="6" max="6" width="17.42578125" style="1" customWidth="1"/>
    <col min="7" max="7" width="15.5703125" style="1" customWidth="1"/>
    <col min="8" max="8" width="19.28515625" style="1" customWidth="1"/>
    <col min="9" max="10" width="19.7109375" style="1" customWidth="1"/>
    <col min="11" max="12" width="17.5703125" style="1" customWidth="1"/>
    <col min="13" max="16384" width="9.140625" style="1"/>
  </cols>
  <sheetData>
    <row r="1" spans="1:256">
      <c r="G1" s="3"/>
      <c r="H1" s="4"/>
      <c r="I1" s="4"/>
      <c r="J1" s="4"/>
      <c r="K1" s="4"/>
      <c r="L1" s="4"/>
    </row>
    <row r="2" spans="1:256">
      <c r="G2" s="3"/>
      <c r="H2" s="3"/>
      <c r="I2" s="3"/>
      <c r="J2" s="3"/>
      <c r="K2" s="3"/>
      <c r="L2" s="3"/>
    </row>
    <row r="3" spans="1:256">
      <c r="G3" s="3"/>
      <c r="H3" s="3"/>
      <c r="I3" s="3"/>
      <c r="J3" s="3"/>
      <c r="K3" s="3"/>
      <c r="L3" s="3"/>
      <c r="O3" s="5"/>
    </row>
    <row r="5" spans="1:256" ht="21">
      <c r="A5" s="6" t="s">
        <v>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ht="21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ht="52.5" customHeight="1">
      <c r="A7" s="10" t="s">
        <v>17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 ht="27" thickBot="1">
      <c r="A8" s="60" t="s">
        <v>1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ht="21.75" thickTop="1">
      <c r="A9" s="11" t="s">
        <v>2</v>
      </c>
      <c r="B9" s="12" t="s">
        <v>3</v>
      </c>
      <c r="C9" s="13" t="s">
        <v>4</v>
      </c>
      <c r="D9" s="13" t="s">
        <v>5</v>
      </c>
      <c r="E9" s="14"/>
      <c r="F9" s="14"/>
      <c r="G9" s="13" t="s">
        <v>6</v>
      </c>
      <c r="H9" s="13"/>
      <c r="I9" s="13"/>
      <c r="J9" s="13"/>
      <c r="K9" s="13"/>
      <c r="L9" s="13"/>
      <c r="M9" s="15" t="s">
        <v>7</v>
      </c>
      <c r="N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</row>
    <row r="10" spans="1:256" ht="21">
      <c r="A10" s="17"/>
      <c r="B10" s="18"/>
      <c r="C10" s="19"/>
      <c r="D10" s="19"/>
      <c r="E10" s="20" t="s">
        <v>8</v>
      </c>
      <c r="F10" s="21"/>
      <c r="G10" s="20" t="s">
        <v>18</v>
      </c>
      <c r="H10" s="21"/>
      <c r="I10" s="22" t="s">
        <v>19</v>
      </c>
      <c r="J10" s="22"/>
      <c r="K10" s="22" t="s">
        <v>20</v>
      </c>
      <c r="L10" s="22"/>
      <c r="M10" s="23"/>
      <c r="N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</row>
    <row r="11" spans="1:256" ht="21">
      <c r="A11" s="17"/>
      <c r="B11" s="18"/>
      <c r="C11" s="19"/>
      <c r="D11" s="19"/>
      <c r="E11" s="24" t="s">
        <v>9</v>
      </c>
      <c r="F11" s="24" t="s">
        <v>10</v>
      </c>
      <c r="G11" s="24" t="s">
        <v>9</v>
      </c>
      <c r="H11" s="24" t="s">
        <v>10</v>
      </c>
      <c r="I11" s="24" t="s">
        <v>9</v>
      </c>
      <c r="J11" s="24" t="s">
        <v>10</v>
      </c>
      <c r="K11" s="24" t="s">
        <v>9</v>
      </c>
      <c r="L11" s="24" t="s">
        <v>10</v>
      </c>
      <c r="M11" s="23"/>
      <c r="N11" s="25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</row>
    <row r="12" spans="1:256" ht="21">
      <c r="A12" s="26">
        <f>[1]Abs!B9</f>
        <v>1</v>
      </c>
      <c r="B12" s="27"/>
      <c r="C12" s="28">
        <f>[1]Abs!C9</f>
        <v>1</v>
      </c>
      <c r="D12" s="28" t="str">
        <f>[1]Abs!F9</f>
        <v>Nos</v>
      </c>
      <c r="E12" s="29">
        <f>[1]Abs!E9</f>
        <v>2902.3</v>
      </c>
      <c r="F12" s="29">
        <f>E12*A12</f>
        <v>2902.3</v>
      </c>
      <c r="G12" s="29">
        <v>2975</v>
      </c>
      <c r="H12" s="29">
        <f>G12*C12</f>
        <v>2975</v>
      </c>
      <c r="I12" s="29">
        <v>2980</v>
      </c>
      <c r="J12" s="29">
        <f>I12*C12</f>
        <v>2980</v>
      </c>
      <c r="K12" s="29">
        <v>2990</v>
      </c>
      <c r="L12" s="29">
        <f>C12*K12</f>
        <v>2990</v>
      </c>
      <c r="M12" s="30"/>
      <c r="N12" s="16"/>
      <c r="O12" s="16" t="s">
        <v>11</v>
      </c>
      <c r="P12" s="31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</row>
    <row r="13" spans="1:256" ht="21">
      <c r="A13" s="32"/>
      <c r="B13" s="33" t="s">
        <v>12</v>
      </c>
      <c r="C13" s="24"/>
      <c r="D13" s="24"/>
      <c r="E13" s="34"/>
      <c r="F13" s="24">
        <f>SUM(F12:F12)</f>
        <v>2902.3</v>
      </c>
      <c r="G13" s="34"/>
      <c r="H13" s="24">
        <f>SUM(H12:H12)</f>
        <v>2975</v>
      </c>
      <c r="I13" s="34"/>
      <c r="J13" s="24">
        <f>SUM(J12:J12)</f>
        <v>2980</v>
      </c>
      <c r="K13" s="34"/>
      <c r="L13" s="24">
        <f>SUM(L12:L12)</f>
        <v>2990</v>
      </c>
      <c r="M13" s="30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</row>
    <row r="14" spans="1:256" ht="21">
      <c r="A14" s="32"/>
      <c r="B14" s="33" t="s">
        <v>13</v>
      </c>
      <c r="C14" s="24"/>
      <c r="D14" s="24"/>
      <c r="E14" s="34"/>
      <c r="F14" s="24">
        <f>F13*12%</f>
        <v>348.27600000000001</v>
      </c>
      <c r="G14" s="34"/>
      <c r="H14" s="24">
        <f>H13*12%</f>
        <v>357</v>
      </c>
      <c r="I14" s="34"/>
      <c r="J14" s="24">
        <f>J13*12%</f>
        <v>357.59999999999997</v>
      </c>
      <c r="K14" s="34"/>
      <c r="L14" s="24">
        <f>L13*12%</f>
        <v>358.8</v>
      </c>
      <c r="M14" s="30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</row>
    <row r="15" spans="1:256" ht="21.75" thickBot="1">
      <c r="A15" s="35"/>
      <c r="B15" s="36" t="s">
        <v>14</v>
      </c>
      <c r="C15" s="37"/>
      <c r="D15" s="37"/>
      <c r="E15" s="38"/>
      <c r="F15" s="37">
        <f>SUM(F13:F14)</f>
        <v>3250.576</v>
      </c>
      <c r="G15" s="38"/>
      <c r="H15" s="37">
        <f>SUM(H13:H14)</f>
        <v>3332</v>
      </c>
      <c r="I15" s="38"/>
      <c r="J15" s="37">
        <f>SUM(J13:J14)</f>
        <v>3337.6</v>
      </c>
      <c r="K15" s="38"/>
      <c r="L15" s="37">
        <f>SUM(L13:L14)</f>
        <v>3348.8</v>
      </c>
      <c r="M15" s="39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</row>
    <row r="16" spans="1:256" ht="20.25" thickTop="1" thickBot="1">
      <c r="A16" s="40"/>
      <c r="B16" s="41"/>
      <c r="C16" s="41"/>
      <c r="D16" s="41"/>
      <c r="E16" s="41"/>
      <c r="F16" s="41"/>
      <c r="G16" s="42" t="str">
        <f>IF(H15&gt;F15,"Excess","Savings")</f>
        <v>Excess</v>
      </c>
      <c r="H16" s="43">
        <f>H22/100</f>
        <v>-2.5049098990455838E-2</v>
      </c>
      <c r="I16" s="42" t="str">
        <f>IF(J15&gt;F15,"Excess","Savings")</f>
        <v>Excess</v>
      </c>
      <c r="J16" s="43">
        <f>J22/100</f>
        <v>-2.6771870585397751E-2</v>
      </c>
      <c r="K16" s="42" t="str">
        <f>IF(L15&gt;F15,"Excess","Savings")</f>
        <v>Excess</v>
      </c>
      <c r="L16" s="43">
        <f>L22/100</f>
        <v>-3.0217413775281723E-2</v>
      </c>
      <c r="M16" s="44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45"/>
      <c r="GE16" s="45"/>
      <c r="GF16" s="45"/>
      <c r="GG16" s="45"/>
      <c r="GH16" s="45"/>
      <c r="GI16" s="45"/>
      <c r="GJ16" s="45"/>
      <c r="GK16" s="45"/>
      <c r="GL16" s="45"/>
      <c r="GM16" s="45"/>
      <c r="GN16" s="45"/>
      <c r="GO16" s="45"/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</row>
    <row r="17" spans="1:256" ht="19.5" thickTop="1">
      <c r="A17" s="46"/>
      <c r="B17" s="46"/>
      <c r="C17" s="46"/>
      <c r="D17" s="46"/>
      <c r="E17" s="46"/>
      <c r="F17" s="46"/>
      <c r="G17" s="47"/>
      <c r="H17" s="48"/>
      <c r="I17" s="47"/>
      <c r="J17" s="48"/>
      <c r="K17" s="47"/>
      <c r="L17" s="48"/>
      <c r="M17" s="46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</row>
    <row r="18" spans="1:256" ht="21">
      <c r="A18" s="49" t="str">
        <f>"The lowest Rate Quated by "&amp;G10&amp;"   Rs. "&amp;FIXED(H15,2)&amp;"  "&amp;"("&amp;N18&amp;")"&amp;"  Including GST 12% May Please be Approved."</f>
        <v>The lowest Rate Quated by 1st lowest   Rs. 3,332.00  (Rupees Two Thousand Eight Hundred  Only )  Including GST 12% May Please be Approved.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5" t="s">
        <v>15</v>
      </c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50"/>
      <c r="EG18" s="50"/>
      <c r="EH18" s="50"/>
      <c r="EI18" s="50"/>
      <c r="EJ18" s="50"/>
      <c r="EK18" s="50"/>
      <c r="EL18" s="50"/>
      <c r="EM18" s="50"/>
      <c r="EN18" s="50"/>
      <c r="EO18" s="50"/>
      <c r="EP18" s="50"/>
      <c r="EQ18" s="50"/>
      <c r="ER18" s="50"/>
      <c r="ES18" s="50"/>
      <c r="ET18" s="50"/>
      <c r="EU18" s="50"/>
      <c r="EV18" s="50"/>
      <c r="EW18" s="50"/>
      <c r="EX18" s="50"/>
      <c r="EY18" s="50"/>
      <c r="EZ18" s="50"/>
      <c r="FA18" s="50"/>
      <c r="FB18" s="50"/>
      <c r="FC18" s="50"/>
      <c r="FD18" s="50"/>
      <c r="FE18" s="50"/>
      <c r="FF18" s="50"/>
      <c r="FG18" s="50"/>
      <c r="FH18" s="50"/>
      <c r="FI18" s="50"/>
      <c r="FJ18" s="50"/>
      <c r="FK18" s="50"/>
      <c r="FL18" s="50"/>
      <c r="FM18" s="50"/>
      <c r="FN18" s="50"/>
      <c r="FO18" s="50"/>
      <c r="FP18" s="50"/>
      <c r="FQ18" s="50"/>
      <c r="FR18" s="50"/>
      <c r="FS18" s="50"/>
      <c r="FT18" s="50"/>
      <c r="FU18" s="50"/>
      <c r="FV18" s="50"/>
      <c r="FW18" s="50"/>
      <c r="FX18" s="50"/>
      <c r="FY18" s="50"/>
      <c r="FZ18" s="50"/>
      <c r="GA18" s="50"/>
      <c r="GB18" s="50"/>
      <c r="GC18" s="50"/>
      <c r="GD18" s="50"/>
      <c r="GE18" s="50"/>
      <c r="GF18" s="50"/>
      <c r="GG18" s="50"/>
      <c r="GH18" s="50"/>
      <c r="GI18" s="50"/>
      <c r="GJ18" s="50"/>
      <c r="GK18" s="50"/>
      <c r="GL18" s="50"/>
      <c r="GM18" s="50"/>
      <c r="GN18" s="50"/>
      <c r="GO18" s="50"/>
      <c r="GP18" s="50"/>
      <c r="GQ18" s="50"/>
      <c r="GR18" s="50"/>
      <c r="GS18" s="50"/>
      <c r="GT18" s="50"/>
      <c r="GU18" s="50"/>
      <c r="GV18" s="50"/>
      <c r="GW18" s="50"/>
      <c r="GX18" s="50"/>
      <c r="GY18" s="50"/>
      <c r="GZ18" s="50"/>
      <c r="HA18" s="50"/>
      <c r="HB18" s="50"/>
      <c r="HC18" s="50"/>
      <c r="HD18" s="50"/>
      <c r="HE18" s="50"/>
      <c r="HF18" s="50"/>
      <c r="HG18" s="50"/>
      <c r="HH18" s="50"/>
      <c r="HI18" s="50"/>
      <c r="HJ18" s="50"/>
      <c r="HK18" s="50"/>
      <c r="HL18" s="50"/>
      <c r="HM18" s="50"/>
      <c r="HN18" s="50"/>
      <c r="HO18" s="50"/>
      <c r="HP18" s="50"/>
      <c r="HQ18" s="50"/>
      <c r="HR18" s="50"/>
      <c r="HS18" s="50"/>
      <c r="HT18" s="50"/>
      <c r="HU18" s="50"/>
      <c r="HV18" s="50"/>
      <c r="HW18" s="50"/>
      <c r="HX18" s="50"/>
      <c r="HY18" s="50"/>
      <c r="HZ18" s="50"/>
      <c r="IA18" s="50"/>
      <c r="IB18" s="50"/>
      <c r="IC18" s="50"/>
      <c r="ID18" s="50"/>
      <c r="IE18" s="50"/>
      <c r="IF18" s="50"/>
      <c r="IG18" s="50"/>
      <c r="IH18" s="50"/>
      <c r="II18" s="50"/>
      <c r="IJ18" s="50"/>
      <c r="IK18" s="50"/>
      <c r="IL18" s="50"/>
      <c r="IM18" s="50"/>
      <c r="IN18" s="50"/>
      <c r="IO18" s="50"/>
      <c r="IP18" s="50"/>
      <c r="IQ18" s="50"/>
      <c r="IR18" s="50"/>
      <c r="IS18" s="50"/>
      <c r="IT18" s="50"/>
      <c r="IU18" s="50"/>
      <c r="IV18" s="50"/>
    </row>
    <row r="19" spans="1:256" ht="20.25">
      <c r="A19" s="51"/>
      <c r="B19" s="52"/>
      <c r="C19" s="53"/>
      <c r="D19" s="54" t="s">
        <v>16</v>
      </c>
      <c r="E19" s="52"/>
      <c r="F19" s="52"/>
      <c r="G19" s="54"/>
      <c r="H19" s="54"/>
      <c r="I19" s="54"/>
      <c r="J19" s="54"/>
      <c r="K19" s="55"/>
      <c r="L19" s="54"/>
      <c r="M19" s="54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EE19" s="50"/>
      <c r="EF19" s="50"/>
      <c r="EG19" s="50"/>
      <c r="EH19" s="50"/>
      <c r="EI19" s="50"/>
      <c r="EJ19" s="50"/>
      <c r="EK19" s="50"/>
      <c r="EL19" s="50"/>
      <c r="EM19" s="50"/>
      <c r="EN19" s="50"/>
      <c r="EO19" s="50"/>
      <c r="EP19" s="50"/>
      <c r="EQ19" s="50"/>
      <c r="ER19" s="50"/>
      <c r="ES19" s="50"/>
      <c r="ET19" s="50"/>
      <c r="EU19" s="50"/>
      <c r="EV19" s="50"/>
      <c r="EW19" s="50"/>
      <c r="EX19" s="50"/>
      <c r="EY19" s="50"/>
      <c r="EZ19" s="50"/>
      <c r="FA19" s="50"/>
      <c r="FB19" s="50"/>
      <c r="FC19" s="50"/>
      <c r="FD19" s="50"/>
      <c r="FE19" s="50"/>
      <c r="FF19" s="50"/>
      <c r="FG19" s="50"/>
      <c r="FH19" s="50"/>
      <c r="FI19" s="50"/>
      <c r="FJ19" s="50"/>
      <c r="FK19" s="50"/>
      <c r="FL19" s="50"/>
      <c r="FM19" s="50"/>
      <c r="FN19" s="50"/>
      <c r="FO19" s="50"/>
      <c r="FP19" s="50"/>
      <c r="FQ19" s="50"/>
      <c r="FR19" s="50"/>
      <c r="FS19" s="50"/>
      <c r="FT19" s="50"/>
      <c r="FU19" s="50"/>
      <c r="FV19" s="50"/>
      <c r="FW19" s="50"/>
      <c r="FX19" s="50"/>
      <c r="FY19" s="50"/>
      <c r="FZ19" s="50"/>
      <c r="GA19" s="50"/>
      <c r="GB19" s="50"/>
      <c r="GC19" s="50"/>
      <c r="GD19" s="50"/>
      <c r="GE19" s="50"/>
      <c r="GF19" s="50"/>
      <c r="GG19" s="50"/>
      <c r="GH19" s="50"/>
      <c r="GI19" s="50"/>
      <c r="GJ19" s="50"/>
      <c r="GK19" s="50"/>
      <c r="GL19" s="50"/>
      <c r="GM19" s="50"/>
      <c r="GN19" s="50"/>
      <c r="GO19" s="50"/>
      <c r="GP19" s="50"/>
      <c r="GQ19" s="50"/>
      <c r="GR19" s="50"/>
      <c r="GS19" s="50"/>
      <c r="GT19" s="50"/>
      <c r="GU19" s="50"/>
      <c r="GV19" s="50"/>
      <c r="GW19" s="50"/>
      <c r="GX19" s="50"/>
      <c r="GY19" s="50"/>
      <c r="GZ19" s="50"/>
      <c r="HA19" s="50"/>
      <c r="HB19" s="50"/>
      <c r="HC19" s="50"/>
      <c r="HD19" s="50"/>
      <c r="HE19" s="50"/>
      <c r="HF19" s="50"/>
      <c r="HG19" s="50"/>
      <c r="HH19" s="50"/>
      <c r="HI19" s="50"/>
      <c r="HJ19" s="50"/>
      <c r="HK19" s="50"/>
      <c r="HL19" s="50"/>
      <c r="HM19" s="50"/>
      <c r="HN19" s="50"/>
      <c r="HO19" s="50"/>
      <c r="HP19" s="50"/>
      <c r="HQ19" s="50"/>
      <c r="HR19" s="50"/>
      <c r="HS19" s="50"/>
      <c r="HT19" s="50"/>
      <c r="HU19" s="50"/>
      <c r="HV19" s="50"/>
      <c r="HW19" s="50"/>
      <c r="HX19" s="50"/>
      <c r="HY19" s="50"/>
      <c r="HZ19" s="50"/>
      <c r="IA19" s="50"/>
      <c r="IB19" s="50"/>
      <c r="IC19" s="50"/>
      <c r="ID19" s="50"/>
      <c r="IE19" s="50"/>
      <c r="IF19" s="50"/>
      <c r="IG19" s="50"/>
      <c r="IH19" s="50"/>
      <c r="II19" s="50"/>
      <c r="IJ19" s="50"/>
      <c r="IK19" s="50"/>
      <c r="IL19" s="50"/>
      <c r="IM19" s="50"/>
      <c r="IN19" s="50"/>
      <c r="IO19" s="50"/>
      <c r="IP19" s="50"/>
      <c r="IQ19" s="50"/>
      <c r="IR19" s="50"/>
      <c r="IS19" s="50"/>
      <c r="IT19" s="50"/>
      <c r="IU19" s="50"/>
      <c r="IV19" s="50"/>
    </row>
    <row r="20" spans="1:256">
      <c r="A20" s="56"/>
      <c r="B20" s="56"/>
      <c r="C20" s="56"/>
      <c r="D20" s="56"/>
      <c r="E20" s="56"/>
      <c r="F20" s="56"/>
      <c r="G20" s="56"/>
      <c r="H20" s="57">
        <f>F15-H15</f>
        <v>-81.423999999999978</v>
      </c>
      <c r="I20" s="56"/>
      <c r="J20" s="58">
        <f>F15-J15</f>
        <v>-87.023999999999887</v>
      </c>
      <c r="K20" s="56"/>
      <c r="L20" s="58">
        <f>F15-L15</f>
        <v>-98.22400000000016</v>
      </c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56"/>
      <c r="GX20" s="56"/>
      <c r="GY20" s="56"/>
      <c r="GZ20" s="56"/>
      <c r="HA20" s="56"/>
      <c r="HB20" s="56"/>
      <c r="HC20" s="56"/>
      <c r="HD20" s="56"/>
      <c r="HE20" s="56"/>
      <c r="HF20" s="56"/>
      <c r="HG20" s="56"/>
      <c r="HH20" s="56"/>
      <c r="HI20" s="56"/>
      <c r="HJ20" s="56"/>
      <c r="HK20" s="56"/>
      <c r="HL20" s="56"/>
      <c r="HM20" s="56"/>
      <c r="HN20" s="56"/>
      <c r="HO20" s="56"/>
      <c r="HP20" s="56"/>
      <c r="HQ20" s="56"/>
      <c r="HR20" s="56"/>
      <c r="HS20" s="56"/>
      <c r="HT20" s="56"/>
      <c r="HU20" s="56"/>
      <c r="HV20" s="56"/>
      <c r="HW20" s="56"/>
      <c r="HX20" s="56"/>
      <c r="HY20" s="56"/>
      <c r="HZ20" s="56"/>
      <c r="IA20" s="56"/>
      <c r="IB20" s="56"/>
      <c r="IC20" s="56"/>
      <c r="ID20" s="56"/>
      <c r="IE20" s="56"/>
      <c r="IF20" s="56"/>
      <c r="IG20" s="56"/>
      <c r="IH20" s="56"/>
      <c r="II20" s="56"/>
      <c r="IJ20" s="56"/>
      <c r="IK20" s="56"/>
      <c r="IL20" s="56"/>
      <c r="IM20" s="56"/>
      <c r="IN20" s="56"/>
      <c r="IO20" s="56"/>
      <c r="IP20" s="56"/>
      <c r="IQ20" s="56"/>
      <c r="IR20" s="56"/>
      <c r="IS20" s="56"/>
      <c r="IT20" s="56"/>
      <c r="IU20" s="56"/>
      <c r="IV20" s="56"/>
    </row>
    <row r="21" spans="1:256">
      <c r="A21" s="56"/>
      <c r="B21" s="56"/>
      <c r="C21" s="56"/>
      <c r="D21" s="56"/>
      <c r="E21" s="56"/>
      <c r="F21" s="56" t="e">
        <f>F15-'[2]Ast (2)'!F59</f>
        <v>#REF!</v>
      </c>
      <c r="G21" s="56"/>
      <c r="H21" s="59">
        <f>H20/F15</f>
        <v>-2.5049098990455838E-2</v>
      </c>
      <c r="I21" s="56"/>
      <c r="J21" s="59">
        <f>J20/F15</f>
        <v>-2.6771870585397754E-2</v>
      </c>
      <c r="K21" s="56"/>
      <c r="L21" s="59">
        <f>L20/F15</f>
        <v>-3.0217413775281723E-2</v>
      </c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6"/>
      <c r="GH21" s="56"/>
      <c r="GI21" s="56"/>
      <c r="GJ21" s="56"/>
      <c r="GK21" s="56"/>
      <c r="GL21" s="56"/>
      <c r="GM21" s="56"/>
      <c r="GN21" s="56"/>
      <c r="GO21" s="56"/>
      <c r="GP21" s="56"/>
      <c r="GQ21" s="56"/>
      <c r="GR21" s="56"/>
      <c r="GS21" s="56"/>
      <c r="GT21" s="56"/>
      <c r="GU21" s="56"/>
      <c r="GV21" s="56"/>
      <c r="GW21" s="56"/>
      <c r="GX21" s="56"/>
      <c r="GY21" s="56"/>
      <c r="GZ21" s="56"/>
      <c r="HA21" s="56"/>
      <c r="HB21" s="56"/>
      <c r="HC21" s="56"/>
      <c r="HD21" s="56"/>
      <c r="HE21" s="56"/>
      <c r="HF21" s="56"/>
      <c r="HG21" s="56"/>
      <c r="HH21" s="56"/>
      <c r="HI21" s="56"/>
      <c r="HJ21" s="56"/>
      <c r="HK21" s="56"/>
      <c r="HL21" s="56"/>
      <c r="HM21" s="56"/>
      <c r="HN21" s="56"/>
      <c r="HO21" s="56"/>
      <c r="HP21" s="56"/>
      <c r="HQ21" s="56"/>
      <c r="HR21" s="56"/>
      <c r="HS21" s="56"/>
      <c r="HT21" s="56"/>
      <c r="HU21" s="56"/>
      <c r="HV21" s="56"/>
      <c r="HW21" s="56"/>
      <c r="HX21" s="56"/>
      <c r="HY21" s="56"/>
      <c r="HZ21" s="56"/>
      <c r="IA21" s="56"/>
      <c r="IB21" s="56"/>
      <c r="IC21" s="56"/>
      <c r="ID21" s="56"/>
      <c r="IE21" s="56"/>
      <c r="IF21" s="56"/>
      <c r="IG21" s="56"/>
      <c r="IH21" s="56"/>
      <c r="II21" s="56"/>
      <c r="IJ21" s="56"/>
      <c r="IK21" s="56"/>
      <c r="IL21" s="56"/>
      <c r="IM21" s="56"/>
      <c r="IN21" s="56"/>
      <c r="IO21" s="56"/>
      <c r="IP21" s="56"/>
      <c r="IQ21" s="56"/>
      <c r="IR21" s="56"/>
      <c r="IS21" s="56"/>
      <c r="IT21" s="56"/>
      <c r="IU21" s="56"/>
      <c r="IV21" s="56"/>
    </row>
    <row r="22" spans="1:256">
      <c r="A22" s="56"/>
      <c r="B22" s="56"/>
      <c r="C22" s="56"/>
      <c r="D22" s="56"/>
      <c r="E22" s="56"/>
      <c r="F22" s="56"/>
      <c r="G22" s="56"/>
      <c r="H22" s="57">
        <f>H21*100</f>
        <v>-2.5049098990455838</v>
      </c>
      <c r="I22" s="56"/>
      <c r="J22" s="57">
        <f>J21*100</f>
        <v>-2.6771870585397752</v>
      </c>
      <c r="K22" s="56"/>
      <c r="L22" s="57">
        <f>L21*100</f>
        <v>-3.0217413775281723</v>
      </c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6"/>
      <c r="GH22" s="56"/>
      <c r="GI22" s="56"/>
      <c r="GJ22" s="56"/>
      <c r="GK22" s="56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6"/>
      <c r="GW22" s="56"/>
      <c r="GX22" s="56"/>
      <c r="GY22" s="56"/>
      <c r="GZ22" s="56"/>
      <c r="HA22" s="56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C22" s="56"/>
      <c r="ID22" s="56"/>
      <c r="IE22" s="56"/>
      <c r="IF22" s="56"/>
      <c r="IG22" s="56"/>
      <c r="IH22" s="56"/>
      <c r="II22" s="56"/>
      <c r="IJ22" s="56"/>
      <c r="IK22" s="56"/>
      <c r="IL22" s="56"/>
      <c r="IM22" s="56"/>
      <c r="IN22" s="56"/>
      <c r="IO22" s="56"/>
      <c r="IP22" s="56"/>
      <c r="IQ22" s="56"/>
      <c r="IR22" s="56"/>
      <c r="IS22" s="56"/>
      <c r="IT22" s="56"/>
      <c r="IU22" s="56"/>
      <c r="IV22" s="56"/>
    </row>
    <row r="25" spans="1:256">
      <c r="L25" s="1" t="e">
        <f ca="1">Spell(H15)</f>
        <v>#NAME?</v>
      </c>
    </row>
  </sheetData>
  <mergeCells count="17">
    <mergeCell ref="A18:M18"/>
    <mergeCell ref="A9:A11"/>
    <mergeCell ref="B9:B11"/>
    <mergeCell ref="C9:C11"/>
    <mergeCell ref="D9:D11"/>
    <mergeCell ref="G9:L9"/>
    <mergeCell ref="M9:M11"/>
    <mergeCell ref="E10:F10"/>
    <mergeCell ref="G10:H10"/>
    <mergeCell ref="I10:J10"/>
    <mergeCell ref="K10:L10"/>
    <mergeCell ref="G1:L1"/>
    <mergeCell ref="G2:L2"/>
    <mergeCell ref="G3:L3"/>
    <mergeCell ref="A5:M5"/>
    <mergeCell ref="A7:M7"/>
    <mergeCell ref="A8:M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2023-02-02T10:25:06Z</dcterms:created>
  <dcterms:modified xsi:type="dcterms:W3CDTF">2023-02-02T10:35:27Z</dcterms:modified>
</cp:coreProperties>
</file>