
<file path=[Content_Types].xml><?xml version="1.0" encoding="utf-8"?>
<Types xmlns="http://schemas.openxmlformats.org/package/2006/content-types">
  <Override PartName="/xl/worksheets/sheet9.xml" ContentType="application/vnd.openxmlformats-officedocument.spreadsheetml.worksheet+xml"/>
  <Override PartName="/xl/externalLinks/externalLink9.xml" ContentType="application/vnd.openxmlformats-officedocument.spreadsheetml.externalLink+xml"/>
  <Override PartName="/xl/externalLinks/externalLink29.xml" ContentType="application/vnd.openxmlformats-officedocument.spreadsheetml.externalLink+xml"/>
  <Override PartName="/xl/externalLinks/externalLink38.xml" ContentType="application/vnd.openxmlformats-officedocument.spreadsheetml.externalLink+xml"/>
  <Override PartName="/xl/externalLinks/externalLink47.xml" ContentType="application/vnd.openxmlformats-officedocument.spreadsheetml.externalLink+xml"/>
  <Override PartName="/xl/externalLinks/externalLink4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7.xml" ContentType="application/vnd.openxmlformats-officedocument.spreadsheetml.worksheet+xml"/>
  <Override PartName="/xl/worksheets/sheet11.xml" ContentType="application/vnd.openxmlformats-officedocument.spreadsheetml.worksheet+xml"/>
  <Override PartName="/xl/externalLinks/externalLink7.xml" ContentType="application/vnd.openxmlformats-officedocument.spreadsheetml.externalLink+xml"/>
  <Override PartName="/xl/externalLinks/externalLink18.xml" ContentType="application/vnd.openxmlformats-officedocument.spreadsheetml.externalLink+xml"/>
  <Override PartName="/xl/externalLinks/externalLink27.xml" ContentType="application/vnd.openxmlformats-officedocument.spreadsheetml.externalLink+xml"/>
  <Override PartName="/xl/externalLinks/externalLink36.xml" ContentType="application/vnd.openxmlformats-officedocument.spreadsheetml.externalLink+xml"/>
  <Override PartName="/xl/externalLinks/externalLink45.xml" ContentType="application/vnd.openxmlformats-officedocument.spreadsheetml.externalLink+xml"/>
  <Default Extension="rels" ContentType="application/vnd.openxmlformats-package.relationships+xml"/>
  <Default Extension="xml" ContentType="application/xml"/>
  <Override PartName="/xl/worksheets/sheet5.xml" ContentType="application/vnd.openxmlformats-officedocument.spreadsheetml.worksheet+xml"/>
  <Override PartName="/xl/externalLinks/externalLink5.xml" ContentType="application/vnd.openxmlformats-officedocument.spreadsheetml.externalLink+xml"/>
  <Override PartName="/xl/externalLinks/externalLink16.xml" ContentType="application/vnd.openxmlformats-officedocument.spreadsheetml.externalLink+xml"/>
  <Override PartName="/xl/externalLinks/externalLink25.xml" ContentType="application/vnd.openxmlformats-officedocument.spreadsheetml.externalLink+xml"/>
  <Override PartName="/xl/externalLinks/externalLink34.xml" ContentType="application/vnd.openxmlformats-officedocument.spreadsheetml.externalLink+xml"/>
  <Override PartName="/xl/externalLinks/externalLink43.xml" ContentType="application/vnd.openxmlformats-officedocument.spreadsheetml.externalLink+xml"/>
  <Override PartName="/xl/externalLinks/externalLink54.xml" ContentType="application/vnd.openxmlformats-officedocument.spreadsheetml.externalLink+xml"/>
  <Override PartName="/xl/worksheets/sheet3.xml" ContentType="application/vnd.openxmlformats-officedocument.spreadsheetml.worksheet+xml"/>
  <Override PartName="/xl/externalLinks/externalLink3.xml" ContentType="application/vnd.openxmlformats-officedocument.spreadsheetml.externalLink+xml"/>
  <Override PartName="/xl/externalLinks/externalLink14.xml" ContentType="application/vnd.openxmlformats-officedocument.spreadsheetml.externalLink+xml"/>
  <Override PartName="/xl/externalLinks/externalLink23.xml" ContentType="application/vnd.openxmlformats-officedocument.spreadsheetml.externalLink+xml"/>
  <Override PartName="/xl/externalLinks/externalLink32.xml" ContentType="application/vnd.openxmlformats-officedocument.spreadsheetml.externalLink+xml"/>
  <Override PartName="/xl/externalLinks/externalLink41.xml" ContentType="application/vnd.openxmlformats-officedocument.spreadsheetml.externalLink+xml"/>
  <Override PartName="/xl/externalLinks/externalLink52.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40.xml" ContentType="application/vnd.openxmlformats-officedocument.spreadsheetml.externalLink+xml"/>
  <Override PartName="/xl/externalLinks/externalLink50.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Default Extension="bin" ContentType="application/vnd.openxmlformats-officedocument.spreadsheetml.printerSettings"/>
  <Override PartName="/xl/externalLinks/externalLink8.xml" ContentType="application/vnd.openxmlformats-officedocument.spreadsheetml.externalLink+xml"/>
  <Override PartName="/xl/externalLinks/externalLink19.xml" ContentType="application/vnd.openxmlformats-officedocument.spreadsheetml.externalLink+xml"/>
  <Override PartName="/xl/externalLinks/externalLink39.xml" ContentType="application/vnd.openxmlformats-officedocument.spreadsheetml.externalLink+xml"/>
  <Override PartName="/xl/externalLinks/externalLink48.xml" ContentType="application/vnd.openxmlformats-officedocument.spreadsheetml.externalLink+xml"/>
  <Override PartName="/xl/worksheets/sheet6.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17.xml" ContentType="application/vnd.openxmlformats-officedocument.spreadsheetml.externalLink+xml"/>
  <Override PartName="/xl/externalLinks/externalLink28.xml" ContentType="application/vnd.openxmlformats-officedocument.spreadsheetml.externalLink+xml"/>
  <Override PartName="/xl/externalLinks/externalLink37.xml" ContentType="application/vnd.openxmlformats-officedocument.spreadsheetml.externalLink+xml"/>
  <Override PartName="/xl/externalLinks/externalLink46.xml" ContentType="application/vnd.openxmlformats-officedocument.spreadsheetml.externalLink+xml"/>
  <Override PartName="/xl/externalLinks/externalLink55.xml" ContentType="application/vnd.openxmlformats-officedocument.spreadsheetml.externalLink+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15.xml" ContentType="application/vnd.openxmlformats-officedocument.spreadsheetml.externalLink+xml"/>
  <Override PartName="/xl/externalLinks/externalLink24.xml" ContentType="application/vnd.openxmlformats-officedocument.spreadsheetml.externalLink+xml"/>
  <Override PartName="/xl/externalLinks/externalLink26.xml" ContentType="application/vnd.openxmlformats-officedocument.spreadsheetml.externalLink+xml"/>
  <Override PartName="/xl/externalLinks/externalLink35.xml" ContentType="application/vnd.openxmlformats-officedocument.spreadsheetml.externalLink+xml"/>
  <Override PartName="/xl/externalLinks/externalLink44.xml" ContentType="application/vnd.openxmlformats-officedocument.spreadsheetml.externalLink+xml"/>
  <Override PartName="/xl/externalLinks/externalLink53.xml" ContentType="application/vnd.openxmlformats-officedocument.spreadsheetml.externalLink+xml"/>
  <Override PartName="/docProps/app.xml" ContentType="application/vnd.openxmlformats-officedocument.extended-properties+xml"/>
  <Override PartName="/xl/worksheets/sheet2.xml" ContentType="application/vnd.openxmlformats-officedocument.spreadsheetml.worksheet+xml"/>
  <Override PartName="/xl/externalLinks/externalLink2.xml" ContentType="application/vnd.openxmlformats-officedocument.spreadsheetml.externalLink+xml"/>
  <Override PartName="/xl/externalLinks/externalLink13.xml" ContentType="application/vnd.openxmlformats-officedocument.spreadsheetml.externalLink+xml"/>
  <Override PartName="/xl/externalLinks/externalLink22.xml" ContentType="application/vnd.openxmlformats-officedocument.spreadsheetml.externalLink+xml"/>
  <Override PartName="/xl/externalLinks/externalLink33.xml" ContentType="application/vnd.openxmlformats-officedocument.spreadsheetml.externalLink+xml"/>
  <Override PartName="/xl/externalLinks/externalLink42.xml" ContentType="application/vnd.openxmlformats-officedocument.spreadsheetml.externalLink+xml"/>
  <Override PartName="/xl/externalLinks/externalLink51.xml" ContentType="application/vnd.openxmlformats-officedocument.spreadsheetml.externalLink+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35" windowWidth="19440" windowHeight="7170" firstSheet="6" activeTab="11"/>
  </bookViews>
  <sheets>
    <sheet name="Abstract" sheetId="1" r:id="rId1"/>
    <sheet name="Abstract (2)" sheetId="2" r:id="rId2"/>
    <sheet name="New Com Abst" sheetId="3" r:id="rId3"/>
    <sheet name="codng" sheetId="7" r:id="rId4"/>
    <sheet name="Abstract (3)" sheetId="4" r:id="rId5"/>
    <sheet name="Annex Q" sheetId="6" r:id="rId6"/>
    <sheet name="Data 2022-23" sheetId="8" r:id="rId7"/>
    <sheet name="New Com Abst (2022-23)" sheetId="10" r:id="rId8"/>
    <sheet name="CS 2021-22" sheetId="9" r:id="rId9"/>
    <sheet name="CS 2022-23" sheetId="11" r:id="rId10"/>
    <sheet name="Ann-A" sheetId="5" r:id="rId11"/>
    <sheet name="CS 2022-23 (2)" sheetId="12" r:id="rId12"/>
  </sheets>
  <externalReferences>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a" localSheetId="8">#REF!</definedName>
    <definedName name="\a" localSheetId="9">#REF!</definedName>
    <definedName name="\a" localSheetId="11">#REF!</definedName>
    <definedName name="\a" localSheetId="7">#REF!</definedName>
    <definedName name="\a">#REF!</definedName>
    <definedName name="\l" localSheetId="8">#REF!</definedName>
    <definedName name="\l" localSheetId="9">#REF!</definedName>
    <definedName name="\l" localSheetId="11">#REF!</definedName>
    <definedName name="\l" localSheetId="7">#REF!</definedName>
    <definedName name="\l">#REF!</definedName>
    <definedName name="\p" localSheetId="8">#REF!</definedName>
    <definedName name="\p" localSheetId="9">#REF!</definedName>
    <definedName name="\p" localSheetId="11">#REF!</definedName>
    <definedName name="\p" localSheetId="7">#REF!</definedName>
    <definedName name="\p">#REF!</definedName>
    <definedName name="__________ach1" localSheetId="8">#REF!</definedName>
    <definedName name="__________ach1" localSheetId="9">#REF!</definedName>
    <definedName name="__________ach1" localSheetId="11">#REF!</definedName>
    <definedName name="__________ach1" localSheetId="7">#REF!</definedName>
    <definedName name="__________ach1">#REF!</definedName>
    <definedName name="__________RWE1" localSheetId="8">#REF!</definedName>
    <definedName name="__________RWE1" localSheetId="9">#REF!</definedName>
    <definedName name="__________RWE1" localSheetId="11">#REF!</definedName>
    <definedName name="__________RWE1" localSheetId="7">#REF!</definedName>
    <definedName name="__________RWE1">#REF!</definedName>
    <definedName name="________ach1" localSheetId="8">#REF!</definedName>
    <definedName name="________ach1" localSheetId="9">#REF!</definedName>
    <definedName name="________ach1" localSheetId="11">#REF!</definedName>
    <definedName name="________ach1" localSheetId="7">#REF!</definedName>
    <definedName name="________ach1">#REF!</definedName>
    <definedName name="________RWE1" localSheetId="8">#REF!</definedName>
    <definedName name="________RWE1" localSheetId="9">#REF!</definedName>
    <definedName name="________RWE1" localSheetId="11">#REF!</definedName>
    <definedName name="________RWE1" localSheetId="7">#REF!</definedName>
    <definedName name="________RWE1">#REF!</definedName>
    <definedName name="_______ach1" localSheetId="4">#REF!</definedName>
    <definedName name="_______ach1" localSheetId="10">#REF!</definedName>
    <definedName name="_______ach1" localSheetId="5">#REF!</definedName>
    <definedName name="_______ach1" localSheetId="8">#REF!</definedName>
    <definedName name="_______ach1" localSheetId="9">#REF!</definedName>
    <definedName name="_______ach1" localSheetId="11">#REF!</definedName>
    <definedName name="_______ach1" localSheetId="2">#REF!</definedName>
    <definedName name="_______ach1" localSheetId="7">#REF!</definedName>
    <definedName name="_______ach1">#REF!</definedName>
    <definedName name="_______RWE1" localSheetId="4">#REF!</definedName>
    <definedName name="_______RWE1" localSheetId="10">#REF!</definedName>
    <definedName name="_______RWE1" localSheetId="8">#REF!</definedName>
    <definedName name="_______RWE1" localSheetId="9">#REF!</definedName>
    <definedName name="_______RWE1" localSheetId="11">#REF!</definedName>
    <definedName name="_______RWE1" localSheetId="2">#REF!</definedName>
    <definedName name="_______RWE1" localSheetId="7">#REF!</definedName>
    <definedName name="_______RWE1">#REF!</definedName>
    <definedName name="______ach1" localSheetId="8">#REF!</definedName>
    <definedName name="______ach1" localSheetId="9">#REF!</definedName>
    <definedName name="______ach1" localSheetId="11">#REF!</definedName>
    <definedName name="______ach1" localSheetId="7">#REF!</definedName>
    <definedName name="______ach1">#REF!</definedName>
    <definedName name="______RWE1" localSheetId="8">#REF!</definedName>
    <definedName name="______RWE1" localSheetId="9">#REF!</definedName>
    <definedName name="______RWE1" localSheetId="11">#REF!</definedName>
    <definedName name="______RWE1" localSheetId="7">#REF!</definedName>
    <definedName name="______RWE1">#REF!</definedName>
    <definedName name="_____ach1" localSheetId="4">#REF!</definedName>
    <definedName name="_____ach1" localSheetId="10">#REF!</definedName>
    <definedName name="_____ach1" localSheetId="8">#REF!</definedName>
    <definedName name="_____ach1" localSheetId="9">#REF!</definedName>
    <definedName name="_____ach1" localSheetId="11">#REF!</definedName>
    <definedName name="_____ach1" localSheetId="2">#REF!</definedName>
    <definedName name="_____ach1" localSheetId="7">#REF!</definedName>
    <definedName name="_____ach1">#REF!</definedName>
    <definedName name="_____RWE1" localSheetId="4">#REF!</definedName>
    <definedName name="_____RWE1" localSheetId="10">#REF!</definedName>
    <definedName name="_____RWE1" localSheetId="8">#REF!</definedName>
    <definedName name="_____RWE1" localSheetId="9">#REF!</definedName>
    <definedName name="_____RWE1" localSheetId="11">#REF!</definedName>
    <definedName name="_____RWE1" localSheetId="2">#REF!</definedName>
    <definedName name="_____RWE1" localSheetId="7">#REF!</definedName>
    <definedName name="_____RWE1">#REF!</definedName>
    <definedName name="____A65539" localSheetId="4">#REF!</definedName>
    <definedName name="____A65539" localSheetId="8">#REF!</definedName>
    <definedName name="____A65539" localSheetId="9">#REF!</definedName>
    <definedName name="____A65539" localSheetId="11">#REF!</definedName>
    <definedName name="____A65539" localSheetId="2">#REF!</definedName>
    <definedName name="____A65539" localSheetId="7">#REF!</definedName>
    <definedName name="____A65539">#REF!</definedName>
    <definedName name="____ach1" localSheetId="8">#REF!</definedName>
    <definedName name="____ach1" localSheetId="9">#REF!</definedName>
    <definedName name="____ach1" localSheetId="11">#REF!</definedName>
    <definedName name="____ach1" localSheetId="7">#REF!</definedName>
    <definedName name="____ach1">#REF!</definedName>
    <definedName name="____agg10">'[1]Materials Cost'!$G$13</definedName>
    <definedName name="____agg20">'[1]Materials Cost'!$G$10</definedName>
    <definedName name="____blg4" localSheetId="8">'[2]Sqn _Main_ Abs'!#REF!</definedName>
    <definedName name="____blg4" localSheetId="9">'[2]Sqn _Main_ Abs'!#REF!</definedName>
    <definedName name="____blg4" localSheetId="11">'[2]Sqn _Main_ Abs'!#REF!</definedName>
    <definedName name="____blg4" localSheetId="7">'[2]Sqn _Main_ Abs'!#REF!</definedName>
    <definedName name="____blg4">'[2]Sqn _Main_ Abs'!#REF!</definedName>
    <definedName name="____car2" localSheetId="8">#REF!</definedName>
    <definedName name="____car2" localSheetId="9">#REF!</definedName>
    <definedName name="____car2" localSheetId="11">#REF!</definedName>
    <definedName name="____car2" localSheetId="7">#REF!</definedName>
    <definedName name="____car2">#REF!</definedName>
    <definedName name="____csa40" localSheetId="8">#REF!</definedName>
    <definedName name="____csa40" localSheetId="9">#REF!</definedName>
    <definedName name="____csa40" localSheetId="11">#REF!</definedName>
    <definedName name="____csa40" localSheetId="7">#REF!</definedName>
    <definedName name="____csa40">#REF!</definedName>
    <definedName name="____csb40" localSheetId="8">#REF!</definedName>
    <definedName name="____csb40" localSheetId="9">#REF!</definedName>
    <definedName name="____csb40" localSheetId="11">#REF!</definedName>
    <definedName name="____csb40" localSheetId="7">#REF!</definedName>
    <definedName name="____csb40">#REF!</definedName>
    <definedName name="____hmp100" localSheetId="8">#REF!</definedName>
    <definedName name="____hmp100" localSheetId="9">#REF!</definedName>
    <definedName name="____hmp100" localSheetId="11">#REF!</definedName>
    <definedName name="____hmp100" localSheetId="7">#REF!</definedName>
    <definedName name="____hmp100">#REF!</definedName>
    <definedName name="____hmp120" localSheetId="8">#REF!</definedName>
    <definedName name="____hmp120" localSheetId="9">#REF!</definedName>
    <definedName name="____hmp120" localSheetId="11">#REF!</definedName>
    <definedName name="____hmp120" localSheetId="7">#REF!</definedName>
    <definedName name="____hmp120">#REF!</definedName>
    <definedName name="____HND1">[3]girder!$H$34</definedName>
    <definedName name="____HND2">[3]girder!$H$36</definedName>
    <definedName name="____HNW1">[3]girder!$H$35</definedName>
    <definedName name="____HNW2">[3]girder!$H$37</definedName>
    <definedName name="____Ind1" localSheetId="8">#REF!</definedName>
    <definedName name="____Ind1" localSheetId="9">#REF!</definedName>
    <definedName name="____Ind1" localSheetId="11">#REF!</definedName>
    <definedName name="____Ind1" localSheetId="7">#REF!</definedName>
    <definedName name="____Ind1">#REF!</definedName>
    <definedName name="____Ind3" localSheetId="8">#REF!</definedName>
    <definedName name="____Ind3" localSheetId="9">#REF!</definedName>
    <definedName name="____Ind3" localSheetId="11">#REF!</definedName>
    <definedName name="____Ind3" localSheetId="7">#REF!</definedName>
    <definedName name="____Ind3">#REF!</definedName>
    <definedName name="____Ind4" localSheetId="8">#REF!</definedName>
    <definedName name="____Ind4" localSheetId="9">#REF!</definedName>
    <definedName name="____Ind4" localSheetId="11">#REF!</definedName>
    <definedName name="____Ind4" localSheetId="7">#REF!</definedName>
    <definedName name="____Ind4">#REF!</definedName>
    <definedName name="____Iri2" localSheetId="8">#REF!</definedName>
    <definedName name="____Iri2" localSheetId="9">#REF!</definedName>
    <definedName name="____Iri2" localSheetId="11">#REF!</definedName>
    <definedName name="____Iri2" localSheetId="7">#REF!</definedName>
    <definedName name="____Iri2">#REF!</definedName>
    <definedName name="____Iro2" localSheetId="8">#REF!</definedName>
    <definedName name="____Iro2" localSheetId="9">#REF!</definedName>
    <definedName name="____Iro2" localSheetId="11">#REF!</definedName>
    <definedName name="____Iro2" localSheetId="7">#REF!</definedName>
    <definedName name="____Iro2">#REF!</definedName>
    <definedName name="____ma1" localSheetId="8">#REF!</definedName>
    <definedName name="____ma1" localSheetId="9">#REF!</definedName>
    <definedName name="____ma1" localSheetId="11">#REF!</definedName>
    <definedName name="____ma1" localSheetId="7">#REF!</definedName>
    <definedName name="____ma1">#REF!</definedName>
    <definedName name="____ma2" localSheetId="8">#REF!</definedName>
    <definedName name="____ma2" localSheetId="9">#REF!</definedName>
    <definedName name="____ma2" localSheetId="11">#REF!</definedName>
    <definedName name="____ma2" localSheetId="7">#REF!</definedName>
    <definedName name="____ma2">#REF!</definedName>
    <definedName name="____mas1" localSheetId="8">#REF!</definedName>
    <definedName name="____mas1" localSheetId="9">#REF!</definedName>
    <definedName name="____mas1" localSheetId="11">#REF!</definedName>
    <definedName name="____mas1" localSheetId="7">#REF!</definedName>
    <definedName name="____mas1">#REF!</definedName>
    <definedName name="____ms6" localSheetId="8">#REF!</definedName>
    <definedName name="____ms6" localSheetId="9">#REF!</definedName>
    <definedName name="____ms6" localSheetId="11">#REF!</definedName>
    <definedName name="____ms6" localSheetId="7">#REF!</definedName>
    <definedName name="____ms6">#REF!</definedName>
    <definedName name="____ms8" localSheetId="8">#REF!</definedName>
    <definedName name="____ms8" localSheetId="9">#REF!</definedName>
    <definedName name="____ms8" localSheetId="11">#REF!</definedName>
    <definedName name="____ms8" localSheetId="7">#REF!</definedName>
    <definedName name="____ms8">#REF!</definedName>
    <definedName name="____mz1" localSheetId="8">#REF!</definedName>
    <definedName name="____mz1" localSheetId="9">#REF!</definedName>
    <definedName name="____mz1" localSheetId="11">#REF!</definedName>
    <definedName name="____mz1" localSheetId="7">#REF!</definedName>
    <definedName name="____mz1">#REF!</definedName>
    <definedName name="____mz2" localSheetId="8">#REF!</definedName>
    <definedName name="____mz2" localSheetId="9">#REF!</definedName>
    <definedName name="____mz2" localSheetId="11">#REF!</definedName>
    <definedName name="____mz2" localSheetId="7">#REF!</definedName>
    <definedName name="____mz2">#REF!</definedName>
    <definedName name="____obm1" localSheetId="8">#REF!</definedName>
    <definedName name="____obm1" localSheetId="9">#REF!</definedName>
    <definedName name="____obm1" localSheetId="11">#REF!</definedName>
    <definedName name="____obm1" localSheetId="7">#REF!</definedName>
    <definedName name="____obm1">#REF!</definedName>
    <definedName name="____obm2" localSheetId="8">#REF!</definedName>
    <definedName name="____obm2" localSheetId="9">#REF!</definedName>
    <definedName name="____obm2" localSheetId="11">#REF!</definedName>
    <definedName name="____obm2" localSheetId="7">#REF!</definedName>
    <definedName name="____obm2">#REF!</definedName>
    <definedName name="____obm3" localSheetId="8">#REF!</definedName>
    <definedName name="____obm3" localSheetId="9">#REF!</definedName>
    <definedName name="____obm3" localSheetId="11">#REF!</definedName>
    <definedName name="____obm3" localSheetId="7">#REF!</definedName>
    <definedName name="____obm3">#REF!</definedName>
    <definedName name="____obm4" localSheetId="8">#REF!</definedName>
    <definedName name="____obm4" localSheetId="9">#REF!</definedName>
    <definedName name="____obm4" localSheetId="11">#REF!</definedName>
    <definedName name="____obm4" localSheetId="7">#REF!</definedName>
    <definedName name="____obm4">#REF!</definedName>
    <definedName name="____Od1" localSheetId="8">#REF!</definedName>
    <definedName name="____Od1" localSheetId="9">#REF!</definedName>
    <definedName name="____Od1" localSheetId="11">#REF!</definedName>
    <definedName name="____Od1" localSheetId="7">#REF!</definedName>
    <definedName name="____Od1">#REF!</definedName>
    <definedName name="____Od3" localSheetId="8">#REF!</definedName>
    <definedName name="____Od3" localSheetId="9">#REF!</definedName>
    <definedName name="____Od3" localSheetId="11">#REF!</definedName>
    <definedName name="____Od3" localSheetId="7">#REF!</definedName>
    <definedName name="____Od3">#REF!</definedName>
    <definedName name="____Od4" localSheetId="8">#REF!</definedName>
    <definedName name="____Od4" localSheetId="9">#REF!</definedName>
    <definedName name="____Od4" localSheetId="11">#REF!</definedName>
    <definedName name="____Od4" localSheetId="7">#REF!</definedName>
    <definedName name="____Od4">#REF!</definedName>
    <definedName name="____ohp1" localSheetId="8">#REF!</definedName>
    <definedName name="____ohp1" localSheetId="9">#REF!</definedName>
    <definedName name="____ohp1" localSheetId="11">#REF!</definedName>
    <definedName name="____ohp1" localSheetId="7">#REF!</definedName>
    <definedName name="____ohp1">#REF!</definedName>
    <definedName name="____osf1" localSheetId="8">#REF!</definedName>
    <definedName name="____osf1" localSheetId="9">#REF!</definedName>
    <definedName name="____osf1" localSheetId="11">#REF!</definedName>
    <definedName name="____osf1" localSheetId="7">#REF!</definedName>
    <definedName name="____osf1">#REF!</definedName>
    <definedName name="____osf2" localSheetId="8">#REF!</definedName>
    <definedName name="____osf2" localSheetId="9">#REF!</definedName>
    <definedName name="____osf2" localSheetId="11">#REF!</definedName>
    <definedName name="____osf2" localSheetId="7">#REF!</definedName>
    <definedName name="____osf2">#REF!</definedName>
    <definedName name="____osf3" localSheetId="8">#REF!</definedName>
    <definedName name="____osf3" localSheetId="9">#REF!</definedName>
    <definedName name="____osf3" localSheetId="11">#REF!</definedName>
    <definedName name="____osf3" localSheetId="7">#REF!</definedName>
    <definedName name="____osf3">#REF!</definedName>
    <definedName name="____osf4" localSheetId="8">#REF!</definedName>
    <definedName name="____osf4" localSheetId="9">#REF!</definedName>
    <definedName name="____osf4" localSheetId="11">#REF!</definedName>
    <definedName name="____osf4" localSheetId="7">#REF!</definedName>
    <definedName name="____osf4">#REF!</definedName>
    <definedName name="____pcc148" localSheetId="8">#REF!</definedName>
    <definedName name="____pcc148" localSheetId="9">#REF!</definedName>
    <definedName name="____pcc148" localSheetId="11">#REF!</definedName>
    <definedName name="____pcc148" localSheetId="7">#REF!</definedName>
    <definedName name="____pcc148">#REF!</definedName>
    <definedName name="____pvc100">'[4]Materials Cost(PCC)'!$G$32</definedName>
    <definedName name="____RWE1" localSheetId="3">#REF!</definedName>
    <definedName name="____RWE1" localSheetId="8">#REF!</definedName>
    <definedName name="____RWE1" localSheetId="9">#REF!</definedName>
    <definedName name="____RWE1" localSheetId="11">#REF!</definedName>
    <definedName name="____RWE1" localSheetId="7">#REF!</definedName>
    <definedName name="____RWE1">#REF!</definedName>
    <definedName name="____SA10" localSheetId="8">#REF!</definedName>
    <definedName name="____SA10" localSheetId="9">#REF!</definedName>
    <definedName name="____SA10" localSheetId="11">#REF!</definedName>
    <definedName name="____SA10" localSheetId="7">#REF!</definedName>
    <definedName name="____SA10">#REF!</definedName>
    <definedName name="____SA20" localSheetId="8">#REF!</definedName>
    <definedName name="____SA20" localSheetId="9">#REF!</definedName>
    <definedName name="____SA20" localSheetId="11">#REF!</definedName>
    <definedName name="____SA20" localSheetId="7">#REF!</definedName>
    <definedName name="____SA20">#REF!</definedName>
    <definedName name="____SA40" localSheetId="8">#REF!</definedName>
    <definedName name="____SA40" localSheetId="9">#REF!</definedName>
    <definedName name="____SA40" localSheetId="11">#REF!</definedName>
    <definedName name="____SA40" localSheetId="7">#REF!</definedName>
    <definedName name="____SA40">#REF!</definedName>
    <definedName name="____Saa40" localSheetId="8">#REF!</definedName>
    <definedName name="____Saa40" localSheetId="9">#REF!</definedName>
    <definedName name="____Saa40" localSheetId="11">#REF!</definedName>
    <definedName name="____Saa40" localSheetId="7">#REF!</definedName>
    <definedName name="____Saa40">#REF!</definedName>
    <definedName name="____Sab40" localSheetId="8">#REF!</definedName>
    <definedName name="____Sab40" localSheetId="9">#REF!</definedName>
    <definedName name="____Sab40" localSheetId="11">#REF!</definedName>
    <definedName name="____Sab40" localSheetId="7">#REF!</definedName>
    <definedName name="____Sab40">#REF!</definedName>
    <definedName name="____sbm1" localSheetId="8">#REF!</definedName>
    <definedName name="____sbm1" localSheetId="9">#REF!</definedName>
    <definedName name="____sbm1" localSheetId="11">#REF!</definedName>
    <definedName name="____sbm1" localSheetId="7">#REF!</definedName>
    <definedName name="____sbm1">#REF!</definedName>
    <definedName name="____sbm2" localSheetId="8">#REF!</definedName>
    <definedName name="____sbm2" localSheetId="9">#REF!</definedName>
    <definedName name="____sbm2" localSheetId="11">#REF!</definedName>
    <definedName name="____sbm2" localSheetId="7">#REF!</definedName>
    <definedName name="____sbm2">#REF!</definedName>
    <definedName name="____sbm3" localSheetId="8">#REF!</definedName>
    <definedName name="____sbm3" localSheetId="9">#REF!</definedName>
    <definedName name="____sbm3" localSheetId="11">#REF!</definedName>
    <definedName name="____sbm3" localSheetId="7">#REF!</definedName>
    <definedName name="____sbm3">#REF!</definedName>
    <definedName name="____sbm4" localSheetId="8">#REF!</definedName>
    <definedName name="____sbm4" localSheetId="9">#REF!</definedName>
    <definedName name="____sbm4" localSheetId="11">#REF!</definedName>
    <definedName name="____sbm4" localSheetId="7">#REF!</definedName>
    <definedName name="____sbm4">#REF!</definedName>
    <definedName name="____sd1" localSheetId="8">[5]Electrical!#REF!</definedName>
    <definedName name="____sd1" localSheetId="9">[5]Electrical!#REF!</definedName>
    <definedName name="____sd1" localSheetId="11">[5]Electrical!#REF!</definedName>
    <definedName name="____sd1" localSheetId="7">[5]Electrical!#REF!</definedName>
    <definedName name="____sd1">[5]Electrical!#REF!</definedName>
    <definedName name="____sd10" localSheetId="8">[5]Electrical!#REF!</definedName>
    <definedName name="____sd10" localSheetId="9">[5]Electrical!#REF!</definedName>
    <definedName name="____sd10" localSheetId="11">[5]Electrical!#REF!</definedName>
    <definedName name="____sd10" localSheetId="7">[5]Electrical!#REF!</definedName>
    <definedName name="____sd10">[5]Electrical!#REF!</definedName>
    <definedName name="____sd11" localSheetId="8">[5]Electrical!#REF!</definedName>
    <definedName name="____sd11" localSheetId="9">[5]Electrical!#REF!</definedName>
    <definedName name="____sd11" localSheetId="11">[5]Electrical!#REF!</definedName>
    <definedName name="____sd11" localSheetId="7">[5]Electrical!#REF!</definedName>
    <definedName name="____sd11">[5]Electrical!#REF!</definedName>
    <definedName name="____sd12" localSheetId="8">[5]Electrical!#REF!</definedName>
    <definedName name="____sd12" localSheetId="9">[5]Electrical!#REF!</definedName>
    <definedName name="____sd12" localSheetId="11">[5]Electrical!#REF!</definedName>
    <definedName name="____sd12" localSheetId="7">[5]Electrical!#REF!</definedName>
    <definedName name="____sd12">[5]Electrical!#REF!</definedName>
    <definedName name="____sd13" localSheetId="8">[5]Electrical!#REF!</definedName>
    <definedName name="____sd13" localSheetId="9">[5]Electrical!#REF!</definedName>
    <definedName name="____sd13" localSheetId="11">[5]Electrical!#REF!</definedName>
    <definedName name="____sd13" localSheetId="7">[5]Electrical!#REF!</definedName>
    <definedName name="____sd13">[5]Electrical!#REF!</definedName>
    <definedName name="____sd14" localSheetId="8">[5]Electrical!#REF!</definedName>
    <definedName name="____sd14" localSheetId="9">[5]Electrical!#REF!</definedName>
    <definedName name="____sd14" localSheetId="11">[5]Electrical!#REF!</definedName>
    <definedName name="____sd14" localSheetId="7">[5]Electrical!#REF!</definedName>
    <definedName name="____sd14">[5]Electrical!#REF!</definedName>
    <definedName name="____sd2" localSheetId="8">[5]Electrical!#REF!</definedName>
    <definedName name="____sd2" localSheetId="9">[5]Electrical!#REF!</definedName>
    <definedName name="____sd2" localSheetId="11">[5]Electrical!#REF!</definedName>
    <definedName name="____sd2" localSheetId="7">[5]Electrical!#REF!</definedName>
    <definedName name="____sd2">[5]Electrical!#REF!</definedName>
    <definedName name="____sd3" localSheetId="8">[5]Electrical!#REF!</definedName>
    <definedName name="____sd3" localSheetId="9">[5]Electrical!#REF!</definedName>
    <definedName name="____sd3" localSheetId="11">[5]Electrical!#REF!</definedName>
    <definedName name="____sd3" localSheetId="7">[5]Electrical!#REF!</definedName>
    <definedName name="____sd3">[5]Electrical!#REF!</definedName>
    <definedName name="____sd4" localSheetId="8">#REF!</definedName>
    <definedName name="____sd4" localSheetId="9">#REF!</definedName>
    <definedName name="____sd4" localSheetId="11">#REF!</definedName>
    <definedName name="____sd4" localSheetId="7">#REF!</definedName>
    <definedName name="____sd4">#REF!</definedName>
    <definedName name="____sd5" localSheetId="8">[5]Electrical!#REF!</definedName>
    <definedName name="____sd5" localSheetId="9">[5]Electrical!#REF!</definedName>
    <definedName name="____sd5" localSheetId="11">[5]Electrical!#REF!</definedName>
    <definedName name="____sd5" localSheetId="7">[5]Electrical!#REF!</definedName>
    <definedName name="____sd5">[5]Electrical!#REF!</definedName>
    <definedName name="____sd6" localSheetId="8">[5]Electrical!#REF!</definedName>
    <definedName name="____sd6" localSheetId="9">[5]Electrical!#REF!</definedName>
    <definedName name="____sd6" localSheetId="11">[5]Electrical!#REF!</definedName>
    <definedName name="____sd6" localSheetId="7">[5]Electrical!#REF!</definedName>
    <definedName name="____sd6">[5]Electrical!#REF!</definedName>
    <definedName name="____sd7" localSheetId="8">[5]Electrical!#REF!</definedName>
    <definedName name="____sd7" localSheetId="9">[5]Electrical!#REF!</definedName>
    <definedName name="____sd7" localSheetId="11">[5]Electrical!#REF!</definedName>
    <definedName name="____sd7" localSheetId="7">[5]Electrical!#REF!</definedName>
    <definedName name="____sd7">[5]Electrical!#REF!</definedName>
    <definedName name="____sd8" localSheetId="8">[5]Electrical!#REF!</definedName>
    <definedName name="____sd8" localSheetId="9">[5]Electrical!#REF!</definedName>
    <definedName name="____sd8" localSheetId="11">[5]Electrical!#REF!</definedName>
    <definedName name="____sd8" localSheetId="7">[5]Electrical!#REF!</definedName>
    <definedName name="____sd8">[5]Electrical!#REF!</definedName>
    <definedName name="____sd9" localSheetId="8">[5]Electrical!#REF!</definedName>
    <definedName name="____sd9" localSheetId="9">[5]Electrical!#REF!</definedName>
    <definedName name="____sd9" localSheetId="11">[5]Electrical!#REF!</definedName>
    <definedName name="____sd9" localSheetId="7">[5]Electrical!#REF!</definedName>
    <definedName name="____sd9">[5]Electrical!#REF!</definedName>
    <definedName name="____ssf1" localSheetId="8">#REF!</definedName>
    <definedName name="____ssf1" localSheetId="9">#REF!</definedName>
    <definedName name="____ssf1" localSheetId="11">#REF!</definedName>
    <definedName name="____ssf1" localSheetId="7">#REF!</definedName>
    <definedName name="____ssf1">#REF!</definedName>
    <definedName name="____ssf2" localSheetId="8">#REF!</definedName>
    <definedName name="____ssf2" localSheetId="9">#REF!</definedName>
    <definedName name="____ssf2" localSheetId="11">#REF!</definedName>
    <definedName name="____ssf2" localSheetId="7">#REF!</definedName>
    <definedName name="____ssf2">#REF!</definedName>
    <definedName name="____ssf3" localSheetId="8">#REF!</definedName>
    <definedName name="____ssf3" localSheetId="9">#REF!</definedName>
    <definedName name="____ssf3" localSheetId="11">#REF!</definedName>
    <definedName name="____ssf3" localSheetId="7">#REF!</definedName>
    <definedName name="____ssf3">#REF!</definedName>
    <definedName name="____ssf4" localSheetId="8">#REF!</definedName>
    <definedName name="____ssf4" localSheetId="9">#REF!</definedName>
    <definedName name="____ssf4" localSheetId="11">#REF!</definedName>
    <definedName name="____ssf4" localSheetId="7">#REF!</definedName>
    <definedName name="____ssf4">#REF!</definedName>
    <definedName name="____st12" localSheetId="8">#REF!</definedName>
    <definedName name="____st12" localSheetId="9">#REF!</definedName>
    <definedName name="____st12" localSheetId="11">#REF!</definedName>
    <definedName name="____st12" localSheetId="7">#REF!</definedName>
    <definedName name="____st12">#REF!</definedName>
    <definedName name="____st2" localSheetId="8">#REF!</definedName>
    <definedName name="____st2" localSheetId="9">#REF!</definedName>
    <definedName name="____st2" localSheetId="11">#REF!</definedName>
    <definedName name="____st2" localSheetId="7">#REF!</definedName>
    <definedName name="____st2">#REF!</definedName>
    <definedName name="____st4" localSheetId="8">#REF!</definedName>
    <definedName name="____st4" localSheetId="9">#REF!</definedName>
    <definedName name="____st4" localSheetId="11">#REF!</definedName>
    <definedName name="____st4" localSheetId="7">#REF!</definedName>
    <definedName name="____st4">#REF!</definedName>
    <definedName name="____st53" localSheetId="8">#REF!</definedName>
    <definedName name="____st53" localSheetId="9">#REF!</definedName>
    <definedName name="____st53" localSheetId="11">#REF!</definedName>
    <definedName name="____st53" localSheetId="7">#REF!</definedName>
    <definedName name="____st53">#REF!</definedName>
    <definedName name="____st6" localSheetId="8">#REF!</definedName>
    <definedName name="____st6" localSheetId="9">#REF!</definedName>
    <definedName name="____st6" localSheetId="11">#REF!</definedName>
    <definedName name="____st6" localSheetId="7">#REF!</definedName>
    <definedName name="____st6">#REF!</definedName>
    <definedName name="____st63" localSheetId="8">#REF!</definedName>
    <definedName name="____st63" localSheetId="9">#REF!</definedName>
    <definedName name="____st63" localSheetId="11">#REF!</definedName>
    <definedName name="____st63" localSheetId="7">#REF!</definedName>
    <definedName name="____st63">#REF!</definedName>
    <definedName name="____st7" localSheetId="8">#REF!</definedName>
    <definedName name="____st7" localSheetId="9">#REF!</definedName>
    <definedName name="____st7" localSheetId="11">#REF!</definedName>
    <definedName name="____st7" localSheetId="7">#REF!</definedName>
    <definedName name="____st7">#REF!</definedName>
    <definedName name="____st8" localSheetId="8">#REF!</definedName>
    <definedName name="____st8" localSheetId="9">#REF!</definedName>
    <definedName name="____st8" localSheetId="11">#REF!</definedName>
    <definedName name="____st8" localSheetId="7">#REF!</definedName>
    <definedName name="____st8">#REF!</definedName>
    <definedName name="____st90" localSheetId="8">#REF!</definedName>
    <definedName name="____st90" localSheetId="9">#REF!</definedName>
    <definedName name="____st90" localSheetId="11">#REF!</definedName>
    <definedName name="____st90" localSheetId="7">#REF!</definedName>
    <definedName name="____st90">#REF!</definedName>
    <definedName name="____tra1" localSheetId="8">#REF!</definedName>
    <definedName name="____tra1" localSheetId="9">#REF!</definedName>
    <definedName name="____tra1" localSheetId="11">#REF!</definedName>
    <definedName name="____tra1" localSheetId="7">#REF!</definedName>
    <definedName name="____tra1">#REF!</definedName>
    <definedName name="____tra2" localSheetId="8">#REF!</definedName>
    <definedName name="____tra2" localSheetId="9">#REF!</definedName>
    <definedName name="____tra2" localSheetId="11">#REF!</definedName>
    <definedName name="____tra2" localSheetId="7">#REF!</definedName>
    <definedName name="____tra2">#REF!</definedName>
    <definedName name="____WD2" localSheetId="8">[6]girder!#REF!</definedName>
    <definedName name="____WD2" localSheetId="9">[6]girder!#REF!</definedName>
    <definedName name="____WD2" localSheetId="11">[6]girder!#REF!</definedName>
    <definedName name="____WD2" localSheetId="7">[6]girder!#REF!</definedName>
    <definedName name="____WD2">[6]girder!#REF!</definedName>
    <definedName name="____WD3" localSheetId="8">[6]girder!#REF!</definedName>
    <definedName name="____WD3" localSheetId="9">[6]girder!#REF!</definedName>
    <definedName name="____WD3" localSheetId="11">[6]girder!#REF!</definedName>
    <definedName name="____WD3" localSheetId="7">[6]girder!#REF!</definedName>
    <definedName name="____WD3">[6]girder!#REF!</definedName>
    <definedName name="____WD4" localSheetId="8">[6]girder!#REF!</definedName>
    <definedName name="____WD4" localSheetId="9">[6]girder!#REF!</definedName>
    <definedName name="____WD4" localSheetId="11">[6]girder!#REF!</definedName>
    <definedName name="____WD4" localSheetId="7">[6]girder!#REF!</definedName>
    <definedName name="____WD4">[6]girder!#REF!</definedName>
    <definedName name="____WL1" localSheetId="8">[6]girder!#REF!</definedName>
    <definedName name="____WL1" localSheetId="9">[6]girder!#REF!</definedName>
    <definedName name="____WL1" localSheetId="11">[6]girder!#REF!</definedName>
    <definedName name="____WL1" localSheetId="7">[6]girder!#REF!</definedName>
    <definedName name="____WL1">[6]girder!#REF!</definedName>
    <definedName name="____WL2" localSheetId="8">[6]girder!#REF!</definedName>
    <definedName name="____WL2" localSheetId="9">[6]girder!#REF!</definedName>
    <definedName name="____WL2" localSheetId="11">[6]girder!#REF!</definedName>
    <definedName name="____WL2" localSheetId="7">[6]girder!#REF!</definedName>
    <definedName name="____WL2">[6]girder!#REF!</definedName>
    <definedName name="____WL3" localSheetId="8">[6]girder!#REF!</definedName>
    <definedName name="____WL3" localSheetId="9">[6]girder!#REF!</definedName>
    <definedName name="____WL3" localSheetId="11">[6]girder!#REF!</definedName>
    <definedName name="____WL3" localSheetId="7">[6]girder!#REF!</definedName>
    <definedName name="____WL3">[6]girder!#REF!</definedName>
    <definedName name="____WL4" localSheetId="8">[6]girder!#REF!</definedName>
    <definedName name="____WL4" localSheetId="9">[6]girder!#REF!</definedName>
    <definedName name="____WL4" localSheetId="11">[6]girder!#REF!</definedName>
    <definedName name="____WL4" localSheetId="7">[6]girder!#REF!</definedName>
    <definedName name="____WL4">[6]girder!#REF!</definedName>
    <definedName name="____ww2" localSheetId="8">#REF!</definedName>
    <definedName name="____ww2" localSheetId="9">#REF!</definedName>
    <definedName name="____ww2" localSheetId="11">#REF!</definedName>
    <definedName name="____ww2" localSheetId="7">#REF!</definedName>
    <definedName name="____ww2">#REF!</definedName>
    <definedName name="____XH1">[3]girder!$H$49</definedName>
    <definedName name="____XH2">[3]girder!$H$50</definedName>
    <definedName name="___A65539" localSheetId="4">#REF!</definedName>
    <definedName name="___A65539" localSheetId="3">#REF!</definedName>
    <definedName name="___A65539" localSheetId="8">#REF!</definedName>
    <definedName name="___A65539" localSheetId="9">#REF!</definedName>
    <definedName name="___A65539" localSheetId="11">#REF!</definedName>
    <definedName name="___A65539" localSheetId="2">#REF!</definedName>
    <definedName name="___A65539" localSheetId="7">#REF!</definedName>
    <definedName name="___A65539">#REF!</definedName>
    <definedName name="___ach1" localSheetId="4">#REF!</definedName>
    <definedName name="___ach1" localSheetId="10">#REF!</definedName>
    <definedName name="___ach1" localSheetId="8">#REF!</definedName>
    <definedName name="___ach1" localSheetId="9">#REF!</definedName>
    <definedName name="___ach1" localSheetId="11">#REF!</definedName>
    <definedName name="___ach1" localSheetId="2">#REF!</definedName>
    <definedName name="___ach1" localSheetId="7">#REF!</definedName>
    <definedName name="___ach1">#REF!</definedName>
    <definedName name="___agg10">'[1]Materials Cost'!$G$13</definedName>
    <definedName name="___agg20">'[1]Materials Cost'!$G$10</definedName>
    <definedName name="___blg4" localSheetId="8">'[2]Sqn _Main_ Abs'!#REF!</definedName>
    <definedName name="___blg4" localSheetId="9">'[2]Sqn _Main_ Abs'!#REF!</definedName>
    <definedName name="___blg4" localSheetId="11">'[2]Sqn _Main_ Abs'!#REF!</definedName>
    <definedName name="___blg4" localSheetId="7">'[2]Sqn _Main_ Abs'!#REF!</definedName>
    <definedName name="___blg4">'[2]Sqn _Main_ Abs'!#REF!</definedName>
    <definedName name="___car2" localSheetId="8">#REF!</definedName>
    <definedName name="___car2" localSheetId="9">#REF!</definedName>
    <definedName name="___car2" localSheetId="11">#REF!</definedName>
    <definedName name="___car2" localSheetId="7">#REF!</definedName>
    <definedName name="___car2">#REF!</definedName>
    <definedName name="___csa40" localSheetId="8">#REF!</definedName>
    <definedName name="___csa40" localSheetId="9">#REF!</definedName>
    <definedName name="___csa40" localSheetId="11">#REF!</definedName>
    <definedName name="___csa40" localSheetId="7">#REF!</definedName>
    <definedName name="___csa40">#REF!</definedName>
    <definedName name="___csb40" localSheetId="8">#REF!</definedName>
    <definedName name="___csb40" localSheetId="9">#REF!</definedName>
    <definedName name="___csb40" localSheetId="11">#REF!</definedName>
    <definedName name="___csb40" localSheetId="7">#REF!</definedName>
    <definedName name="___csb40">#REF!</definedName>
    <definedName name="___hmp100" localSheetId="8">#REF!</definedName>
    <definedName name="___hmp100" localSheetId="9">#REF!</definedName>
    <definedName name="___hmp100" localSheetId="11">#REF!</definedName>
    <definedName name="___hmp100" localSheetId="7">#REF!</definedName>
    <definedName name="___hmp100">#REF!</definedName>
    <definedName name="___hmp120" localSheetId="8">#REF!</definedName>
    <definedName name="___hmp120" localSheetId="9">#REF!</definedName>
    <definedName name="___hmp120" localSheetId="11">#REF!</definedName>
    <definedName name="___hmp120" localSheetId="7">#REF!</definedName>
    <definedName name="___hmp120">#REF!</definedName>
    <definedName name="___HND1">[3]girder!$H$34</definedName>
    <definedName name="___HND2">[3]girder!$H$36</definedName>
    <definedName name="___HNW1">[3]girder!$H$35</definedName>
    <definedName name="___HNW2">[3]girder!$H$37</definedName>
    <definedName name="___Ind1" localSheetId="8">#REF!</definedName>
    <definedName name="___Ind1" localSheetId="9">#REF!</definedName>
    <definedName name="___Ind1" localSheetId="11">#REF!</definedName>
    <definedName name="___Ind1" localSheetId="7">#REF!</definedName>
    <definedName name="___Ind1">#REF!</definedName>
    <definedName name="___Ind3" localSheetId="8">#REF!</definedName>
    <definedName name="___Ind3" localSheetId="9">#REF!</definedName>
    <definedName name="___Ind3" localSheetId="11">#REF!</definedName>
    <definedName name="___Ind3" localSheetId="7">#REF!</definedName>
    <definedName name="___Ind3">#REF!</definedName>
    <definedName name="___Ind4" localSheetId="8">#REF!</definedName>
    <definedName name="___Ind4" localSheetId="9">#REF!</definedName>
    <definedName name="___Ind4" localSheetId="11">#REF!</definedName>
    <definedName name="___Ind4" localSheetId="7">#REF!</definedName>
    <definedName name="___Ind4">#REF!</definedName>
    <definedName name="___Iri2" localSheetId="8">#REF!</definedName>
    <definedName name="___Iri2" localSheetId="9">#REF!</definedName>
    <definedName name="___Iri2" localSheetId="11">#REF!</definedName>
    <definedName name="___Iri2" localSheetId="7">#REF!</definedName>
    <definedName name="___Iri2">#REF!</definedName>
    <definedName name="___Iro2" localSheetId="8">#REF!</definedName>
    <definedName name="___Iro2" localSheetId="9">#REF!</definedName>
    <definedName name="___Iro2" localSheetId="11">#REF!</definedName>
    <definedName name="___Iro2" localSheetId="7">#REF!</definedName>
    <definedName name="___Iro2">#REF!</definedName>
    <definedName name="___ma1" localSheetId="8">#REF!</definedName>
    <definedName name="___ma1" localSheetId="9">#REF!</definedName>
    <definedName name="___ma1" localSheetId="11">#REF!</definedName>
    <definedName name="___ma1" localSheetId="7">#REF!</definedName>
    <definedName name="___ma1">#REF!</definedName>
    <definedName name="___ma2" localSheetId="8">#REF!</definedName>
    <definedName name="___ma2" localSheetId="9">#REF!</definedName>
    <definedName name="___ma2" localSheetId="11">#REF!</definedName>
    <definedName name="___ma2" localSheetId="7">#REF!</definedName>
    <definedName name="___ma2">#REF!</definedName>
    <definedName name="___mas1" localSheetId="8">#REF!</definedName>
    <definedName name="___mas1" localSheetId="9">#REF!</definedName>
    <definedName name="___mas1" localSheetId="11">#REF!</definedName>
    <definedName name="___mas1" localSheetId="7">#REF!</definedName>
    <definedName name="___mas1">#REF!</definedName>
    <definedName name="___ms6" localSheetId="8">#REF!</definedName>
    <definedName name="___ms6" localSheetId="9">#REF!</definedName>
    <definedName name="___ms6" localSheetId="11">#REF!</definedName>
    <definedName name="___ms6" localSheetId="7">#REF!</definedName>
    <definedName name="___ms6">#REF!</definedName>
    <definedName name="___ms8" localSheetId="8">#REF!</definedName>
    <definedName name="___ms8" localSheetId="9">#REF!</definedName>
    <definedName name="___ms8" localSheetId="11">#REF!</definedName>
    <definedName name="___ms8" localSheetId="7">#REF!</definedName>
    <definedName name="___ms8">#REF!</definedName>
    <definedName name="___mz1" localSheetId="8">#REF!</definedName>
    <definedName name="___mz1" localSheetId="9">#REF!</definedName>
    <definedName name="___mz1" localSheetId="11">#REF!</definedName>
    <definedName name="___mz1" localSheetId="7">#REF!</definedName>
    <definedName name="___mz1">#REF!</definedName>
    <definedName name="___mz2" localSheetId="8">#REF!</definedName>
    <definedName name="___mz2" localSheetId="9">#REF!</definedName>
    <definedName name="___mz2" localSheetId="11">#REF!</definedName>
    <definedName name="___mz2" localSheetId="7">#REF!</definedName>
    <definedName name="___mz2">#REF!</definedName>
    <definedName name="___obm1" localSheetId="8">#REF!</definedName>
    <definedName name="___obm1" localSheetId="9">#REF!</definedName>
    <definedName name="___obm1" localSheetId="11">#REF!</definedName>
    <definedName name="___obm1" localSheetId="7">#REF!</definedName>
    <definedName name="___obm1">#REF!</definedName>
    <definedName name="___obm2" localSheetId="8">#REF!</definedName>
    <definedName name="___obm2" localSheetId="9">#REF!</definedName>
    <definedName name="___obm2" localSheetId="11">#REF!</definedName>
    <definedName name="___obm2" localSheetId="7">#REF!</definedName>
    <definedName name="___obm2">#REF!</definedName>
    <definedName name="___obm3" localSheetId="8">#REF!</definedName>
    <definedName name="___obm3" localSheetId="9">#REF!</definedName>
    <definedName name="___obm3" localSheetId="11">#REF!</definedName>
    <definedName name="___obm3" localSheetId="7">#REF!</definedName>
    <definedName name="___obm3">#REF!</definedName>
    <definedName name="___obm4" localSheetId="8">#REF!</definedName>
    <definedName name="___obm4" localSheetId="9">#REF!</definedName>
    <definedName name="___obm4" localSheetId="11">#REF!</definedName>
    <definedName name="___obm4" localSheetId="7">#REF!</definedName>
    <definedName name="___obm4">#REF!</definedName>
    <definedName name="___Od1" localSheetId="8">#REF!</definedName>
    <definedName name="___Od1" localSheetId="9">#REF!</definedName>
    <definedName name="___Od1" localSheetId="11">#REF!</definedName>
    <definedName name="___Od1" localSheetId="7">#REF!</definedName>
    <definedName name="___Od1">#REF!</definedName>
    <definedName name="___Od3" localSheetId="8">#REF!</definedName>
    <definedName name="___Od3" localSheetId="9">#REF!</definedName>
    <definedName name="___Od3" localSheetId="11">#REF!</definedName>
    <definedName name="___Od3" localSheetId="7">#REF!</definedName>
    <definedName name="___Od3">#REF!</definedName>
    <definedName name="___Od4" localSheetId="8">#REF!</definedName>
    <definedName name="___Od4" localSheetId="9">#REF!</definedName>
    <definedName name="___Od4" localSheetId="11">#REF!</definedName>
    <definedName name="___Od4" localSheetId="7">#REF!</definedName>
    <definedName name="___Od4">#REF!</definedName>
    <definedName name="___ohp1" localSheetId="8">#REF!</definedName>
    <definedName name="___ohp1" localSheetId="9">#REF!</definedName>
    <definedName name="___ohp1" localSheetId="11">#REF!</definedName>
    <definedName name="___ohp1" localSheetId="7">#REF!</definedName>
    <definedName name="___ohp1">#REF!</definedName>
    <definedName name="___osf1" localSheetId="8">#REF!</definedName>
    <definedName name="___osf1" localSheetId="9">#REF!</definedName>
    <definedName name="___osf1" localSheetId="11">#REF!</definedName>
    <definedName name="___osf1" localSheetId="7">#REF!</definedName>
    <definedName name="___osf1">#REF!</definedName>
    <definedName name="___osf2" localSheetId="8">#REF!</definedName>
    <definedName name="___osf2" localSheetId="9">#REF!</definedName>
    <definedName name="___osf2" localSheetId="11">#REF!</definedName>
    <definedName name="___osf2" localSheetId="7">#REF!</definedName>
    <definedName name="___osf2">#REF!</definedName>
    <definedName name="___osf3" localSheetId="8">#REF!</definedName>
    <definedName name="___osf3" localSheetId="9">#REF!</definedName>
    <definedName name="___osf3" localSheetId="11">#REF!</definedName>
    <definedName name="___osf3" localSheetId="7">#REF!</definedName>
    <definedName name="___osf3">#REF!</definedName>
    <definedName name="___osf4" localSheetId="8">#REF!</definedName>
    <definedName name="___osf4" localSheetId="9">#REF!</definedName>
    <definedName name="___osf4" localSheetId="11">#REF!</definedName>
    <definedName name="___osf4" localSheetId="7">#REF!</definedName>
    <definedName name="___osf4">#REF!</definedName>
    <definedName name="___pcc148" localSheetId="8">#REF!</definedName>
    <definedName name="___pcc148" localSheetId="9">#REF!</definedName>
    <definedName name="___pcc148" localSheetId="11">#REF!</definedName>
    <definedName name="___pcc148" localSheetId="7">#REF!</definedName>
    <definedName name="___pcc148">#REF!</definedName>
    <definedName name="___pvc100">'[4]Materials Cost(PCC)'!$G$32</definedName>
    <definedName name="___RWE1" localSheetId="4">#REF!</definedName>
    <definedName name="___RWE1" localSheetId="10">#REF!</definedName>
    <definedName name="___RWE1" localSheetId="3">#REF!</definedName>
    <definedName name="___RWE1" localSheetId="8">#REF!</definedName>
    <definedName name="___RWE1" localSheetId="9">#REF!</definedName>
    <definedName name="___RWE1" localSheetId="11">#REF!</definedName>
    <definedName name="___RWE1" localSheetId="2">#REF!</definedName>
    <definedName name="___RWE1" localSheetId="7">#REF!</definedName>
    <definedName name="___RWE1">#REF!</definedName>
    <definedName name="___SA10" localSheetId="8">#REF!</definedName>
    <definedName name="___SA10" localSheetId="9">#REF!</definedName>
    <definedName name="___SA10" localSheetId="11">#REF!</definedName>
    <definedName name="___SA10" localSheetId="7">#REF!</definedName>
    <definedName name="___SA10">#REF!</definedName>
    <definedName name="___SA20" localSheetId="8">#REF!</definedName>
    <definedName name="___SA20" localSheetId="9">#REF!</definedName>
    <definedName name="___SA20" localSheetId="11">#REF!</definedName>
    <definedName name="___SA20" localSheetId="7">#REF!</definedName>
    <definedName name="___SA20">#REF!</definedName>
    <definedName name="___SA40" localSheetId="8">#REF!</definedName>
    <definedName name="___SA40" localSheetId="9">#REF!</definedName>
    <definedName name="___SA40" localSheetId="11">#REF!</definedName>
    <definedName name="___SA40" localSheetId="7">#REF!</definedName>
    <definedName name="___SA40">#REF!</definedName>
    <definedName name="___Saa40" localSheetId="8">#REF!</definedName>
    <definedName name="___Saa40" localSheetId="9">#REF!</definedName>
    <definedName name="___Saa40" localSheetId="11">#REF!</definedName>
    <definedName name="___Saa40" localSheetId="7">#REF!</definedName>
    <definedName name="___Saa40">#REF!</definedName>
    <definedName name="___Sab40" localSheetId="8">#REF!</definedName>
    <definedName name="___Sab40" localSheetId="9">#REF!</definedName>
    <definedName name="___Sab40" localSheetId="11">#REF!</definedName>
    <definedName name="___Sab40" localSheetId="7">#REF!</definedName>
    <definedName name="___Sab40">#REF!</definedName>
    <definedName name="___sbm1" localSheetId="8">#REF!</definedName>
    <definedName name="___sbm1" localSheetId="9">#REF!</definedName>
    <definedName name="___sbm1" localSheetId="11">#REF!</definedName>
    <definedName name="___sbm1" localSheetId="7">#REF!</definedName>
    <definedName name="___sbm1">#REF!</definedName>
    <definedName name="___sbm2" localSheetId="8">#REF!</definedName>
    <definedName name="___sbm2" localSheetId="9">#REF!</definedName>
    <definedName name="___sbm2" localSheetId="11">#REF!</definedName>
    <definedName name="___sbm2" localSheetId="7">#REF!</definedName>
    <definedName name="___sbm2">#REF!</definedName>
    <definedName name="___sbm3" localSheetId="8">#REF!</definedName>
    <definedName name="___sbm3" localSheetId="9">#REF!</definedName>
    <definedName name="___sbm3" localSheetId="11">#REF!</definedName>
    <definedName name="___sbm3" localSheetId="7">#REF!</definedName>
    <definedName name="___sbm3">#REF!</definedName>
    <definedName name="___sbm4" localSheetId="8">#REF!</definedName>
    <definedName name="___sbm4" localSheetId="9">#REF!</definedName>
    <definedName name="___sbm4" localSheetId="11">#REF!</definedName>
    <definedName name="___sbm4" localSheetId="7">#REF!</definedName>
    <definedName name="___sbm4">#REF!</definedName>
    <definedName name="___sd1" localSheetId="8">[5]Electrical!#REF!</definedName>
    <definedName name="___sd1" localSheetId="9">[5]Electrical!#REF!</definedName>
    <definedName name="___sd1" localSheetId="11">[5]Electrical!#REF!</definedName>
    <definedName name="___sd1" localSheetId="7">[5]Electrical!#REF!</definedName>
    <definedName name="___sd1">[5]Electrical!#REF!</definedName>
    <definedName name="___sd10" localSheetId="8">[5]Electrical!#REF!</definedName>
    <definedName name="___sd10" localSheetId="9">[5]Electrical!#REF!</definedName>
    <definedName name="___sd10" localSheetId="11">[5]Electrical!#REF!</definedName>
    <definedName name="___sd10" localSheetId="7">[5]Electrical!#REF!</definedName>
    <definedName name="___sd10">[5]Electrical!#REF!</definedName>
    <definedName name="___sd11" localSheetId="8">[5]Electrical!#REF!</definedName>
    <definedName name="___sd11" localSheetId="9">[5]Electrical!#REF!</definedName>
    <definedName name="___sd11" localSheetId="11">[5]Electrical!#REF!</definedName>
    <definedName name="___sd11" localSheetId="7">[5]Electrical!#REF!</definedName>
    <definedName name="___sd11">[5]Electrical!#REF!</definedName>
    <definedName name="___sd12" localSheetId="8">[5]Electrical!#REF!</definedName>
    <definedName name="___sd12" localSheetId="9">[5]Electrical!#REF!</definedName>
    <definedName name="___sd12" localSheetId="11">[5]Electrical!#REF!</definedName>
    <definedName name="___sd12" localSheetId="7">[5]Electrical!#REF!</definedName>
    <definedName name="___sd12">[5]Electrical!#REF!</definedName>
    <definedName name="___sd13" localSheetId="8">[5]Electrical!#REF!</definedName>
    <definedName name="___sd13" localSheetId="9">[5]Electrical!#REF!</definedName>
    <definedName name="___sd13" localSheetId="11">[5]Electrical!#REF!</definedName>
    <definedName name="___sd13" localSheetId="7">[5]Electrical!#REF!</definedName>
    <definedName name="___sd13">[5]Electrical!#REF!</definedName>
    <definedName name="___sd14" localSheetId="8">[5]Electrical!#REF!</definedName>
    <definedName name="___sd14" localSheetId="9">[5]Electrical!#REF!</definedName>
    <definedName name="___sd14" localSheetId="11">[5]Electrical!#REF!</definedName>
    <definedName name="___sd14" localSheetId="7">[5]Electrical!#REF!</definedName>
    <definedName name="___sd14">[5]Electrical!#REF!</definedName>
    <definedName name="___sd2" localSheetId="8">[5]Electrical!#REF!</definedName>
    <definedName name="___sd2" localSheetId="9">[5]Electrical!#REF!</definedName>
    <definedName name="___sd2" localSheetId="11">[5]Electrical!#REF!</definedName>
    <definedName name="___sd2" localSheetId="7">[5]Electrical!#REF!</definedName>
    <definedName name="___sd2">[5]Electrical!#REF!</definedName>
    <definedName name="___sd3" localSheetId="8">[5]Electrical!#REF!</definedName>
    <definedName name="___sd3" localSheetId="9">[5]Electrical!#REF!</definedName>
    <definedName name="___sd3" localSheetId="11">[5]Electrical!#REF!</definedName>
    <definedName name="___sd3" localSheetId="7">[5]Electrical!#REF!</definedName>
    <definedName name="___sd3">[5]Electrical!#REF!</definedName>
    <definedName name="___sd4" localSheetId="8">#REF!</definedName>
    <definedName name="___sd4" localSheetId="9">#REF!</definedName>
    <definedName name="___sd4" localSheetId="11">#REF!</definedName>
    <definedName name="___sd4" localSheetId="7">#REF!</definedName>
    <definedName name="___sd4">#REF!</definedName>
    <definedName name="___sd5" localSheetId="8">[5]Electrical!#REF!</definedName>
    <definedName name="___sd5" localSheetId="9">[5]Electrical!#REF!</definedName>
    <definedName name="___sd5" localSheetId="11">[5]Electrical!#REF!</definedName>
    <definedName name="___sd5" localSheetId="7">[5]Electrical!#REF!</definedName>
    <definedName name="___sd5">[5]Electrical!#REF!</definedName>
    <definedName name="___sd6" localSheetId="8">[5]Electrical!#REF!</definedName>
    <definedName name="___sd6" localSheetId="9">[5]Electrical!#REF!</definedName>
    <definedName name="___sd6" localSheetId="11">[5]Electrical!#REF!</definedName>
    <definedName name="___sd6" localSheetId="7">[5]Electrical!#REF!</definedName>
    <definedName name="___sd6">[5]Electrical!#REF!</definedName>
    <definedName name="___sd7" localSheetId="8">[5]Electrical!#REF!</definedName>
    <definedName name="___sd7" localSheetId="9">[5]Electrical!#REF!</definedName>
    <definedName name="___sd7" localSheetId="11">[5]Electrical!#REF!</definedName>
    <definedName name="___sd7" localSheetId="7">[5]Electrical!#REF!</definedName>
    <definedName name="___sd7">[5]Electrical!#REF!</definedName>
    <definedName name="___sd8" localSheetId="8">[5]Electrical!#REF!</definedName>
    <definedName name="___sd8" localSheetId="9">[5]Electrical!#REF!</definedName>
    <definedName name="___sd8" localSheetId="11">[5]Electrical!#REF!</definedName>
    <definedName name="___sd8" localSheetId="7">[5]Electrical!#REF!</definedName>
    <definedName name="___sd8">[5]Electrical!#REF!</definedName>
    <definedName name="___sd9" localSheetId="8">[5]Electrical!#REF!</definedName>
    <definedName name="___sd9" localSheetId="9">[5]Electrical!#REF!</definedName>
    <definedName name="___sd9" localSheetId="11">[5]Electrical!#REF!</definedName>
    <definedName name="___sd9" localSheetId="7">[5]Electrical!#REF!</definedName>
    <definedName name="___sd9">[5]Electrical!#REF!</definedName>
    <definedName name="___ssf1" localSheetId="8">#REF!</definedName>
    <definedName name="___ssf1" localSheetId="9">#REF!</definedName>
    <definedName name="___ssf1" localSheetId="11">#REF!</definedName>
    <definedName name="___ssf1" localSheetId="7">#REF!</definedName>
    <definedName name="___ssf1">#REF!</definedName>
    <definedName name="___ssf2" localSheetId="8">#REF!</definedName>
    <definedName name="___ssf2" localSheetId="9">#REF!</definedName>
    <definedName name="___ssf2" localSheetId="11">#REF!</definedName>
    <definedName name="___ssf2" localSheetId="7">#REF!</definedName>
    <definedName name="___ssf2">#REF!</definedName>
    <definedName name="___ssf3" localSheetId="8">#REF!</definedName>
    <definedName name="___ssf3" localSheetId="9">#REF!</definedName>
    <definedName name="___ssf3" localSheetId="11">#REF!</definedName>
    <definedName name="___ssf3" localSheetId="7">#REF!</definedName>
    <definedName name="___ssf3">#REF!</definedName>
    <definedName name="___ssf4" localSheetId="8">#REF!</definedName>
    <definedName name="___ssf4" localSheetId="9">#REF!</definedName>
    <definedName name="___ssf4" localSheetId="11">#REF!</definedName>
    <definedName name="___ssf4" localSheetId="7">#REF!</definedName>
    <definedName name="___ssf4">#REF!</definedName>
    <definedName name="___st12" localSheetId="8">#REF!</definedName>
    <definedName name="___st12" localSheetId="9">#REF!</definedName>
    <definedName name="___st12" localSheetId="11">#REF!</definedName>
    <definedName name="___st12" localSheetId="7">#REF!</definedName>
    <definedName name="___st12">#REF!</definedName>
    <definedName name="___st2" localSheetId="8">#REF!</definedName>
    <definedName name="___st2" localSheetId="9">#REF!</definedName>
    <definedName name="___st2" localSheetId="11">#REF!</definedName>
    <definedName name="___st2" localSheetId="7">#REF!</definedName>
    <definedName name="___st2">#REF!</definedName>
    <definedName name="___st4" localSheetId="8">#REF!</definedName>
    <definedName name="___st4" localSheetId="9">#REF!</definedName>
    <definedName name="___st4" localSheetId="11">#REF!</definedName>
    <definedName name="___st4" localSheetId="7">#REF!</definedName>
    <definedName name="___st4">#REF!</definedName>
    <definedName name="___st53" localSheetId="8">#REF!</definedName>
    <definedName name="___st53" localSheetId="9">#REF!</definedName>
    <definedName name="___st53" localSheetId="11">#REF!</definedName>
    <definedName name="___st53" localSheetId="7">#REF!</definedName>
    <definedName name="___st53">#REF!</definedName>
    <definedName name="___st6" localSheetId="8">#REF!</definedName>
    <definedName name="___st6" localSheetId="9">#REF!</definedName>
    <definedName name="___st6" localSheetId="11">#REF!</definedName>
    <definedName name="___st6" localSheetId="7">#REF!</definedName>
    <definedName name="___st6">#REF!</definedName>
    <definedName name="___st63" localSheetId="8">#REF!</definedName>
    <definedName name="___st63" localSheetId="9">#REF!</definedName>
    <definedName name="___st63" localSheetId="11">#REF!</definedName>
    <definedName name="___st63" localSheetId="7">#REF!</definedName>
    <definedName name="___st63">#REF!</definedName>
    <definedName name="___st7" localSheetId="8">#REF!</definedName>
    <definedName name="___st7" localSheetId="9">#REF!</definedName>
    <definedName name="___st7" localSheetId="11">#REF!</definedName>
    <definedName name="___st7" localSheetId="7">#REF!</definedName>
    <definedName name="___st7">#REF!</definedName>
    <definedName name="___st8" localSheetId="8">#REF!</definedName>
    <definedName name="___st8" localSheetId="9">#REF!</definedName>
    <definedName name="___st8" localSheetId="11">#REF!</definedName>
    <definedName name="___st8" localSheetId="7">#REF!</definedName>
    <definedName name="___st8">#REF!</definedName>
    <definedName name="___st90" localSheetId="8">#REF!</definedName>
    <definedName name="___st90" localSheetId="9">#REF!</definedName>
    <definedName name="___st90" localSheetId="11">#REF!</definedName>
    <definedName name="___st90" localSheetId="7">#REF!</definedName>
    <definedName name="___st90">#REF!</definedName>
    <definedName name="___tra1" localSheetId="8">#REF!</definedName>
    <definedName name="___tra1" localSheetId="9">#REF!</definedName>
    <definedName name="___tra1" localSheetId="11">#REF!</definedName>
    <definedName name="___tra1" localSheetId="7">#REF!</definedName>
    <definedName name="___tra1">#REF!</definedName>
    <definedName name="___tra2" localSheetId="8">#REF!</definedName>
    <definedName name="___tra2" localSheetId="9">#REF!</definedName>
    <definedName name="___tra2" localSheetId="11">#REF!</definedName>
    <definedName name="___tra2" localSheetId="7">#REF!</definedName>
    <definedName name="___tra2">#REF!</definedName>
    <definedName name="___WD2" localSheetId="8">[6]girder!#REF!</definedName>
    <definedName name="___WD2" localSheetId="9">[6]girder!#REF!</definedName>
    <definedName name="___WD2" localSheetId="11">[6]girder!#REF!</definedName>
    <definedName name="___WD2" localSheetId="7">[6]girder!#REF!</definedName>
    <definedName name="___WD2">[6]girder!#REF!</definedName>
    <definedName name="___WD3" localSheetId="8">[6]girder!#REF!</definedName>
    <definedName name="___WD3" localSheetId="9">[6]girder!#REF!</definedName>
    <definedName name="___WD3" localSheetId="11">[6]girder!#REF!</definedName>
    <definedName name="___WD3" localSheetId="7">[6]girder!#REF!</definedName>
    <definedName name="___WD3">[6]girder!#REF!</definedName>
    <definedName name="___WD4" localSheetId="8">[6]girder!#REF!</definedName>
    <definedName name="___WD4" localSheetId="9">[6]girder!#REF!</definedName>
    <definedName name="___WD4" localSheetId="11">[6]girder!#REF!</definedName>
    <definedName name="___WD4" localSheetId="7">[6]girder!#REF!</definedName>
    <definedName name="___WD4">[6]girder!#REF!</definedName>
    <definedName name="___WL1" localSheetId="8">[6]girder!#REF!</definedName>
    <definedName name="___WL1" localSheetId="9">[6]girder!#REF!</definedName>
    <definedName name="___WL1" localSheetId="11">[6]girder!#REF!</definedName>
    <definedName name="___WL1" localSheetId="7">[6]girder!#REF!</definedName>
    <definedName name="___WL1">[6]girder!#REF!</definedName>
    <definedName name="___WL2" localSheetId="8">[6]girder!#REF!</definedName>
    <definedName name="___WL2" localSheetId="9">[6]girder!#REF!</definedName>
    <definedName name="___WL2" localSheetId="11">[6]girder!#REF!</definedName>
    <definedName name="___WL2" localSheetId="7">[6]girder!#REF!</definedName>
    <definedName name="___WL2">[6]girder!#REF!</definedName>
    <definedName name="___WL3" localSheetId="8">[6]girder!#REF!</definedName>
    <definedName name="___WL3" localSheetId="9">[6]girder!#REF!</definedName>
    <definedName name="___WL3" localSheetId="11">[6]girder!#REF!</definedName>
    <definedName name="___WL3" localSheetId="7">[6]girder!#REF!</definedName>
    <definedName name="___WL3">[6]girder!#REF!</definedName>
    <definedName name="___WL4" localSheetId="8">[6]girder!#REF!</definedName>
    <definedName name="___WL4" localSheetId="9">[6]girder!#REF!</definedName>
    <definedName name="___WL4" localSheetId="11">[6]girder!#REF!</definedName>
    <definedName name="___WL4" localSheetId="7">[6]girder!#REF!</definedName>
    <definedName name="___WL4">[6]girder!#REF!</definedName>
    <definedName name="___ww2" localSheetId="8">#REF!</definedName>
    <definedName name="___ww2" localSheetId="9">#REF!</definedName>
    <definedName name="___ww2" localSheetId="11">#REF!</definedName>
    <definedName name="___ww2" localSheetId="7">#REF!</definedName>
    <definedName name="___ww2">#REF!</definedName>
    <definedName name="___XH1">[3]girder!$H$49</definedName>
    <definedName name="___XH2">[3]girder!$H$50</definedName>
    <definedName name="__A65539" localSheetId="4">#REF!</definedName>
    <definedName name="__A65539" localSheetId="3">#REF!</definedName>
    <definedName name="__A65539" localSheetId="8">#REF!</definedName>
    <definedName name="__A65539" localSheetId="9">#REF!</definedName>
    <definedName name="__A65539" localSheetId="11">#REF!</definedName>
    <definedName name="__A65539" localSheetId="2">#REF!</definedName>
    <definedName name="__A65539" localSheetId="7">#REF!</definedName>
    <definedName name="__A65539">#REF!</definedName>
    <definedName name="__ach1" localSheetId="4">#REF!</definedName>
    <definedName name="__ach1" localSheetId="10">#REF!</definedName>
    <definedName name="__ach1" localSheetId="8">#REF!</definedName>
    <definedName name="__ach1" localSheetId="9">#REF!</definedName>
    <definedName name="__ach1" localSheetId="11">#REF!</definedName>
    <definedName name="__ach1" localSheetId="2">#REF!</definedName>
    <definedName name="__ach1" localSheetId="7">#REF!</definedName>
    <definedName name="__ach1">#REF!</definedName>
    <definedName name="__agg10">'[1]Materials Cost'!$G$13</definedName>
    <definedName name="__agg20">'[1]Materials Cost'!$G$10</definedName>
    <definedName name="__blg4" localSheetId="3">'[2]Sqn _Main_ Abs'!#REF!</definedName>
    <definedName name="__blg4" localSheetId="8">'[2]Sqn _Main_ Abs'!#REF!</definedName>
    <definedName name="__blg4" localSheetId="9">'[2]Sqn _Main_ Abs'!#REF!</definedName>
    <definedName name="__blg4" localSheetId="11">'[2]Sqn _Main_ Abs'!#REF!</definedName>
    <definedName name="__blg4" localSheetId="7">'[2]Sqn _Main_ Abs'!#REF!</definedName>
    <definedName name="__blg4">'[2]Sqn _Main_ Abs'!#REF!</definedName>
    <definedName name="__car2" localSheetId="3">#REF!</definedName>
    <definedName name="__car2" localSheetId="8">#REF!</definedName>
    <definedName name="__car2" localSheetId="9">#REF!</definedName>
    <definedName name="__car2" localSheetId="11">#REF!</definedName>
    <definedName name="__car2" localSheetId="7">#REF!</definedName>
    <definedName name="__car2">#REF!</definedName>
    <definedName name="__csa40" localSheetId="3">#REF!</definedName>
    <definedName name="__csa40" localSheetId="8">#REF!</definedName>
    <definedName name="__csa40" localSheetId="9">#REF!</definedName>
    <definedName name="__csa40" localSheetId="11">#REF!</definedName>
    <definedName name="__csa40" localSheetId="7">#REF!</definedName>
    <definedName name="__csa40">#REF!</definedName>
    <definedName name="__csb40" localSheetId="3">#REF!</definedName>
    <definedName name="__csb40" localSheetId="8">#REF!</definedName>
    <definedName name="__csb40" localSheetId="9">#REF!</definedName>
    <definedName name="__csb40" localSheetId="11">#REF!</definedName>
    <definedName name="__csb40" localSheetId="7">#REF!</definedName>
    <definedName name="__csb40">#REF!</definedName>
    <definedName name="__hmp100" localSheetId="8">#REF!</definedName>
    <definedName name="__hmp100" localSheetId="9">#REF!</definedName>
    <definedName name="__hmp100" localSheetId="11">#REF!</definedName>
    <definedName name="__hmp100" localSheetId="7">#REF!</definedName>
    <definedName name="__hmp100">#REF!</definedName>
    <definedName name="__hmp120" localSheetId="8">#REF!</definedName>
    <definedName name="__hmp120" localSheetId="9">#REF!</definedName>
    <definedName name="__hmp120" localSheetId="11">#REF!</definedName>
    <definedName name="__hmp120" localSheetId="7">#REF!</definedName>
    <definedName name="__hmp120">#REF!</definedName>
    <definedName name="__HND1">[3]girder!$H$34</definedName>
    <definedName name="__HND2">[3]girder!$H$36</definedName>
    <definedName name="__HNW1">[3]girder!$H$35</definedName>
    <definedName name="__HNW2">[3]girder!$H$37</definedName>
    <definedName name="__Ind1" localSheetId="3">#REF!</definedName>
    <definedName name="__Ind1" localSheetId="8">#REF!</definedName>
    <definedName name="__Ind1" localSheetId="9">#REF!</definedName>
    <definedName name="__Ind1" localSheetId="11">#REF!</definedName>
    <definedName name="__Ind1" localSheetId="7">#REF!</definedName>
    <definedName name="__Ind1">#REF!</definedName>
    <definedName name="__Ind3" localSheetId="3">#REF!</definedName>
    <definedName name="__Ind3" localSheetId="8">#REF!</definedName>
    <definedName name="__Ind3" localSheetId="9">#REF!</definedName>
    <definedName name="__Ind3" localSheetId="11">#REF!</definedName>
    <definedName name="__Ind3" localSheetId="7">#REF!</definedName>
    <definedName name="__Ind3">#REF!</definedName>
    <definedName name="__Ind4" localSheetId="3">#REF!</definedName>
    <definedName name="__Ind4" localSheetId="8">#REF!</definedName>
    <definedName name="__Ind4" localSheetId="9">#REF!</definedName>
    <definedName name="__Ind4" localSheetId="11">#REF!</definedName>
    <definedName name="__Ind4" localSheetId="7">#REF!</definedName>
    <definedName name="__Ind4">#REF!</definedName>
    <definedName name="__Iri2" localSheetId="8">#REF!</definedName>
    <definedName name="__Iri2" localSheetId="9">#REF!</definedName>
    <definedName name="__Iri2" localSheetId="11">#REF!</definedName>
    <definedName name="__Iri2" localSheetId="7">#REF!</definedName>
    <definedName name="__Iri2">#REF!</definedName>
    <definedName name="__Iro2" localSheetId="8">#REF!</definedName>
    <definedName name="__Iro2" localSheetId="9">#REF!</definedName>
    <definedName name="__Iro2" localSheetId="11">#REF!</definedName>
    <definedName name="__Iro2" localSheetId="7">#REF!</definedName>
    <definedName name="__Iro2">#REF!</definedName>
    <definedName name="__ma1" localSheetId="8">#REF!</definedName>
    <definedName name="__ma1" localSheetId="9">#REF!</definedName>
    <definedName name="__ma1" localSheetId="11">#REF!</definedName>
    <definedName name="__ma1" localSheetId="7">#REF!</definedName>
    <definedName name="__ma1">#REF!</definedName>
    <definedName name="__ma2" localSheetId="8">#REF!</definedName>
    <definedName name="__ma2" localSheetId="9">#REF!</definedName>
    <definedName name="__ma2" localSheetId="11">#REF!</definedName>
    <definedName name="__ma2" localSheetId="7">#REF!</definedName>
    <definedName name="__ma2">#REF!</definedName>
    <definedName name="__mas1" localSheetId="8">#REF!</definedName>
    <definedName name="__mas1" localSheetId="9">#REF!</definedName>
    <definedName name="__mas1" localSheetId="11">#REF!</definedName>
    <definedName name="__mas1" localSheetId="7">#REF!</definedName>
    <definedName name="__mas1">#REF!</definedName>
    <definedName name="__ms6" localSheetId="8">#REF!</definedName>
    <definedName name="__ms6" localSheetId="9">#REF!</definedName>
    <definedName name="__ms6" localSheetId="11">#REF!</definedName>
    <definedName name="__ms6" localSheetId="7">#REF!</definedName>
    <definedName name="__ms6">#REF!</definedName>
    <definedName name="__ms8" localSheetId="8">#REF!</definedName>
    <definedName name="__ms8" localSheetId="9">#REF!</definedName>
    <definedName name="__ms8" localSheetId="11">#REF!</definedName>
    <definedName name="__ms8" localSheetId="7">#REF!</definedName>
    <definedName name="__ms8">#REF!</definedName>
    <definedName name="__mz1" localSheetId="8">#REF!</definedName>
    <definedName name="__mz1" localSheetId="9">#REF!</definedName>
    <definedName name="__mz1" localSheetId="11">#REF!</definedName>
    <definedName name="__mz1" localSheetId="7">#REF!</definedName>
    <definedName name="__mz1">#REF!</definedName>
    <definedName name="__mz2" localSheetId="8">#REF!</definedName>
    <definedName name="__mz2" localSheetId="9">#REF!</definedName>
    <definedName name="__mz2" localSheetId="11">#REF!</definedName>
    <definedName name="__mz2" localSheetId="7">#REF!</definedName>
    <definedName name="__mz2">#REF!</definedName>
    <definedName name="__obm1" localSheetId="8">#REF!</definedName>
    <definedName name="__obm1" localSheetId="9">#REF!</definedName>
    <definedName name="__obm1" localSheetId="11">#REF!</definedName>
    <definedName name="__obm1" localSheetId="7">#REF!</definedName>
    <definedName name="__obm1">#REF!</definedName>
    <definedName name="__obm2" localSheetId="8">#REF!</definedName>
    <definedName name="__obm2" localSheetId="9">#REF!</definedName>
    <definedName name="__obm2" localSheetId="11">#REF!</definedName>
    <definedName name="__obm2" localSheetId="7">#REF!</definedName>
    <definedName name="__obm2">#REF!</definedName>
    <definedName name="__obm3" localSheetId="8">#REF!</definedName>
    <definedName name="__obm3" localSheetId="9">#REF!</definedName>
    <definedName name="__obm3" localSheetId="11">#REF!</definedName>
    <definedName name="__obm3" localSheetId="7">#REF!</definedName>
    <definedName name="__obm3">#REF!</definedName>
    <definedName name="__obm4" localSheetId="8">#REF!</definedName>
    <definedName name="__obm4" localSheetId="9">#REF!</definedName>
    <definedName name="__obm4" localSheetId="11">#REF!</definedName>
    <definedName name="__obm4" localSheetId="7">#REF!</definedName>
    <definedName name="__obm4">#REF!</definedName>
    <definedName name="__Od1" localSheetId="8">#REF!</definedName>
    <definedName name="__Od1" localSheetId="9">#REF!</definedName>
    <definedName name="__Od1" localSheetId="11">#REF!</definedName>
    <definedName name="__Od1" localSheetId="7">#REF!</definedName>
    <definedName name="__Od1">#REF!</definedName>
    <definedName name="__Od3" localSheetId="8">#REF!</definedName>
    <definedName name="__Od3" localSheetId="9">#REF!</definedName>
    <definedName name="__Od3" localSheetId="11">#REF!</definedName>
    <definedName name="__Od3" localSheetId="7">#REF!</definedName>
    <definedName name="__Od3">#REF!</definedName>
    <definedName name="__Od4" localSheetId="8">#REF!</definedName>
    <definedName name="__Od4" localSheetId="9">#REF!</definedName>
    <definedName name="__Od4" localSheetId="11">#REF!</definedName>
    <definedName name="__Od4" localSheetId="7">#REF!</definedName>
    <definedName name="__Od4">#REF!</definedName>
    <definedName name="__ohp1" localSheetId="8">#REF!</definedName>
    <definedName name="__ohp1" localSheetId="9">#REF!</definedName>
    <definedName name="__ohp1" localSheetId="11">#REF!</definedName>
    <definedName name="__ohp1" localSheetId="7">#REF!</definedName>
    <definedName name="__ohp1">#REF!</definedName>
    <definedName name="__osf1" localSheetId="8">#REF!</definedName>
    <definedName name="__osf1" localSheetId="9">#REF!</definedName>
    <definedName name="__osf1" localSheetId="11">#REF!</definedName>
    <definedName name="__osf1" localSheetId="7">#REF!</definedName>
    <definedName name="__osf1">#REF!</definedName>
    <definedName name="__osf2" localSheetId="8">#REF!</definedName>
    <definedName name="__osf2" localSheetId="9">#REF!</definedName>
    <definedName name="__osf2" localSheetId="11">#REF!</definedName>
    <definedName name="__osf2" localSheetId="7">#REF!</definedName>
    <definedName name="__osf2">#REF!</definedName>
    <definedName name="__osf3" localSheetId="8">#REF!</definedName>
    <definedName name="__osf3" localSheetId="9">#REF!</definedName>
    <definedName name="__osf3" localSheetId="11">#REF!</definedName>
    <definedName name="__osf3" localSheetId="7">#REF!</definedName>
    <definedName name="__osf3">#REF!</definedName>
    <definedName name="__osf4" localSheetId="8">#REF!</definedName>
    <definedName name="__osf4" localSheetId="9">#REF!</definedName>
    <definedName name="__osf4" localSheetId="11">#REF!</definedName>
    <definedName name="__osf4" localSheetId="7">#REF!</definedName>
    <definedName name="__osf4">#REF!</definedName>
    <definedName name="__pcc148" localSheetId="8">#REF!</definedName>
    <definedName name="__pcc148" localSheetId="9">#REF!</definedName>
    <definedName name="__pcc148" localSheetId="11">#REF!</definedName>
    <definedName name="__pcc148" localSheetId="7">#REF!</definedName>
    <definedName name="__pcc148">#REF!</definedName>
    <definedName name="__pvc100">'[4]Materials Cost(PCC)'!$G$32</definedName>
    <definedName name="__RWE1" localSheetId="4">#REF!</definedName>
    <definedName name="__RWE1" localSheetId="10">#REF!</definedName>
    <definedName name="__RWE1" localSheetId="3">#REF!</definedName>
    <definedName name="__RWE1" localSheetId="8">#REF!</definedName>
    <definedName name="__RWE1" localSheetId="9">#REF!</definedName>
    <definedName name="__RWE1" localSheetId="11">#REF!</definedName>
    <definedName name="__RWE1" localSheetId="2">#REF!</definedName>
    <definedName name="__RWE1" localSheetId="7">#REF!</definedName>
    <definedName name="__RWE1">#REF!</definedName>
    <definedName name="__SA10" localSheetId="3">#REF!</definedName>
    <definedName name="__SA10" localSheetId="8">#REF!</definedName>
    <definedName name="__SA10" localSheetId="9">#REF!</definedName>
    <definedName name="__SA10" localSheetId="11">#REF!</definedName>
    <definedName name="__SA10" localSheetId="7">#REF!</definedName>
    <definedName name="__SA10">#REF!</definedName>
    <definedName name="__SA20" localSheetId="3">#REF!</definedName>
    <definedName name="__SA20" localSheetId="8">#REF!</definedName>
    <definedName name="__SA20" localSheetId="9">#REF!</definedName>
    <definedName name="__SA20" localSheetId="11">#REF!</definedName>
    <definedName name="__SA20" localSheetId="7">#REF!</definedName>
    <definedName name="__SA20">#REF!</definedName>
    <definedName name="__SA40" localSheetId="8">#REF!</definedName>
    <definedName name="__SA40" localSheetId="9">#REF!</definedName>
    <definedName name="__SA40" localSheetId="11">#REF!</definedName>
    <definedName name="__SA40" localSheetId="7">#REF!</definedName>
    <definedName name="__SA40">#REF!</definedName>
    <definedName name="__Saa40" localSheetId="8">#REF!</definedName>
    <definedName name="__Saa40" localSheetId="9">#REF!</definedName>
    <definedName name="__Saa40" localSheetId="11">#REF!</definedName>
    <definedName name="__Saa40" localSheetId="7">#REF!</definedName>
    <definedName name="__Saa40">#REF!</definedName>
    <definedName name="__Sab40" localSheetId="8">#REF!</definedName>
    <definedName name="__Sab40" localSheetId="9">#REF!</definedName>
    <definedName name="__Sab40" localSheetId="11">#REF!</definedName>
    <definedName name="__Sab40" localSheetId="7">#REF!</definedName>
    <definedName name="__Sab40">#REF!</definedName>
    <definedName name="__sbm1" localSheetId="8">#REF!</definedName>
    <definedName name="__sbm1" localSheetId="9">#REF!</definedName>
    <definedName name="__sbm1" localSheetId="11">#REF!</definedName>
    <definedName name="__sbm1" localSheetId="7">#REF!</definedName>
    <definedName name="__sbm1">#REF!</definedName>
    <definedName name="__sbm2" localSheetId="8">#REF!</definedName>
    <definedName name="__sbm2" localSheetId="9">#REF!</definedName>
    <definedName name="__sbm2" localSheetId="11">#REF!</definedName>
    <definedName name="__sbm2" localSheetId="7">#REF!</definedName>
    <definedName name="__sbm2">#REF!</definedName>
    <definedName name="__sbm3" localSheetId="8">#REF!</definedName>
    <definedName name="__sbm3" localSheetId="9">#REF!</definedName>
    <definedName name="__sbm3" localSheetId="11">#REF!</definedName>
    <definedName name="__sbm3" localSheetId="7">#REF!</definedName>
    <definedName name="__sbm3">#REF!</definedName>
    <definedName name="__sbm4" localSheetId="8">#REF!</definedName>
    <definedName name="__sbm4" localSheetId="9">#REF!</definedName>
    <definedName name="__sbm4" localSheetId="11">#REF!</definedName>
    <definedName name="__sbm4" localSheetId="7">#REF!</definedName>
    <definedName name="__sbm4">#REF!</definedName>
    <definedName name="__sd1" localSheetId="8">[5]Electrical!#REF!</definedName>
    <definedName name="__sd1" localSheetId="9">[5]Electrical!#REF!</definedName>
    <definedName name="__sd1" localSheetId="11">[5]Electrical!#REF!</definedName>
    <definedName name="__sd1" localSheetId="7">[5]Electrical!#REF!</definedName>
    <definedName name="__sd1">[5]Electrical!#REF!</definedName>
    <definedName name="__sd10" localSheetId="8">[5]Electrical!#REF!</definedName>
    <definedName name="__sd10" localSheetId="9">[5]Electrical!#REF!</definedName>
    <definedName name="__sd10" localSheetId="11">[5]Electrical!#REF!</definedName>
    <definedName name="__sd10" localSheetId="7">[5]Electrical!#REF!</definedName>
    <definedName name="__sd10">[5]Electrical!#REF!</definedName>
    <definedName name="__sd11" localSheetId="8">[5]Electrical!#REF!</definedName>
    <definedName name="__sd11" localSheetId="9">[5]Electrical!#REF!</definedName>
    <definedName name="__sd11" localSheetId="11">[5]Electrical!#REF!</definedName>
    <definedName name="__sd11" localSheetId="7">[5]Electrical!#REF!</definedName>
    <definedName name="__sd11">[5]Electrical!#REF!</definedName>
    <definedName name="__sd12" localSheetId="8">[5]Electrical!#REF!</definedName>
    <definedName name="__sd12" localSheetId="9">[5]Electrical!#REF!</definedName>
    <definedName name="__sd12" localSheetId="11">[5]Electrical!#REF!</definedName>
    <definedName name="__sd12" localSheetId="7">[5]Electrical!#REF!</definedName>
    <definedName name="__sd12">[5]Electrical!#REF!</definedName>
    <definedName name="__sd13" localSheetId="8">[5]Electrical!#REF!</definedName>
    <definedName name="__sd13" localSheetId="9">[5]Electrical!#REF!</definedName>
    <definedName name="__sd13" localSheetId="11">[5]Electrical!#REF!</definedName>
    <definedName name="__sd13" localSheetId="7">[5]Electrical!#REF!</definedName>
    <definedName name="__sd13">[5]Electrical!#REF!</definedName>
    <definedName name="__sd14" localSheetId="8">[5]Electrical!#REF!</definedName>
    <definedName name="__sd14" localSheetId="9">[5]Electrical!#REF!</definedName>
    <definedName name="__sd14" localSheetId="11">[5]Electrical!#REF!</definedName>
    <definedName name="__sd14" localSheetId="7">[5]Electrical!#REF!</definedName>
    <definedName name="__sd14">[5]Electrical!#REF!</definedName>
    <definedName name="__sd2" localSheetId="8">[5]Electrical!#REF!</definedName>
    <definedName name="__sd2" localSheetId="9">[5]Electrical!#REF!</definedName>
    <definedName name="__sd2" localSheetId="11">[5]Electrical!#REF!</definedName>
    <definedName name="__sd2" localSheetId="7">[5]Electrical!#REF!</definedName>
    <definedName name="__sd2">[5]Electrical!#REF!</definedName>
    <definedName name="__sd3" localSheetId="8">[5]Electrical!#REF!</definedName>
    <definedName name="__sd3" localSheetId="9">[5]Electrical!#REF!</definedName>
    <definedName name="__sd3" localSheetId="11">[5]Electrical!#REF!</definedName>
    <definedName name="__sd3" localSheetId="7">[5]Electrical!#REF!</definedName>
    <definedName name="__sd3">[5]Electrical!#REF!</definedName>
    <definedName name="__sd4" localSheetId="3">#REF!</definedName>
    <definedName name="__sd4" localSheetId="8">#REF!</definedName>
    <definedName name="__sd4" localSheetId="9">#REF!</definedName>
    <definedName name="__sd4" localSheetId="11">#REF!</definedName>
    <definedName name="__sd4" localSheetId="7">#REF!</definedName>
    <definedName name="__sd4">#REF!</definedName>
    <definedName name="__sd5" localSheetId="3">[5]Electrical!#REF!</definedName>
    <definedName name="__sd5" localSheetId="8">[5]Electrical!#REF!</definedName>
    <definedName name="__sd5" localSheetId="9">[5]Electrical!#REF!</definedName>
    <definedName name="__sd5" localSheetId="11">[5]Electrical!#REF!</definedName>
    <definedName name="__sd5" localSheetId="7">[5]Electrical!#REF!</definedName>
    <definedName name="__sd5">[5]Electrical!#REF!</definedName>
    <definedName name="__sd6" localSheetId="8">[5]Electrical!#REF!</definedName>
    <definedName name="__sd6" localSheetId="9">[5]Electrical!#REF!</definedName>
    <definedName name="__sd6" localSheetId="11">[5]Electrical!#REF!</definedName>
    <definedName name="__sd6" localSheetId="7">[5]Electrical!#REF!</definedName>
    <definedName name="__sd6">[5]Electrical!#REF!</definedName>
    <definedName name="__sd7" localSheetId="8">[5]Electrical!#REF!</definedName>
    <definedName name="__sd7" localSheetId="9">[5]Electrical!#REF!</definedName>
    <definedName name="__sd7" localSheetId="11">[5]Electrical!#REF!</definedName>
    <definedName name="__sd7" localSheetId="7">[5]Electrical!#REF!</definedName>
    <definedName name="__sd7">[5]Electrical!#REF!</definedName>
    <definedName name="__sd8" localSheetId="8">[5]Electrical!#REF!</definedName>
    <definedName name="__sd8" localSheetId="9">[5]Electrical!#REF!</definedName>
    <definedName name="__sd8" localSheetId="11">[5]Electrical!#REF!</definedName>
    <definedName name="__sd8" localSheetId="7">[5]Electrical!#REF!</definedName>
    <definedName name="__sd8">[5]Electrical!#REF!</definedName>
    <definedName name="__sd9" localSheetId="8">[5]Electrical!#REF!</definedName>
    <definedName name="__sd9" localSheetId="9">[5]Electrical!#REF!</definedName>
    <definedName name="__sd9" localSheetId="11">[5]Electrical!#REF!</definedName>
    <definedName name="__sd9" localSheetId="7">[5]Electrical!#REF!</definedName>
    <definedName name="__sd9">[5]Electrical!#REF!</definedName>
    <definedName name="__ssf1" localSheetId="3">#REF!</definedName>
    <definedName name="__ssf1" localSheetId="8">#REF!</definedName>
    <definedName name="__ssf1" localSheetId="9">#REF!</definedName>
    <definedName name="__ssf1" localSheetId="11">#REF!</definedName>
    <definedName name="__ssf1" localSheetId="7">#REF!</definedName>
    <definedName name="__ssf1">#REF!</definedName>
    <definedName name="__ssf2" localSheetId="3">#REF!</definedName>
    <definedName name="__ssf2" localSheetId="8">#REF!</definedName>
    <definedName name="__ssf2" localSheetId="9">#REF!</definedName>
    <definedName name="__ssf2" localSheetId="11">#REF!</definedName>
    <definedName name="__ssf2" localSheetId="7">#REF!</definedName>
    <definedName name="__ssf2">#REF!</definedName>
    <definedName name="__ssf3" localSheetId="3">#REF!</definedName>
    <definedName name="__ssf3" localSheetId="8">#REF!</definedName>
    <definedName name="__ssf3" localSheetId="9">#REF!</definedName>
    <definedName name="__ssf3" localSheetId="11">#REF!</definedName>
    <definedName name="__ssf3" localSheetId="7">#REF!</definedName>
    <definedName name="__ssf3">#REF!</definedName>
    <definedName name="__ssf4" localSheetId="8">#REF!</definedName>
    <definedName name="__ssf4" localSheetId="9">#REF!</definedName>
    <definedName name="__ssf4" localSheetId="11">#REF!</definedName>
    <definedName name="__ssf4" localSheetId="7">#REF!</definedName>
    <definedName name="__ssf4">#REF!</definedName>
    <definedName name="__st12" localSheetId="8">#REF!</definedName>
    <definedName name="__st12" localSheetId="9">#REF!</definedName>
    <definedName name="__st12" localSheetId="11">#REF!</definedName>
    <definedName name="__st12" localSheetId="7">#REF!</definedName>
    <definedName name="__st12">#REF!</definedName>
    <definedName name="__st2" localSheetId="8">#REF!</definedName>
    <definedName name="__st2" localSheetId="9">#REF!</definedName>
    <definedName name="__st2" localSheetId="11">#REF!</definedName>
    <definedName name="__st2" localSheetId="7">#REF!</definedName>
    <definedName name="__st2">#REF!</definedName>
    <definedName name="__st4" localSheetId="8">#REF!</definedName>
    <definedName name="__st4" localSheetId="9">#REF!</definedName>
    <definedName name="__st4" localSheetId="11">#REF!</definedName>
    <definedName name="__st4" localSheetId="7">#REF!</definedName>
    <definedName name="__st4">#REF!</definedName>
    <definedName name="__st53" localSheetId="8">#REF!</definedName>
    <definedName name="__st53" localSheetId="9">#REF!</definedName>
    <definedName name="__st53" localSheetId="11">#REF!</definedName>
    <definedName name="__st53" localSheetId="7">#REF!</definedName>
    <definedName name="__st53">#REF!</definedName>
    <definedName name="__st6" localSheetId="8">#REF!</definedName>
    <definedName name="__st6" localSheetId="9">#REF!</definedName>
    <definedName name="__st6" localSheetId="11">#REF!</definedName>
    <definedName name="__st6" localSheetId="7">#REF!</definedName>
    <definedName name="__st6">#REF!</definedName>
    <definedName name="__st63" localSheetId="8">#REF!</definedName>
    <definedName name="__st63" localSheetId="9">#REF!</definedName>
    <definedName name="__st63" localSheetId="11">#REF!</definedName>
    <definedName name="__st63" localSheetId="7">#REF!</definedName>
    <definedName name="__st63">#REF!</definedName>
    <definedName name="__st7" localSheetId="8">#REF!</definedName>
    <definedName name="__st7" localSheetId="9">#REF!</definedName>
    <definedName name="__st7" localSheetId="11">#REF!</definedName>
    <definedName name="__st7" localSheetId="7">#REF!</definedName>
    <definedName name="__st7">#REF!</definedName>
    <definedName name="__st8" localSheetId="8">#REF!</definedName>
    <definedName name="__st8" localSheetId="9">#REF!</definedName>
    <definedName name="__st8" localSheetId="11">#REF!</definedName>
    <definedName name="__st8" localSheetId="7">#REF!</definedName>
    <definedName name="__st8">#REF!</definedName>
    <definedName name="__st90" localSheetId="8">#REF!</definedName>
    <definedName name="__st90" localSheetId="9">#REF!</definedName>
    <definedName name="__st90" localSheetId="11">#REF!</definedName>
    <definedName name="__st90" localSheetId="7">#REF!</definedName>
    <definedName name="__st90">#REF!</definedName>
    <definedName name="__tra1" localSheetId="8">#REF!</definedName>
    <definedName name="__tra1" localSheetId="9">#REF!</definedName>
    <definedName name="__tra1" localSheetId="11">#REF!</definedName>
    <definedName name="__tra1" localSheetId="7">#REF!</definedName>
    <definedName name="__tra1">#REF!</definedName>
    <definedName name="__tra2" localSheetId="8">#REF!</definedName>
    <definedName name="__tra2" localSheetId="9">#REF!</definedName>
    <definedName name="__tra2" localSheetId="11">#REF!</definedName>
    <definedName name="__tra2" localSheetId="7">#REF!</definedName>
    <definedName name="__tra2">#REF!</definedName>
    <definedName name="__WD2" localSheetId="8">[6]girder!#REF!</definedName>
    <definedName name="__WD2" localSheetId="9">[6]girder!#REF!</definedName>
    <definedName name="__WD2" localSheetId="11">[6]girder!#REF!</definedName>
    <definedName name="__WD2" localSheetId="7">[6]girder!#REF!</definedName>
    <definedName name="__WD2">[6]girder!#REF!</definedName>
    <definedName name="__WD3" localSheetId="8">[6]girder!#REF!</definedName>
    <definedName name="__WD3" localSheetId="9">[6]girder!#REF!</definedName>
    <definedName name="__WD3" localSheetId="11">[6]girder!#REF!</definedName>
    <definedName name="__WD3" localSheetId="7">[6]girder!#REF!</definedName>
    <definedName name="__WD3">[6]girder!#REF!</definedName>
    <definedName name="__WD4" localSheetId="8">[6]girder!#REF!</definedName>
    <definedName name="__WD4" localSheetId="9">[6]girder!#REF!</definedName>
    <definedName name="__WD4" localSheetId="11">[6]girder!#REF!</definedName>
    <definedName name="__WD4" localSheetId="7">[6]girder!#REF!</definedName>
    <definedName name="__WD4">[6]girder!#REF!</definedName>
    <definedName name="__WL1" localSheetId="8">[6]girder!#REF!</definedName>
    <definedName name="__WL1" localSheetId="9">[6]girder!#REF!</definedName>
    <definedName name="__WL1" localSheetId="11">[6]girder!#REF!</definedName>
    <definedName name="__WL1" localSheetId="7">[6]girder!#REF!</definedName>
    <definedName name="__WL1">[6]girder!#REF!</definedName>
    <definedName name="__WL2" localSheetId="8">[6]girder!#REF!</definedName>
    <definedName name="__WL2" localSheetId="9">[6]girder!#REF!</definedName>
    <definedName name="__WL2" localSheetId="11">[6]girder!#REF!</definedName>
    <definedName name="__WL2" localSheetId="7">[6]girder!#REF!</definedName>
    <definedName name="__WL2">[6]girder!#REF!</definedName>
    <definedName name="__WL3" localSheetId="8">[6]girder!#REF!</definedName>
    <definedName name="__WL3" localSheetId="9">[6]girder!#REF!</definedName>
    <definedName name="__WL3" localSheetId="11">[6]girder!#REF!</definedName>
    <definedName name="__WL3" localSheetId="7">[6]girder!#REF!</definedName>
    <definedName name="__WL3">[6]girder!#REF!</definedName>
    <definedName name="__WL4" localSheetId="8">[6]girder!#REF!</definedName>
    <definedName name="__WL4" localSheetId="9">[6]girder!#REF!</definedName>
    <definedName name="__WL4" localSheetId="11">[6]girder!#REF!</definedName>
    <definedName name="__WL4" localSheetId="7">[6]girder!#REF!</definedName>
    <definedName name="__WL4">[6]girder!#REF!</definedName>
    <definedName name="__ww2" localSheetId="3">#REF!</definedName>
    <definedName name="__ww2" localSheetId="8">#REF!</definedName>
    <definedName name="__ww2" localSheetId="9">#REF!</definedName>
    <definedName name="__ww2" localSheetId="11">#REF!</definedName>
    <definedName name="__ww2" localSheetId="7">#REF!</definedName>
    <definedName name="__ww2">#REF!</definedName>
    <definedName name="__XH1">[3]girder!$H$49</definedName>
    <definedName name="__XH2">[3]girder!$H$50</definedName>
    <definedName name="_A65539" localSheetId="4">#REF!</definedName>
    <definedName name="_A65539" localSheetId="3">#REF!</definedName>
    <definedName name="_A65539" localSheetId="8">#REF!</definedName>
    <definedName name="_A65539" localSheetId="9">#REF!</definedName>
    <definedName name="_A65539" localSheetId="11">#REF!</definedName>
    <definedName name="_A65539" localSheetId="2">#REF!</definedName>
    <definedName name="_A65539" localSheetId="7">#REF!</definedName>
    <definedName name="_A65539">#REF!</definedName>
    <definedName name="_ach1" localSheetId="4">#REF!</definedName>
    <definedName name="_ach1" localSheetId="10">#REF!</definedName>
    <definedName name="_ach1" localSheetId="3">#REF!</definedName>
    <definedName name="_ach1" localSheetId="8">#REF!</definedName>
    <definedName name="_ach1" localSheetId="9">#REF!</definedName>
    <definedName name="_ach1" localSheetId="11">#REF!</definedName>
    <definedName name="_ach1" localSheetId="2">#REF!</definedName>
    <definedName name="_ach1" localSheetId="7">#REF!</definedName>
    <definedName name="_ach1">#REF!</definedName>
    <definedName name="_ach2" localSheetId="8">#REF!</definedName>
    <definedName name="_ach2" localSheetId="9">#REF!</definedName>
    <definedName name="_ach2" localSheetId="11">#REF!</definedName>
    <definedName name="_ach2" localSheetId="7">#REF!</definedName>
    <definedName name="_ach2">#REF!</definedName>
    <definedName name="_ach3" localSheetId="8">#REF!</definedName>
    <definedName name="_ach3" localSheetId="9">#REF!</definedName>
    <definedName name="_ach3" localSheetId="11">#REF!</definedName>
    <definedName name="_ach3" localSheetId="7">#REF!</definedName>
    <definedName name="_ach3">#REF!</definedName>
    <definedName name="_agg10">'[1]Materials Cost'!$G$13</definedName>
    <definedName name="_agg20">'[1]Materials Cost'!$G$10</definedName>
    <definedName name="_blg4" localSheetId="3">'[2]Sqn _Main_ Abs'!#REF!</definedName>
    <definedName name="_blg4" localSheetId="8">'[2]Sqn _Main_ Abs'!#REF!</definedName>
    <definedName name="_blg4" localSheetId="9">'[2]Sqn _Main_ Abs'!#REF!</definedName>
    <definedName name="_blg4" localSheetId="11">'[2]Sqn _Main_ Abs'!#REF!</definedName>
    <definedName name="_blg4" localSheetId="7">'[2]Sqn _Main_ Abs'!#REF!</definedName>
    <definedName name="_blg4">'[2]Sqn _Main_ Abs'!#REF!</definedName>
    <definedName name="_car2" localSheetId="3">#REF!</definedName>
    <definedName name="_car2" localSheetId="8">#REF!</definedName>
    <definedName name="_car2" localSheetId="9">#REF!</definedName>
    <definedName name="_car2" localSheetId="11">#REF!</definedName>
    <definedName name="_car2" localSheetId="7">#REF!</definedName>
    <definedName name="_car2">#REF!</definedName>
    <definedName name="_csa40" localSheetId="3">#REF!</definedName>
    <definedName name="_csa40" localSheetId="8">#REF!</definedName>
    <definedName name="_csa40" localSheetId="9">#REF!</definedName>
    <definedName name="_csa40" localSheetId="11">#REF!</definedName>
    <definedName name="_csa40" localSheetId="7">#REF!</definedName>
    <definedName name="_csa40">#REF!</definedName>
    <definedName name="_csb40" localSheetId="3">#REF!</definedName>
    <definedName name="_csb40" localSheetId="8">#REF!</definedName>
    <definedName name="_csb40" localSheetId="9">#REF!</definedName>
    <definedName name="_csb40" localSheetId="11">#REF!</definedName>
    <definedName name="_csb40" localSheetId="7">#REF!</definedName>
    <definedName name="_csb40">#REF!</definedName>
    <definedName name="_Fill" localSheetId="8" hidden="1">#REF!</definedName>
    <definedName name="_Fill" localSheetId="9" hidden="1">#REF!</definedName>
    <definedName name="_Fill" localSheetId="11" hidden="1">#REF!</definedName>
    <definedName name="_Fill" localSheetId="7" hidden="1">#REF!</definedName>
    <definedName name="_Fill" hidden="1">#REF!</definedName>
    <definedName name="_hmp100" localSheetId="8">#REF!</definedName>
    <definedName name="_hmp100" localSheetId="9">#REF!</definedName>
    <definedName name="_hmp100" localSheetId="11">#REF!</definedName>
    <definedName name="_hmp100" localSheetId="7">#REF!</definedName>
    <definedName name="_hmp100">#REF!</definedName>
    <definedName name="_hmp120" localSheetId="8">#REF!</definedName>
    <definedName name="_hmp120" localSheetId="9">#REF!</definedName>
    <definedName name="_hmp120" localSheetId="11">#REF!</definedName>
    <definedName name="_hmp120" localSheetId="7">#REF!</definedName>
    <definedName name="_hmp120">#REF!</definedName>
    <definedName name="_HND1">[3]girder!$H$34</definedName>
    <definedName name="_HND2">[3]girder!$H$36</definedName>
    <definedName name="_HNW1">[3]girder!$H$35</definedName>
    <definedName name="_HNW2">[3]girder!$H$37</definedName>
    <definedName name="_Ind1" localSheetId="3">#REF!</definedName>
    <definedName name="_Ind1" localSheetId="8">#REF!</definedName>
    <definedName name="_Ind1" localSheetId="9">#REF!</definedName>
    <definedName name="_Ind1" localSheetId="11">#REF!</definedName>
    <definedName name="_Ind1" localSheetId="7">#REF!</definedName>
    <definedName name="_Ind1">#REF!</definedName>
    <definedName name="_Ind3" localSheetId="3">#REF!</definedName>
    <definedName name="_Ind3" localSheetId="8">#REF!</definedName>
    <definedName name="_Ind3" localSheetId="9">#REF!</definedName>
    <definedName name="_Ind3" localSheetId="11">#REF!</definedName>
    <definedName name="_Ind3" localSheetId="7">#REF!</definedName>
    <definedName name="_Ind3">#REF!</definedName>
    <definedName name="_Ind4" localSheetId="3">#REF!</definedName>
    <definedName name="_Ind4" localSheetId="8">#REF!</definedName>
    <definedName name="_Ind4" localSheetId="9">#REF!</definedName>
    <definedName name="_Ind4" localSheetId="11">#REF!</definedName>
    <definedName name="_Ind4" localSheetId="7">#REF!</definedName>
    <definedName name="_Ind4">#REF!</definedName>
    <definedName name="_Iri2" localSheetId="8">#REF!</definedName>
    <definedName name="_Iri2" localSheetId="9">#REF!</definedName>
    <definedName name="_Iri2" localSheetId="11">#REF!</definedName>
    <definedName name="_Iri2" localSheetId="7">#REF!</definedName>
    <definedName name="_Iri2">#REF!</definedName>
    <definedName name="_Iro2" localSheetId="8">#REF!</definedName>
    <definedName name="_Iro2" localSheetId="9">#REF!</definedName>
    <definedName name="_Iro2" localSheetId="11">#REF!</definedName>
    <definedName name="_Iro2" localSheetId="7">#REF!</definedName>
    <definedName name="_Iro2">#REF!</definedName>
    <definedName name="_ma1" localSheetId="8">#REF!</definedName>
    <definedName name="_ma1" localSheetId="9">#REF!</definedName>
    <definedName name="_ma1" localSheetId="11">#REF!</definedName>
    <definedName name="_ma1" localSheetId="7">#REF!</definedName>
    <definedName name="_ma1">#REF!</definedName>
    <definedName name="_ma2" localSheetId="8">#REF!</definedName>
    <definedName name="_ma2" localSheetId="9">#REF!</definedName>
    <definedName name="_ma2" localSheetId="11">#REF!</definedName>
    <definedName name="_ma2" localSheetId="7">#REF!</definedName>
    <definedName name="_ma2">#REF!</definedName>
    <definedName name="_mas1" localSheetId="8">#REF!</definedName>
    <definedName name="_mas1" localSheetId="9">#REF!</definedName>
    <definedName name="_mas1" localSheetId="11">#REF!</definedName>
    <definedName name="_mas1" localSheetId="7">#REF!</definedName>
    <definedName name="_mas1">#REF!</definedName>
    <definedName name="_ms6" localSheetId="8">#REF!</definedName>
    <definedName name="_ms6" localSheetId="9">#REF!</definedName>
    <definedName name="_ms6" localSheetId="11">#REF!</definedName>
    <definedName name="_ms6" localSheetId="7">#REF!</definedName>
    <definedName name="_ms6">#REF!</definedName>
    <definedName name="_ms8" localSheetId="8">#REF!</definedName>
    <definedName name="_ms8" localSheetId="9">#REF!</definedName>
    <definedName name="_ms8" localSheetId="11">#REF!</definedName>
    <definedName name="_ms8" localSheetId="7">#REF!</definedName>
    <definedName name="_ms8">#REF!</definedName>
    <definedName name="_mz1" localSheetId="8">#REF!</definedName>
    <definedName name="_mz1" localSheetId="9">#REF!</definedName>
    <definedName name="_mz1" localSheetId="11">#REF!</definedName>
    <definedName name="_mz1" localSheetId="7">#REF!</definedName>
    <definedName name="_mz1">#REF!</definedName>
    <definedName name="_mz2" localSheetId="8">#REF!</definedName>
    <definedName name="_mz2" localSheetId="9">#REF!</definedName>
    <definedName name="_mz2" localSheetId="11">#REF!</definedName>
    <definedName name="_mz2" localSheetId="7">#REF!</definedName>
    <definedName name="_mz2">#REF!</definedName>
    <definedName name="_obm1" localSheetId="8">#REF!</definedName>
    <definedName name="_obm1" localSheetId="9">#REF!</definedName>
    <definedName name="_obm1" localSheetId="11">#REF!</definedName>
    <definedName name="_obm1" localSheetId="7">#REF!</definedName>
    <definedName name="_obm1">#REF!</definedName>
    <definedName name="_obm2" localSheetId="8">#REF!</definedName>
    <definedName name="_obm2" localSheetId="9">#REF!</definedName>
    <definedName name="_obm2" localSheetId="11">#REF!</definedName>
    <definedName name="_obm2" localSheetId="7">#REF!</definedName>
    <definedName name="_obm2">#REF!</definedName>
    <definedName name="_obm3" localSheetId="8">#REF!</definedName>
    <definedName name="_obm3" localSheetId="9">#REF!</definedName>
    <definedName name="_obm3" localSheetId="11">#REF!</definedName>
    <definedName name="_obm3" localSheetId="7">#REF!</definedName>
    <definedName name="_obm3">#REF!</definedName>
    <definedName name="_obm4" localSheetId="8">#REF!</definedName>
    <definedName name="_obm4" localSheetId="9">#REF!</definedName>
    <definedName name="_obm4" localSheetId="11">#REF!</definedName>
    <definedName name="_obm4" localSheetId="7">#REF!</definedName>
    <definedName name="_obm4">#REF!</definedName>
    <definedName name="_Od1" localSheetId="8">#REF!</definedName>
    <definedName name="_Od1" localSheetId="9">#REF!</definedName>
    <definedName name="_Od1" localSheetId="11">#REF!</definedName>
    <definedName name="_Od1" localSheetId="7">#REF!</definedName>
    <definedName name="_Od1">#REF!</definedName>
    <definedName name="_Od3" localSheetId="8">#REF!</definedName>
    <definedName name="_Od3" localSheetId="9">#REF!</definedName>
    <definedName name="_Od3" localSheetId="11">#REF!</definedName>
    <definedName name="_Od3" localSheetId="7">#REF!</definedName>
    <definedName name="_Od3">#REF!</definedName>
    <definedName name="_Od4" localSheetId="8">#REF!</definedName>
    <definedName name="_Od4" localSheetId="9">#REF!</definedName>
    <definedName name="_Od4" localSheetId="11">#REF!</definedName>
    <definedName name="_Od4" localSheetId="7">#REF!</definedName>
    <definedName name="_Od4">#REF!</definedName>
    <definedName name="_ohp1" localSheetId="8">#REF!</definedName>
    <definedName name="_ohp1" localSheetId="9">#REF!</definedName>
    <definedName name="_ohp1" localSheetId="11">#REF!</definedName>
    <definedName name="_ohp1" localSheetId="7">#REF!</definedName>
    <definedName name="_ohp1">#REF!</definedName>
    <definedName name="_osf1" localSheetId="8">#REF!</definedName>
    <definedName name="_osf1" localSheetId="9">#REF!</definedName>
    <definedName name="_osf1" localSheetId="11">#REF!</definedName>
    <definedName name="_osf1" localSheetId="7">#REF!</definedName>
    <definedName name="_osf1">#REF!</definedName>
    <definedName name="_osf2" localSheetId="8">#REF!</definedName>
    <definedName name="_osf2" localSheetId="9">#REF!</definedName>
    <definedName name="_osf2" localSheetId="11">#REF!</definedName>
    <definedName name="_osf2" localSheetId="7">#REF!</definedName>
    <definedName name="_osf2">#REF!</definedName>
    <definedName name="_osf3" localSheetId="8">#REF!</definedName>
    <definedName name="_osf3" localSheetId="9">#REF!</definedName>
    <definedName name="_osf3" localSheetId="11">#REF!</definedName>
    <definedName name="_osf3" localSheetId="7">#REF!</definedName>
    <definedName name="_osf3">#REF!</definedName>
    <definedName name="_osf4" localSheetId="8">#REF!</definedName>
    <definedName name="_osf4" localSheetId="9">#REF!</definedName>
    <definedName name="_osf4" localSheetId="11">#REF!</definedName>
    <definedName name="_osf4" localSheetId="7">#REF!</definedName>
    <definedName name="_osf4">#REF!</definedName>
    <definedName name="_pcc148" localSheetId="8">#REF!</definedName>
    <definedName name="_pcc148" localSheetId="9">#REF!</definedName>
    <definedName name="_pcc148" localSheetId="11">#REF!</definedName>
    <definedName name="_pcc148" localSheetId="7">#REF!</definedName>
    <definedName name="_pcc148">#REF!</definedName>
    <definedName name="_pvc100">'[4]Materials Cost(PCC)'!$G$32</definedName>
    <definedName name="_RWE1" localSheetId="4">#REF!</definedName>
    <definedName name="_RWE1" localSheetId="10">#REF!</definedName>
    <definedName name="_RWE1" localSheetId="5">#REF!</definedName>
    <definedName name="_RWE1" localSheetId="3">#REF!</definedName>
    <definedName name="_RWE1" localSheetId="8">#REF!</definedName>
    <definedName name="_RWE1" localSheetId="9">#REF!</definedName>
    <definedName name="_RWE1" localSheetId="11">#REF!</definedName>
    <definedName name="_RWE1" localSheetId="2">#REF!</definedName>
    <definedName name="_RWE1" localSheetId="7">#REF!</definedName>
    <definedName name="_RWE1">#REF!</definedName>
    <definedName name="_SA10" localSheetId="3">#REF!</definedName>
    <definedName name="_SA10" localSheetId="8">#REF!</definedName>
    <definedName name="_SA10" localSheetId="9">#REF!</definedName>
    <definedName name="_SA10" localSheetId="11">#REF!</definedName>
    <definedName name="_SA10" localSheetId="7">#REF!</definedName>
    <definedName name="_SA10">#REF!</definedName>
    <definedName name="_SA20" localSheetId="3">#REF!</definedName>
    <definedName name="_SA20" localSheetId="8">#REF!</definedName>
    <definedName name="_SA20" localSheetId="9">#REF!</definedName>
    <definedName name="_SA20" localSheetId="11">#REF!</definedName>
    <definedName name="_SA20" localSheetId="7">#REF!</definedName>
    <definedName name="_SA20">#REF!</definedName>
    <definedName name="_SA40" localSheetId="8">#REF!</definedName>
    <definedName name="_SA40" localSheetId="9">#REF!</definedName>
    <definedName name="_SA40" localSheetId="11">#REF!</definedName>
    <definedName name="_SA40" localSheetId="7">#REF!</definedName>
    <definedName name="_SA40">#REF!</definedName>
    <definedName name="_Saa40" localSheetId="8">#REF!</definedName>
    <definedName name="_Saa40" localSheetId="9">#REF!</definedName>
    <definedName name="_Saa40" localSheetId="11">#REF!</definedName>
    <definedName name="_Saa40" localSheetId="7">#REF!</definedName>
    <definedName name="_Saa40">#REF!</definedName>
    <definedName name="_Sab40" localSheetId="8">#REF!</definedName>
    <definedName name="_Sab40" localSheetId="9">#REF!</definedName>
    <definedName name="_Sab40" localSheetId="11">#REF!</definedName>
    <definedName name="_Sab40" localSheetId="7">#REF!</definedName>
    <definedName name="_Sab40">#REF!</definedName>
    <definedName name="_sbm1" localSheetId="8">#REF!</definedName>
    <definedName name="_sbm1" localSheetId="9">#REF!</definedName>
    <definedName name="_sbm1" localSheetId="11">#REF!</definedName>
    <definedName name="_sbm1" localSheetId="7">#REF!</definedName>
    <definedName name="_sbm1">#REF!</definedName>
    <definedName name="_sbm2" localSheetId="8">#REF!</definedName>
    <definedName name="_sbm2" localSheetId="9">#REF!</definedName>
    <definedName name="_sbm2" localSheetId="11">#REF!</definedName>
    <definedName name="_sbm2" localSheetId="7">#REF!</definedName>
    <definedName name="_sbm2">#REF!</definedName>
    <definedName name="_sbm3" localSheetId="8">#REF!</definedName>
    <definedName name="_sbm3" localSheetId="9">#REF!</definedName>
    <definedName name="_sbm3" localSheetId="11">#REF!</definedName>
    <definedName name="_sbm3" localSheetId="7">#REF!</definedName>
    <definedName name="_sbm3">#REF!</definedName>
    <definedName name="_sbm4" localSheetId="8">#REF!</definedName>
    <definedName name="_sbm4" localSheetId="9">#REF!</definedName>
    <definedName name="_sbm4" localSheetId="11">#REF!</definedName>
    <definedName name="_sbm4" localSheetId="7">#REF!</definedName>
    <definedName name="_sbm4">#REF!</definedName>
    <definedName name="_sd1" localSheetId="8">[5]Electrical!#REF!</definedName>
    <definedName name="_sd1" localSheetId="9">[5]Electrical!#REF!</definedName>
    <definedName name="_sd1" localSheetId="11">[5]Electrical!#REF!</definedName>
    <definedName name="_sd1" localSheetId="7">[5]Electrical!#REF!</definedName>
    <definedName name="_sd1">[5]Electrical!#REF!</definedName>
    <definedName name="_sd10" localSheetId="8">[5]Electrical!#REF!</definedName>
    <definedName name="_sd10" localSheetId="9">[5]Electrical!#REF!</definedName>
    <definedName name="_sd10" localSheetId="11">[5]Electrical!#REF!</definedName>
    <definedName name="_sd10" localSheetId="7">[5]Electrical!#REF!</definedName>
    <definedName name="_sd10">[5]Electrical!#REF!</definedName>
    <definedName name="_sd11" localSheetId="8">[5]Electrical!#REF!</definedName>
    <definedName name="_sd11" localSheetId="9">[5]Electrical!#REF!</definedName>
    <definedName name="_sd11" localSheetId="11">[5]Electrical!#REF!</definedName>
    <definedName name="_sd11" localSheetId="7">[5]Electrical!#REF!</definedName>
    <definedName name="_sd11">[5]Electrical!#REF!</definedName>
    <definedName name="_sd12" localSheetId="8">[5]Electrical!#REF!</definedName>
    <definedName name="_sd12" localSheetId="9">[5]Electrical!#REF!</definedName>
    <definedName name="_sd12" localSheetId="11">[5]Electrical!#REF!</definedName>
    <definedName name="_sd12" localSheetId="7">[5]Electrical!#REF!</definedName>
    <definedName name="_sd12">[5]Electrical!#REF!</definedName>
    <definedName name="_sd13" localSheetId="8">[5]Electrical!#REF!</definedName>
    <definedName name="_sd13" localSheetId="9">[5]Electrical!#REF!</definedName>
    <definedName name="_sd13" localSheetId="11">[5]Electrical!#REF!</definedName>
    <definedName name="_sd13" localSheetId="7">[5]Electrical!#REF!</definedName>
    <definedName name="_sd13">[5]Electrical!#REF!</definedName>
    <definedName name="_sd14" localSheetId="8">[5]Electrical!#REF!</definedName>
    <definedName name="_sd14" localSheetId="9">[5]Electrical!#REF!</definedName>
    <definedName name="_sd14" localSheetId="11">[5]Electrical!#REF!</definedName>
    <definedName name="_sd14" localSheetId="7">[5]Electrical!#REF!</definedName>
    <definedName name="_sd14">[5]Electrical!#REF!</definedName>
    <definedName name="_sd2" localSheetId="8">[5]Electrical!#REF!</definedName>
    <definedName name="_sd2" localSheetId="9">[5]Electrical!#REF!</definedName>
    <definedName name="_sd2" localSheetId="11">[5]Electrical!#REF!</definedName>
    <definedName name="_sd2" localSheetId="7">[5]Electrical!#REF!</definedName>
    <definedName name="_sd2">[5]Electrical!#REF!</definedName>
    <definedName name="_sd3" localSheetId="8">[5]Electrical!#REF!</definedName>
    <definedName name="_sd3" localSheetId="9">[5]Electrical!#REF!</definedName>
    <definedName name="_sd3" localSheetId="11">[5]Electrical!#REF!</definedName>
    <definedName name="_sd3" localSheetId="7">[5]Electrical!#REF!</definedName>
    <definedName name="_sd3">[5]Electrical!#REF!</definedName>
    <definedName name="_sd4" localSheetId="3">#REF!</definedName>
    <definedName name="_sd4" localSheetId="8">#REF!</definedName>
    <definedName name="_sd4" localSheetId="9">#REF!</definedName>
    <definedName name="_sd4" localSheetId="11">#REF!</definedName>
    <definedName name="_sd4" localSheetId="7">#REF!</definedName>
    <definedName name="_sd4">#REF!</definedName>
    <definedName name="_sd5" localSheetId="3">[5]Electrical!#REF!</definedName>
    <definedName name="_sd5" localSheetId="8">[5]Electrical!#REF!</definedName>
    <definedName name="_sd5" localSheetId="9">[5]Electrical!#REF!</definedName>
    <definedName name="_sd5" localSheetId="11">[5]Electrical!#REF!</definedName>
    <definedName name="_sd5" localSheetId="7">[5]Electrical!#REF!</definedName>
    <definedName name="_sd5">[5]Electrical!#REF!</definedName>
    <definedName name="_sd6" localSheetId="8">[5]Electrical!#REF!</definedName>
    <definedName name="_sd6" localSheetId="9">[5]Electrical!#REF!</definedName>
    <definedName name="_sd6" localSheetId="11">[5]Electrical!#REF!</definedName>
    <definedName name="_sd6" localSheetId="7">[5]Electrical!#REF!</definedName>
    <definedName name="_sd6">[5]Electrical!#REF!</definedName>
    <definedName name="_sd7" localSheetId="8">[5]Electrical!#REF!</definedName>
    <definedName name="_sd7" localSheetId="9">[5]Electrical!#REF!</definedName>
    <definedName name="_sd7" localSheetId="11">[5]Electrical!#REF!</definedName>
    <definedName name="_sd7" localSheetId="7">[5]Electrical!#REF!</definedName>
    <definedName name="_sd7">[5]Electrical!#REF!</definedName>
    <definedName name="_sd8" localSheetId="8">[5]Electrical!#REF!</definedName>
    <definedName name="_sd8" localSheetId="9">[5]Electrical!#REF!</definedName>
    <definedName name="_sd8" localSheetId="11">[5]Electrical!#REF!</definedName>
    <definedName name="_sd8" localSheetId="7">[5]Electrical!#REF!</definedName>
    <definedName name="_sd8">[5]Electrical!#REF!</definedName>
    <definedName name="_sd9" localSheetId="8">[5]Electrical!#REF!</definedName>
    <definedName name="_sd9" localSheetId="9">[5]Electrical!#REF!</definedName>
    <definedName name="_sd9" localSheetId="11">[5]Electrical!#REF!</definedName>
    <definedName name="_sd9" localSheetId="7">[5]Electrical!#REF!</definedName>
    <definedName name="_sd9">[5]Electrical!#REF!</definedName>
    <definedName name="_ssf1" localSheetId="3">#REF!</definedName>
    <definedName name="_ssf1" localSheetId="8">#REF!</definedName>
    <definedName name="_ssf1" localSheetId="9">#REF!</definedName>
    <definedName name="_ssf1" localSheetId="11">#REF!</definedName>
    <definedName name="_ssf1" localSheetId="7">#REF!</definedName>
    <definedName name="_ssf1">#REF!</definedName>
    <definedName name="_ssf2" localSheetId="3">#REF!</definedName>
    <definedName name="_ssf2" localSheetId="8">#REF!</definedName>
    <definedName name="_ssf2" localSheetId="9">#REF!</definedName>
    <definedName name="_ssf2" localSheetId="11">#REF!</definedName>
    <definedName name="_ssf2" localSheetId="7">#REF!</definedName>
    <definedName name="_ssf2">#REF!</definedName>
    <definedName name="_ssf3" localSheetId="3">#REF!</definedName>
    <definedName name="_ssf3" localSheetId="8">#REF!</definedName>
    <definedName name="_ssf3" localSheetId="9">#REF!</definedName>
    <definedName name="_ssf3" localSheetId="11">#REF!</definedName>
    <definedName name="_ssf3" localSheetId="7">#REF!</definedName>
    <definedName name="_ssf3">#REF!</definedName>
    <definedName name="_ssf4" localSheetId="8">#REF!</definedName>
    <definedName name="_ssf4" localSheetId="9">#REF!</definedName>
    <definedName name="_ssf4" localSheetId="11">#REF!</definedName>
    <definedName name="_ssf4" localSheetId="7">#REF!</definedName>
    <definedName name="_ssf4">#REF!</definedName>
    <definedName name="_st12" localSheetId="8">#REF!</definedName>
    <definedName name="_st12" localSheetId="9">#REF!</definedName>
    <definedName name="_st12" localSheetId="11">#REF!</definedName>
    <definedName name="_st12" localSheetId="7">#REF!</definedName>
    <definedName name="_st12">#REF!</definedName>
    <definedName name="_st2" localSheetId="8">#REF!</definedName>
    <definedName name="_st2" localSheetId="9">#REF!</definedName>
    <definedName name="_st2" localSheetId="11">#REF!</definedName>
    <definedName name="_st2" localSheetId="7">#REF!</definedName>
    <definedName name="_st2">#REF!</definedName>
    <definedName name="_st4" localSheetId="8">#REF!</definedName>
    <definedName name="_st4" localSheetId="9">#REF!</definedName>
    <definedName name="_st4" localSheetId="11">#REF!</definedName>
    <definedName name="_st4" localSheetId="7">#REF!</definedName>
    <definedName name="_st4">#REF!</definedName>
    <definedName name="_st53" localSheetId="8">#REF!</definedName>
    <definedName name="_st53" localSheetId="9">#REF!</definedName>
    <definedName name="_st53" localSheetId="11">#REF!</definedName>
    <definedName name="_st53" localSheetId="7">#REF!</definedName>
    <definedName name="_st53">#REF!</definedName>
    <definedName name="_st6" localSheetId="8">#REF!</definedName>
    <definedName name="_st6" localSheetId="9">#REF!</definedName>
    <definedName name="_st6" localSheetId="11">#REF!</definedName>
    <definedName name="_st6" localSheetId="7">#REF!</definedName>
    <definedName name="_st6">#REF!</definedName>
    <definedName name="_st63" localSheetId="8">#REF!</definedName>
    <definedName name="_st63" localSheetId="9">#REF!</definedName>
    <definedName name="_st63" localSheetId="11">#REF!</definedName>
    <definedName name="_st63" localSheetId="7">#REF!</definedName>
    <definedName name="_st63">#REF!</definedName>
    <definedName name="_st7" localSheetId="8">#REF!</definedName>
    <definedName name="_st7" localSheetId="9">#REF!</definedName>
    <definedName name="_st7" localSheetId="11">#REF!</definedName>
    <definedName name="_st7" localSheetId="7">#REF!</definedName>
    <definedName name="_st7">#REF!</definedName>
    <definedName name="_st8" localSheetId="8">#REF!</definedName>
    <definedName name="_st8" localSheetId="9">#REF!</definedName>
    <definedName name="_st8" localSheetId="11">#REF!</definedName>
    <definedName name="_st8" localSheetId="7">#REF!</definedName>
    <definedName name="_st8">#REF!</definedName>
    <definedName name="_st90" localSheetId="8">#REF!</definedName>
    <definedName name="_st90" localSheetId="9">#REF!</definedName>
    <definedName name="_st90" localSheetId="11">#REF!</definedName>
    <definedName name="_st90" localSheetId="7">#REF!</definedName>
    <definedName name="_st90">#REF!</definedName>
    <definedName name="_tra1" localSheetId="8">#REF!</definedName>
    <definedName name="_tra1" localSheetId="9">#REF!</definedName>
    <definedName name="_tra1" localSheetId="11">#REF!</definedName>
    <definedName name="_tra1" localSheetId="7">#REF!</definedName>
    <definedName name="_tra1">#REF!</definedName>
    <definedName name="_tra2" localSheetId="8">#REF!</definedName>
    <definedName name="_tra2" localSheetId="9">#REF!</definedName>
    <definedName name="_tra2" localSheetId="11">#REF!</definedName>
    <definedName name="_tra2" localSheetId="7">#REF!</definedName>
    <definedName name="_tra2">#REF!</definedName>
    <definedName name="_WD2" localSheetId="8">[6]girder!#REF!</definedName>
    <definedName name="_WD2" localSheetId="9">[6]girder!#REF!</definedName>
    <definedName name="_WD2" localSheetId="11">[6]girder!#REF!</definedName>
    <definedName name="_WD2" localSheetId="7">[6]girder!#REF!</definedName>
    <definedName name="_WD2">[6]girder!#REF!</definedName>
    <definedName name="_WD3" localSheetId="8">[6]girder!#REF!</definedName>
    <definedName name="_WD3" localSheetId="9">[6]girder!#REF!</definedName>
    <definedName name="_WD3" localSheetId="11">[6]girder!#REF!</definedName>
    <definedName name="_WD3" localSheetId="7">[6]girder!#REF!</definedName>
    <definedName name="_WD3">[6]girder!#REF!</definedName>
    <definedName name="_WD4" localSheetId="8">[6]girder!#REF!</definedName>
    <definedName name="_WD4" localSheetId="9">[6]girder!#REF!</definedName>
    <definedName name="_WD4" localSheetId="11">[6]girder!#REF!</definedName>
    <definedName name="_WD4" localSheetId="7">[6]girder!#REF!</definedName>
    <definedName name="_WD4">[6]girder!#REF!</definedName>
    <definedName name="_WL1" localSheetId="8">[6]girder!#REF!</definedName>
    <definedName name="_WL1" localSheetId="9">[6]girder!#REF!</definedName>
    <definedName name="_WL1" localSheetId="11">[6]girder!#REF!</definedName>
    <definedName name="_WL1" localSheetId="7">[6]girder!#REF!</definedName>
    <definedName name="_WL1">[6]girder!#REF!</definedName>
    <definedName name="_WL2" localSheetId="8">[6]girder!#REF!</definedName>
    <definedName name="_WL2" localSheetId="9">[6]girder!#REF!</definedName>
    <definedName name="_WL2" localSheetId="11">[6]girder!#REF!</definedName>
    <definedName name="_WL2" localSheetId="7">[6]girder!#REF!</definedName>
    <definedName name="_WL2">[6]girder!#REF!</definedName>
    <definedName name="_WL3" localSheetId="8">[6]girder!#REF!</definedName>
    <definedName name="_WL3" localSheetId="9">[6]girder!#REF!</definedName>
    <definedName name="_WL3" localSheetId="11">[6]girder!#REF!</definedName>
    <definedName name="_WL3" localSheetId="7">[6]girder!#REF!</definedName>
    <definedName name="_WL3">[6]girder!#REF!</definedName>
    <definedName name="_WL4" localSheetId="8">[6]girder!#REF!</definedName>
    <definedName name="_WL4" localSheetId="9">[6]girder!#REF!</definedName>
    <definedName name="_WL4" localSheetId="11">[6]girder!#REF!</definedName>
    <definedName name="_WL4" localSheetId="7">[6]girder!#REF!</definedName>
    <definedName name="_WL4">[6]girder!#REF!</definedName>
    <definedName name="_ww2" localSheetId="3">#REF!</definedName>
    <definedName name="_ww2" localSheetId="8">#REF!</definedName>
    <definedName name="_ww2" localSheetId="9">#REF!</definedName>
    <definedName name="_ww2" localSheetId="11">#REF!</definedName>
    <definedName name="_ww2" localSheetId="7">#REF!</definedName>
    <definedName name="_ww2">#REF!</definedName>
    <definedName name="_XH1">[3]girder!$H$49</definedName>
    <definedName name="_XH2">[3]girder!$H$50</definedName>
    <definedName name="a" localSheetId="4">#REF!</definedName>
    <definedName name="a" localSheetId="10">#REF!</definedName>
    <definedName name="a" localSheetId="3">[7]analysis!#REF!</definedName>
    <definedName name="a" localSheetId="8">[7]analysis!#REF!</definedName>
    <definedName name="a" localSheetId="9">[7]analysis!#REF!</definedName>
    <definedName name="a" localSheetId="11">[7]analysis!#REF!</definedName>
    <definedName name="a" localSheetId="2">#REF!</definedName>
    <definedName name="a" localSheetId="7">#REF!</definedName>
    <definedName name="a">#REF!</definedName>
    <definedName name="A_1" localSheetId="3">#REF!</definedName>
    <definedName name="A_1" localSheetId="8">#REF!</definedName>
    <definedName name="A_1" localSheetId="9">#REF!</definedName>
    <definedName name="A_1" localSheetId="11">#REF!</definedName>
    <definedName name="A_1" localSheetId="7">#REF!</definedName>
    <definedName name="A_1">#REF!</definedName>
    <definedName name="A_2" localSheetId="3">#REF!</definedName>
    <definedName name="A_2" localSheetId="8">#REF!</definedName>
    <definedName name="A_2" localSheetId="9">#REF!</definedName>
    <definedName name="A_2" localSheetId="11">#REF!</definedName>
    <definedName name="A_2" localSheetId="7">#REF!</definedName>
    <definedName name="A_2">#REF!</definedName>
    <definedName name="a3424\" localSheetId="4">#REF!</definedName>
    <definedName name="a3424\" localSheetId="8">#REF!</definedName>
    <definedName name="a3424\" localSheetId="9">#REF!</definedName>
    <definedName name="a3424\" localSheetId="11">#REF!</definedName>
    <definedName name="a3424\" localSheetId="2">#REF!</definedName>
    <definedName name="a3424\" localSheetId="7">#REF!</definedName>
    <definedName name="a3424\">#REF!</definedName>
    <definedName name="aaaaaaaaaaaaaaaaaaaaaaa" localSheetId="8">#REF!</definedName>
    <definedName name="aaaaaaaaaaaaaaaaaaaaaaa" localSheetId="9">#REF!</definedName>
    <definedName name="aaaaaaaaaaaaaaaaaaaaaaa" localSheetId="11">#REF!</definedName>
    <definedName name="aaaaaaaaaaaaaaaaaaaaaaa" localSheetId="7">#REF!</definedName>
    <definedName name="aaaaaaaaaaaaaaaaaaaaaaa">#REF!</definedName>
    <definedName name="abh" localSheetId="4">#REF!</definedName>
    <definedName name="abh" localSheetId="10">#REF!</definedName>
    <definedName name="abh" localSheetId="8">#REF!</definedName>
    <definedName name="abh" localSheetId="9">#REF!</definedName>
    <definedName name="abh" localSheetId="11">#REF!</definedName>
    <definedName name="abh" localSheetId="2">#REF!</definedName>
    <definedName name="abh" localSheetId="7">#REF!</definedName>
    <definedName name="abh">#REF!</definedName>
    <definedName name="ablk" localSheetId="4">#REF!</definedName>
    <definedName name="ablk" localSheetId="10">#REF!</definedName>
    <definedName name="ablk" localSheetId="8">#REF!</definedName>
    <definedName name="ablk" localSheetId="9">#REF!</definedName>
    <definedName name="ablk" localSheetId="11">#REF!</definedName>
    <definedName name="ablk" localSheetId="2">#REF!</definedName>
    <definedName name="ablk" localSheetId="7">#REF!</definedName>
    <definedName name="ablk">#REF!</definedName>
    <definedName name="Abstract" localSheetId="8">#REF!</definedName>
    <definedName name="Abstract" localSheetId="9">#REF!</definedName>
    <definedName name="Abstract" localSheetId="11">#REF!</definedName>
    <definedName name="Abstract" localSheetId="7">#REF!</definedName>
    <definedName name="Abstract">#REF!</definedName>
    <definedName name="Ac" localSheetId="8">#REF!</definedName>
    <definedName name="Ac" localSheetId="9">#REF!</definedName>
    <definedName name="Ac" localSheetId="11">#REF!</definedName>
    <definedName name="Ac" localSheetId="7">#REF!</definedName>
    <definedName name="Ac">#REF!</definedName>
    <definedName name="ach" localSheetId="4">#REF!</definedName>
    <definedName name="ach" localSheetId="10">#REF!</definedName>
    <definedName name="ach" localSheetId="8">#REF!</definedName>
    <definedName name="ach" localSheetId="9">#REF!</definedName>
    <definedName name="ach" localSheetId="11">#REF!</definedName>
    <definedName name="ach" localSheetId="2">#REF!</definedName>
    <definedName name="ach" localSheetId="7">#REF!</definedName>
    <definedName name="ach">#REF!</definedName>
    <definedName name="ACT" localSheetId="8">#REF!</definedName>
    <definedName name="ACT" localSheetId="9">#REF!</definedName>
    <definedName name="ACT" localSheetId="11">#REF!</definedName>
    <definedName name="ACT" localSheetId="7">#REF!</definedName>
    <definedName name="ACT">#REF!</definedName>
    <definedName name="ACT_14" localSheetId="8">#REF!</definedName>
    <definedName name="ACT_14" localSheetId="9">#REF!</definedName>
    <definedName name="ACT_14" localSheetId="11">#REF!</definedName>
    <definedName name="ACT_14" localSheetId="7">#REF!</definedName>
    <definedName name="ACT_14">#REF!</definedName>
    <definedName name="adhesive" localSheetId="8">#REF!</definedName>
    <definedName name="adhesive" localSheetId="9">#REF!</definedName>
    <definedName name="adhesive" localSheetId="11">#REF!</definedName>
    <definedName name="adhesive" localSheetId="7">#REF!</definedName>
    <definedName name="adhesive">#REF!</definedName>
    <definedName name="admixture" localSheetId="8">#REF!</definedName>
    <definedName name="admixture" localSheetId="9">#REF!</definedName>
    <definedName name="admixture" localSheetId="11">#REF!</definedName>
    <definedName name="admixture" localSheetId="7">#REF!</definedName>
    <definedName name="admixture">#REF!</definedName>
    <definedName name="ae" localSheetId="8">#REF!</definedName>
    <definedName name="ae" localSheetId="9">#REF!</definedName>
    <definedName name="ae" localSheetId="11">#REF!</definedName>
    <definedName name="ae" localSheetId="7">#REF!</definedName>
    <definedName name="ae">#REF!</definedName>
    <definedName name="ae_14" localSheetId="8">#REF!</definedName>
    <definedName name="ae_14" localSheetId="9">#REF!</definedName>
    <definedName name="ae_14" localSheetId="11">#REF!</definedName>
    <definedName name="ae_14" localSheetId="7">#REF!</definedName>
    <definedName name="ae_14">#REF!</definedName>
    <definedName name="aggr10" localSheetId="8">#REF!</definedName>
    <definedName name="aggr10" localSheetId="9">#REF!</definedName>
    <definedName name="aggr10" localSheetId="11">#REF!</definedName>
    <definedName name="aggr10" localSheetId="7">#REF!</definedName>
    <definedName name="aggr10">#REF!</definedName>
    <definedName name="aggr11" localSheetId="8">#REF!</definedName>
    <definedName name="aggr11" localSheetId="9">#REF!</definedName>
    <definedName name="aggr11" localSheetId="11">#REF!</definedName>
    <definedName name="aggr11" localSheetId="7">#REF!</definedName>
    <definedName name="aggr11">#REF!</definedName>
    <definedName name="aggr13" localSheetId="8">#REF!</definedName>
    <definedName name="aggr13" localSheetId="9">#REF!</definedName>
    <definedName name="aggr13" localSheetId="11">#REF!</definedName>
    <definedName name="aggr13" localSheetId="7">#REF!</definedName>
    <definedName name="aggr13">#REF!</definedName>
    <definedName name="aggr2" localSheetId="8">#REF!</definedName>
    <definedName name="aggr2" localSheetId="9">#REF!</definedName>
    <definedName name="aggr2" localSheetId="11">#REF!</definedName>
    <definedName name="aggr2" localSheetId="7">#REF!</definedName>
    <definedName name="aggr2">#REF!</definedName>
    <definedName name="aggr20" localSheetId="8">#REF!</definedName>
    <definedName name="aggr20" localSheetId="9">#REF!</definedName>
    <definedName name="aggr20" localSheetId="11">#REF!</definedName>
    <definedName name="aggr20" localSheetId="7">#REF!</definedName>
    <definedName name="aggr20">#REF!</definedName>
    <definedName name="aggr22" localSheetId="8">#REF!</definedName>
    <definedName name="aggr22" localSheetId="9">#REF!</definedName>
    <definedName name="aggr22" localSheetId="11">#REF!</definedName>
    <definedName name="aggr22" localSheetId="7">#REF!</definedName>
    <definedName name="aggr22">#REF!</definedName>
    <definedName name="aggr26" localSheetId="8">#REF!</definedName>
    <definedName name="aggr26" localSheetId="9">#REF!</definedName>
    <definedName name="aggr26" localSheetId="11">#REF!</definedName>
    <definedName name="aggr26" localSheetId="7">#REF!</definedName>
    <definedName name="aggr26">#REF!</definedName>
    <definedName name="aggr40" localSheetId="8">#REF!</definedName>
    <definedName name="aggr40" localSheetId="9">#REF!</definedName>
    <definedName name="aggr40" localSheetId="11">#REF!</definedName>
    <definedName name="aggr40" localSheetId="7">#REF!</definedName>
    <definedName name="aggr40">#REF!</definedName>
    <definedName name="aggr53" localSheetId="8">#REF!</definedName>
    <definedName name="aggr53" localSheetId="9">#REF!</definedName>
    <definedName name="aggr53" localSheetId="11">#REF!</definedName>
    <definedName name="aggr53" localSheetId="7">#REF!</definedName>
    <definedName name="aggr53">#REF!</definedName>
    <definedName name="aggr6" localSheetId="8">#REF!</definedName>
    <definedName name="aggr6" localSheetId="9">#REF!</definedName>
    <definedName name="aggr6" localSheetId="11">#REF!</definedName>
    <definedName name="aggr6" localSheetId="7">#REF!</definedName>
    <definedName name="aggr6">#REF!</definedName>
    <definedName name="aggr63" localSheetId="8">#REF!</definedName>
    <definedName name="aggr63" localSheetId="9">#REF!</definedName>
    <definedName name="aggr63" localSheetId="11">#REF!</definedName>
    <definedName name="aggr63" localSheetId="7">#REF!</definedName>
    <definedName name="aggr63">#REF!</definedName>
    <definedName name="ahfk" localSheetId="4">#REF!</definedName>
    <definedName name="ahfk" localSheetId="10">#REF!</definedName>
    <definedName name="ahfk" localSheetId="8">#REF!</definedName>
    <definedName name="ahfk" localSheetId="9">#REF!</definedName>
    <definedName name="ahfk" localSheetId="11">#REF!</definedName>
    <definedName name="ahfk" localSheetId="2">#REF!</definedName>
    <definedName name="ahfk" localSheetId="7">#REF!</definedName>
    <definedName name="ahfk">#REF!</definedName>
    <definedName name="ahh" localSheetId="4">#REF!</definedName>
    <definedName name="ahh" localSheetId="8">#REF!</definedName>
    <definedName name="ahh" localSheetId="9">#REF!</definedName>
    <definedName name="ahh" localSheetId="11">#REF!</definedName>
    <definedName name="ahh" localSheetId="2">#REF!</definedName>
    <definedName name="ahh" localSheetId="7">#REF!</definedName>
    <definedName name="ahh">#REF!</definedName>
    <definedName name="alloysteel" localSheetId="8">#REF!</definedName>
    <definedName name="alloysteel" localSheetId="9">#REF!</definedName>
    <definedName name="alloysteel" localSheetId="11">#REF!</definedName>
    <definedName name="alloysteel" localSheetId="7">#REF!</definedName>
    <definedName name="alloysteel">#REF!</definedName>
    <definedName name="alround" localSheetId="8">#REF!</definedName>
    <definedName name="alround" localSheetId="9">#REF!</definedName>
    <definedName name="alround" localSheetId="11">#REF!</definedName>
    <definedName name="alround" localSheetId="7">#REF!</definedName>
    <definedName name="alround">#REF!</definedName>
    <definedName name="alround_1" localSheetId="8">#REF!</definedName>
    <definedName name="alround_1" localSheetId="9">#REF!</definedName>
    <definedName name="alround_1" localSheetId="11">#REF!</definedName>
    <definedName name="alround_1" localSheetId="7">#REF!</definedName>
    <definedName name="alround_1">#REF!</definedName>
    <definedName name="alround_10" localSheetId="8">#REF!</definedName>
    <definedName name="alround_10" localSheetId="9">#REF!</definedName>
    <definedName name="alround_10" localSheetId="11">#REF!</definedName>
    <definedName name="alround_10" localSheetId="7">#REF!</definedName>
    <definedName name="alround_10">#REF!</definedName>
    <definedName name="alround_11" localSheetId="8">#REF!</definedName>
    <definedName name="alround_11" localSheetId="9">#REF!</definedName>
    <definedName name="alround_11" localSheetId="11">#REF!</definedName>
    <definedName name="alround_11" localSheetId="7">#REF!</definedName>
    <definedName name="alround_11">#REF!</definedName>
    <definedName name="alround_14" localSheetId="8">#REF!</definedName>
    <definedName name="alround_14" localSheetId="9">#REF!</definedName>
    <definedName name="alround_14" localSheetId="11">#REF!</definedName>
    <definedName name="alround_14" localSheetId="7">#REF!</definedName>
    <definedName name="alround_14">#REF!</definedName>
    <definedName name="alround_4" localSheetId="8">#REF!</definedName>
    <definedName name="alround_4" localSheetId="9">#REF!</definedName>
    <definedName name="alround_4" localSheetId="11">#REF!</definedName>
    <definedName name="alround_4" localSheetId="7">#REF!</definedName>
    <definedName name="alround_4">#REF!</definedName>
    <definedName name="alround_8" localSheetId="8">#REF!</definedName>
    <definedName name="alround_8" localSheetId="9">#REF!</definedName>
    <definedName name="alround_8" localSheetId="11">#REF!</definedName>
    <definedName name="alround_8" localSheetId="7">#REF!</definedName>
    <definedName name="alround_8">#REF!</definedName>
    <definedName name="alround_9" localSheetId="8">#REF!</definedName>
    <definedName name="alround_9" localSheetId="9">#REF!</definedName>
    <definedName name="alround_9" localSheetId="11">#REF!</definedName>
    <definedName name="alround_9" localSheetId="7">#REF!</definedName>
    <definedName name="alround_9">#REF!</definedName>
    <definedName name="anscount" hidden="1">2</definedName>
    <definedName name="anst" localSheetId="8">#REF!</definedName>
    <definedName name="anst" localSheetId="9">#REF!</definedName>
    <definedName name="anst" localSheetId="11">#REF!</definedName>
    <definedName name="anst" localSheetId="7">#REF!</definedName>
    <definedName name="anst">#REF!</definedName>
    <definedName name="as">'[8]4-Int- ele(RA)'!$K$9</definedName>
    <definedName name="ass" localSheetId="4">#REF!</definedName>
    <definedName name="ass" localSheetId="3">#REF!</definedName>
    <definedName name="ass" localSheetId="8">#REF!</definedName>
    <definedName name="ass" localSheetId="9">#REF!</definedName>
    <definedName name="ass" localSheetId="11">#REF!</definedName>
    <definedName name="ass" localSheetId="2">#REF!</definedName>
    <definedName name="ass" localSheetId="7">#REF!</definedName>
    <definedName name="ass">#REF!</definedName>
    <definedName name="averatedbmpcc">[9]Ave.wtd.rates!$I$113</definedName>
    <definedName name="b" localSheetId="3">#REF!</definedName>
    <definedName name="b" localSheetId="8">#REF!</definedName>
    <definedName name="b" localSheetId="9">#REF!</definedName>
    <definedName name="b" localSheetId="11">#REF!</definedName>
    <definedName name="b" localSheetId="7">#REF!</definedName>
    <definedName name="b">#REF!</definedName>
    <definedName name="b_14" localSheetId="3">#REF!</definedName>
    <definedName name="b_14" localSheetId="8">#REF!</definedName>
    <definedName name="b_14" localSheetId="9">#REF!</definedName>
    <definedName name="b_14" localSheetId="11">#REF!</definedName>
    <definedName name="b_14" localSheetId="7">#REF!</definedName>
    <definedName name="b_14">#REF!</definedName>
    <definedName name="Batonite" localSheetId="3">#REF!</definedName>
    <definedName name="Batonite" localSheetId="8">#REF!</definedName>
    <definedName name="Batonite" localSheetId="9">#REF!</definedName>
    <definedName name="Batonite" localSheetId="11">#REF!</definedName>
    <definedName name="Batonite" localSheetId="7">#REF!</definedName>
    <definedName name="Batonite">#REF!</definedName>
    <definedName name="bbb" localSheetId="8">#REF!</definedName>
    <definedName name="bbb" localSheetId="9">#REF!</definedName>
    <definedName name="bbb" localSheetId="11">#REF!</definedName>
    <definedName name="bbb" localSheetId="7">#REF!</definedName>
    <definedName name="bbb">#REF!</definedName>
    <definedName name="bc" localSheetId="8">#REF!</definedName>
    <definedName name="bc" localSheetId="9">#REF!</definedName>
    <definedName name="bc" localSheetId="11">#REF!</definedName>
    <definedName name="bc" localSheetId="7">#REF!</definedName>
    <definedName name="bc">#REF!</definedName>
    <definedName name="bcpcc" localSheetId="8">#REF!</definedName>
    <definedName name="bcpcc" localSheetId="9">#REF!</definedName>
    <definedName name="bcpcc" localSheetId="11">#REF!</definedName>
    <definedName name="bcpcc" localSheetId="7">#REF!</definedName>
    <definedName name="bcpcc">#REF!</definedName>
    <definedName name="be" localSheetId="8">#REF!</definedName>
    <definedName name="be" localSheetId="9">#REF!</definedName>
    <definedName name="be" localSheetId="11">#REF!</definedName>
    <definedName name="be" localSheetId="7">#REF!</definedName>
    <definedName name="be">#REF!</definedName>
    <definedName name="be_1" localSheetId="8">#REF!</definedName>
    <definedName name="be_1" localSheetId="9">#REF!</definedName>
    <definedName name="be_1" localSheetId="11">#REF!</definedName>
    <definedName name="be_1" localSheetId="7">#REF!</definedName>
    <definedName name="be_1">#REF!</definedName>
    <definedName name="be_14" localSheetId="8">#REF!</definedName>
    <definedName name="be_14" localSheetId="9">#REF!</definedName>
    <definedName name="be_14" localSheetId="11">#REF!</definedName>
    <definedName name="be_14" localSheetId="7">#REF!</definedName>
    <definedName name="be_14">#REF!</definedName>
    <definedName name="Beg_Bal" localSheetId="4">#REF!</definedName>
    <definedName name="Beg_Bal" localSheetId="8">#REF!</definedName>
    <definedName name="Beg_Bal" localSheetId="9">#REF!</definedName>
    <definedName name="Beg_Bal" localSheetId="11">#REF!</definedName>
    <definedName name="Beg_Bal" localSheetId="2">#REF!</definedName>
    <definedName name="Beg_Bal" localSheetId="7">#REF!</definedName>
    <definedName name="Beg_Bal">#REF!</definedName>
    <definedName name="bel" localSheetId="8">#REF!</definedName>
    <definedName name="bel" localSheetId="9">#REF!</definedName>
    <definedName name="bel" localSheetId="11">#REF!</definedName>
    <definedName name="bel" localSheetId="7">#REF!</definedName>
    <definedName name="bel">#REF!</definedName>
    <definedName name="bel_14" localSheetId="8">#REF!</definedName>
    <definedName name="bel_14" localSheetId="9">#REF!</definedName>
    <definedName name="bel_14" localSheetId="11">#REF!</definedName>
    <definedName name="bel_14" localSheetId="7">#REF!</definedName>
    <definedName name="bel_14">#REF!</definedName>
    <definedName name="bh" localSheetId="8">#REF!</definedName>
    <definedName name="bh" localSheetId="9">#REF!</definedName>
    <definedName name="bh" localSheetId="11">#REF!</definedName>
    <definedName name="bh" localSheetId="7">#REF!</definedName>
    <definedName name="bh">#REF!</definedName>
    <definedName name="bh_14" localSheetId="8">#REF!</definedName>
    <definedName name="bh_14" localSheetId="9">#REF!</definedName>
    <definedName name="bh_14" localSheetId="11">#REF!</definedName>
    <definedName name="bh_14" localSheetId="7">#REF!</definedName>
    <definedName name="bh_14">#REF!</definedName>
    <definedName name="Bhi" localSheetId="8">#REF!</definedName>
    <definedName name="Bhi" localSheetId="9">#REF!</definedName>
    <definedName name="Bhi" localSheetId="11">#REF!</definedName>
    <definedName name="Bhi" localSheetId="7">#REF!</definedName>
    <definedName name="Bhi">#REF!</definedName>
    <definedName name="Bhi_1" localSheetId="8">#REF!</definedName>
    <definedName name="Bhi_1" localSheetId="9">#REF!</definedName>
    <definedName name="Bhi_1" localSheetId="11">#REF!</definedName>
    <definedName name="Bhi_1" localSheetId="7">#REF!</definedName>
    <definedName name="Bhi_1">#REF!</definedName>
    <definedName name="Bhi_10" localSheetId="8">#REF!</definedName>
    <definedName name="Bhi_10" localSheetId="9">#REF!</definedName>
    <definedName name="Bhi_10" localSheetId="11">#REF!</definedName>
    <definedName name="Bhi_10" localSheetId="7">#REF!</definedName>
    <definedName name="Bhi_10">#REF!</definedName>
    <definedName name="Bhi_11" localSheetId="8">#REF!</definedName>
    <definedName name="Bhi_11" localSheetId="9">#REF!</definedName>
    <definedName name="Bhi_11" localSheetId="11">#REF!</definedName>
    <definedName name="Bhi_11" localSheetId="7">#REF!</definedName>
    <definedName name="Bhi_11">#REF!</definedName>
    <definedName name="Bhi_14" localSheetId="8">#REF!</definedName>
    <definedName name="Bhi_14" localSheetId="9">#REF!</definedName>
    <definedName name="Bhi_14" localSheetId="11">#REF!</definedName>
    <definedName name="Bhi_14" localSheetId="7">#REF!</definedName>
    <definedName name="Bhi_14">#REF!</definedName>
    <definedName name="Bhi_4" localSheetId="8">#REF!</definedName>
    <definedName name="Bhi_4" localSheetId="9">#REF!</definedName>
    <definedName name="Bhi_4" localSheetId="11">#REF!</definedName>
    <definedName name="Bhi_4" localSheetId="7">#REF!</definedName>
    <definedName name="Bhi_4">#REF!</definedName>
    <definedName name="Bhi_8" localSheetId="8">#REF!</definedName>
    <definedName name="Bhi_8" localSheetId="9">#REF!</definedName>
    <definedName name="Bhi_8" localSheetId="11">#REF!</definedName>
    <definedName name="Bhi_8" localSheetId="7">#REF!</definedName>
    <definedName name="Bhi_8">#REF!</definedName>
    <definedName name="Bhi_9" localSheetId="8">#REF!</definedName>
    <definedName name="Bhi_9" localSheetId="9">#REF!</definedName>
    <definedName name="Bhi_9" localSheetId="11">#REF!</definedName>
    <definedName name="Bhi_9" localSheetId="7">#REF!</definedName>
    <definedName name="Bhi_9">#REF!</definedName>
    <definedName name="bhistee" localSheetId="8">#REF!</definedName>
    <definedName name="bhistee" localSheetId="9">#REF!</definedName>
    <definedName name="bhistee" localSheetId="11">#REF!</definedName>
    <definedName name="bhistee" localSheetId="7">#REF!</definedName>
    <definedName name="bhistee">#REF!</definedName>
    <definedName name="bitpaper" localSheetId="8">#REF!</definedName>
    <definedName name="bitpaper" localSheetId="9">#REF!</definedName>
    <definedName name="bitpaper" localSheetId="11">#REF!</definedName>
    <definedName name="bitpaper" localSheetId="7">#REF!</definedName>
    <definedName name="bitpaper">#REF!</definedName>
    <definedName name="bitumen6070" localSheetId="8">#REF!</definedName>
    <definedName name="bitumen6070" localSheetId="9">#REF!</definedName>
    <definedName name="bitumen6070" localSheetId="11">#REF!</definedName>
    <definedName name="bitumen6070" localSheetId="7">#REF!</definedName>
    <definedName name="bitumen6070">#REF!</definedName>
    <definedName name="bitumenboiler" localSheetId="8">#REF!</definedName>
    <definedName name="bitumenboiler" localSheetId="9">#REF!</definedName>
    <definedName name="bitumenboiler" localSheetId="11">#REF!</definedName>
    <definedName name="bitumenboiler" localSheetId="7">#REF!</definedName>
    <definedName name="bitumenboiler">#REF!</definedName>
    <definedName name="bitumenemul" localSheetId="8">#REF!</definedName>
    <definedName name="bitumenemul" localSheetId="9">#REF!</definedName>
    <definedName name="bitumenemul" localSheetId="11">#REF!</definedName>
    <definedName name="bitumenemul" localSheetId="7">#REF!</definedName>
    <definedName name="bitumenemul">#REF!</definedName>
    <definedName name="bl" localSheetId="8">#REF!</definedName>
    <definedName name="bl" localSheetId="9">#REF!</definedName>
    <definedName name="bl" localSheetId="11">#REF!</definedName>
    <definedName name="bl" localSheetId="7">#REF!</definedName>
    <definedName name="bl">#REF!</definedName>
    <definedName name="bl_1" localSheetId="8">'[10]Sqn_Abs_G_6_ '!#REF!</definedName>
    <definedName name="bl_1" localSheetId="9">'[10]Sqn_Abs_G_6_ '!#REF!</definedName>
    <definedName name="bl_1" localSheetId="11">'[10]Sqn_Abs_G_6_ '!#REF!</definedName>
    <definedName name="bl_1" localSheetId="7">'[10]Sqn_Abs_G_6_ '!#REF!</definedName>
    <definedName name="bl_1">'[10]Sqn_Abs_G_6_ '!#REF!</definedName>
    <definedName name="bl_10" localSheetId="8">'[10]Sqn_Abs_G_6_ '!#REF!</definedName>
    <definedName name="bl_10" localSheetId="9">'[10]Sqn_Abs_G_6_ '!#REF!</definedName>
    <definedName name="bl_10" localSheetId="11">'[10]Sqn_Abs_G_6_ '!#REF!</definedName>
    <definedName name="bl_10" localSheetId="7">'[10]Sqn_Abs_G_6_ '!#REF!</definedName>
    <definedName name="bl_10">'[10]Sqn_Abs_G_6_ '!#REF!</definedName>
    <definedName name="bl_11" localSheetId="8">'[10]Sqn_Abs_G_6_ '!#REF!</definedName>
    <definedName name="bl_11" localSheetId="9">'[10]Sqn_Abs_G_6_ '!#REF!</definedName>
    <definedName name="bl_11" localSheetId="11">'[10]Sqn_Abs_G_6_ '!#REF!</definedName>
    <definedName name="bl_11" localSheetId="7">'[10]Sqn_Abs_G_6_ '!#REF!</definedName>
    <definedName name="bl_11">'[10]Sqn_Abs_G_6_ '!#REF!</definedName>
    <definedName name="bl_14" localSheetId="8">'[11]Sqn_Abs_G_6_ '!#REF!</definedName>
    <definedName name="bl_14" localSheetId="9">'[11]Sqn_Abs_G_6_ '!#REF!</definedName>
    <definedName name="bl_14" localSheetId="11">'[11]Sqn_Abs_G_6_ '!#REF!</definedName>
    <definedName name="bl_14" localSheetId="7">'[11]Sqn_Abs_G_6_ '!#REF!</definedName>
    <definedName name="bl_14">'[11]Sqn_Abs_G_6_ '!#REF!</definedName>
    <definedName name="bl_4" localSheetId="8">'[10]Sqn_Abs_G_6_ '!#REF!</definedName>
    <definedName name="bl_4" localSheetId="9">'[10]Sqn_Abs_G_6_ '!#REF!</definedName>
    <definedName name="bl_4" localSheetId="11">'[10]Sqn_Abs_G_6_ '!#REF!</definedName>
    <definedName name="bl_4" localSheetId="7">'[10]Sqn_Abs_G_6_ '!#REF!</definedName>
    <definedName name="bl_4">'[10]Sqn_Abs_G_6_ '!#REF!</definedName>
    <definedName name="bl_8" localSheetId="8">'[10]Sqn_Abs_G_6_ '!#REF!</definedName>
    <definedName name="bl_8" localSheetId="9">'[10]Sqn_Abs_G_6_ '!#REF!</definedName>
    <definedName name="bl_8" localSheetId="11">'[10]Sqn_Abs_G_6_ '!#REF!</definedName>
    <definedName name="bl_8" localSheetId="7">'[10]Sqn_Abs_G_6_ '!#REF!</definedName>
    <definedName name="bl_8">'[10]Sqn_Abs_G_6_ '!#REF!</definedName>
    <definedName name="bl_9" localSheetId="8">'[10]Sqn_Abs_G_6_ '!#REF!</definedName>
    <definedName name="bl_9" localSheetId="9">'[10]Sqn_Abs_G_6_ '!#REF!</definedName>
    <definedName name="bl_9" localSheetId="11">'[10]Sqn_Abs_G_6_ '!#REF!</definedName>
    <definedName name="bl_9" localSheetId="7">'[10]Sqn_Abs_G_6_ '!#REF!</definedName>
    <definedName name="bl_9">'[10]Sqn_Abs_G_6_ '!#REF!</definedName>
    <definedName name="blacksmith" localSheetId="3">#REF!</definedName>
    <definedName name="blacksmith" localSheetId="8">#REF!</definedName>
    <definedName name="blacksmith" localSheetId="9">#REF!</definedName>
    <definedName name="blacksmith" localSheetId="11">#REF!</definedName>
    <definedName name="blacksmith" localSheetId="7">#REF!</definedName>
    <definedName name="blacksmith">#REF!</definedName>
    <definedName name="blacksmithhelper" localSheetId="3">#REF!</definedName>
    <definedName name="blacksmithhelper" localSheetId="8">#REF!</definedName>
    <definedName name="blacksmithhelper" localSheetId="9">#REF!</definedName>
    <definedName name="blacksmithhelper" localSheetId="11">#REF!</definedName>
    <definedName name="blacksmithhelper" localSheetId="7">#REF!</definedName>
    <definedName name="blacksmithhelper">#REF!</definedName>
    <definedName name="blaster" localSheetId="3">#REF!</definedName>
    <definedName name="blaster" localSheetId="8">#REF!</definedName>
    <definedName name="blaster" localSheetId="9">#REF!</definedName>
    <definedName name="blaster" localSheetId="11">#REF!</definedName>
    <definedName name="blaster" localSheetId="7">#REF!</definedName>
    <definedName name="blaster">#REF!</definedName>
    <definedName name="blg4_1" localSheetId="3">'[2]Sqn _Main_ Abs'!#REF!</definedName>
    <definedName name="blg4_1" localSheetId="8">'[2]Sqn _Main_ Abs'!#REF!</definedName>
    <definedName name="blg4_1" localSheetId="9">'[2]Sqn _Main_ Abs'!#REF!</definedName>
    <definedName name="blg4_1" localSheetId="11">'[2]Sqn _Main_ Abs'!#REF!</definedName>
    <definedName name="blg4_1" localSheetId="7">'[2]Sqn _Main_ Abs'!#REF!</definedName>
    <definedName name="blg4_1">'[2]Sqn _Main_ Abs'!#REF!</definedName>
    <definedName name="blg4_10" localSheetId="3">'[2]Sqn _Main_ Abs'!#REF!</definedName>
    <definedName name="blg4_10" localSheetId="8">'[2]Sqn _Main_ Abs'!#REF!</definedName>
    <definedName name="blg4_10" localSheetId="9">'[2]Sqn _Main_ Abs'!#REF!</definedName>
    <definedName name="blg4_10" localSheetId="11">'[2]Sqn _Main_ Abs'!#REF!</definedName>
    <definedName name="blg4_10" localSheetId="7">'[2]Sqn _Main_ Abs'!#REF!</definedName>
    <definedName name="blg4_10">'[2]Sqn _Main_ Abs'!#REF!</definedName>
    <definedName name="blg4_11" localSheetId="3">'[2]Sqn _Main_ Abs'!#REF!</definedName>
    <definedName name="blg4_11" localSheetId="8">'[2]Sqn _Main_ Abs'!#REF!</definedName>
    <definedName name="blg4_11" localSheetId="9">'[2]Sqn _Main_ Abs'!#REF!</definedName>
    <definedName name="blg4_11" localSheetId="11">'[2]Sqn _Main_ Abs'!#REF!</definedName>
    <definedName name="blg4_11" localSheetId="7">'[2]Sqn _Main_ Abs'!#REF!</definedName>
    <definedName name="blg4_11">'[2]Sqn _Main_ Abs'!#REF!</definedName>
    <definedName name="blg4_4" localSheetId="3">'[2]Sqn _Main_ Abs'!#REF!</definedName>
    <definedName name="blg4_4" localSheetId="8">'[2]Sqn _Main_ Abs'!#REF!</definedName>
    <definedName name="blg4_4" localSheetId="9">'[2]Sqn _Main_ Abs'!#REF!</definedName>
    <definedName name="blg4_4" localSheetId="11">'[2]Sqn _Main_ Abs'!#REF!</definedName>
    <definedName name="blg4_4" localSheetId="7">'[2]Sqn _Main_ Abs'!#REF!</definedName>
    <definedName name="blg4_4">'[2]Sqn _Main_ Abs'!#REF!</definedName>
    <definedName name="blg4_8" localSheetId="8">'[2]Sqn _Main_ Abs'!#REF!</definedName>
    <definedName name="blg4_8" localSheetId="9">'[2]Sqn _Main_ Abs'!#REF!</definedName>
    <definedName name="blg4_8" localSheetId="11">'[2]Sqn _Main_ Abs'!#REF!</definedName>
    <definedName name="blg4_8" localSheetId="7">'[2]Sqn _Main_ Abs'!#REF!</definedName>
    <definedName name="blg4_8">'[2]Sqn _Main_ Abs'!#REF!</definedName>
    <definedName name="blg4_9" localSheetId="8">'[2]Sqn _Main_ Abs'!#REF!</definedName>
    <definedName name="blg4_9" localSheetId="9">'[2]Sqn _Main_ Abs'!#REF!</definedName>
    <definedName name="blg4_9" localSheetId="11">'[2]Sqn _Main_ Abs'!#REF!</definedName>
    <definedName name="blg4_9" localSheetId="7">'[2]Sqn _Main_ Abs'!#REF!</definedName>
    <definedName name="blg4_9">'[2]Sqn _Main_ Abs'!#REF!</definedName>
    <definedName name="bli" localSheetId="8">'[10]WO_Abs _G_2_ 6 DUs'!#REF!</definedName>
    <definedName name="bli" localSheetId="9">'[10]WO_Abs _G_2_ 6 DUs'!#REF!</definedName>
    <definedName name="bli" localSheetId="11">'[10]WO_Abs _G_2_ 6 DUs'!#REF!</definedName>
    <definedName name="bli" localSheetId="7">'[10]WO_Abs _G_2_ 6 DUs'!#REF!</definedName>
    <definedName name="bli">'[10]WO_Abs _G_2_ 6 DUs'!#REF!</definedName>
    <definedName name="bli_1" localSheetId="8">'[10]WO_Abs _G_2_ 6 DUs'!#REF!</definedName>
    <definedName name="bli_1" localSheetId="9">'[10]WO_Abs _G_2_ 6 DUs'!#REF!</definedName>
    <definedName name="bli_1" localSheetId="11">'[10]WO_Abs _G_2_ 6 DUs'!#REF!</definedName>
    <definedName name="bli_1" localSheetId="7">'[10]WO_Abs _G_2_ 6 DUs'!#REF!</definedName>
    <definedName name="bli_1">'[10]WO_Abs _G_2_ 6 DUs'!#REF!</definedName>
    <definedName name="bli_10" localSheetId="8">'[10]WO_Abs _G_2_ 6 DUs'!#REF!</definedName>
    <definedName name="bli_10" localSheetId="9">'[10]WO_Abs _G_2_ 6 DUs'!#REF!</definedName>
    <definedName name="bli_10" localSheetId="11">'[10]WO_Abs _G_2_ 6 DUs'!#REF!</definedName>
    <definedName name="bli_10" localSheetId="7">'[10]WO_Abs _G_2_ 6 DUs'!#REF!</definedName>
    <definedName name="bli_10">'[10]WO_Abs _G_2_ 6 DUs'!#REF!</definedName>
    <definedName name="bli_11" localSheetId="8">'[10]WO_Abs _G_2_ 6 DUs'!#REF!</definedName>
    <definedName name="bli_11" localSheetId="9">'[10]WO_Abs _G_2_ 6 DUs'!#REF!</definedName>
    <definedName name="bli_11" localSheetId="11">'[10]WO_Abs _G_2_ 6 DUs'!#REF!</definedName>
    <definedName name="bli_11" localSheetId="7">'[10]WO_Abs _G_2_ 6 DUs'!#REF!</definedName>
    <definedName name="bli_11">'[10]WO_Abs _G_2_ 6 DUs'!#REF!</definedName>
    <definedName name="bli_14" localSheetId="8">'[11]WO_Abs _G_2_ 6 DUs'!#REF!</definedName>
    <definedName name="bli_14" localSheetId="9">'[11]WO_Abs _G_2_ 6 DUs'!#REF!</definedName>
    <definedName name="bli_14" localSheetId="11">'[11]WO_Abs _G_2_ 6 DUs'!#REF!</definedName>
    <definedName name="bli_14" localSheetId="7">'[11]WO_Abs _G_2_ 6 DUs'!#REF!</definedName>
    <definedName name="bli_14">'[11]WO_Abs _G_2_ 6 DUs'!#REF!</definedName>
    <definedName name="bli_4" localSheetId="8">'[10]WO_Abs _G_2_ 6 DUs'!#REF!</definedName>
    <definedName name="bli_4" localSheetId="9">'[10]WO_Abs _G_2_ 6 DUs'!#REF!</definedName>
    <definedName name="bli_4" localSheetId="11">'[10]WO_Abs _G_2_ 6 DUs'!#REF!</definedName>
    <definedName name="bli_4" localSheetId="7">'[10]WO_Abs _G_2_ 6 DUs'!#REF!</definedName>
    <definedName name="bli_4">'[10]WO_Abs _G_2_ 6 DUs'!#REF!</definedName>
    <definedName name="bli_8" localSheetId="8">'[10]WO_Abs _G_2_ 6 DUs'!#REF!</definedName>
    <definedName name="bli_8" localSheetId="9">'[10]WO_Abs _G_2_ 6 DUs'!#REF!</definedName>
    <definedName name="bli_8" localSheetId="11">'[10]WO_Abs _G_2_ 6 DUs'!#REF!</definedName>
    <definedName name="bli_8" localSheetId="7">'[10]WO_Abs _G_2_ 6 DUs'!#REF!</definedName>
    <definedName name="bli_8">'[10]WO_Abs _G_2_ 6 DUs'!#REF!</definedName>
    <definedName name="bli_9" localSheetId="8">'[10]WO_Abs _G_2_ 6 DUs'!#REF!</definedName>
    <definedName name="bli_9" localSheetId="9">'[10]WO_Abs _G_2_ 6 DUs'!#REF!</definedName>
    <definedName name="bli_9" localSheetId="11">'[10]WO_Abs _G_2_ 6 DUs'!#REF!</definedName>
    <definedName name="bli_9" localSheetId="7">'[10]WO_Abs _G_2_ 6 DUs'!#REF!</definedName>
    <definedName name="bli_9">'[10]WO_Abs _G_2_ 6 DUs'!#REF!</definedName>
    <definedName name="Bls" localSheetId="3">#REF!</definedName>
    <definedName name="Bls" localSheetId="8">#REF!</definedName>
    <definedName name="Bls" localSheetId="9">#REF!</definedName>
    <definedName name="Bls" localSheetId="11">#REF!</definedName>
    <definedName name="Bls" localSheetId="7">#REF!</definedName>
    <definedName name="Bls">#REF!</definedName>
    <definedName name="bmpccrate" localSheetId="3">#REF!</definedName>
    <definedName name="bmpccrate" localSheetId="8">#REF!</definedName>
    <definedName name="bmpccrate" localSheetId="9">#REF!</definedName>
    <definedName name="bmpccrate" localSheetId="11">#REF!</definedName>
    <definedName name="bmpccrate" localSheetId="7">#REF!</definedName>
    <definedName name="bmpccrate">#REF!</definedName>
    <definedName name="BMSFR" localSheetId="3">#REF!</definedName>
    <definedName name="BMSFR" localSheetId="8">#REF!</definedName>
    <definedName name="BMSFR" localSheetId="9">#REF!</definedName>
    <definedName name="BMSFR" localSheetId="11">#REF!</definedName>
    <definedName name="BMSFR" localSheetId="7">#REF!</definedName>
    <definedName name="BMSFR">#REF!</definedName>
    <definedName name="bo" localSheetId="8">#REF!</definedName>
    <definedName name="bo" localSheetId="9">#REF!</definedName>
    <definedName name="bo" localSheetId="11">#REF!</definedName>
    <definedName name="bo" localSheetId="7">#REF!</definedName>
    <definedName name="bo">#REF!</definedName>
    <definedName name="bondstone" localSheetId="8">#REF!</definedName>
    <definedName name="bondstone" localSheetId="9">#REF!</definedName>
    <definedName name="bondstone" localSheetId="11">#REF!</definedName>
    <definedName name="bondstone" localSheetId="7">#REF!</definedName>
    <definedName name="bondstone">#REF!</definedName>
    <definedName name="bottom">[7]s!$H$8</definedName>
    <definedName name="boulder" localSheetId="3">#REF!</definedName>
    <definedName name="boulder" localSheetId="8">#REF!</definedName>
    <definedName name="boulder" localSheetId="9">#REF!</definedName>
    <definedName name="boulder" localSheetId="11">#REF!</definedName>
    <definedName name="boulder" localSheetId="7">#REF!</definedName>
    <definedName name="boulder">#REF!</definedName>
    <definedName name="Bp" localSheetId="3">#REF!</definedName>
    <definedName name="Bp" localSheetId="8">#REF!</definedName>
    <definedName name="Bp" localSheetId="9">#REF!</definedName>
    <definedName name="Bp" localSheetId="11">#REF!</definedName>
    <definedName name="Bp" localSheetId="7">#REF!</definedName>
    <definedName name="Bp">#REF!</definedName>
    <definedName name="bp20cum" localSheetId="3">#REF!</definedName>
    <definedName name="bp20cum" localSheetId="8">#REF!</definedName>
    <definedName name="bp20cum" localSheetId="9">#REF!</definedName>
    <definedName name="bp20cum" localSheetId="11">#REF!</definedName>
    <definedName name="bp20cum" localSheetId="7">#REF!</definedName>
    <definedName name="bp20cum">#REF!</definedName>
    <definedName name="br" localSheetId="8">#REF!</definedName>
    <definedName name="br" localSheetId="9">#REF!</definedName>
    <definedName name="br" localSheetId="11">#REF!</definedName>
    <definedName name="br" localSheetId="7">#REF!</definedName>
    <definedName name="br">#REF!</definedName>
    <definedName name="BRAKE1">[12]Annex!$D$11</definedName>
    <definedName name="brc" localSheetId="3">#REF!</definedName>
    <definedName name="brc" localSheetId="8">#REF!</definedName>
    <definedName name="brc" localSheetId="9">#REF!</definedName>
    <definedName name="brc" localSheetId="11">#REF!</definedName>
    <definedName name="brc" localSheetId="7">#REF!</definedName>
    <definedName name="brc">#REF!</definedName>
    <definedName name="brglvl">[13]Intro!$L$257</definedName>
    <definedName name="bricklead" localSheetId="3">#REF!</definedName>
    <definedName name="bricklead" localSheetId="8">#REF!</definedName>
    <definedName name="bricklead" localSheetId="9">#REF!</definedName>
    <definedName name="bricklead" localSheetId="11">#REF!</definedName>
    <definedName name="bricklead" localSheetId="7">#REF!</definedName>
    <definedName name="bricklead">#REF!</definedName>
    <definedName name="bricks" localSheetId="3">#REF!</definedName>
    <definedName name="bricks" localSheetId="8">#REF!</definedName>
    <definedName name="bricks" localSheetId="9">#REF!</definedName>
    <definedName name="bricks" localSheetId="11">#REF!</definedName>
    <definedName name="bricks" localSheetId="7">#REF!</definedName>
    <definedName name="bricks">#REF!</definedName>
    <definedName name="broom" localSheetId="3">#REF!</definedName>
    <definedName name="broom" localSheetId="8">#REF!</definedName>
    <definedName name="broom" localSheetId="9">#REF!</definedName>
    <definedName name="broom" localSheetId="11">#REF!</definedName>
    <definedName name="broom" localSheetId="7">#REF!</definedName>
    <definedName name="broom">#REF!</definedName>
    <definedName name="bs" localSheetId="8">#REF!</definedName>
    <definedName name="bs" localSheetId="9">#REF!</definedName>
    <definedName name="bs" localSheetId="11">#REF!</definedName>
    <definedName name="bs" localSheetId="7">#REF!</definedName>
    <definedName name="bs">#REF!</definedName>
    <definedName name="bs_14" localSheetId="8">#REF!</definedName>
    <definedName name="bs_14" localSheetId="9">#REF!</definedName>
    <definedName name="bs_14" localSheetId="11">#REF!</definedName>
    <definedName name="bs_14" localSheetId="7">#REF!</definedName>
    <definedName name="bs_14">#REF!</definedName>
    <definedName name="bs_25" localSheetId="8">#REF!</definedName>
    <definedName name="bs_25" localSheetId="9">#REF!</definedName>
    <definedName name="bs_25" localSheetId="11">#REF!</definedName>
    <definedName name="bs_25" localSheetId="7">#REF!</definedName>
    <definedName name="bs_25">#REF!</definedName>
    <definedName name="bsc" localSheetId="8">#REF!</definedName>
    <definedName name="bsc" localSheetId="9">#REF!</definedName>
    <definedName name="bsc" localSheetId="11">#REF!</definedName>
    <definedName name="bsc" localSheetId="7">#REF!</definedName>
    <definedName name="bsc">#REF!</definedName>
    <definedName name="bsslab10" localSheetId="8">#REF!</definedName>
    <definedName name="bsslab10" localSheetId="9">#REF!</definedName>
    <definedName name="bsslab10" localSheetId="11">#REF!</definedName>
    <definedName name="bsslab10" localSheetId="7">#REF!</definedName>
    <definedName name="bsslab10">#REF!</definedName>
    <definedName name="building2" localSheetId="8">#REF!</definedName>
    <definedName name="building2" localSheetId="9">#REF!</definedName>
    <definedName name="building2" localSheetId="11">#REF!</definedName>
    <definedName name="building2" localSheetId="7">#REF!</definedName>
    <definedName name="building2">#REF!</definedName>
    <definedName name="bwmc">'[14]basic-data'!$D$17</definedName>
    <definedName name="c.data" localSheetId="8">#REF!</definedName>
    <definedName name="c.data" localSheetId="9">#REF!</definedName>
    <definedName name="c.data" localSheetId="11">#REF!</definedName>
    <definedName name="c.data" localSheetId="7">#REF!</definedName>
    <definedName name="c.data">#REF!</definedName>
    <definedName name="c641." localSheetId="4">#REF!</definedName>
    <definedName name="c641." localSheetId="3">#REF!</definedName>
    <definedName name="c641." localSheetId="8">#REF!</definedName>
    <definedName name="c641." localSheetId="9">#REF!</definedName>
    <definedName name="c641." localSheetId="11">#REF!</definedName>
    <definedName name="c641." localSheetId="2">#REF!</definedName>
    <definedName name="c641." localSheetId="7">#REF!</definedName>
    <definedName name="c641.">#REF!</definedName>
    <definedName name="Ca" localSheetId="3">#REF!</definedName>
    <definedName name="Ca" localSheetId="8">#REF!</definedName>
    <definedName name="Ca" localSheetId="9">#REF!</definedName>
    <definedName name="Ca" localSheetId="11">#REF!</definedName>
    <definedName name="Ca" localSheetId="7">#REF!</definedName>
    <definedName name="Ca">#REF!</definedName>
    <definedName name="CaA" localSheetId="3">#REF!</definedName>
    <definedName name="CaA" localSheetId="8">#REF!</definedName>
    <definedName name="CaA" localSheetId="9">#REF!</definedName>
    <definedName name="CaA" localSheetId="11">#REF!</definedName>
    <definedName name="CaA" localSheetId="7">#REF!</definedName>
    <definedName name="CaA">#REF!</definedName>
    <definedName name="CABLE" localSheetId="8">#REF!</definedName>
    <definedName name="CABLE" localSheetId="9">#REF!</definedName>
    <definedName name="CABLE" localSheetId="11">#REF!</definedName>
    <definedName name="CABLE" localSheetId="7">#REF!</definedName>
    <definedName name="CABLE">#REF!</definedName>
    <definedName name="caI" localSheetId="8">#REF!</definedName>
    <definedName name="caI" localSheetId="9">#REF!</definedName>
    <definedName name="caI" localSheetId="11">#REF!</definedName>
    <definedName name="caI" localSheetId="7">#REF!</definedName>
    <definedName name="caI">#REF!</definedName>
    <definedName name="caI_14" localSheetId="8">#REF!</definedName>
    <definedName name="caI_14" localSheetId="9">#REF!</definedName>
    <definedName name="caI_14" localSheetId="11">#REF!</definedName>
    <definedName name="caI_14" localSheetId="7">#REF!</definedName>
    <definedName name="caI_14">#REF!</definedName>
    <definedName name="caII" localSheetId="8">#REF!</definedName>
    <definedName name="caII" localSheetId="9">#REF!</definedName>
    <definedName name="caII" localSheetId="11">#REF!</definedName>
    <definedName name="caII" localSheetId="7">#REF!</definedName>
    <definedName name="caII">#REF!</definedName>
    <definedName name="caII_14" localSheetId="8">#REF!</definedName>
    <definedName name="caII_14" localSheetId="9">#REF!</definedName>
    <definedName name="caII_14" localSheetId="11">#REF!</definedName>
    <definedName name="caII_14" localSheetId="7">#REF!</definedName>
    <definedName name="caII_14">#REF!</definedName>
    <definedName name="cal" localSheetId="8">#REF!</definedName>
    <definedName name="cal" localSheetId="9">#REF!</definedName>
    <definedName name="cal" localSheetId="11">#REF!</definedName>
    <definedName name="cal" localSheetId="7">#REF!</definedName>
    <definedName name="cal">#REF!</definedName>
    <definedName name="cal_14" localSheetId="8">#REF!</definedName>
    <definedName name="cal_14" localSheetId="9">#REF!</definedName>
    <definedName name="cal_14" localSheetId="11">#REF!</definedName>
    <definedName name="cal_14" localSheetId="7">#REF!</definedName>
    <definedName name="cal_14">#REF!</definedName>
    <definedName name="CANT1">[3]girder!$H$74</definedName>
    <definedName name="CANT2">[3]girder!$H$75</definedName>
    <definedName name="car" localSheetId="3">#REF!</definedName>
    <definedName name="car" localSheetId="8">#REF!</definedName>
    <definedName name="car" localSheetId="9">#REF!</definedName>
    <definedName name="car" localSheetId="11">#REF!</definedName>
    <definedName name="car" localSheetId="7">#REF!</definedName>
    <definedName name="car">#REF!</definedName>
    <definedName name="car_14" localSheetId="3">#REF!</definedName>
    <definedName name="car_14" localSheetId="8">#REF!</definedName>
    <definedName name="car_14" localSheetId="9">#REF!</definedName>
    <definedName name="car_14" localSheetId="11">#REF!</definedName>
    <definedName name="car_14" localSheetId="7">#REF!</definedName>
    <definedName name="car_14">#REF!</definedName>
    <definedName name="car2_14" localSheetId="3">#REF!</definedName>
    <definedName name="car2_14" localSheetId="8">#REF!</definedName>
    <definedName name="car2_14" localSheetId="9">#REF!</definedName>
    <definedName name="car2_14" localSheetId="11">#REF!</definedName>
    <definedName name="car2_14" localSheetId="7">#REF!</definedName>
    <definedName name="car2_14">#REF!</definedName>
    <definedName name="carpenter" localSheetId="8">#REF!</definedName>
    <definedName name="carpenter" localSheetId="9">#REF!</definedName>
    <definedName name="carpenter" localSheetId="11">#REF!</definedName>
    <definedName name="carpenter" localSheetId="7">#REF!</definedName>
    <definedName name="carpenter">#REF!</definedName>
    <definedName name="carpenterII" localSheetId="8">#REF!</definedName>
    <definedName name="carpenterII" localSheetId="9">#REF!</definedName>
    <definedName name="carpenterII" localSheetId="11">#REF!</definedName>
    <definedName name="carpenterII" localSheetId="7">#REF!</definedName>
    <definedName name="carpenterII">#REF!</definedName>
    <definedName name="carrage_of_coarse_sand" localSheetId="8">#REF!</definedName>
    <definedName name="carrage_of_coarse_sand" localSheetId="9">#REF!</definedName>
    <definedName name="carrage_of_coarse_sand" localSheetId="11">#REF!</definedName>
    <definedName name="carrage_of_coarse_sand" localSheetId="7">#REF!</definedName>
    <definedName name="carrage_of_coarse_sand">#REF!</definedName>
    <definedName name="carrage_of_Stone_Agg_40mm_and_above" localSheetId="8">#REF!</definedName>
    <definedName name="carrage_of_Stone_Agg_40mm_and_above" localSheetId="9">#REF!</definedName>
    <definedName name="carrage_of_Stone_Agg_40mm_and_above" localSheetId="11">#REF!</definedName>
    <definedName name="carrage_of_Stone_Agg_40mm_and_above" localSheetId="7">#REF!</definedName>
    <definedName name="carrage_of_Stone_Agg_40mm_and_above">#REF!</definedName>
    <definedName name="carrage_of_Stone_Agg_40mm_below" localSheetId="8">#REF!</definedName>
    <definedName name="carrage_of_Stone_Agg_40mm_below" localSheetId="9">#REF!</definedName>
    <definedName name="carrage_of_Stone_Agg_40mm_below" localSheetId="11">#REF!</definedName>
    <definedName name="carrage_of_Stone_Agg_40mm_below" localSheetId="7">#REF!</definedName>
    <definedName name="carrage_of_Stone_Agg_40mm_below">#REF!</definedName>
    <definedName name="cbe" localSheetId="8">#REF!</definedName>
    <definedName name="cbe" localSheetId="9">#REF!</definedName>
    <definedName name="cbe" localSheetId="11">#REF!</definedName>
    <definedName name="cbe" localSheetId="7">#REF!</definedName>
    <definedName name="cbe">#REF!</definedName>
    <definedName name="cbe_1">'[15]Civil (RA) _Resi_'!$J$12</definedName>
    <definedName name="cbh" localSheetId="3">#REF!</definedName>
    <definedName name="cbh" localSheetId="8">#REF!</definedName>
    <definedName name="cbh" localSheetId="9">#REF!</definedName>
    <definedName name="cbh" localSheetId="11">#REF!</definedName>
    <definedName name="cbh" localSheetId="7">#REF!</definedName>
    <definedName name="cbh">#REF!</definedName>
    <definedName name="cbl" localSheetId="3">#REF!</definedName>
    <definedName name="cbl" localSheetId="8">#REF!</definedName>
    <definedName name="cbl" localSheetId="9">#REF!</definedName>
    <definedName name="cbl" localSheetId="11">#REF!</definedName>
    <definedName name="cbl" localSheetId="7">#REF!</definedName>
    <definedName name="cbl">#REF!</definedName>
    <definedName name="cbm" localSheetId="3">#REF!</definedName>
    <definedName name="cbm" localSheetId="8">#REF!</definedName>
    <definedName name="cbm" localSheetId="9">#REF!</definedName>
    <definedName name="cbm" localSheetId="11">#REF!</definedName>
    <definedName name="cbm" localSheetId="7">#REF!</definedName>
    <definedName name="cbm">#REF!</definedName>
    <definedName name="cbxcpr">[13]Intro!$L$157</definedName>
    <definedName name="ccbrg">[13]Intro!$L$120</definedName>
    <definedName name="cce" localSheetId="3">#REF!</definedName>
    <definedName name="cce" localSheetId="8">#REF!</definedName>
    <definedName name="cce" localSheetId="9">#REF!</definedName>
    <definedName name="cce" localSheetId="11">#REF!</definedName>
    <definedName name="cce" localSheetId="7">#REF!</definedName>
    <definedName name="cce">#REF!</definedName>
    <definedName name="ccmii" localSheetId="3">#REF!</definedName>
    <definedName name="ccmii" localSheetId="8">#REF!</definedName>
    <definedName name="ccmii" localSheetId="9">#REF!</definedName>
    <definedName name="ccmii" localSheetId="11">#REF!</definedName>
    <definedName name="ccmii" localSheetId="7">#REF!</definedName>
    <definedName name="ccmii">#REF!</definedName>
    <definedName name="ccmiii" localSheetId="3">#REF!</definedName>
    <definedName name="ccmiii" localSheetId="8">#REF!</definedName>
    <definedName name="ccmiii" localSheetId="9">#REF!</definedName>
    <definedName name="ccmiii" localSheetId="11">#REF!</definedName>
    <definedName name="ccmiii" localSheetId="7">#REF!</definedName>
    <definedName name="ccmiii">#REF!</definedName>
    <definedName name="ccmiii_1" localSheetId="8">#REF!</definedName>
    <definedName name="ccmiii_1" localSheetId="9">#REF!</definedName>
    <definedName name="ccmiii_1" localSheetId="11">#REF!</definedName>
    <definedName name="ccmiii_1" localSheetId="7">#REF!</definedName>
    <definedName name="ccmiii_1">#REF!</definedName>
    <definedName name="ccmiv" localSheetId="8">#REF!</definedName>
    <definedName name="ccmiv" localSheetId="9">#REF!</definedName>
    <definedName name="ccmiv" localSheetId="11">#REF!</definedName>
    <definedName name="ccmiv" localSheetId="7">#REF!</definedName>
    <definedName name="ccmiv">#REF!</definedName>
    <definedName name="ccmiv_1" localSheetId="8">#REF!</definedName>
    <definedName name="ccmiv_1" localSheetId="9">#REF!</definedName>
    <definedName name="ccmiv_1" localSheetId="11">#REF!</definedName>
    <definedName name="ccmiv_1" localSheetId="7">#REF!</definedName>
    <definedName name="ccmiv_1">#REF!</definedName>
    <definedName name="ccmv" localSheetId="8">#REF!</definedName>
    <definedName name="ccmv" localSheetId="9">#REF!</definedName>
    <definedName name="ccmv" localSheetId="11">#REF!</definedName>
    <definedName name="ccmv" localSheetId="7">#REF!</definedName>
    <definedName name="ccmv">#REF!</definedName>
    <definedName name="ccn">'[16]2.civil-RA'!$I$13</definedName>
    <definedName name="cco" localSheetId="3">#REF!</definedName>
    <definedName name="cco" localSheetId="8">#REF!</definedName>
    <definedName name="cco" localSheetId="9">#REF!</definedName>
    <definedName name="cco" localSheetId="11">#REF!</definedName>
    <definedName name="cco" localSheetId="7">#REF!</definedName>
    <definedName name="cco">#REF!</definedName>
    <definedName name="cco_1">'[15]Civil (RA) _Resi_'!$J$13</definedName>
    <definedName name="ccs" localSheetId="3">#REF!</definedName>
    <definedName name="ccs" localSheetId="8">#REF!</definedName>
    <definedName name="ccs" localSheetId="9">#REF!</definedName>
    <definedName name="ccs" localSheetId="11">#REF!</definedName>
    <definedName name="ccs" localSheetId="7">#REF!</definedName>
    <definedName name="ccs">#REF!</definedName>
    <definedName name="ccspanbx">[13]Intro!$L$118</definedName>
    <definedName name="ccspanx">[13]Intro!$L$116</definedName>
    <definedName name="cd" localSheetId="3">#REF!</definedName>
    <definedName name="cd" localSheetId="8">#REF!</definedName>
    <definedName name="cd" localSheetId="9">#REF!</definedName>
    <definedName name="cd" localSheetId="11">#REF!</definedName>
    <definedName name="cd" localSheetId="7">#REF!</definedName>
    <definedName name="cd">#REF!</definedName>
    <definedName name="cd_14" localSheetId="3">#REF!</definedName>
    <definedName name="cd_14" localSheetId="8">#REF!</definedName>
    <definedName name="cd_14" localSheetId="9">#REF!</definedName>
    <definedName name="cd_14" localSheetId="11">#REF!</definedName>
    <definedName name="cd_14" localSheetId="7">#REF!</definedName>
    <definedName name="cd_14">#REF!</definedName>
    <definedName name="Ce" localSheetId="3">#REF!</definedName>
    <definedName name="Ce" localSheetId="8">#REF!</definedName>
    <definedName name="Ce" localSheetId="9">#REF!</definedName>
    <definedName name="Ce" localSheetId="11">#REF!</definedName>
    <definedName name="Ce" localSheetId="7">#REF!</definedName>
    <definedName name="Ce">#REF!</definedName>
    <definedName name="ce_14" localSheetId="8">#REF!</definedName>
    <definedName name="ce_14" localSheetId="9">#REF!</definedName>
    <definedName name="ce_14" localSheetId="11">#REF!</definedName>
    <definedName name="ce_14" localSheetId="7">#REF!</definedName>
    <definedName name="ce_14">#REF!</definedName>
    <definedName name="Cement" localSheetId="8">#REF!</definedName>
    <definedName name="Cement" localSheetId="9">#REF!</definedName>
    <definedName name="Cement" localSheetId="11">#REF!</definedName>
    <definedName name="Cement" localSheetId="7">#REF!</definedName>
    <definedName name="Cement">#REF!</definedName>
    <definedName name="Cement_14" localSheetId="8">#REF!</definedName>
    <definedName name="Cement_14" localSheetId="9">#REF!</definedName>
    <definedName name="Cement_14" localSheetId="11">#REF!</definedName>
    <definedName name="Cement_14" localSheetId="7">#REF!</definedName>
    <definedName name="Cement_14">#REF!</definedName>
    <definedName name="cemlead" localSheetId="8">#REF!</definedName>
    <definedName name="cemlead" localSheetId="9">#REF!</definedName>
    <definedName name="cemlead" localSheetId="11">#REF!</definedName>
    <definedName name="cemlead" localSheetId="7">#REF!</definedName>
    <definedName name="cemlead">#REF!</definedName>
    <definedName name="cfi" localSheetId="8">#REF!</definedName>
    <definedName name="cfi" localSheetId="9">#REF!</definedName>
    <definedName name="cfi" localSheetId="11">#REF!</definedName>
    <definedName name="cfi" localSheetId="7">#REF!</definedName>
    <definedName name="cfi">#REF!</definedName>
    <definedName name="Cgrade">'[14]basic-data'!$D$27</definedName>
    <definedName name="ch" localSheetId="3">#REF!</definedName>
    <definedName name="ch" localSheetId="8">#REF!</definedName>
    <definedName name="ch" localSheetId="9">#REF!</definedName>
    <definedName name="ch" localSheetId="11">#REF!</definedName>
    <definedName name="ch" localSheetId="7">#REF!</definedName>
    <definedName name="ch">#REF!</definedName>
    <definedName name="chiseler" localSheetId="3">#REF!</definedName>
    <definedName name="chiseler" localSheetId="8">#REF!</definedName>
    <definedName name="chiseler" localSheetId="9">#REF!</definedName>
    <definedName name="chiseler" localSheetId="11">#REF!</definedName>
    <definedName name="chiseler" localSheetId="7">#REF!</definedName>
    <definedName name="chiseler">#REF!</definedName>
    <definedName name="ci" localSheetId="3">#REF!</definedName>
    <definedName name="ci" localSheetId="8">#REF!</definedName>
    <definedName name="ci" localSheetId="9">#REF!</definedName>
    <definedName name="ci" localSheetId="11">#REF!</definedName>
    <definedName name="ci" localSheetId="7">#REF!</definedName>
    <definedName name="ci">#REF!</definedName>
    <definedName name="ci_1" localSheetId="8">#REF!</definedName>
    <definedName name="ci_1" localSheetId="9">#REF!</definedName>
    <definedName name="ci_1" localSheetId="11">#REF!</definedName>
    <definedName name="ci_1" localSheetId="7">#REF!</definedName>
    <definedName name="ci_1">#REF!</definedName>
    <definedName name="ci_11" localSheetId="8">#REF!</definedName>
    <definedName name="ci_11" localSheetId="9">#REF!</definedName>
    <definedName name="ci_11" localSheetId="11">#REF!</definedName>
    <definedName name="ci_11" localSheetId="7">#REF!</definedName>
    <definedName name="ci_11">#REF!</definedName>
    <definedName name="ci_13" localSheetId="8">#REF!</definedName>
    <definedName name="ci_13" localSheetId="9">#REF!</definedName>
    <definedName name="ci_13" localSheetId="11">#REF!</definedName>
    <definedName name="ci_13" localSheetId="7">#REF!</definedName>
    <definedName name="ci_13">#REF!</definedName>
    <definedName name="ci_14" localSheetId="8">#REF!</definedName>
    <definedName name="ci_14" localSheetId="9">#REF!</definedName>
    <definedName name="ci_14" localSheetId="11">#REF!</definedName>
    <definedName name="ci_14" localSheetId="7">#REF!</definedName>
    <definedName name="ci_14">#REF!</definedName>
    <definedName name="ci_2" localSheetId="8">#REF!</definedName>
    <definedName name="ci_2" localSheetId="9">#REF!</definedName>
    <definedName name="ci_2" localSheetId="11">#REF!</definedName>
    <definedName name="ci_2" localSheetId="7">#REF!</definedName>
    <definedName name="ci_2">#REF!</definedName>
    <definedName name="ci_4" localSheetId="8">#REF!</definedName>
    <definedName name="ci_4" localSheetId="9">#REF!</definedName>
    <definedName name="ci_4" localSheetId="11">#REF!</definedName>
    <definedName name="ci_4" localSheetId="7">#REF!</definedName>
    <definedName name="ci_4">#REF!</definedName>
    <definedName name="ci_5" localSheetId="8">#REF!</definedName>
    <definedName name="ci_5" localSheetId="9">#REF!</definedName>
    <definedName name="ci_5" localSheetId="11">#REF!</definedName>
    <definedName name="ci_5" localSheetId="7">#REF!</definedName>
    <definedName name="ci_5">#REF!</definedName>
    <definedName name="ci_6" localSheetId="8">#REF!</definedName>
    <definedName name="ci_6" localSheetId="9">#REF!</definedName>
    <definedName name="ci_6" localSheetId="11">#REF!</definedName>
    <definedName name="ci_6" localSheetId="7">#REF!</definedName>
    <definedName name="ci_6">#REF!</definedName>
    <definedName name="ci_7" localSheetId="8">#REF!</definedName>
    <definedName name="ci_7" localSheetId="9">#REF!</definedName>
    <definedName name="ci_7" localSheetId="11">#REF!</definedName>
    <definedName name="ci_7" localSheetId="7">#REF!</definedName>
    <definedName name="ci_7">#REF!</definedName>
    <definedName name="ci_9" localSheetId="8">#REF!</definedName>
    <definedName name="ci_9" localSheetId="9">#REF!</definedName>
    <definedName name="ci_9" localSheetId="11">#REF!</definedName>
    <definedName name="ci_9" localSheetId="7">#REF!</definedName>
    <definedName name="ci_9">#REF!</definedName>
    <definedName name="CI_m" localSheetId="8">#REF!</definedName>
    <definedName name="CI_m" localSheetId="9">#REF!</definedName>
    <definedName name="CI_m" localSheetId="11">#REF!</definedName>
    <definedName name="CI_m" localSheetId="7">#REF!</definedName>
    <definedName name="CI_m">#REF!</definedName>
    <definedName name="civ" localSheetId="8">#REF!</definedName>
    <definedName name="civ" localSheetId="9">#REF!</definedName>
    <definedName name="civ" localSheetId="11">#REF!</definedName>
    <definedName name="civ" localSheetId="7">#REF!</definedName>
    <definedName name="civ">#REF!</definedName>
    <definedName name="civ_1" localSheetId="8">'[17]1.Civil-RA'!#REF!</definedName>
    <definedName name="civ_1" localSheetId="9">'[17]1.Civil-RA'!#REF!</definedName>
    <definedName name="civ_1" localSheetId="11">'[17]1.Civil-RA'!#REF!</definedName>
    <definedName name="civ_1" localSheetId="7">'[17]1.Civil-RA'!#REF!</definedName>
    <definedName name="civ_1">'[17]1.Civil-RA'!#REF!</definedName>
    <definedName name="cluster" localSheetId="3">#REF!</definedName>
    <definedName name="cluster" localSheetId="8">#REF!</definedName>
    <definedName name="cluster" localSheetId="9">#REF!</definedName>
    <definedName name="cluster" localSheetId="11">#REF!</definedName>
    <definedName name="cluster" localSheetId="7">#REF!</definedName>
    <definedName name="cluster">#REF!</definedName>
    <definedName name="CM_vi" localSheetId="3">#REF!</definedName>
    <definedName name="CM_vi" localSheetId="8">#REF!</definedName>
    <definedName name="CM_vi" localSheetId="9">#REF!</definedName>
    <definedName name="CM_vi" localSheetId="11">#REF!</definedName>
    <definedName name="CM_vi" localSheetId="7">#REF!</definedName>
    <definedName name="CM_vi">#REF!</definedName>
    <definedName name="cm1.3" localSheetId="3">#REF!</definedName>
    <definedName name="cm1.3" localSheetId="8">#REF!</definedName>
    <definedName name="cm1.3" localSheetId="9">#REF!</definedName>
    <definedName name="cm1.3" localSheetId="11">#REF!</definedName>
    <definedName name="cm1.3" localSheetId="7">#REF!</definedName>
    <definedName name="cm1.3">#REF!</definedName>
    <definedName name="cmas" localSheetId="8">#REF!</definedName>
    <definedName name="cmas" localSheetId="9">#REF!</definedName>
    <definedName name="cmas" localSheetId="11">#REF!</definedName>
    <definedName name="cmas" localSheetId="7">#REF!</definedName>
    <definedName name="cmas">#REF!</definedName>
    <definedName name="cmas_1">'[15]Civil (RA) _Resi_'!$J$15</definedName>
    <definedName name="cmas1" localSheetId="3">#REF!</definedName>
    <definedName name="cmas1" localSheetId="8">#REF!</definedName>
    <definedName name="cmas1" localSheetId="9">#REF!</definedName>
    <definedName name="cmas1" localSheetId="11">#REF!</definedName>
    <definedName name="cmas1" localSheetId="7">#REF!</definedName>
    <definedName name="cmas1">#REF!</definedName>
    <definedName name="cmas2">'[18]2.civil-RA'!$I$16</definedName>
    <definedName name="cmaz" localSheetId="3">#REF!</definedName>
    <definedName name="cmaz" localSheetId="8">#REF!</definedName>
    <definedName name="cmaz" localSheetId="9">#REF!</definedName>
    <definedName name="cmaz" localSheetId="11">#REF!</definedName>
    <definedName name="cmaz" localSheetId="7">#REF!</definedName>
    <definedName name="cmaz">#REF!</definedName>
    <definedName name="CMDA" localSheetId="4">#REF!</definedName>
    <definedName name="CMDA" localSheetId="10">#REF!</definedName>
    <definedName name="CMDA" localSheetId="3">#REF!</definedName>
    <definedName name="CMDA" localSheetId="8">#REF!</definedName>
    <definedName name="CMDA" localSheetId="9">#REF!</definedName>
    <definedName name="CMDA" localSheetId="11">#REF!</definedName>
    <definedName name="CMDA" localSheetId="2">#REF!</definedName>
    <definedName name="CMDA" localSheetId="7">#REF!</definedName>
    <definedName name="CMDA">#REF!</definedName>
    <definedName name="CMDA1" localSheetId="4">#REF!</definedName>
    <definedName name="CMDA1" localSheetId="10">#REF!</definedName>
    <definedName name="CMDA1" localSheetId="3">#REF!</definedName>
    <definedName name="CMDA1" localSheetId="8">#REF!</definedName>
    <definedName name="CMDA1" localSheetId="9">#REF!</definedName>
    <definedName name="CMDA1" localSheetId="11">#REF!</definedName>
    <definedName name="CMDA1" localSheetId="2">#REF!</definedName>
    <definedName name="CMDA1" localSheetId="7">#REF!</definedName>
    <definedName name="CMDA1">#REF!</definedName>
    <definedName name="cmii" localSheetId="8">#REF!</definedName>
    <definedName name="cmii" localSheetId="9">#REF!</definedName>
    <definedName name="cmii" localSheetId="11">#REF!</definedName>
    <definedName name="cmii" localSheetId="7">#REF!</definedName>
    <definedName name="cmii">#REF!</definedName>
    <definedName name="cmii_1" localSheetId="8">#REF!</definedName>
    <definedName name="cmii_1" localSheetId="9">#REF!</definedName>
    <definedName name="cmii_1" localSheetId="11">#REF!</definedName>
    <definedName name="cmii_1" localSheetId="7">#REF!</definedName>
    <definedName name="cmii_1">#REF!</definedName>
    <definedName name="cmiii" localSheetId="8">#REF!</definedName>
    <definedName name="cmiii" localSheetId="9">#REF!</definedName>
    <definedName name="cmiii" localSheetId="11">#REF!</definedName>
    <definedName name="cmiii" localSheetId="7">#REF!</definedName>
    <definedName name="cmiii">#REF!</definedName>
    <definedName name="CMiii_" localSheetId="8">#REF!</definedName>
    <definedName name="CMiii_" localSheetId="9">#REF!</definedName>
    <definedName name="CMiii_" localSheetId="11">#REF!</definedName>
    <definedName name="CMiii_" localSheetId="7">#REF!</definedName>
    <definedName name="CMiii_">#REF!</definedName>
    <definedName name="cmiii_1" localSheetId="8">#REF!</definedName>
    <definedName name="cmiii_1" localSheetId="9">#REF!</definedName>
    <definedName name="cmiii_1" localSheetId="11">#REF!</definedName>
    <definedName name="cmiii_1" localSheetId="7">#REF!</definedName>
    <definedName name="cmiii_1">#REF!</definedName>
    <definedName name="cmiii_2" localSheetId="8">#REF!</definedName>
    <definedName name="cmiii_2" localSheetId="9">#REF!</definedName>
    <definedName name="cmiii_2" localSheetId="11">#REF!</definedName>
    <definedName name="cmiii_2" localSheetId="7">#REF!</definedName>
    <definedName name="cmiii_2">#REF!</definedName>
    <definedName name="cmiv" localSheetId="8">#REF!</definedName>
    <definedName name="cmiv" localSheetId="9">#REF!</definedName>
    <definedName name="cmiv" localSheetId="11">#REF!</definedName>
    <definedName name="cmiv" localSheetId="7">#REF!</definedName>
    <definedName name="cmiv">#REF!</definedName>
    <definedName name="cmiv_1" localSheetId="8">#REF!</definedName>
    <definedName name="cmiv_1" localSheetId="9">#REF!</definedName>
    <definedName name="cmiv_1" localSheetId="11">#REF!</definedName>
    <definedName name="cmiv_1" localSheetId="7">#REF!</definedName>
    <definedName name="cmiv_1">#REF!</definedName>
    <definedName name="cmiv_2" localSheetId="8">#REF!</definedName>
    <definedName name="cmiv_2" localSheetId="9">#REF!</definedName>
    <definedName name="cmiv_2" localSheetId="11">#REF!</definedName>
    <definedName name="cmiv_2" localSheetId="7">#REF!</definedName>
    <definedName name="cmiv_2">#REF!</definedName>
    <definedName name="cmv" localSheetId="8">#REF!</definedName>
    <definedName name="cmv" localSheetId="9">#REF!</definedName>
    <definedName name="cmv" localSheetId="11">#REF!</definedName>
    <definedName name="cmv" localSheetId="7">#REF!</definedName>
    <definedName name="cmv">#REF!</definedName>
    <definedName name="CMV_" localSheetId="8">#REF!</definedName>
    <definedName name="CMV_" localSheetId="9">#REF!</definedName>
    <definedName name="CMV_" localSheetId="11">#REF!</definedName>
    <definedName name="CMV_" localSheetId="7">#REF!</definedName>
    <definedName name="CMV_">#REF!</definedName>
    <definedName name="CMvi" localSheetId="8">#REF!</definedName>
    <definedName name="CMvi" localSheetId="9">#REF!</definedName>
    <definedName name="CMvi" localSheetId="11">#REF!</definedName>
    <definedName name="CMvi" localSheetId="7">#REF!</definedName>
    <definedName name="CMvi">#REF!</definedName>
    <definedName name="cmvi_2" localSheetId="8">#REF!</definedName>
    <definedName name="cmvi_2" localSheetId="9">#REF!</definedName>
    <definedName name="cmvi_2" localSheetId="11">#REF!</definedName>
    <definedName name="cmvi_2" localSheetId="7">#REF!</definedName>
    <definedName name="cmvi_2">#REF!</definedName>
    <definedName name="co" localSheetId="8">#REF!</definedName>
    <definedName name="co" localSheetId="9">#REF!</definedName>
    <definedName name="co" localSheetId="11">#REF!</definedName>
    <definedName name="co" localSheetId="7">#REF!</definedName>
    <definedName name="co">#REF!</definedName>
    <definedName name="co_1" localSheetId="8">#REF!</definedName>
    <definedName name="co_1" localSheetId="9">#REF!</definedName>
    <definedName name="co_1" localSheetId="11">#REF!</definedName>
    <definedName name="co_1" localSheetId="7">#REF!</definedName>
    <definedName name="co_1">#REF!</definedName>
    <definedName name="co_14" localSheetId="8">#REF!</definedName>
    <definedName name="co_14" localSheetId="9">#REF!</definedName>
    <definedName name="co_14" localSheetId="11">#REF!</definedName>
    <definedName name="co_14" localSheetId="7">#REF!</definedName>
    <definedName name="co_14">#REF!</definedName>
    <definedName name="co_2" localSheetId="8">#REF!</definedName>
    <definedName name="co_2" localSheetId="9">#REF!</definedName>
    <definedName name="co_2" localSheetId="11">#REF!</definedName>
    <definedName name="co_2" localSheetId="7">#REF!</definedName>
    <definedName name="co_2">#REF!</definedName>
    <definedName name="compressor" localSheetId="8">#REF!</definedName>
    <definedName name="compressor" localSheetId="9">#REF!</definedName>
    <definedName name="compressor" localSheetId="11">#REF!</definedName>
    <definedName name="compressor" localSheetId="7">#REF!</definedName>
    <definedName name="compressor">#REF!</definedName>
    <definedName name="concbatch" localSheetId="8">#REF!</definedName>
    <definedName name="concbatch" localSheetId="9">#REF!</definedName>
    <definedName name="concbatch" localSheetId="11">#REF!</definedName>
    <definedName name="concbatch" localSheetId="7">#REF!</definedName>
    <definedName name="concbatch">#REF!</definedName>
    <definedName name="concretepump" localSheetId="8">#REF!</definedName>
    <definedName name="concretepump" localSheetId="9">#REF!</definedName>
    <definedName name="concretepump" localSheetId="11">#REF!</definedName>
    <definedName name="concretepump" localSheetId="7">#REF!</definedName>
    <definedName name="concretepump">#REF!</definedName>
    <definedName name="coo">'[19]Cost Index'!$D$28</definedName>
    <definedName name="coo_14">'[20]Cost Index'!$D$28</definedName>
    <definedName name="copperplate" localSheetId="3">#REF!</definedName>
    <definedName name="copperplate" localSheetId="8">#REF!</definedName>
    <definedName name="copperplate" localSheetId="9">#REF!</definedName>
    <definedName name="copperplate" localSheetId="11">#REF!</definedName>
    <definedName name="copperplate" localSheetId="7">#REF!</definedName>
    <definedName name="copperplate">#REF!</definedName>
    <definedName name="cov">[21]data!$I$13</definedName>
    <definedName name="cp" localSheetId="3">#REF!</definedName>
    <definedName name="cp" localSheetId="8">#REF!</definedName>
    <definedName name="cp" localSheetId="9">#REF!</definedName>
    <definedName name="cp" localSheetId="11">#REF!</definedName>
    <definedName name="cp" localSheetId="7">#REF!</definedName>
    <definedName name="cp">#REF!</definedName>
    <definedName name="cpa" localSheetId="3">#REF!</definedName>
    <definedName name="cpa" localSheetId="8">#REF!</definedName>
    <definedName name="cpa" localSheetId="9">#REF!</definedName>
    <definedName name="cpa" localSheetId="11">#REF!</definedName>
    <definedName name="cpa" localSheetId="7">#REF!</definedName>
    <definedName name="cpa">#REF!</definedName>
    <definedName name="cpb" localSheetId="3">#REF!</definedName>
    <definedName name="cpb" localSheetId="8">#REF!</definedName>
    <definedName name="cpb" localSheetId="9">#REF!</definedName>
    <definedName name="cpb" localSheetId="11">#REF!</definedName>
    <definedName name="cpb" localSheetId="7">#REF!</definedName>
    <definedName name="cpb">#REF!</definedName>
    <definedName name="cpl" localSheetId="8">#REF!</definedName>
    <definedName name="cpl" localSheetId="9">#REF!</definedName>
    <definedName name="cpl" localSheetId="11">#REF!</definedName>
    <definedName name="cpl" localSheetId="7">#REF!</definedName>
    <definedName name="cpl">#REF!</definedName>
    <definedName name="Cr" localSheetId="8">#REF!</definedName>
    <definedName name="Cr" localSheetId="9">#REF!</definedName>
    <definedName name="Cr" localSheetId="11">#REF!</definedName>
    <definedName name="Cr" localSheetId="7">#REF!</definedName>
    <definedName name="Cr">#REF!</definedName>
    <definedName name="crane" localSheetId="8">#REF!</definedName>
    <definedName name="crane" localSheetId="9">#REF!</definedName>
    <definedName name="crane" localSheetId="11">#REF!</definedName>
    <definedName name="crane" localSheetId="7">#REF!</definedName>
    <definedName name="crane">#REF!</definedName>
    <definedName name="crane3t" localSheetId="8">#REF!</definedName>
    <definedName name="crane3t" localSheetId="9">#REF!</definedName>
    <definedName name="crane3t" localSheetId="11">#REF!</definedName>
    <definedName name="crane3t" localSheetId="7">#REF!</definedName>
    <definedName name="crane3t">#REF!</definedName>
    <definedName name="crm1.3pcc" localSheetId="8">#REF!</definedName>
    <definedName name="crm1.3pcc" localSheetId="9">#REF!</definedName>
    <definedName name="crm1.3pcc" localSheetId="11">#REF!</definedName>
    <definedName name="crm1.3pcc" localSheetId="7">#REF!</definedName>
    <definedName name="crm1.3pcc">#REF!</definedName>
    <definedName name="crmb" localSheetId="8">#REF!</definedName>
    <definedName name="crmb" localSheetId="9">#REF!</definedName>
    <definedName name="crmb" localSheetId="11">#REF!</definedName>
    <definedName name="crmb" localSheetId="7">#REF!</definedName>
    <definedName name="crmb">#REF!</definedName>
    <definedName name="crs" localSheetId="8">#REF!</definedName>
    <definedName name="crs" localSheetId="9">#REF!</definedName>
    <definedName name="crs" localSheetId="11">#REF!</definedName>
    <definedName name="crs" localSheetId="7">#REF!</definedName>
    <definedName name="crs">#REF!</definedName>
    <definedName name="Cs" localSheetId="8">#REF!</definedName>
    <definedName name="Cs" localSheetId="9">#REF!</definedName>
    <definedName name="Cs" localSheetId="11">#REF!</definedName>
    <definedName name="Cs" localSheetId="7">#REF!</definedName>
    <definedName name="Cs">#REF!</definedName>
    <definedName name="cst" localSheetId="8">#REF!</definedName>
    <definedName name="cst" localSheetId="9">#REF!</definedName>
    <definedName name="cst" localSheetId="11">#REF!</definedName>
    <definedName name="cst" localSheetId="7">#REF!</definedName>
    <definedName name="cst">#REF!</definedName>
    <definedName name="cutback" localSheetId="8">#REF!</definedName>
    <definedName name="cutback" localSheetId="9">#REF!</definedName>
    <definedName name="cutback" localSheetId="11">#REF!</definedName>
    <definedName name="cutback" localSheetId="7">#REF!</definedName>
    <definedName name="cutback">#REF!</definedName>
    <definedName name="cvdb" localSheetId="4">#REF!</definedName>
    <definedName name="cvdb" localSheetId="8">#REF!</definedName>
    <definedName name="cvdb" localSheetId="9">#REF!</definedName>
    <definedName name="cvdb" localSheetId="11">#REF!</definedName>
    <definedName name="cvdb" localSheetId="2">#REF!</definedName>
    <definedName name="cvdb" localSheetId="7">#REF!</definedName>
    <definedName name="cvdb">#REF!</definedName>
    <definedName name="cwa" localSheetId="8">#REF!</definedName>
    <definedName name="cwa" localSheetId="9">#REF!</definedName>
    <definedName name="cwa" localSheetId="11">#REF!</definedName>
    <definedName name="cwa" localSheetId="7">#REF!</definedName>
    <definedName name="cwa">#REF!</definedName>
    <definedName name="cwc" localSheetId="8">#REF!</definedName>
    <definedName name="cwc" localSheetId="9">#REF!</definedName>
    <definedName name="cwc" localSheetId="11">#REF!</definedName>
    <definedName name="cwc" localSheetId="7">#REF!</definedName>
    <definedName name="cwc">#REF!</definedName>
    <definedName name="d" localSheetId="8">#REF!</definedName>
    <definedName name="d" localSheetId="9">#REF!</definedName>
    <definedName name="d" localSheetId="11">#REF!</definedName>
    <definedName name="d" localSheetId="7">#REF!</definedName>
    <definedName name="d">#REF!</definedName>
    <definedName name="da" localSheetId="8">#REF!</definedName>
    <definedName name="da" localSheetId="9">#REF!</definedName>
    <definedName name="da" localSheetId="11">#REF!</definedName>
    <definedName name="da" localSheetId="7">#REF!</definedName>
    <definedName name="da">#REF!</definedName>
    <definedName name="dadz" localSheetId="8">#REF!</definedName>
    <definedName name="dadz" localSheetId="9">#REF!</definedName>
    <definedName name="dadz" localSheetId="11">#REF!</definedName>
    <definedName name="dadz" localSheetId="7">#REF!</definedName>
    <definedName name="dadz">#REF!</definedName>
    <definedName name="Data" localSheetId="4">#REF!</definedName>
    <definedName name="Data" localSheetId="8">#REF!</definedName>
    <definedName name="Data" localSheetId="9">#REF!</definedName>
    <definedName name="Data" localSheetId="11">#REF!</definedName>
    <definedName name="Data" localSheetId="2">#REF!</definedName>
    <definedName name="Data" localSheetId="7">#REF!</definedName>
    <definedName name="Data">#REF!</definedName>
    <definedName name="datonators" localSheetId="8">#REF!</definedName>
    <definedName name="datonators" localSheetId="9">#REF!</definedName>
    <definedName name="datonators" localSheetId="11">#REF!</definedName>
    <definedName name="datonators" localSheetId="7">#REF!</definedName>
    <definedName name="datonators">#REF!</definedName>
    <definedName name="dayworktotal" localSheetId="8">#REF!</definedName>
    <definedName name="dayworktotal" localSheetId="9">#REF!</definedName>
    <definedName name="dayworktotal" localSheetId="11">#REF!</definedName>
    <definedName name="dayworktotal" localSheetId="7">#REF!</definedName>
    <definedName name="dayworktotal">#REF!</definedName>
    <definedName name="dd" localSheetId="8">#REF!</definedName>
    <definedName name="dd" localSheetId="9">#REF!</definedName>
    <definedName name="dd" localSheetId="11">#REF!</definedName>
    <definedName name="dd" localSheetId="7">#REF!</definedName>
    <definedName name="dd">#REF!</definedName>
    <definedName name="de" localSheetId="8">#REF!</definedName>
    <definedName name="de" localSheetId="9">#REF!</definedName>
    <definedName name="de" localSheetId="11">#REF!</definedName>
    <definedName name="de" localSheetId="7">#REF!</definedName>
    <definedName name="de">#REF!</definedName>
    <definedName name="delineators" localSheetId="8">#REF!</definedName>
    <definedName name="delineators" localSheetId="9">#REF!</definedName>
    <definedName name="delineators" localSheetId="11">#REF!</definedName>
    <definedName name="delineators" localSheetId="7">#REF!</definedName>
    <definedName name="delineators">#REF!</definedName>
    <definedName name="Demolishing_lime_concrete_manually_by_mechanical_means_and_disposal_of_material_as_directed">"CPWD 15.1"</definedName>
    <definedName name="DEN">[22]girder!$H$55</definedName>
    <definedName name="depth" localSheetId="3">#REF!</definedName>
    <definedName name="depth" localSheetId="8">#REF!</definedName>
    <definedName name="depth" localSheetId="9">#REF!</definedName>
    <definedName name="depth" localSheetId="11">#REF!</definedName>
    <definedName name="depth" localSheetId="7">#REF!</definedName>
    <definedName name="depth">#REF!</definedName>
    <definedName name="DEPTH1">[3]girder!$H$17</definedName>
    <definedName name="DEPTH2">[3]girder!$H$18</definedName>
    <definedName name="Details_furnished_by_the__CE__TNPHC_to_DIG" localSheetId="3">#REF!</definedName>
    <definedName name="Details_furnished_by_the__CE__TNPHC_to_DIG" localSheetId="8">#REF!</definedName>
    <definedName name="Details_furnished_by_the__CE__TNPHC_to_DIG" localSheetId="9">#REF!</definedName>
    <definedName name="Details_furnished_by_the__CE__TNPHC_to_DIG" localSheetId="11">#REF!</definedName>
    <definedName name="Details_furnished_by_the__CE__TNPHC_to_DIG" localSheetId="7">#REF!</definedName>
    <definedName name="Details_furnished_by_the__CE__TNPHC_to_DIG">#REF!</definedName>
    <definedName name="detonators" localSheetId="3">#REF!</definedName>
    <definedName name="detonators" localSheetId="8">#REF!</definedName>
    <definedName name="detonators" localSheetId="9">#REF!</definedName>
    <definedName name="detonators" localSheetId="11">#REF!</definedName>
    <definedName name="detonators" localSheetId="7">#REF!</definedName>
    <definedName name="detonators">#REF!</definedName>
    <definedName name="detpada" localSheetId="4">#REF!</definedName>
    <definedName name="detpada" localSheetId="10">#REF!</definedName>
    <definedName name="detpada" localSheetId="3">#REF!</definedName>
    <definedName name="detpada" localSheetId="8">#REF!</definedName>
    <definedName name="detpada" localSheetId="9">#REF!</definedName>
    <definedName name="detpada" localSheetId="11">#REF!</definedName>
    <definedName name="detpada" localSheetId="2">#REF!</definedName>
    <definedName name="detpada" localSheetId="7">#REF!</definedName>
    <definedName name="detpada">#REF!</definedName>
    <definedName name="df" localSheetId="4">#REF!</definedName>
    <definedName name="df" localSheetId="10">#REF!</definedName>
    <definedName name="Df" localSheetId="3">'[14]basic-data'!$D$10</definedName>
    <definedName name="Df" localSheetId="8">'[14]basic-data'!$D$10</definedName>
    <definedName name="Df" localSheetId="9">'[14]basic-data'!$D$10</definedName>
    <definedName name="Df" localSheetId="11">'[14]basic-data'!$D$10</definedName>
    <definedName name="df" localSheetId="2">#REF!</definedName>
    <definedName name="df" localSheetId="7">#REF!</definedName>
    <definedName name="df">#REF!</definedName>
    <definedName name="dfg" localSheetId="4">#REF!</definedName>
    <definedName name="dfg" localSheetId="3">#REF!</definedName>
    <definedName name="dfg" localSheetId="8">#REF!</definedName>
    <definedName name="dfg" localSheetId="9">#REF!</definedName>
    <definedName name="dfg" localSheetId="11">#REF!</definedName>
    <definedName name="dfg" localSheetId="2">#REF!</definedName>
    <definedName name="dfg" localSheetId="7">#REF!</definedName>
    <definedName name="dfg">#REF!</definedName>
    <definedName name="DG100kva" localSheetId="3">#REF!</definedName>
    <definedName name="DG100kva" localSheetId="8">#REF!</definedName>
    <definedName name="DG100kva" localSheetId="9">#REF!</definedName>
    <definedName name="DG100kva" localSheetId="11">#REF!</definedName>
    <definedName name="DG100kva" localSheetId="7">#REF!</definedName>
    <definedName name="DG100kva">#REF!</definedName>
    <definedName name="DG125kva" localSheetId="8">#REF!</definedName>
    <definedName name="DG125kva" localSheetId="9">#REF!</definedName>
    <definedName name="DG125kva" localSheetId="11">#REF!</definedName>
    <definedName name="DG125kva" localSheetId="7">#REF!</definedName>
    <definedName name="DG125kva">#REF!</definedName>
    <definedName name="DG33kva" localSheetId="8">#REF!</definedName>
    <definedName name="DG33kva" localSheetId="9">#REF!</definedName>
    <definedName name="DG33kva" localSheetId="11">#REF!</definedName>
    <definedName name="DG33kva" localSheetId="7">#REF!</definedName>
    <definedName name="DG33kva">#REF!</definedName>
    <definedName name="dgbmpccrate" localSheetId="8">#REF!</definedName>
    <definedName name="dgbmpccrate" localSheetId="9">#REF!</definedName>
    <definedName name="dgbmpccrate" localSheetId="11">#REF!</definedName>
    <definedName name="dgbmpccrate" localSheetId="7">#REF!</definedName>
    <definedName name="dgbmpccrate">#REF!</definedName>
    <definedName name="Di">[21]data!$I$35</definedName>
    <definedName name="dia">[23]Intro!$L$151</definedName>
    <definedName name="diesel" localSheetId="3">#REF!</definedName>
    <definedName name="diesel" localSheetId="8">#REF!</definedName>
    <definedName name="diesel" localSheetId="9">#REF!</definedName>
    <definedName name="diesel" localSheetId="11">#REF!</definedName>
    <definedName name="diesel" localSheetId="7">#REF!</definedName>
    <definedName name="diesel">#REF!</definedName>
    <definedName name="dis">'[18]2.civil-RA'!$I$15</definedName>
    <definedName name="disman">'[18]2.civil-RA'!$I$14</definedName>
    <definedName name="dismandling">'[18]2.civil-RA'!$O$16</definedName>
    <definedName name="dlbm" localSheetId="3">#REF!</definedName>
    <definedName name="dlbm" localSheetId="8">#REF!</definedName>
    <definedName name="dlbm" localSheetId="9">#REF!</definedName>
    <definedName name="dlbm" localSheetId="11">#REF!</definedName>
    <definedName name="dlbm" localSheetId="7">#REF!</definedName>
    <definedName name="dlbm">#REF!</definedName>
    <definedName name="dlbx" localSheetId="3">#REF!</definedName>
    <definedName name="dlbx" localSheetId="8">#REF!</definedName>
    <definedName name="dlbx" localSheetId="9">#REF!</definedName>
    <definedName name="dlbx" localSheetId="11">#REF!</definedName>
    <definedName name="dlbx" localSheetId="7">#REF!</definedName>
    <definedName name="dlbx">#REF!</definedName>
    <definedName name="Dmg">'[14]basic-data'!$D$16</definedName>
    <definedName name="dnconc">[13]Intro!$L$222</definedName>
    <definedName name="dnsoil">[13]Intro!$L$226</definedName>
    <definedName name="Do">[21]data!$I$32</definedName>
    <definedName name="dozer" localSheetId="3">#REF!</definedName>
    <definedName name="dozer" localSheetId="8">#REF!</definedName>
    <definedName name="dozer" localSheetId="9">#REF!</definedName>
    <definedName name="dozer" localSheetId="11">#REF!</definedName>
    <definedName name="dozer" localSheetId="7">#REF!</definedName>
    <definedName name="dozer">#REF!</definedName>
    <definedName name="dozer200" localSheetId="3">#REF!</definedName>
    <definedName name="dozer200" localSheetId="8">#REF!</definedName>
    <definedName name="dozer200" localSheetId="9">#REF!</definedName>
    <definedName name="dozer200" localSheetId="11">#REF!</definedName>
    <definedName name="dozer200" localSheetId="7">#REF!</definedName>
    <definedName name="dozer200">#REF!</definedName>
    <definedName name="dozeroperator" localSheetId="3">#REF!</definedName>
    <definedName name="dozeroperator" localSheetId="8">#REF!</definedName>
    <definedName name="dozeroperator" localSheetId="9">#REF!</definedName>
    <definedName name="dozeroperator" localSheetId="11">#REF!</definedName>
    <definedName name="dozeroperator" localSheetId="7">#REF!</definedName>
    <definedName name="dozeroperator">#REF!</definedName>
    <definedName name="dresser" localSheetId="8">#REF!</definedName>
    <definedName name="dresser" localSheetId="9">#REF!</definedName>
    <definedName name="dresser" localSheetId="11">#REF!</definedName>
    <definedName name="dresser" localSheetId="7">#REF!</definedName>
    <definedName name="dresser">#REF!</definedName>
    <definedName name="driller" localSheetId="8">#REF!</definedName>
    <definedName name="driller" localSheetId="9">#REF!</definedName>
    <definedName name="driller" localSheetId="11">#REF!</definedName>
    <definedName name="driller" localSheetId="7">#REF!</definedName>
    <definedName name="driller">#REF!</definedName>
    <definedName name="drillingequipment" localSheetId="8">#REF!</definedName>
    <definedName name="drillingequipment" localSheetId="9">#REF!</definedName>
    <definedName name="drillingequipment" localSheetId="11">#REF!</definedName>
    <definedName name="drillingequipment" localSheetId="7">#REF!</definedName>
    <definedName name="drillingequipment">#REF!</definedName>
    <definedName name="driverhmv" localSheetId="8">#REF!</definedName>
    <definedName name="driverhmv" localSheetId="9">#REF!</definedName>
    <definedName name="driverhmv" localSheetId="11">#REF!</definedName>
    <definedName name="driverhmv" localSheetId="7">#REF!</definedName>
    <definedName name="driverhmv">#REF!</definedName>
    <definedName name="driverlmv" localSheetId="8">#REF!</definedName>
    <definedName name="driverlmv" localSheetId="9">#REF!</definedName>
    <definedName name="driverlmv" localSheetId="11">#REF!</definedName>
    <definedName name="driverlmv" localSheetId="7">#REF!</definedName>
    <definedName name="driverlmv">#REF!</definedName>
    <definedName name="Dslab">[24]dlvoid!$H$25</definedName>
    <definedName name="dsz" localSheetId="3">#REF!</definedName>
    <definedName name="dsz" localSheetId="8">#REF!</definedName>
    <definedName name="dsz" localSheetId="9">#REF!</definedName>
    <definedName name="dsz" localSheetId="11">#REF!</definedName>
    <definedName name="dsz" localSheetId="7">#REF!</definedName>
    <definedName name="dsz">#REF!</definedName>
    <definedName name="du" localSheetId="3">'[10]Sqn_Abs_G_6_ '!#REF!</definedName>
    <definedName name="du" localSheetId="8">'[10]Sqn_Abs_G_6_ '!#REF!</definedName>
    <definedName name="du" localSheetId="9">'[10]Sqn_Abs_G_6_ '!#REF!</definedName>
    <definedName name="du" localSheetId="11">'[10]Sqn_Abs_G_6_ '!#REF!</definedName>
    <definedName name="du" localSheetId="7">'[10]Sqn_Abs_G_6_ '!#REF!</definedName>
    <definedName name="du">'[10]Sqn_Abs_G_6_ '!#REF!</definedName>
    <definedName name="du_1" localSheetId="3">'[10]Sqn_Abs_G_6_ '!#REF!</definedName>
    <definedName name="du_1" localSheetId="8">'[10]Sqn_Abs_G_6_ '!#REF!</definedName>
    <definedName name="du_1" localSheetId="9">'[10]Sqn_Abs_G_6_ '!#REF!</definedName>
    <definedName name="du_1" localSheetId="11">'[10]Sqn_Abs_G_6_ '!#REF!</definedName>
    <definedName name="du_1" localSheetId="7">'[10]Sqn_Abs_G_6_ '!#REF!</definedName>
    <definedName name="du_1">'[10]Sqn_Abs_G_6_ '!#REF!</definedName>
    <definedName name="du_10" localSheetId="8">'[10]Sqn_Abs_G_6_ '!#REF!</definedName>
    <definedName name="du_10" localSheetId="9">'[10]Sqn_Abs_G_6_ '!#REF!</definedName>
    <definedName name="du_10" localSheetId="11">'[10]Sqn_Abs_G_6_ '!#REF!</definedName>
    <definedName name="du_10" localSheetId="7">'[10]Sqn_Abs_G_6_ '!#REF!</definedName>
    <definedName name="du_10">'[10]Sqn_Abs_G_6_ '!#REF!</definedName>
    <definedName name="du_11" localSheetId="8">'[10]Sqn_Abs_G_6_ '!#REF!</definedName>
    <definedName name="du_11" localSheetId="9">'[10]Sqn_Abs_G_6_ '!#REF!</definedName>
    <definedName name="du_11" localSheetId="11">'[10]Sqn_Abs_G_6_ '!#REF!</definedName>
    <definedName name="du_11" localSheetId="7">'[10]Sqn_Abs_G_6_ '!#REF!</definedName>
    <definedName name="du_11">'[10]Sqn_Abs_G_6_ '!#REF!</definedName>
    <definedName name="du_14" localSheetId="8">'[11]Sqn_Abs_G_6_ '!#REF!</definedName>
    <definedName name="du_14" localSheetId="9">'[11]Sqn_Abs_G_6_ '!#REF!</definedName>
    <definedName name="du_14" localSheetId="11">'[11]Sqn_Abs_G_6_ '!#REF!</definedName>
    <definedName name="du_14" localSheetId="7">'[11]Sqn_Abs_G_6_ '!#REF!</definedName>
    <definedName name="du_14">'[11]Sqn_Abs_G_6_ '!#REF!</definedName>
    <definedName name="du_4" localSheetId="8">'[10]Sqn_Abs_G_6_ '!#REF!</definedName>
    <definedName name="du_4" localSheetId="9">'[10]Sqn_Abs_G_6_ '!#REF!</definedName>
    <definedName name="du_4" localSheetId="11">'[10]Sqn_Abs_G_6_ '!#REF!</definedName>
    <definedName name="du_4" localSheetId="7">'[10]Sqn_Abs_G_6_ '!#REF!</definedName>
    <definedName name="du_4">'[10]Sqn_Abs_G_6_ '!#REF!</definedName>
    <definedName name="du_8" localSheetId="8">'[10]Sqn_Abs_G_6_ '!#REF!</definedName>
    <definedName name="du_8" localSheetId="9">'[10]Sqn_Abs_G_6_ '!#REF!</definedName>
    <definedName name="du_8" localSheetId="11">'[10]Sqn_Abs_G_6_ '!#REF!</definedName>
    <definedName name="du_8" localSheetId="7">'[10]Sqn_Abs_G_6_ '!#REF!</definedName>
    <definedName name="du_8">'[10]Sqn_Abs_G_6_ '!#REF!</definedName>
    <definedName name="du_9" localSheetId="8">'[10]Sqn_Abs_G_6_ '!#REF!</definedName>
    <definedName name="du_9" localSheetId="9">'[10]Sqn_Abs_G_6_ '!#REF!</definedName>
    <definedName name="du_9" localSheetId="11">'[10]Sqn_Abs_G_6_ '!#REF!</definedName>
    <definedName name="du_9" localSheetId="7">'[10]Sqn_Abs_G_6_ '!#REF!</definedName>
    <definedName name="du_9">'[10]Sqn_Abs_G_6_ '!#REF!</definedName>
    <definedName name="duct" localSheetId="3">#REF!</definedName>
    <definedName name="duct" localSheetId="8">#REF!</definedName>
    <definedName name="duct" localSheetId="9">#REF!</definedName>
    <definedName name="duct" localSheetId="11">#REF!</definedName>
    <definedName name="duct" localSheetId="7">#REF!</definedName>
    <definedName name="duct">#REF!</definedName>
    <definedName name="dui" localSheetId="3">'[10]WO_Abs _G_2_ 6 DUs'!#REF!</definedName>
    <definedName name="dui" localSheetId="8">'[10]WO_Abs _G_2_ 6 DUs'!#REF!</definedName>
    <definedName name="dui" localSheetId="9">'[10]WO_Abs _G_2_ 6 DUs'!#REF!</definedName>
    <definedName name="dui" localSheetId="11">'[10]WO_Abs _G_2_ 6 DUs'!#REF!</definedName>
    <definedName name="dui" localSheetId="7">'[10]WO_Abs _G_2_ 6 DUs'!#REF!</definedName>
    <definedName name="dui">'[10]WO_Abs _G_2_ 6 DUs'!#REF!</definedName>
    <definedName name="dui_1" localSheetId="8">'[10]WO_Abs _G_2_ 6 DUs'!#REF!</definedName>
    <definedName name="dui_1" localSheetId="9">'[10]WO_Abs _G_2_ 6 DUs'!#REF!</definedName>
    <definedName name="dui_1" localSheetId="11">'[10]WO_Abs _G_2_ 6 DUs'!#REF!</definedName>
    <definedName name="dui_1" localSheetId="7">'[10]WO_Abs _G_2_ 6 DUs'!#REF!</definedName>
    <definedName name="dui_1">'[10]WO_Abs _G_2_ 6 DUs'!#REF!</definedName>
    <definedName name="dui_10" localSheetId="8">'[10]WO_Abs _G_2_ 6 DUs'!#REF!</definedName>
    <definedName name="dui_10" localSheetId="9">'[10]WO_Abs _G_2_ 6 DUs'!#REF!</definedName>
    <definedName name="dui_10" localSheetId="11">'[10]WO_Abs _G_2_ 6 DUs'!#REF!</definedName>
    <definedName name="dui_10" localSheetId="7">'[10]WO_Abs _G_2_ 6 DUs'!#REF!</definedName>
    <definedName name="dui_10">'[10]WO_Abs _G_2_ 6 DUs'!#REF!</definedName>
    <definedName name="dui_11" localSheetId="8">'[10]WO_Abs _G_2_ 6 DUs'!#REF!</definedName>
    <definedName name="dui_11" localSheetId="9">'[10]WO_Abs _G_2_ 6 DUs'!#REF!</definedName>
    <definedName name="dui_11" localSheetId="11">'[10]WO_Abs _G_2_ 6 DUs'!#REF!</definedName>
    <definedName name="dui_11" localSheetId="7">'[10]WO_Abs _G_2_ 6 DUs'!#REF!</definedName>
    <definedName name="dui_11">'[10]WO_Abs _G_2_ 6 DUs'!#REF!</definedName>
    <definedName name="dui_14" localSheetId="8">'[11]WO_Abs _G_2_ 6 DUs'!#REF!</definedName>
    <definedName name="dui_14" localSheetId="9">'[11]WO_Abs _G_2_ 6 DUs'!#REF!</definedName>
    <definedName name="dui_14" localSheetId="11">'[11]WO_Abs _G_2_ 6 DUs'!#REF!</definedName>
    <definedName name="dui_14" localSheetId="7">'[11]WO_Abs _G_2_ 6 DUs'!#REF!</definedName>
    <definedName name="dui_14">'[11]WO_Abs _G_2_ 6 DUs'!#REF!</definedName>
    <definedName name="dui_4" localSheetId="8">'[10]WO_Abs _G_2_ 6 DUs'!#REF!</definedName>
    <definedName name="dui_4" localSheetId="9">'[10]WO_Abs _G_2_ 6 DUs'!#REF!</definedName>
    <definedName name="dui_4" localSheetId="11">'[10]WO_Abs _G_2_ 6 DUs'!#REF!</definedName>
    <definedName name="dui_4" localSheetId="7">'[10]WO_Abs _G_2_ 6 DUs'!#REF!</definedName>
    <definedName name="dui_4">'[10]WO_Abs _G_2_ 6 DUs'!#REF!</definedName>
    <definedName name="dui_8" localSheetId="8">'[10]WO_Abs _G_2_ 6 DUs'!#REF!</definedName>
    <definedName name="dui_8" localSheetId="9">'[10]WO_Abs _G_2_ 6 DUs'!#REF!</definedName>
    <definedName name="dui_8" localSheetId="11">'[10]WO_Abs _G_2_ 6 DUs'!#REF!</definedName>
    <definedName name="dui_8" localSheetId="7">'[10]WO_Abs _G_2_ 6 DUs'!#REF!</definedName>
    <definedName name="dui_8">'[10]WO_Abs _G_2_ 6 DUs'!#REF!</definedName>
    <definedName name="dui_9" localSheetId="8">'[10]WO_Abs _G_2_ 6 DUs'!#REF!</definedName>
    <definedName name="dui_9" localSheetId="9">'[10]WO_Abs _G_2_ 6 DUs'!#REF!</definedName>
    <definedName name="dui_9" localSheetId="11">'[10]WO_Abs _G_2_ 6 DUs'!#REF!</definedName>
    <definedName name="dui_9" localSheetId="7">'[10]WO_Abs _G_2_ 6 DUs'!#REF!</definedName>
    <definedName name="dui_9">'[10]WO_Abs _G_2_ 6 DUs'!#REF!</definedName>
    <definedName name="Dust" localSheetId="3">#REF!</definedName>
    <definedName name="Dust" localSheetId="8">#REF!</definedName>
    <definedName name="Dust" localSheetId="9">#REF!</definedName>
    <definedName name="Dust" localSheetId="11">#REF!</definedName>
    <definedName name="Dust" localSheetId="7">#REF!</definedName>
    <definedName name="Dust">#REF!</definedName>
    <definedName name="DW" localSheetId="3">'[10]Sqn_Abs_G_6_ '!#REF!</definedName>
    <definedName name="DW" localSheetId="8">'[10]Sqn_Abs_G_6_ '!#REF!</definedName>
    <definedName name="DW" localSheetId="9">'[10]Sqn_Abs_G_6_ '!#REF!</definedName>
    <definedName name="DW" localSheetId="11">'[10]Sqn_Abs_G_6_ '!#REF!</definedName>
    <definedName name="DW" localSheetId="7">'[10]Sqn_Abs_G_6_ '!#REF!</definedName>
    <definedName name="DW">'[10]Sqn_Abs_G_6_ '!#REF!</definedName>
    <definedName name="DW_1" localSheetId="8">'[10]Sqn_Abs_G_6_ '!#REF!</definedName>
    <definedName name="DW_1" localSheetId="9">'[10]Sqn_Abs_G_6_ '!#REF!</definedName>
    <definedName name="DW_1" localSheetId="11">'[10]Sqn_Abs_G_6_ '!#REF!</definedName>
    <definedName name="DW_1" localSheetId="7">'[10]Sqn_Abs_G_6_ '!#REF!</definedName>
    <definedName name="DW_1">'[10]Sqn_Abs_G_6_ '!#REF!</definedName>
    <definedName name="DW_10" localSheetId="8">'[10]Sqn_Abs_G_6_ '!#REF!</definedName>
    <definedName name="DW_10" localSheetId="9">'[10]Sqn_Abs_G_6_ '!#REF!</definedName>
    <definedName name="DW_10" localSheetId="11">'[10]Sqn_Abs_G_6_ '!#REF!</definedName>
    <definedName name="DW_10" localSheetId="7">'[10]Sqn_Abs_G_6_ '!#REF!</definedName>
    <definedName name="DW_10">'[10]Sqn_Abs_G_6_ '!#REF!</definedName>
    <definedName name="DW_11" localSheetId="8">'[10]Sqn_Abs_G_6_ '!#REF!</definedName>
    <definedName name="DW_11" localSheetId="9">'[10]Sqn_Abs_G_6_ '!#REF!</definedName>
    <definedName name="DW_11" localSheetId="11">'[10]Sqn_Abs_G_6_ '!#REF!</definedName>
    <definedName name="DW_11" localSheetId="7">'[10]Sqn_Abs_G_6_ '!#REF!</definedName>
    <definedName name="DW_11">'[10]Sqn_Abs_G_6_ '!#REF!</definedName>
    <definedName name="DW_14" localSheetId="8">'[11]Sqn_Abs_G_6_ '!#REF!</definedName>
    <definedName name="DW_14" localSheetId="9">'[11]Sqn_Abs_G_6_ '!#REF!</definedName>
    <definedName name="DW_14" localSheetId="11">'[11]Sqn_Abs_G_6_ '!#REF!</definedName>
    <definedName name="DW_14" localSheetId="7">'[11]Sqn_Abs_G_6_ '!#REF!</definedName>
    <definedName name="DW_14">'[11]Sqn_Abs_G_6_ '!#REF!</definedName>
    <definedName name="DW_4" localSheetId="8">'[10]Sqn_Abs_G_6_ '!#REF!</definedName>
    <definedName name="DW_4" localSheetId="9">'[10]Sqn_Abs_G_6_ '!#REF!</definedName>
    <definedName name="DW_4" localSheetId="11">'[10]Sqn_Abs_G_6_ '!#REF!</definedName>
    <definedName name="DW_4" localSheetId="7">'[10]Sqn_Abs_G_6_ '!#REF!</definedName>
    <definedName name="DW_4">'[10]Sqn_Abs_G_6_ '!#REF!</definedName>
    <definedName name="DW_8" localSheetId="8">'[10]Sqn_Abs_G_6_ '!#REF!</definedName>
    <definedName name="DW_8" localSheetId="9">'[10]Sqn_Abs_G_6_ '!#REF!</definedName>
    <definedName name="DW_8" localSheetId="11">'[10]Sqn_Abs_G_6_ '!#REF!</definedName>
    <definedName name="DW_8" localSheetId="7">'[10]Sqn_Abs_G_6_ '!#REF!</definedName>
    <definedName name="DW_8">'[10]Sqn_Abs_G_6_ '!#REF!</definedName>
    <definedName name="DW_9" localSheetId="8">'[10]Sqn_Abs_G_6_ '!#REF!</definedName>
    <definedName name="DW_9" localSheetId="9">'[10]Sqn_Abs_G_6_ '!#REF!</definedName>
    <definedName name="DW_9" localSheetId="11">'[10]Sqn_Abs_G_6_ '!#REF!</definedName>
    <definedName name="DW_9" localSheetId="7">'[10]Sqn_Abs_G_6_ '!#REF!</definedName>
    <definedName name="DW_9">'[10]Sqn_Abs_G_6_ '!#REF!</definedName>
    <definedName name="dwrl" localSheetId="3">#REF!</definedName>
    <definedName name="dwrl" localSheetId="8">#REF!</definedName>
    <definedName name="dwrl" localSheetId="9">#REF!</definedName>
    <definedName name="dwrl" localSheetId="11">#REF!</definedName>
    <definedName name="dwrl" localSheetId="7">#REF!</definedName>
    <definedName name="dwrl">#REF!</definedName>
    <definedName name="dwrm" localSheetId="3">#REF!</definedName>
    <definedName name="dwrm" localSheetId="8">#REF!</definedName>
    <definedName name="dwrm" localSheetId="9">#REF!</definedName>
    <definedName name="dwrm" localSheetId="11">#REF!</definedName>
    <definedName name="dwrm" localSheetId="7">#REF!</definedName>
    <definedName name="dwrm">#REF!</definedName>
    <definedName name="dwrp" localSheetId="3">#REF!</definedName>
    <definedName name="dwrp" localSheetId="8">#REF!</definedName>
    <definedName name="dwrp" localSheetId="9">#REF!</definedName>
    <definedName name="dwrp" localSheetId="11">#REF!</definedName>
    <definedName name="dwrp" localSheetId="7">#REF!</definedName>
    <definedName name="dwrp">#REF!</definedName>
    <definedName name="el" localSheetId="8">#REF!</definedName>
    <definedName name="el" localSheetId="9">#REF!</definedName>
    <definedName name="el" localSheetId="11">#REF!</definedName>
    <definedName name="el" localSheetId="7">#REF!</definedName>
    <definedName name="el">#REF!</definedName>
    <definedName name="el_14" localSheetId="8">#REF!</definedName>
    <definedName name="el_14" localSheetId="9">#REF!</definedName>
    <definedName name="el_14" localSheetId="11">#REF!</definedName>
    <definedName name="el_14" localSheetId="7">#REF!</definedName>
    <definedName name="el_14">#REF!</definedName>
    <definedName name="elasto" localSheetId="8">#REF!</definedName>
    <definedName name="elasto" localSheetId="9">#REF!</definedName>
    <definedName name="elasto" localSheetId="11">#REF!</definedName>
    <definedName name="elasto" localSheetId="7">#REF!</definedName>
    <definedName name="elasto">#REF!</definedName>
    <definedName name="electri" localSheetId="4">#REF!</definedName>
    <definedName name="electri" localSheetId="10">#REF!</definedName>
    <definedName name="electri" localSheetId="8">#REF!</definedName>
    <definedName name="electri" localSheetId="9">#REF!</definedName>
    <definedName name="electri" localSheetId="11">#REF!</definedName>
    <definedName name="electri" localSheetId="2">#REF!</definedName>
    <definedName name="electri" localSheetId="7">#REF!</definedName>
    <definedName name="electri">#REF!</definedName>
    <definedName name="electrician" localSheetId="8">#REF!</definedName>
    <definedName name="electrician" localSheetId="9">#REF!</definedName>
    <definedName name="electrician" localSheetId="11">#REF!</definedName>
    <definedName name="electrician" localSheetId="7">#REF!</definedName>
    <definedName name="electrician">#REF!</definedName>
    <definedName name="emuldistr" localSheetId="8">#REF!</definedName>
    <definedName name="emuldistr" localSheetId="9">#REF!</definedName>
    <definedName name="emuldistr" localSheetId="11">#REF!</definedName>
    <definedName name="emuldistr" localSheetId="7">#REF!</definedName>
    <definedName name="emuldistr">#REF!</definedName>
    <definedName name="enamelpaint" localSheetId="8">#REF!</definedName>
    <definedName name="enamelpaint" localSheetId="9">#REF!</definedName>
    <definedName name="enamelpaint" localSheetId="11">#REF!</definedName>
    <definedName name="enamelpaint" localSheetId="7">#REF!</definedName>
    <definedName name="enamelpaint">#REF!</definedName>
    <definedName name="End_Bal" localSheetId="4">#REF!</definedName>
    <definedName name="End_Bal" localSheetId="8">#REF!</definedName>
    <definedName name="End_Bal" localSheetId="9">#REF!</definedName>
    <definedName name="End_Bal" localSheetId="11">#REF!</definedName>
    <definedName name="End_Bal" localSheetId="2">#REF!</definedName>
    <definedName name="End_Bal" localSheetId="7">#REF!</definedName>
    <definedName name="End_Bal">#REF!</definedName>
    <definedName name="epoxy" localSheetId="8">#REF!</definedName>
    <definedName name="epoxy" localSheetId="9">#REF!</definedName>
    <definedName name="epoxy" localSheetId="11">#REF!</definedName>
    <definedName name="epoxy" localSheetId="7">#REF!</definedName>
    <definedName name="epoxy">#REF!</definedName>
    <definedName name="er" localSheetId="4">#REF!</definedName>
    <definedName name="er" localSheetId="8">#REF!</definedName>
    <definedName name="er" localSheetId="9">#REF!</definedName>
    <definedName name="er" localSheetId="11">#REF!</definedName>
    <definedName name="er" localSheetId="2">#REF!</definedName>
    <definedName name="er" localSheetId="7">#REF!</definedName>
    <definedName name="er">#REF!</definedName>
    <definedName name="ere" localSheetId="8">#REF!</definedName>
    <definedName name="ere" localSheetId="9">#REF!</definedName>
    <definedName name="ere" localSheetId="11">#REF!</definedName>
    <definedName name="ere" localSheetId="7">#REF!</definedName>
    <definedName name="ere">#REF!</definedName>
    <definedName name="et" localSheetId="8">[25]Sqn_Abs!#REF!</definedName>
    <definedName name="et" localSheetId="9">[25]Sqn_Abs!#REF!</definedName>
    <definedName name="et" localSheetId="11">[25]Sqn_Abs!#REF!</definedName>
    <definedName name="et" localSheetId="7">[25]Sqn_Abs!#REF!</definedName>
    <definedName name="et">[25]Sqn_Abs!#REF!</definedName>
    <definedName name="et_1" localSheetId="8">[25]Sqn_Abs!#REF!</definedName>
    <definedName name="et_1" localSheetId="9">[25]Sqn_Abs!#REF!</definedName>
    <definedName name="et_1" localSheetId="11">[25]Sqn_Abs!#REF!</definedName>
    <definedName name="et_1" localSheetId="7">[25]Sqn_Abs!#REF!</definedName>
    <definedName name="et_1">[25]Sqn_Abs!#REF!</definedName>
    <definedName name="et_10" localSheetId="8">[25]Sqn_Abs!#REF!</definedName>
    <definedName name="et_10" localSheetId="9">[25]Sqn_Abs!#REF!</definedName>
    <definedName name="et_10" localSheetId="11">[25]Sqn_Abs!#REF!</definedName>
    <definedName name="et_10" localSheetId="7">[25]Sqn_Abs!#REF!</definedName>
    <definedName name="et_10">[25]Sqn_Abs!#REF!</definedName>
    <definedName name="et_11" localSheetId="8">[25]Sqn_Abs!#REF!</definedName>
    <definedName name="et_11" localSheetId="9">[25]Sqn_Abs!#REF!</definedName>
    <definedName name="et_11" localSheetId="11">[25]Sqn_Abs!#REF!</definedName>
    <definedName name="et_11" localSheetId="7">[25]Sqn_Abs!#REF!</definedName>
    <definedName name="et_11">[25]Sqn_Abs!#REF!</definedName>
    <definedName name="et_4" localSheetId="8">[25]Sqn_Abs!#REF!</definedName>
    <definedName name="et_4" localSheetId="9">[25]Sqn_Abs!#REF!</definedName>
    <definedName name="et_4" localSheetId="11">[25]Sqn_Abs!#REF!</definedName>
    <definedName name="et_4" localSheetId="7">[25]Sqn_Abs!#REF!</definedName>
    <definedName name="et_4">[25]Sqn_Abs!#REF!</definedName>
    <definedName name="et_8" localSheetId="8">[25]Sqn_Abs!#REF!</definedName>
    <definedName name="et_8" localSheetId="9">[25]Sqn_Abs!#REF!</definedName>
    <definedName name="et_8" localSheetId="11">[25]Sqn_Abs!#REF!</definedName>
    <definedName name="et_8" localSheetId="7">[25]Sqn_Abs!#REF!</definedName>
    <definedName name="et_8">[25]Sqn_Abs!#REF!</definedName>
    <definedName name="et_9" localSheetId="8">[25]Sqn_Abs!#REF!</definedName>
    <definedName name="et_9" localSheetId="9">[25]Sqn_Abs!#REF!</definedName>
    <definedName name="et_9" localSheetId="11">[25]Sqn_Abs!#REF!</definedName>
    <definedName name="et_9" localSheetId="7">[25]Sqn_Abs!#REF!</definedName>
    <definedName name="et_9">[25]Sqn_Abs!#REF!</definedName>
    <definedName name="ew" localSheetId="3">#REF!</definedName>
    <definedName name="ew" localSheetId="8">#REF!</definedName>
    <definedName name="ew" localSheetId="9">#REF!</definedName>
    <definedName name="ew" localSheetId="11">#REF!</definedName>
    <definedName name="ew" localSheetId="7">#REF!</definedName>
    <definedName name="ew">#REF!</definedName>
    <definedName name="excavator" localSheetId="3">#REF!</definedName>
    <definedName name="excavator" localSheetId="8">#REF!</definedName>
    <definedName name="excavator" localSheetId="9">#REF!</definedName>
    <definedName name="excavator" localSheetId="11">#REF!</definedName>
    <definedName name="excavator" localSheetId="7">#REF!</definedName>
    <definedName name="excavator">#REF!</definedName>
    <definedName name="excavnosculvert" localSheetId="3">#REF!</definedName>
    <definedName name="excavnosculvert" localSheetId="8">#REF!</definedName>
    <definedName name="excavnosculvert" localSheetId="9">#REF!</definedName>
    <definedName name="excavnosculvert" localSheetId="11">#REF!</definedName>
    <definedName name="excavnosculvert" localSheetId="7">#REF!</definedName>
    <definedName name="excavnosculvert">#REF!</definedName>
    <definedName name="expnjntbitu20pcc" localSheetId="8">#REF!</definedName>
    <definedName name="expnjntbitu20pcc" localSheetId="9">#REF!</definedName>
    <definedName name="expnjntbitu20pcc" localSheetId="11">#REF!</definedName>
    <definedName name="expnjntbitu20pcc" localSheetId="7">#REF!</definedName>
    <definedName name="expnjntbitu20pcc">#REF!</definedName>
    <definedName name="Extra_Pay" localSheetId="4">#REF!</definedName>
    <definedName name="Extra_Pay" localSheetId="8">#REF!</definedName>
    <definedName name="Extra_Pay" localSheetId="9">#REF!</definedName>
    <definedName name="Extra_Pay" localSheetId="11">#REF!</definedName>
    <definedName name="Extra_Pay" localSheetId="2">#REF!</definedName>
    <definedName name="Extra_Pay" localSheetId="7">#REF!</definedName>
    <definedName name="Extra_Pay">#REF!</definedName>
    <definedName name="f" localSheetId="3">[26]Quotation!$AK$4</definedName>
    <definedName name="f" localSheetId="8">[26]Quotation!$AK$4</definedName>
    <definedName name="f" localSheetId="9">[26]Quotation!$AK$4</definedName>
    <definedName name="f" localSheetId="11">[26]Quotation!$AK$4</definedName>
    <definedName name="f" localSheetId="7">#REF!</definedName>
    <definedName name="f">#REF!</definedName>
    <definedName name="fab" localSheetId="3">#REF!</definedName>
    <definedName name="fab" localSheetId="8">#REF!</definedName>
    <definedName name="fab" localSheetId="9">#REF!</definedName>
    <definedName name="fab" localSheetId="11">#REF!</definedName>
    <definedName name="fab" localSheetId="7">#REF!</definedName>
    <definedName name="fab">#REF!</definedName>
    <definedName name="fab_14" localSheetId="3">#REF!</definedName>
    <definedName name="fab_14" localSheetId="8">#REF!</definedName>
    <definedName name="fab_14" localSheetId="9">#REF!</definedName>
    <definedName name="fab_14" localSheetId="11">#REF!</definedName>
    <definedName name="fab_14" localSheetId="7">#REF!</definedName>
    <definedName name="fab_14">#REF!</definedName>
    <definedName name="facia" localSheetId="3">#REF!</definedName>
    <definedName name="facia" localSheetId="8">#REF!</definedName>
    <definedName name="facia" localSheetId="9">#REF!</definedName>
    <definedName name="facia" localSheetId="11">#REF!</definedName>
    <definedName name="facia" localSheetId="7">#REF!</definedName>
    <definedName name="facia">#REF!</definedName>
    <definedName name="fb">[27]Formula!$D$39</definedName>
    <definedName name="fbl" localSheetId="3">#REF!</definedName>
    <definedName name="fbl" localSheetId="8">#REF!</definedName>
    <definedName name="fbl" localSheetId="9">#REF!</definedName>
    <definedName name="fbl" localSheetId="11">#REF!</definedName>
    <definedName name="fbl" localSheetId="7">#REF!</definedName>
    <definedName name="fbl">#REF!</definedName>
    <definedName name="fbl_14" localSheetId="3">#REF!</definedName>
    <definedName name="fbl_14" localSheetId="8">#REF!</definedName>
    <definedName name="fbl_14" localSheetId="9">#REF!</definedName>
    <definedName name="fbl_14" localSheetId="11">#REF!</definedName>
    <definedName name="fbl_14" localSheetId="7">#REF!</definedName>
    <definedName name="fbl_14">#REF!</definedName>
    <definedName name="fbl_17" localSheetId="3">#REF!</definedName>
    <definedName name="fbl_17" localSheetId="8">#REF!</definedName>
    <definedName name="fbl_17" localSheetId="9">#REF!</definedName>
    <definedName name="fbl_17" localSheetId="11">#REF!</definedName>
    <definedName name="fbl_17" localSheetId="7">#REF!</definedName>
    <definedName name="fbl_17">#REF!</definedName>
    <definedName name="fbl_18" localSheetId="8">#REF!</definedName>
    <definedName name="fbl_18" localSheetId="9">#REF!</definedName>
    <definedName name="fbl_18" localSheetId="11">#REF!</definedName>
    <definedName name="fbl_18" localSheetId="7">#REF!</definedName>
    <definedName name="fbl_18">#REF!</definedName>
    <definedName name="fbl_19" localSheetId="8">#REF!</definedName>
    <definedName name="fbl_19" localSheetId="9">#REF!</definedName>
    <definedName name="fbl_19" localSheetId="11">#REF!</definedName>
    <definedName name="fbl_19" localSheetId="7">#REF!</definedName>
    <definedName name="fbl_19">#REF!</definedName>
    <definedName name="fbl_20" localSheetId="8">#REF!</definedName>
    <definedName name="fbl_20" localSheetId="9">#REF!</definedName>
    <definedName name="fbl_20" localSheetId="11">#REF!</definedName>
    <definedName name="fbl_20" localSheetId="7">#REF!</definedName>
    <definedName name="fbl_20">#REF!</definedName>
    <definedName name="fbl_23" localSheetId="8">#REF!</definedName>
    <definedName name="fbl_23" localSheetId="9">#REF!</definedName>
    <definedName name="fbl_23" localSheetId="11">#REF!</definedName>
    <definedName name="fbl_23" localSheetId="7">#REF!</definedName>
    <definedName name="fbl_23">#REF!</definedName>
    <definedName name="fbl_3" localSheetId="8">#REF!</definedName>
    <definedName name="fbl_3" localSheetId="9">#REF!</definedName>
    <definedName name="fbl_3" localSheetId="11">#REF!</definedName>
    <definedName name="fbl_3" localSheetId="7">#REF!</definedName>
    <definedName name="fbl_3">#REF!</definedName>
    <definedName name="fc">'[14]basic-data'!$D$33</definedName>
    <definedName name="FCK">[28]analysis!$D$195</definedName>
    <definedName name="fcs" localSheetId="3">#REF!</definedName>
    <definedName name="fcs" localSheetId="8">#REF!</definedName>
    <definedName name="fcs" localSheetId="9">#REF!</definedName>
    <definedName name="fcs" localSheetId="11">#REF!</definedName>
    <definedName name="fcs" localSheetId="7">#REF!</definedName>
    <definedName name="fcs">#REF!</definedName>
    <definedName name="fd" localSheetId="3">#REF!</definedName>
    <definedName name="fd" localSheetId="8">#REF!</definedName>
    <definedName name="fd" localSheetId="9">#REF!</definedName>
    <definedName name="fd" localSheetId="11">#REF!</definedName>
    <definedName name="fd" localSheetId="7">#REF!</definedName>
    <definedName name="fd">#REF!</definedName>
    <definedName name="fd_1" localSheetId="3">#REF!</definedName>
    <definedName name="fd_1" localSheetId="8">#REF!</definedName>
    <definedName name="fd_1" localSheetId="9">#REF!</definedName>
    <definedName name="fd_1" localSheetId="11">#REF!</definedName>
    <definedName name="fd_1" localSheetId="7">#REF!</definedName>
    <definedName name="fd_1">#REF!</definedName>
    <definedName name="fd_10" localSheetId="8">#REF!</definedName>
    <definedName name="fd_10" localSheetId="9">#REF!</definedName>
    <definedName name="fd_10" localSheetId="11">#REF!</definedName>
    <definedName name="fd_10" localSheetId="7">#REF!</definedName>
    <definedName name="fd_10">#REF!</definedName>
    <definedName name="fd_11" localSheetId="8">#REF!</definedName>
    <definedName name="fd_11" localSheetId="9">#REF!</definedName>
    <definedName name="fd_11" localSheetId="11">#REF!</definedName>
    <definedName name="fd_11" localSheetId="7">#REF!</definedName>
    <definedName name="fd_11">#REF!</definedName>
    <definedName name="fd_13" localSheetId="8">#REF!</definedName>
    <definedName name="fd_13" localSheetId="9">#REF!</definedName>
    <definedName name="fd_13" localSheetId="11">#REF!</definedName>
    <definedName name="fd_13" localSheetId="7">#REF!</definedName>
    <definedName name="fd_13">#REF!</definedName>
    <definedName name="fd_14" localSheetId="8">#REF!</definedName>
    <definedName name="fd_14" localSheetId="9">#REF!</definedName>
    <definedName name="fd_14" localSheetId="11">#REF!</definedName>
    <definedName name="fd_14" localSheetId="7">#REF!</definedName>
    <definedName name="fd_14">#REF!</definedName>
    <definedName name="fd_15" localSheetId="8">#REF!</definedName>
    <definedName name="fd_15" localSheetId="9">#REF!</definedName>
    <definedName name="fd_15" localSheetId="11">#REF!</definedName>
    <definedName name="fd_15" localSheetId="7">#REF!</definedName>
    <definedName name="fd_15">#REF!</definedName>
    <definedName name="fd_16" localSheetId="8">#REF!</definedName>
    <definedName name="fd_16" localSheetId="9">#REF!</definedName>
    <definedName name="fd_16" localSheetId="11">#REF!</definedName>
    <definedName name="fd_16" localSheetId="7">#REF!</definedName>
    <definedName name="fd_16">#REF!</definedName>
    <definedName name="fd_17" localSheetId="8">#REF!</definedName>
    <definedName name="fd_17" localSheetId="9">#REF!</definedName>
    <definedName name="fd_17" localSheetId="11">#REF!</definedName>
    <definedName name="fd_17" localSheetId="7">#REF!</definedName>
    <definedName name="fd_17">#REF!</definedName>
    <definedName name="fd_18" localSheetId="8">#REF!</definedName>
    <definedName name="fd_18" localSheetId="9">#REF!</definedName>
    <definedName name="fd_18" localSheetId="11">#REF!</definedName>
    <definedName name="fd_18" localSheetId="7">#REF!</definedName>
    <definedName name="fd_18">#REF!</definedName>
    <definedName name="fd_19" localSheetId="8">#REF!</definedName>
    <definedName name="fd_19" localSheetId="9">#REF!</definedName>
    <definedName name="fd_19" localSheetId="11">#REF!</definedName>
    <definedName name="fd_19" localSheetId="7">#REF!</definedName>
    <definedName name="fd_19">#REF!</definedName>
    <definedName name="fd_20" localSheetId="8">#REF!</definedName>
    <definedName name="fd_20" localSheetId="9">#REF!</definedName>
    <definedName name="fd_20" localSheetId="11">#REF!</definedName>
    <definedName name="fd_20" localSheetId="7">#REF!</definedName>
    <definedName name="fd_20">#REF!</definedName>
    <definedName name="fd_23" localSheetId="8">#REF!</definedName>
    <definedName name="fd_23" localSheetId="9">#REF!</definedName>
    <definedName name="fd_23" localSheetId="11">#REF!</definedName>
    <definedName name="fd_23" localSheetId="7">#REF!</definedName>
    <definedName name="fd_23">#REF!</definedName>
    <definedName name="fd_3" localSheetId="8">#REF!</definedName>
    <definedName name="fd_3" localSheetId="9">#REF!</definedName>
    <definedName name="fd_3" localSheetId="11">#REF!</definedName>
    <definedName name="fd_3" localSheetId="7">#REF!</definedName>
    <definedName name="fd_3">#REF!</definedName>
    <definedName name="fd_4" localSheetId="8">#REF!</definedName>
    <definedName name="fd_4" localSheetId="9">#REF!</definedName>
    <definedName name="fd_4" localSheetId="11">#REF!</definedName>
    <definedName name="fd_4" localSheetId="7">#REF!</definedName>
    <definedName name="fd_4">#REF!</definedName>
    <definedName name="fd_8" localSheetId="8">#REF!</definedName>
    <definedName name="fd_8" localSheetId="9">#REF!</definedName>
    <definedName name="fd_8" localSheetId="11">#REF!</definedName>
    <definedName name="fd_8" localSheetId="7">#REF!</definedName>
    <definedName name="fd_8">#REF!</definedName>
    <definedName name="fd_9" localSheetId="8">#REF!</definedName>
    <definedName name="fd_9" localSheetId="9">#REF!</definedName>
    <definedName name="fd_9" localSheetId="11">#REF!</definedName>
    <definedName name="fd_9" localSheetId="7">#REF!</definedName>
    <definedName name="fd_9">#REF!</definedName>
    <definedName name="fdd" localSheetId="8">#REF!</definedName>
    <definedName name="fdd" localSheetId="9">#REF!</definedName>
    <definedName name="fdd" localSheetId="11">#REF!</definedName>
    <definedName name="fdd" localSheetId="7">#REF!</definedName>
    <definedName name="fdd">#REF!</definedName>
    <definedName name="fdf" localSheetId="8">#REF!</definedName>
    <definedName name="fdf" localSheetId="9">#REF!</definedName>
    <definedName name="fdf" localSheetId="11">#REF!</definedName>
    <definedName name="fdf" localSheetId="7">#REF!</definedName>
    <definedName name="fdf">#REF!</definedName>
    <definedName name="fe" localSheetId="8">'[2]Sqn _Main_ Abs'!#REF!</definedName>
    <definedName name="fe" localSheetId="9">'[2]Sqn _Main_ Abs'!#REF!</definedName>
    <definedName name="fe" localSheetId="11">'[2]Sqn _Main_ Abs'!#REF!</definedName>
    <definedName name="fe" localSheetId="7">'[2]Sqn _Main_ Abs'!#REF!</definedName>
    <definedName name="fe">'[2]Sqn _Main_ Abs'!#REF!</definedName>
    <definedName name="fe_1" localSheetId="8">'[2]Sqn _Main_ Abs'!#REF!</definedName>
    <definedName name="fe_1" localSheetId="9">'[2]Sqn _Main_ Abs'!#REF!</definedName>
    <definedName name="fe_1" localSheetId="11">'[2]Sqn _Main_ Abs'!#REF!</definedName>
    <definedName name="fe_1" localSheetId="7">'[2]Sqn _Main_ Abs'!#REF!</definedName>
    <definedName name="fe_1">'[2]Sqn _Main_ Abs'!#REF!</definedName>
    <definedName name="fe_10" localSheetId="8">'[2]Sqn _Main_ Abs'!#REF!</definedName>
    <definedName name="fe_10" localSheetId="9">'[2]Sqn _Main_ Abs'!#REF!</definedName>
    <definedName name="fe_10" localSheetId="11">'[2]Sqn _Main_ Abs'!#REF!</definedName>
    <definedName name="fe_10" localSheetId="7">'[2]Sqn _Main_ Abs'!#REF!</definedName>
    <definedName name="fe_10">'[2]Sqn _Main_ Abs'!#REF!</definedName>
    <definedName name="fe_11" localSheetId="8">'[2]Sqn _Main_ Abs'!#REF!</definedName>
    <definedName name="fe_11" localSheetId="9">'[2]Sqn _Main_ Abs'!#REF!</definedName>
    <definedName name="fe_11" localSheetId="11">'[2]Sqn _Main_ Abs'!#REF!</definedName>
    <definedName name="fe_11" localSheetId="7">'[2]Sqn _Main_ Abs'!#REF!</definedName>
    <definedName name="fe_11">'[2]Sqn _Main_ Abs'!#REF!</definedName>
    <definedName name="fe_4" localSheetId="8">'[2]Sqn _Main_ Abs'!#REF!</definedName>
    <definedName name="fe_4" localSheetId="9">'[2]Sqn _Main_ Abs'!#REF!</definedName>
    <definedName name="fe_4" localSheetId="11">'[2]Sqn _Main_ Abs'!#REF!</definedName>
    <definedName name="fe_4" localSheetId="7">'[2]Sqn _Main_ Abs'!#REF!</definedName>
    <definedName name="fe_4">'[2]Sqn _Main_ Abs'!#REF!</definedName>
    <definedName name="fe_8" localSheetId="8">'[2]Sqn _Main_ Abs'!#REF!</definedName>
    <definedName name="fe_8" localSheetId="9">'[2]Sqn _Main_ Abs'!#REF!</definedName>
    <definedName name="fe_8" localSheetId="11">'[2]Sqn _Main_ Abs'!#REF!</definedName>
    <definedName name="fe_8" localSheetId="7">'[2]Sqn _Main_ Abs'!#REF!</definedName>
    <definedName name="fe_8">'[2]Sqn _Main_ Abs'!#REF!</definedName>
    <definedName name="fe_9" localSheetId="8">'[2]Sqn _Main_ Abs'!#REF!</definedName>
    <definedName name="fe_9" localSheetId="9">'[2]Sqn _Main_ Abs'!#REF!</definedName>
    <definedName name="fe_9" localSheetId="11">'[2]Sqn _Main_ Abs'!#REF!</definedName>
    <definedName name="fe_9" localSheetId="7">'[2]Sqn _Main_ Abs'!#REF!</definedName>
    <definedName name="fe_9">'[2]Sqn _Main_ Abs'!#REF!</definedName>
    <definedName name="ff" localSheetId="8">[29]OHT_Abs!#REF!</definedName>
    <definedName name="ff" localSheetId="9">[29]OHT_Abs!#REF!</definedName>
    <definedName name="ff" localSheetId="11">[29]OHT_Abs!#REF!</definedName>
    <definedName name="ff" localSheetId="7">[29]OHT_Abs!#REF!</definedName>
    <definedName name="ff">[29]OHT_Abs!#REF!</definedName>
    <definedName name="ff_1" localSheetId="8">[29]OHT_Abs!#REF!</definedName>
    <definedName name="ff_1" localSheetId="9">[29]OHT_Abs!#REF!</definedName>
    <definedName name="ff_1" localSheetId="11">[29]OHT_Abs!#REF!</definedName>
    <definedName name="ff_1" localSheetId="7">[29]OHT_Abs!#REF!</definedName>
    <definedName name="ff_1">[29]OHT_Abs!#REF!</definedName>
    <definedName name="ff_10" localSheetId="8">[29]OHT_Abs!#REF!</definedName>
    <definedName name="ff_10" localSheetId="9">[29]OHT_Abs!#REF!</definedName>
    <definedName name="ff_10" localSheetId="11">[29]OHT_Abs!#REF!</definedName>
    <definedName name="ff_10" localSheetId="7">[29]OHT_Abs!#REF!</definedName>
    <definedName name="ff_10">[29]OHT_Abs!#REF!</definedName>
    <definedName name="ff_11" localSheetId="8">[29]OHT_Abs!#REF!</definedName>
    <definedName name="ff_11" localSheetId="9">[29]OHT_Abs!#REF!</definedName>
    <definedName name="ff_11" localSheetId="11">[29]OHT_Abs!#REF!</definedName>
    <definedName name="ff_11" localSheetId="7">[29]OHT_Abs!#REF!</definedName>
    <definedName name="ff_11">[29]OHT_Abs!#REF!</definedName>
    <definedName name="ff_13" localSheetId="8">[30]OHT_Abs!#REF!</definedName>
    <definedName name="ff_13" localSheetId="9">[30]OHT_Abs!#REF!</definedName>
    <definedName name="ff_13" localSheetId="11">[30]OHT_Abs!#REF!</definedName>
    <definedName name="ff_13" localSheetId="7">[30]OHT_Abs!#REF!</definedName>
    <definedName name="ff_13">[30]OHT_Abs!#REF!</definedName>
    <definedName name="ff_14" localSheetId="8">[30]Retainingwall_f!#REF!</definedName>
    <definedName name="ff_14" localSheetId="9">[30]Retainingwall_f!#REF!</definedName>
    <definedName name="ff_14" localSheetId="11">[30]Retainingwall_f!#REF!</definedName>
    <definedName name="ff_14" localSheetId="7">[30]Retainingwall_f!#REF!</definedName>
    <definedName name="ff_14">[30]Retainingwall_f!#REF!</definedName>
    <definedName name="ff_15" localSheetId="8">[31]OHT_Abs!#REF!</definedName>
    <definedName name="ff_15" localSheetId="9">[31]OHT_Abs!#REF!</definedName>
    <definedName name="ff_15" localSheetId="11">[31]OHT_Abs!#REF!</definedName>
    <definedName name="ff_15" localSheetId="7">[31]OHT_Abs!#REF!</definedName>
    <definedName name="ff_15">[31]OHT_Abs!#REF!</definedName>
    <definedName name="ff_16" localSheetId="8">[30]OHT_Abs!#REF!</definedName>
    <definedName name="ff_16" localSheetId="9">[30]OHT_Abs!#REF!</definedName>
    <definedName name="ff_16" localSheetId="11">[30]OHT_Abs!#REF!</definedName>
    <definedName name="ff_16" localSheetId="7">[30]OHT_Abs!#REF!</definedName>
    <definedName name="ff_16">[30]OHT_Abs!#REF!</definedName>
    <definedName name="ff_17" localSheetId="8">[32]OHT_Abs!#REF!</definedName>
    <definedName name="ff_17" localSheetId="9">[32]OHT_Abs!#REF!</definedName>
    <definedName name="ff_17" localSheetId="11">[32]OHT_Abs!#REF!</definedName>
    <definedName name="ff_17" localSheetId="7">[32]OHT_Abs!#REF!</definedName>
    <definedName name="ff_17">[32]OHT_Abs!#REF!</definedName>
    <definedName name="ff_19" localSheetId="8">[30]OHT_Abs!#REF!</definedName>
    <definedName name="ff_19" localSheetId="9">[30]OHT_Abs!#REF!</definedName>
    <definedName name="ff_19" localSheetId="11">[30]OHT_Abs!#REF!</definedName>
    <definedName name="ff_19" localSheetId="7">[30]OHT_Abs!#REF!</definedName>
    <definedName name="ff_19">[30]OHT_Abs!#REF!</definedName>
    <definedName name="ff_20" localSheetId="8">[30]OHT_Abs!#REF!</definedName>
    <definedName name="ff_20" localSheetId="9">[30]OHT_Abs!#REF!</definedName>
    <definedName name="ff_20" localSheetId="11">[30]OHT_Abs!#REF!</definedName>
    <definedName name="ff_20" localSheetId="7">[30]OHT_Abs!#REF!</definedName>
    <definedName name="ff_20">[30]OHT_Abs!#REF!</definedName>
    <definedName name="ff_23" localSheetId="8">[30]OHT_Abs!#REF!</definedName>
    <definedName name="ff_23" localSheetId="9">[30]OHT_Abs!#REF!</definedName>
    <definedName name="ff_23" localSheetId="11">[30]OHT_Abs!#REF!</definedName>
    <definedName name="ff_23" localSheetId="7">[30]OHT_Abs!#REF!</definedName>
    <definedName name="ff_23">[30]OHT_Abs!#REF!</definedName>
    <definedName name="ff_3" localSheetId="3">#REF!</definedName>
    <definedName name="ff_3" localSheetId="8">#REF!</definedName>
    <definedName name="ff_3" localSheetId="9">#REF!</definedName>
    <definedName name="ff_3" localSheetId="11">#REF!</definedName>
    <definedName name="ff_3" localSheetId="7">#REF!</definedName>
    <definedName name="ff_3">#REF!</definedName>
    <definedName name="ff_4" localSheetId="3">[29]OHT_Abs!#REF!</definedName>
    <definedName name="ff_4" localSheetId="8">[29]OHT_Abs!#REF!</definedName>
    <definedName name="ff_4" localSheetId="9">[29]OHT_Abs!#REF!</definedName>
    <definedName name="ff_4" localSheetId="11">[29]OHT_Abs!#REF!</definedName>
    <definedName name="ff_4" localSheetId="7">[29]OHT_Abs!#REF!</definedName>
    <definedName name="ff_4">[29]OHT_Abs!#REF!</definedName>
    <definedName name="ff_8" localSheetId="8">[29]OHT_Abs!#REF!</definedName>
    <definedName name="ff_8" localSheetId="9">[29]OHT_Abs!#REF!</definedName>
    <definedName name="ff_8" localSheetId="11">[29]OHT_Abs!#REF!</definedName>
    <definedName name="ff_8" localSheetId="7">[29]OHT_Abs!#REF!</definedName>
    <definedName name="ff_8">[29]OHT_Abs!#REF!</definedName>
    <definedName name="ff_9" localSheetId="8">[29]OHT_Abs!#REF!</definedName>
    <definedName name="ff_9" localSheetId="9">[29]OHT_Abs!#REF!</definedName>
    <definedName name="ff_9" localSheetId="11">[29]OHT_Abs!#REF!</definedName>
    <definedName name="ff_9" localSheetId="7">[29]OHT_Abs!#REF!</definedName>
    <definedName name="ff_9">[29]OHT_Abs!#REF!</definedName>
    <definedName name="fggg" localSheetId="4">#REF!</definedName>
    <definedName name="fggg" localSheetId="10">#REF!</definedName>
    <definedName name="fggg" localSheetId="3">#REF!</definedName>
    <definedName name="fggg" localSheetId="8">#REF!</definedName>
    <definedName name="fggg" localSheetId="9">#REF!</definedName>
    <definedName name="fggg" localSheetId="11">#REF!</definedName>
    <definedName name="fggg" localSheetId="2">#REF!</definedName>
    <definedName name="fggg" localSheetId="7">#REF!</definedName>
    <definedName name="fggg">#REF!</definedName>
    <definedName name="fhd" localSheetId="4">#REF!</definedName>
    <definedName name="fhd" localSheetId="10">#REF!</definedName>
    <definedName name="fhd" localSheetId="8">#REF!</definedName>
    <definedName name="fhd" localSheetId="9">#REF!</definedName>
    <definedName name="fhd" localSheetId="11">#REF!</definedName>
    <definedName name="fhd" localSheetId="2">#REF!</definedName>
    <definedName name="fhd" localSheetId="7">#REF!</definedName>
    <definedName name="fhd">#REF!</definedName>
    <definedName name="fi" localSheetId="8">#REF!</definedName>
    <definedName name="fi" localSheetId="9">#REF!</definedName>
    <definedName name="fi" localSheetId="11">#REF!</definedName>
    <definedName name="fi" localSheetId="7">#REF!</definedName>
    <definedName name="fi">#REF!</definedName>
    <definedName name="fi_12" localSheetId="8">#REF!</definedName>
    <definedName name="fi_12" localSheetId="9">#REF!</definedName>
    <definedName name="fi_12" localSheetId="11">#REF!</definedName>
    <definedName name="fi_12" localSheetId="7">#REF!</definedName>
    <definedName name="fi_12">#REF!</definedName>
    <definedName name="fi_13" localSheetId="8">#REF!</definedName>
    <definedName name="fi_13" localSheetId="9">#REF!</definedName>
    <definedName name="fi_13" localSheetId="11">#REF!</definedName>
    <definedName name="fi_13" localSheetId="7">#REF!</definedName>
    <definedName name="fi_13">#REF!</definedName>
    <definedName name="fi_14" localSheetId="8">#REF!</definedName>
    <definedName name="fi_14" localSheetId="9">#REF!</definedName>
    <definedName name="fi_14" localSheetId="11">#REF!</definedName>
    <definedName name="fi_14" localSheetId="7">#REF!</definedName>
    <definedName name="fi_14">#REF!</definedName>
    <definedName name="fi_15" localSheetId="8">#REF!</definedName>
    <definedName name="fi_15" localSheetId="9">#REF!</definedName>
    <definedName name="fi_15" localSheetId="11">#REF!</definedName>
    <definedName name="fi_15" localSheetId="7">#REF!</definedName>
    <definedName name="fi_15">#REF!</definedName>
    <definedName name="fi_16" localSheetId="8">#REF!</definedName>
    <definedName name="fi_16" localSheetId="9">#REF!</definedName>
    <definedName name="fi_16" localSheetId="11">#REF!</definedName>
    <definedName name="fi_16" localSheetId="7">#REF!</definedName>
    <definedName name="fi_16">#REF!</definedName>
    <definedName name="fi_17" localSheetId="8">#REF!</definedName>
    <definedName name="fi_17" localSheetId="9">#REF!</definedName>
    <definedName name="fi_17" localSheetId="11">#REF!</definedName>
    <definedName name="fi_17" localSheetId="7">#REF!</definedName>
    <definedName name="fi_17">#REF!</definedName>
    <definedName name="fi_19" localSheetId="8">#REF!</definedName>
    <definedName name="fi_19" localSheetId="9">#REF!</definedName>
    <definedName name="fi_19" localSheetId="11">#REF!</definedName>
    <definedName name="fi_19" localSheetId="7">#REF!</definedName>
    <definedName name="fi_19">#REF!</definedName>
    <definedName name="fi_2" localSheetId="8">#REF!</definedName>
    <definedName name="fi_2" localSheetId="9">#REF!</definedName>
    <definedName name="fi_2" localSheetId="11">#REF!</definedName>
    <definedName name="fi_2" localSheetId="7">#REF!</definedName>
    <definedName name="fi_2">#REF!</definedName>
    <definedName name="fi_20" localSheetId="8">#REF!</definedName>
    <definedName name="fi_20" localSheetId="9">#REF!</definedName>
    <definedName name="fi_20" localSheetId="11">#REF!</definedName>
    <definedName name="fi_20" localSheetId="7">#REF!</definedName>
    <definedName name="fi_20">#REF!</definedName>
    <definedName name="fi_21" localSheetId="8">#REF!</definedName>
    <definedName name="fi_21" localSheetId="9">#REF!</definedName>
    <definedName name="fi_21" localSheetId="11">#REF!</definedName>
    <definedName name="fi_21" localSheetId="7">#REF!</definedName>
    <definedName name="fi_21">#REF!</definedName>
    <definedName name="fi_23" localSheetId="8">#REF!</definedName>
    <definedName name="fi_23" localSheetId="9">#REF!</definedName>
    <definedName name="fi_23" localSheetId="11">#REF!</definedName>
    <definedName name="fi_23" localSheetId="7">#REF!</definedName>
    <definedName name="fi_23">#REF!</definedName>
    <definedName name="fi_3" localSheetId="8">#REF!</definedName>
    <definedName name="fi_3" localSheetId="9">#REF!</definedName>
    <definedName name="fi_3" localSheetId="11">#REF!</definedName>
    <definedName name="fi_3" localSheetId="7">#REF!</definedName>
    <definedName name="fi_3">#REF!</definedName>
    <definedName name="fiberboard12" localSheetId="8">#REF!</definedName>
    <definedName name="fiberboard12" localSheetId="9">#REF!</definedName>
    <definedName name="fiberboard12" localSheetId="11">#REF!</definedName>
    <definedName name="fiberboard12" localSheetId="7">#REF!</definedName>
    <definedName name="fiberboard12">#REF!</definedName>
    <definedName name="fiberboard18" localSheetId="8">#REF!</definedName>
    <definedName name="fiberboard18" localSheetId="9">#REF!</definedName>
    <definedName name="fiberboard18" localSheetId="11">#REF!</definedName>
    <definedName name="fiberboard18" localSheetId="7">#REF!</definedName>
    <definedName name="fiberboard18">#REF!</definedName>
    <definedName name="fiberboard20" localSheetId="8">#REF!</definedName>
    <definedName name="fiberboard20" localSheetId="9">#REF!</definedName>
    <definedName name="fiberboard20" localSheetId="11">#REF!</definedName>
    <definedName name="fiberboard20" localSheetId="7">#REF!</definedName>
    <definedName name="fiberboard20">#REF!</definedName>
    <definedName name="fiberboard25" localSheetId="8">#REF!</definedName>
    <definedName name="fiberboard25" localSheetId="9">#REF!</definedName>
    <definedName name="fiberboard25" localSheetId="11">#REF!</definedName>
    <definedName name="fiberboard25" localSheetId="7">#REF!</definedName>
    <definedName name="fiberboard25">#REF!</definedName>
    <definedName name="fiberboard5" localSheetId="8">#REF!</definedName>
    <definedName name="fiberboard5" localSheetId="9">#REF!</definedName>
    <definedName name="fiberboard5" localSheetId="11">#REF!</definedName>
    <definedName name="fiberboard5" localSheetId="7">#REF!</definedName>
    <definedName name="fiberboard5">#REF!</definedName>
    <definedName name="Filling_Coarse_Sand" localSheetId="8">#REF!</definedName>
    <definedName name="Filling_Coarse_Sand" localSheetId="9">#REF!</definedName>
    <definedName name="Filling_Coarse_Sand" localSheetId="11">#REF!</definedName>
    <definedName name="Filling_Coarse_Sand" localSheetId="7">#REF!</definedName>
    <definedName name="Filling_Coarse_Sand">#REF!</definedName>
    <definedName name="filterpcc" localSheetId="8">#REF!</definedName>
    <definedName name="filterpcc" localSheetId="9">#REF!</definedName>
    <definedName name="filterpcc" localSheetId="11">#REF!</definedName>
    <definedName name="filterpcc" localSheetId="7">#REF!</definedName>
    <definedName name="filterpcc">#REF!</definedName>
    <definedName name="Fine_sand__Pit_Sand" localSheetId="8">#REF!</definedName>
    <definedName name="Fine_sand__Pit_Sand" localSheetId="9">#REF!</definedName>
    <definedName name="Fine_sand__Pit_Sand" localSheetId="11">#REF!</definedName>
    <definedName name="Fine_sand__Pit_Sand" localSheetId="7">#REF!</definedName>
    <definedName name="Fine_sand__Pit_Sand">#REF!</definedName>
    <definedName name="Fit" localSheetId="8">#REF!</definedName>
    <definedName name="Fit" localSheetId="9">#REF!</definedName>
    <definedName name="Fit" localSheetId="11">#REF!</definedName>
    <definedName name="Fit" localSheetId="7">#REF!</definedName>
    <definedName name="Fit">#REF!</definedName>
    <definedName name="Fit_1" localSheetId="8">#REF!</definedName>
    <definedName name="Fit_1" localSheetId="9">#REF!</definedName>
    <definedName name="Fit_1" localSheetId="11">#REF!</definedName>
    <definedName name="Fit_1" localSheetId="7">#REF!</definedName>
    <definedName name="Fit_1">#REF!</definedName>
    <definedName name="Fit_10" localSheetId="8">#REF!</definedName>
    <definedName name="Fit_10" localSheetId="9">#REF!</definedName>
    <definedName name="Fit_10" localSheetId="11">#REF!</definedName>
    <definedName name="Fit_10" localSheetId="7">#REF!</definedName>
    <definedName name="Fit_10">#REF!</definedName>
    <definedName name="Fit_11" localSheetId="8">#REF!</definedName>
    <definedName name="Fit_11" localSheetId="9">#REF!</definedName>
    <definedName name="Fit_11" localSheetId="11">#REF!</definedName>
    <definedName name="Fit_11" localSheetId="7">#REF!</definedName>
    <definedName name="Fit_11">#REF!</definedName>
    <definedName name="Fit_13" localSheetId="8">#REF!</definedName>
    <definedName name="Fit_13" localSheetId="9">#REF!</definedName>
    <definedName name="Fit_13" localSheetId="11">#REF!</definedName>
    <definedName name="Fit_13" localSheetId="7">#REF!</definedName>
    <definedName name="Fit_13">#REF!</definedName>
    <definedName name="Fit_14" localSheetId="8">#REF!</definedName>
    <definedName name="Fit_14" localSheetId="9">#REF!</definedName>
    <definedName name="Fit_14" localSheetId="11">#REF!</definedName>
    <definedName name="Fit_14" localSheetId="7">#REF!</definedName>
    <definedName name="Fit_14">#REF!</definedName>
    <definedName name="Fit_15" localSheetId="8">#REF!</definedName>
    <definedName name="Fit_15" localSheetId="9">#REF!</definedName>
    <definedName name="Fit_15" localSheetId="11">#REF!</definedName>
    <definedName name="Fit_15" localSheetId="7">#REF!</definedName>
    <definedName name="Fit_15">#REF!</definedName>
    <definedName name="Fit_16" localSheetId="8">#REF!</definedName>
    <definedName name="Fit_16" localSheetId="9">#REF!</definedName>
    <definedName name="Fit_16" localSheetId="11">#REF!</definedName>
    <definedName name="Fit_16" localSheetId="7">#REF!</definedName>
    <definedName name="Fit_16">#REF!</definedName>
    <definedName name="Fit_17" localSheetId="8">#REF!</definedName>
    <definedName name="Fit_17" localSheetId="9">#REF!</definedName>
    <definedName name="Fit_17" localSheetId="11">#REF!</definedName>
    <definedName name="Fit_17" localSheetId="7">#REF!</definedName>
    <definedName name="Fit_17">#REF!</definedName>
    <definedName name="Fit_18" localSheetId="8">#REF!</definedName>
    <definedName name="Fit_18" localSheetId="9">#REF!</definedName>
    <definedName name="Fit_18" localSheetId="11">#REF!</definedName>
    <definedName name="Fit_18" localSheetId="7">#REF!</definedName>
    <definedName name="Fit_18">#REF!</definedName>
    <definedName name="Fit_19" localSheetId="8">#REF!</definedName>
    <definedName name="Fit_19" localSheetId="9">#REF!</definedName>
    <definedName name="Fit_19" localSheetId="11">#REF!</definedName>
    <definedName name="Fit_19" localSheetId="7">#REF!</definedName>
    <definedName name="Fit_19">#REF!</definedName>
    <definedName name="Fit_20" localSheetId="8">#REF!</definedName>
    <definedName name="Fit_20" localSheetId="9">#REF!</definedName>
    <definedName name="Fit_20" localSheetId="11">#REF!</definedName>
    <definedName name="Fit_20" localSheetId="7">#REF!</definedName>
    <definedName name="Fit_20">#REF!</definedName>
    <definedName name="Fit_23" localSheetId="8">#REF!</definedName>
    <definedName name="Fit_23" localSheetId="9">#REF!</definedName>
    <definedName name="Fit_23" localSheetId="11">#REF!</definedName>
    <definedName name="Fit_23" localSheetId="7">#REF!</definedName>
    <definedName name="Fit_23">#REF!</definedName>
    <definedName name="Fit_3" localSheetId="8">#REF!</definedName>
    <definedName name="Fit_3" localSheetId="9">#REF!</definedName>
    <definedName name="Fit_3" localSheetId="11">#REF!</definedName>
    <definedName name="Fit_3" localSheetId="7">#REF!</definedName>
    <definedName name="Fit_3">#REF!</definedName>
    <definedName name="Fit_4" localSheetId="8">#REF!</definedName>
    <definedName name="Fit_4" localSheetId="9">#REF!</definedName>
    <definedName name="Fit_4" localSheetId="11">#REF!</definedName>
    <definedName name="Fit_4" localSheetId="7">#REF!</definedName>
    <definedName name="Fit_4">#REF!</definedName>
    <definedName name="Fit_8" localSheetId="8">#REF!</definedName>
    <definedName name="Fit_8" localSheetId="9">#REF!</definedName>
    <definedName name="Fit_8" localSheetId="11">#REF!</definedName>
    <definedName name="Fit_8" localSheetId="7">#REF!</definedName>
    <definedName name="Fit_8">#REF!</definedName>
    <definedName name="Fit_9" localSheetId="8">#REF!</definedName>
    <definedName name="Fit_9" localSheetId="9">#REF!</definedName>
    <definedName name="Fit_9" localSheetId="11">#REF!</definedName>
    <definedName name="Fit_9" localSheetId="7">#REF!</definedName>
    <definedName name="Fit_9">#REF!</definedName>
    <definedName name="fitter" localSheetId="8">#REF!</definedName>
    <definedName name="fitter" localSheetId="9">#REF!</definedName>
    <definedName name="fitter" localSheetId="11">#REF!</definedName>
    <definedName name="fitter" localSheetId="7">#REF!</definedName>
    <definedName name="fitter">#REF!</definedName>
    <definedName name="fitter_1" localSheetId="8">#REF!</definedName>
    <definedName name="fitter_1" localSheetId="9">#REF!</definedName>
    <definedName name="fitter_1" localSheetId="11">#REF!</definedName>
    <definedName name="fitter_1" localSheetId="7">#REF!</definedName>
    <definedName name="fitter_1">#REF!</definedName>
    <definedName name="fitter_10" localSheetId="8">#REF!</definedName>
    <definedName name="fitter_10" localSheetId="9">#REF!</definedName>
    <definedName name="fitter_10" localSheetId="11">#REF!</definedName>
    <definedName name="fitter_10" localSheetId="7">#REF!</definedName>
    <definedName name="fitter_10">#REF!</definedName>
    <definedName name="fitter_11" localSheetId="8">#REF!</definedName>
    <definedName name="fitter_11" localSheetId="9">#REF!</definedName>
    <definedName name="fitter_11" localSheetId="11">#REF!</definedName>
    <definedName name="fitter_11" localSheetId="7">#REF!</definedName>
    <definedName name="fitter_11">#REF!</definedName>
    <definedName name="fitter_13" localSheetId="8">#REF!</definedName>
    <definedName name="fitter_13" localSheetId="9">#REF!</definedName>
    <definedName name="fitter_13" localSheetId="11">#REF!</definedName>
    <definedName name="fitter_13" localSheetId="7">#REF!</definedName>
    <definedName name="fitter_13">#REF!</definedName>
    <definedName name="fitter_14" localSheetId="8">#REF!</definedName>
    <definedName name="fitter_14" localSheetId="9">#REF!</definedName>
    <definedName name="fitter_14" localSheetId="11">#REF!</definedName>
    <definedName name="fitter_14" localSheetId="7">#REF!</definedName>
    <definedName name="fitter_14">#REF!</definedName>
    <definedName name="fitter_15" localSheetId="8">#REF!</definedName>
    <definedName name="fitter_15" localSheetId="9">#REF!</definedName>
    <definedName name="fitter_15" localSheetId="11">#REF!</definedName>
    <definedName name="fitter_15" localSheetId="7">#REF!</definedName>
    <definedName name="fitter_15">#REF!</definedName>
    <definedName name="fitter_16" localSheetId="8">#REF!</definedName>
    <definedName name="fitter_16" localSheetId="9">#REF!</definedName>
    <definedName name="fitter_16" localSheetId="11">#REF!</definedName>
    <definedName name="fitter_16" localSheetId="7">#REF!</definedName>
    <definedName name="fitter_16">#REF!</definedName>
    <definedName name="fitter_17" localSheetId="8">#REF!</definedName>
    <definedName name="fitter_17" localSheetId="9">#REF!</definedName>
    <definedName name="fitter_17" localSheetId="11">#REF!</definedName>
    <definedName name="fitter_17" localSheetId="7">#REF!</definedName>
    <definedName name="fitter_17">#REF!</definedName>
    <definedName name="fitter_18" localSheetId="8">#REF!</definedName>
    <definedName name="fitter_18" localSheetId="9">#REF!</definedName>
    <definedName name="fitter_18" localSheetId="11">#REF!</definedName>
    <definedName name="fitter_18" localSheetId="7">#REF!</definedName>
    <definedName name="fitter_18">#REF!</definedName>
    <definedName name="fitter_19" localSheetId="8">#REF!</definedName>
    <definedName name="fitter_19" localSheetId="9">#REF!</definedName>
    <definedName name="fitter_19" localSheetId="11">#REF!</definedName>
    <definedName name="fitter_19" localSheetId="7">#REF!</definedName>
    <definedName name="fitter_19">#REF!</definedName>
    <definedName name="fitter_20" localSheetId="8">#REF!</definedName>
    <definedName name="fitter_20" localSheetId="9">#REF!</definedName>
    <definedName name="fitter_20" localSheetId="11">#REF!</definedName>
    <definedName name="fitter_20" localSheetId="7">#REF!</definedName>
    <definedName name="fitter_20">#REF!</definedName>
    <definedName name="fitter_23" localSheetId="8">#REF!</definedName>
    <definedName name="fitter_23" localSheetId="9">#REF!</definedName>
    <definedName name="fitter_23" localSheetId="11">#REF!</definedName>
    <definedName name="fitter_23" localSheetId="7">#REF!</definedName>
    <definedName name="fitter_23">#REF!</definedName>
    <definedName name="fitter_3" localSheetId="8">#REF!</definedName>
    <definedName name="fitter_3" localSheetId="9">#REF!</definedName>
    <definedName name="fitter_3" localSheetId="11">#REF!</definedName>
    <definedName name="fitter_3" localSheetId="7">#REF!</definedName>
    <definedName name="fitter_3">#REF!</definedName>
    <definedName name="fitter_4" localSheetId="8">#REF!</definedName>
    <definedName name="fitter_4" localSheetId="9">#REF!</definedName>
    <definedName name="fitter_4" localSheetId="11">#REF!</definedName>
    <definedName name="fitter_4" localSheetId="7">#REF!</definedName>
    <definedName name="fitter_4">#REF!</definedName>
    <definedName name="fitter_8" localSheetId="8">#REF!</definedName>
    <definedName name="fitter_8" localSheetId="9">#REF!</definedName>
    <definedName name="fitter_8" localSheetId="11">#REF!</definedName>
    <definedName name="fitter_8" localSheetId="7">#REF!</definedName>
    <definedName name="fitter_8">#REF!</definedName>
    <definedName name="fitter_9" localSheetId="8">#REF!</definedName>
    <definedName name="fitter_9" localSheetId="9">#REF!</definedName>
    <definedName name="fitter_9" localSheetId="11">#REF!</definedName>
    <definedName name="fitter_9" localSheetId="7">#REF!</definedName>
    <definedName name="fitter_9">#REF!</definedName>
    <definedName name="fl" localSheetId="8">#REF!</definedName>
    <definedName name="fl" localSheetId="9">#REF!</definedName>
    <definedName name="fl" localSheetId="11">#REF!</definedName>
    <definedName name="fl" localSheetId="7">#REF!</definedName>
    <definedName name="fl">#REF!</definedName>
    <definedName name="FLL" localSheetId="8">[6]Rocker!#REF!</definedName>
    <definedName name="FLL" localSheetId="9">[6]Rocker!#REF!</definedName>
    <definedName name="FLL" localSheetId="11">[6]Rocker!#REF!</definedName>
    <definedName name="FLL" localSheetId="7">[6]Rocker!#REF!</definedName>
    <definedName name="FLL">[6]Rocker!#REF!</definedName>
    <definedName name="fo" localSheetId="3">#REF!</definedName>
    <definedName name="fo" localSheetId="8">#REF!</definedName>
    <definedName name="fo" localSheetId="9">#REF!</definedName>
    <definedName name="fo" localSheetId="11">#REF!</definedName>
    <definedName name="fo" localSheetId="7">#REF!</definedName>
    <definedName name="fo">#REF!</definedName>
    <definedName name="fo_13" localSheetId="3">#REF!</definedName>
    <definedName name="fo_13" localSheetId="8">#REF!</definedName>
    <definedName name="fo_13" localSheetId="9">#REF!</definedName>
    <definedName name="fo_13" localSheetId="11">#REF!</definedName>
    <definedName name="fo_13" localSheetId="7">#REF!</definedName>
    <definedName name="fo_13">#REF!</definedName>
    <definedName name="fo_14" localSheetId="3">#REF!</definedName>
    <definedName name="fo_14" localSheetId="8">#REF!</definedName>
    <definedName name="fo_14" localSheetId="9">#REF!</definedName>
    <definedName name="fo_14" localSheetId="11">#REF!</definedName>
    <definedName name="fo_14" localSheetId="7">#REF!</definedName>
    <definedName name="fo_14">#REF!</definedName>
    <definedName name="fo_15" localSheetId="8">#REF!</definedName>
    <definedName name="fo_15" localSheetId="9">#REF!</definedName>
    <definedName name="fo_15" localSheetId="11">#REF!</definedName>
    <definedName name="fo_15" localSheetId="7">#REF!</definedName>
    <definedName name="fo_15">#REF!</definedName>
    <definedName name="fo_16" localSheetId="8">#REF!</definedName>
    <definedName name="fo_16" localSheetId="9">#REF!</definedName>
    <definedName name="fo_16" localSheetId="11">#REF!</definedName>
    <definedName name="fo_16" localSheetId="7">#REF!</definedName>
    <definedName name="fo_16">#REF!</definedName>
    <definedName name="fo_17" localSheetId="8">#REF!</definedName>
    <definedName name="fo_17" localSheetId="9">#REF!</definedName>
    <definedName name="fo_17" localSheetId="11">#REF!</definedName>
    <definedName name="fo_17" localSheetId="7">#REF!</definedName>
    <definedName name="fo_17">#REF!</definedName>
    <definedName name="fo_19" localSheetId="8">#REF!</definedName>
    <definedName name="fo_19" localSheetId="9">#REF!</definedName>
    <definedName name="fo_19" localSheetId="11">#REF!</definedName>
    <definedName name="fo_19" localSheetId="7">#REF!</definedName>
    <definedName name="fo_19">#REF!</definedName>
    <definedName name="fo_20" localSheetId="8">#REF!</definedName>
    <definedName name="fo_20" localSheetId="9">#REF!</definedName>
    <definedName name="fo_20" localSheetId="11">#REF!</definedName>
    <definedName name="fo_20" localSheetId="7">#REF!</definedName>
    <definedName name="fo_20">#REF!</definedName>
    <definedName name="fo_21" localSheetId="8">#REF!</definedName>
    <definedName name="fo_21" localSheetId="9">#REF!</definedName>
    <definedName name="fo_21" localSheetId="11">#REF!</definedName>
    <definedName name="fo_21" localSheetId="7">#REF!</definedName>
    <definedName name="fo_21">#REF!</definedName>
    <definedName name="fo_23" localSheetId="8">#REF!</definedName>
    <definedName name="fo_23" localSheetId="9">#REF!</definedName>
    <definedName name="fo_23" localSheetId="11">#REF!</definedName>
    <definedName name="fo_23" localSheetId="7">#REF!</definedName>
    <definedName name="fo_23">#REF!</definedName>
    <definedName name="fr" localSheetId="8">#REF!</definedName>
    <definedName name="fr" localSheetId="9">#REF!</definedName>
    <definedName name="fr" localSheetId="11">#REF!</definedName>
    <definedName name="fr" localSheetId="7">#REF!</definedName>
    <definedName name="fr">#REF!</definedName>
    <definedName name="fr_13" localSheetId="8">#REF!</definedName>
    <definedName name="fr_13" localSheetId="9">#REF!</definedName>
    <definedName name="fr_13" localSheetId="11">#REF!</definedName>
    <definedName name="fr_13" localSheetId="7">#REF!</definedName>
    <definedName name="fr_13">#REF!</definedName>
    <definedName name="fr_14" localSheetId="8">#REF!</definedName>
    <definedName name="fr_14" localSheetId="9">#REF!</definedName>
    <definedName name="fr_14" localSheetId="11">#REF!</definedName>
    <definedName name="fr_14" localSheetId="7">#REF!</definedName>
    <definedName name="fr_14">#REF!</definedName>
    <definedName name="fr_15" localSheetId="8">#REF!</definedName>
    <definedName name="fr_15" localSheetId="9">#REF!</definedName>
    <definedName name="fr_15" localSheetId="11">#REF!</definedName>
    <definedName name="fr_15" localSheetId="7">#REF!</definedName>
    <definedName name="fr_15">#REF!</definedName>
    <definedName name="fr_16" localSheetId="8">#REF!</definedName>
    <definedName name="fr_16" localSheetId="9">#REF!</definedName>
    <definedName name="fr_16" localSheetId="11">#REF!</definedName>
    <definedName name="fr_16" localSheetId="7">#REF!</definedName>
    <definedName name="fr_16">#REF!</definedName>
    <definedName name="fr_17" localSheetId="8">#REF!</definedName>
    <definedName name="fr_17" localSheetId="9">#REF!</definedName>
    <definedName name="fr_17" localSheetId="11">#REF!</definedName>
    <definedName name="fr_17" localSheetId="7">#REF!</definedName>
    <definedName name="fr_17">#REF!</definedName>
    <definedName name="fr_19" localSheetId="8">#REF!</definedName>
    <definedName name="fr_19" localSheetId="9">#REF!</definedName>
    <definedName name="fr_19" localSheetId="11">#REF!</definedName>
    <definedName name="fr_19" localSheetId="7">#REF!</definedName>
    <definedName name="fr_19">#REF!</definedName>
    <definedName name="fr_20" localSheetId="8">#REF!</definedName>
    <definedName name="fr_20" localSheetId="9">#REF!</definedName>
    <definedName name="fr_20" localSheetId="11">#REF!</definedName>
    <definedName name="fr_20" localSheetId="7">#REF!</definedName>
    <definedName name="fr_20">#REF!</definedName>
    <definedName name="fr_21" localSheetId="8">#REF!</definedName>
    <definedName name="fr_21" localSheetId="9">#REF!</definedName>
    <definedName name="fr_21" localSheetId="11">#REF!</definedName>
    <definedName name="fr_21" localSheetId="7">#REF!</definedName>
    <definedName name="fr_21">#REF!</definedName>
    <definedName name="fr_23" localSheetId="8">#REF!</definedName>
    <definedName name="fr_23" localSheetId="9">#REF!</definedName>
    <definedName name="fr_23" localSheetId="11">#REF!</definedName>
    <definedName name="fr_23" localSheetId="7">#REF!</definedName>
    <definedName name="fr_23">#REF!</definedName>
    <definedName name="fr_3" localSheetId="8">#REF!</definedName>
    <definedName name="fr_3" localSheetId="9">#REF!</definedName>
    <definedName name="fr_3" localSheetId="11">#REF!</definedName>
    <definedName name="fr_3" localSheetId="7">#REF!</definedName>
    <definedName name="fr_3">#REF!</definedName>
    <definedName name="frlvclcw" localSheetId="8">[13]Intro!#REF!</definedName>
    <definedName name="frlvclcw" localSheetId="9">[13]Intro!#REF!</definedName>
    <definedName name="frlvclcw" localSheetId="11">[13]Intro!#REF!</definedName>
    <definedName name="frlvclcw" localSheetId="7">[13]Intro!#REF!</definedName>
    <definedName name="frlvclcw">[13]Intro!#REF!</definedName>
    <definedName name="frlvclpr" localSheetId="8">[13]Intro!#REF!</definedName>
    <definedName name="frlvclpr" localSheetId="9">[13]Intro!#REF!</definedName>
    <definedName name="frlvclpr" localSheetId="11">[13]Intro!#REF!</definedName>
    <definedName name="frlvclpr" localSheetId="7">[13]Intro!#REF!</definedName>
    <definedName name="frlvclpr">[13]Intro!#REF!</definedName>
    <definedName name="FRT" localSheetId="8">[33]horizontal!#REF!</definedName>
    <definedName name="FRT" localSheetId="9">[33]horizontal!#REF!</definedName>
    <definedName name="FRT" localSheetId="11">[33]horizontal!#REF!</definedName>
    <definedName name="FRT" localSheetId="7">[33]horizontal!#REF!</definedName>
    <definedName name="FRT">[33]horizontal!#REF!</definedName>
    <definedName name="fs" localSheetId="8">'[10]Sqn_Abs_G_6_ '!#REF!</definedName>
    <definedName name="fs" localSheetId="9">'[10]Sqn_Abs_G_6_ '!#REF!</definedName>
    <definedName name="fs" localSheetId="11">'[10]Sqn_Abs_G_6_ '!#REF!</definedName>
    <definedName name="fs" localSheetId="7">'[10]Sqn_Abs_G_6_ '!#REF!</definedName>
    <definedName name="fs">'[10]Sqn_Abs_G_6_ '!#REF!</definedName>
    <definedName name="fs_1" localSheetId="8">'[10]Sqn_Abs_G_6_ '!#REF!</definedName>
    <definedName name="fs_1" localSheetId="9">'[10]Sqn_Abs_G_6_ '!#REF!</definedName>
    <definedName name="fs_1" localSheetId="11">'[10]Sqn_Abs_G_6_ '!#REF!</definedName>
    <definedName name="fs_1" localSheetId="7">'[10]Sqn_Abs_G_6_ '!#REF!</definedName>
    <definedName name="fs_1">'[10]Sqn_Abs_G_6_ '!#REF!</definedName>
    <definedName name="fs_10" localSheetId="8">'[10]Sqn_Abs_G_6_ '!#REF!</definedName>
    <definedName name="fs_10" localSheetId="9">'[10]Sqn_Abs_G_6_ '!#REF!</definedName>
    <definedName name="fs_10" localSheetId="11">'[10]Sqn_Abs_G_6_ '!#REF!</definedName>
    <definedName name="fs_10" localSheetId="7">'[10]Sqn_Abs_G_6_ '!#REF!</definedName>
    <definedName name="fs_10">'[10]Sqn_Abs_G_6_ '!#REF!</definedName>
    <definedName name="fs_11" localSheetId="8">'[10]Sqn_Abs_G_6_ '!#REF!</definedName>
    <definedName name="fs_11" localSheetId="9">'[10]Sqn_Abs_G_6_ '!#REF!</definedName>
    <definedName name="fs_11" localSheetId="11">'[10]Sqn_Abs_G_6_ '!#REF!</definedName>
    <definedName name="fs_11" localSheetId="7">'[10]Sqn_Abs_G_6_ '!#REF!</definedName>
    <definedName name="fs_11">'[10]Sqn_Abs_G_6_ '!#REF!</definedName>
    <definedName name="fs_13" localSheetId="8">'[11]Sqn_Abs_G_6_ '!#REF!</definedName>
    <definedName name="fs_13" localSheetId="9">'[11]Sqn_Abs_G_6_ '!#REF!</definedName>
    <definedName name="fs_13" localSheetId="11">'[11]Sqn_Abs_G_6_ '!#REF!</definedName>
    <definedName name="fs_13" localSheetId="7">'[11]Sqn_Abs_G_6_ '!#REF!</definedName>
    <definedName name="fs_13">'[11]Sqn_Abs_G_6_ '!#REF!</definedName>
    <definedName name="fs_14" localSheetId="8">'[11]Sqn_Abs_G_6_ '!#REF!</definedName>
    <definedName name="fs_14" localSheetId="9">'[11]Sqn_Abs_G_6_ '!#REF!</definedName>
    <definedName name="fs_14" localSheetId="11">'[11]Sqn_Abs_G_6_ '!#REF!</definedName>
    <definedName name="fs_14" localSheetId="7">'[11]Sqn_Abs_G_6_ '!#REF!</definedName>
    <definedName name="fs_14">'[11]Sqn_Abs_G_6_ '!#REF!</definedName>
    <definedName name="fs_16" localSheetId="8">'[11]Sqn_Abs_G_6_ '!#REF!</definedName>
    <definedName name="fs_16" localSheetId="9">'[11]Sqn_Abs_G_6_ '!#REF!</definedName>
    <definedName name="fs_16" localSheetId="11">'[11]Sqn_Abs_G_6_ '!#REF!</definedName>
    <definedName name="fs_16" localSheetId="7">'[11]Sqn_Abs_G_6_ '!#REF!</definedName>
    <definedName name="fs_16">'[11]Sqn_Abs_G_6_ '!#REF!</definedName>
    <definedName name="fs_17" localSheetId="8">'[10]Sqn_Abs_G_6_ '!#REF!</definedName>
    <definedName name="fs_17" localSheetId="9">'[10]Sqn_Abs_G_6_ '!#REF!</definedName>
    <definedName name="fs_17" localSheetId="11">'[10]Sqn_Abs_G_6_ '!#REF!</definedName>
    <definedName name="fs_17" localSheetId="7">'[10]Sqn_Abs_G_6_ '!#REF!</definedName>
    <definedName name="fs_17">'[10]Sqn_Abs_G_6_ '!#REF!</definedName>
    <definedName name="fs_19" localSheetId="8">'[11]Sqn_Abs_G_6_ '!#REF!</definedName>
    <definedName name="fs_19" localSheetId="9">'[11]Sqn_Abs_G_6_ '!#REF!</definedName>
    <definedName name="fs_19" localSheetId="11">'[11]Sqn_Abs_G_6_ '!#REF!</definedName>
    <definedName name="fs_19" localSheetId="7">'[11]Sqn_Abs_G_6_ '!#REF!</definedName>
    <definedName name="fs_19">'[11]Sqn_Abs_G_6_ '!#REF!</definedName>
    <definedName name="fs_20" localSheetId="8">'[11]Sqn_Abs_G_6_ '!#REF!</definedName>
    <definedName name="fs_20" localSheetId="9">'[11]Sqn_Abs_G_6_ '!#REF!</definedName>
    <definedName name="fs_20" localSheetId="11">'[11]Sqn_Abs_G_6_ '!#REF!</definedName>
    <definedName name="fs_20" localSheetId="7">'[11]Sqn_Abs_G_6_ '!#REF!</definedName>
    <definedName name="fs_20">'[11]Sqn_Abs_G_6_ '!#REF!</definedName>
    <definedName name="fs_23" localSheetId="8">'[11]Sqn_Abs_G_6_ '!#REF!</definedName>
    <definedName name="fs_23" localSheetId="9">'[11]Sqn_Abs_G_6_ '!#REF!</definedName>
    <definedName name="fs_23" localSheetId="11">'[11]Sqn_Abs_G_6_ '!#REF!</definedName>
    <definedName name="fs_23" localSheetId="7">'[11]Sqn_Abs_G_6_ '!#REF!</definedName>
    <definedName name="fs_23">'[11]Sqn_Abs_G_6_ '!#REF!</definedName>
    <definedName name="fs_4" localSheetId="8">'[10]Sqn_Abs_G_6_ '!#REF!</definedName>
    <definedName name="fs_4" localSheetId="9">'[10]Sqn_Abs_G_6_ '!#REF!</definedName>
    <definedName name="fs_4" localSheetId="11">'[10]Sqn_Abs_G_6_ '!#REF!</definedName>
    <definedName name="fs_4" localSheetId="7">'[10]Sqn_Abs_G_6_ '!#REF!</definedName>
    <definedName name="fs_4">'[10]Sqn_Abs_G_6_ '!#REF!</definedName>
    <definedName name="fs_8" localSheetId="8">'[10]Sqn_Abs_G_6_ '!#REF!</definedName>
    <definedName name="fs_8" localSheetId="9">'[10]Sqn_Abs_G_6_ '!#REF!</definedName>
    <definedName name="fs_8" localSheetId="11">'[10]Sqn_Abs_G_6_ '!#REF!</definedName>
    <definedName name="fs_8" localSheetId="7">'[10]Sqn_Abs_G_6_ '!#REF!</definedName>
    <definedName name="fs_8">'[10]Sqn_Abs_G_6_ '!#REF!</definedName>
    <definedName name="fs_9" localSheetId="8">'[10]Sqn_Abs_G_6_ '!#REF!</definedName>
    <definedName name="fs_9" localSheetId="9">'[10]Sqn_Abs_G_6_ '!#REF!</definedName>
    <definedName name="fs_9" localSheetId="11">'[10]Sqn_Abs_G_6_ '!#REF!</definedName>
    <definedName name="fs_9" localSheetId="7">'[10]Sqn_Abs_G_6_ '!#REF!</definedName>
    <definedName name="fs_9">'[10]Sqn_Abs_G_6_ '!#REF!</definedName>
    <definedName name="fsb" localSheetId="8">'[10]Sqn_Abs_G_6_ '!#REF!</definedName>
    <definedName name="fsb" localSheetId="9">'[10]Sqn_Abs_G_6_ '!#REF!</definedName>
    <definedName name="fsb" localSheetId="11">'[10]Sqn_Abs_G_6_ '!#REF!</definedName>
    <definedName name="fsb" localSheetId="7">'[10]Sqn_Abs_G_6_ '!#REF!</definedName>
    <definedName name="fsb">'[10]Sqn_Abs_G_6_ '!#REF!</definedName>
    <definedName name="fsb_1" localSheetId="8">'[10]Sqn_Abs_G_6_ '!#REF!</definedName>
    <definedName name="fsb_1" localSheetId="9">'[10]Sqn_Abs_G_6_ '!#REF!</definedName>
    <definedName name="fsb_1" localSheetId="11">'[10]Sqn_Abs_G_6_ '!#REF!</definedName>
    <definedName name="fsb_1" localSheetId="7">'[10]Sqn_Abs_G_6_ '!#REF!</definedName>
    <definedName name="fsb_1">'[10]Sqn_Abs_G_6_ '!#REF!</definedName>
    <definedName name="fsb_10" localSheetId="8">'[10]Sqn_Abs_G_6_ '!#REF!</definedName>
    <definedName name="fsb_10" localSheetId="9">'[10]Sqn_Abs_G_6_ '!#REF!</definedName>
    <definedName name="fsb_10" localSheetId="11">'[10]Sqn_Abs_G_6_ '!#REF!</definedName>
    <definedName name="fsb_10" localSheetId="7">'[10]Sqn_Abs_G_6_ '!#REF!</definedName>
    <definedName name="fsb_10">'[10]Sqn_Abs_G_6_ '!#REF!</definedName>
    <definedName name="fsb_11" localSheetId="8">'[10]Sqn_Abs_G_6_ '!#REF!</definedName>
    <definedName name="fsb_11" localSheetId="9">'[10]Sqn_Abs_G_6_ '!#REF!</definedName>
    <definedName name="fsb_11" localSheetId="11">'[10]Sqn_Abs_G_6_ '!#REF!</definedName>
    <definedName name="fsb_11" localSheetId="7">'[10]Sqn_Abs_G_6_ '!#REF!</definedName>
    <definedName name="fsb_11">'[10]Sqn_Abs_G_6_ '!#REF!</definedName>
    <definedName name="fsb_13" localSheetId="8">'[11]Sqn_Abs_G_6_ '!#REF!</definedName>
    <definedName name="fsb_13" localSheetId="9">'[11]Sqn_Abs_G_6_ '!#REF!</definedName>
    <definedName name="fsb_13" localSheetId="11">'[11]Sqn_Abs_G_6_ '!#REF!</definedName>
    <definedName name="fsb_13" localSheetId="7">'[11]Sqn_Abs_G_6_ '!#REF!</definedName>
    <definedName name="fsb_13">'[11]Sqn_Abs_G_6_ '!#REF!</definedName>
    <definedName name="fsb_14" localSheetId="8">'[11]Sqn_Abs_G_6_ '!#REF!</definedName>
    <definedName name="fsb_14" localSheetId="9">'[11]Sqn_Abs_G_6_ '!#REF!</definedName>
    <definedName name="fsb_14" localSheetId="11">'[11]Sqn_Abs_G_6_ '!#REF!</definedName>
    <definedName name="fsb_14" localSheetId="7">'[11]Sqn_Abs_G_6_ '!#REF!</definedName>
    <definedName name="fsb_14">'[11]Sqn_Abs_G_6_ '!#REF!</definedName>
    <definedName name="fsb_16" localSheetId="8">'[11]Sqn_Abs_G_6_ '!#REF!</definedName>
    <definedName name="fsb_16" localSheetId="9">'[11]Sqn_Abs_G_6_ '!#REF!</definedName>
    <definedName name="fsb_16" localSheetId="11">'[11]Sqn_Abs_G_6_ '!#REF!</definedName>
    <definedName name="fsb_16" localSheetId="7">'[11]Sqn_Abs_G_6_ '!#REF!</definedName>
    <definedName name="fsb_16">'[11]Sqn_Abs_G_6_ '!#REF!</definedName>
    <definedName name="fsb_17" localSheetId="8">'[10]Sqn_Abs_G_6_ '!#REF!</definedName>
    <definedName name="fsb_17" localSheetId="9">'[10]Sqn_Abs_G_6_ '!#REF!</definedName>
    <definedName name="fsb_17" localSheetId="11">'[10]Sqn_Abs_G_6_ '!#REF!</definedName>
    <definedName name="fsb_17" localSheetId="7">'[10]Sqn_Abs_G_6_ '!#REF!</definedName>
    <definedName name="fsb_17">'[10]Sqn_Abs_G_6_ '!#REF!</definedName>
    <definedName name="fsb_19" localSheetId="8">'[11]Sqn_Abs_G_6_ '!#REF!</definedName>
    <definedName name="fsb_19" localSheetId="9">'[11]Sqn_Abs_G_6_ '!#REF!</definedName>
    <definedName name="fsb_19" localSheetId="11">'[11]Sqn_Abs_G_6_ '!#REF!</definedName>
    <definedName name="fsb_19" localSheetId="7">'[11]Sqn_Abs_G_6_ '!#REF!</definedName>
    <definedName name="fsb_19">'[11]Sqn_Abs_G_6_ '!#REF!</definedName>
    <definedName name="fsb_20" localSheetId="8">'[11]Sqn_Abs_G_6_ '!#REF!</definedName>
    <definedName name="fsb_20" localSheetId="9">'[11]Sqn_Abs_G_6_ '!#REF!</definedName>
    <definedName name="fsb_20" localSheetId="11">'[11]Sqn_Abs_G_6_ '!#REF!</definedName>
    <definedName name="fsb_20" localSheetId="7">'[11]Sqn_Abs_G_6_ '!#REF!</definedName>
    <definedName name="fsb_20">'[11]Sqn_Abs_G_6_ '!#REF!</definedName>
    <definedName name="fsb_23" localSheetId="8">'[11]Sqn_Abs_G_6_ '!#REF!</definedName>
    <definedName name="fsb_23" localSheetId="9">'[11]Sqn_Abs_G_6_ '!#REF!</definedName>
    <definedName name="fsb_23" localSheetId="11">'[11]Sqn_Abs_G_6_ '!#REF!</definedName>
    <definedName name="fsb_23" localSheetId="7">'[11]Sqn_Abs_G_6_ '!#REF!</definedName>
    <definedName name="fsb_23">'[11]Sqn_Abs_G_6_ '!#REF!</definedName>
    <definedName name="fsb_4" localSheetId="8">'[10]Sqn_Abs_G_6_ '!#REF!</definedName>
    <definedName name="fsb_4" localSheetId="9">'[10]Sqn_Abs_G_6_ '!#REF!</definedName>
    <definedName name="fsb_4" localSheetId="11">'[10]Sqn_Abs_G_6_ '!#REF!</definedName>
    <definedName name="fsb_4" localSheetId="7">'[10]Sqn_Abs_G_6_ '!#REF!</definedName>
    <definedName name="fsb_4">'[10]Sqn_Abs_G_6_ '!#REF!</definedName>
    <definedName name="fsb_8" localSheetId="8">'[10]Sqn_Abs_G_6_ '!#REF!</definedName>
    <definedName name="fsb_8" localSheetId="9">'[10]Sqn_Abs_G_6_ '!#REF!</definedName>
    <definedName name="fsb_8" localSheetId="11">'[10]Sqn_Abs_G_6_ '!#REF!</definedName>
    <definedName name="fsb_8" localSheetId="7">'[10]Sqn_Abs_G_6_ '!#REF!</definedName>
    <definedName name="fsb_8">'[10]Sqn_Abs_G_6_ '!#REF!</definedName>
    <definedName name="fsb_9" localSheetId="8">'[10]Sqn_Abs_G_6_ '!#REF!</definedName>
    <definedName name="fsb_9" localSheetId="9">'[10]Sqn_Abs_G_6_ '!#REF!</definedName>
    <definedName name="fsb_9" localSheetId="11">'[10]Sqn_Abs_G_6_ '!#REF!</definedName>
    <definedName name="fsb_9" localSheetId="7">'[10]Sqn_Abs_G_6_ '!#REF!</definedName>
    <definedName name="fsb_9">'[10]Sqn_Abs_G_6_ '!#REF!</definedName>
    <definedName name="fsbl" localSheetId="8">'[10]Sqn_Abs_G_6_ '!#REF!</definedName>
    <definedName name="fsbl" localSheetId="9">'[10]Sqn_Abs_G_6_ '!#REF!</definedName>
    <definedName name="fsbl" localSheetId="11">'[10]Sqn_Abs_G_6_ '!#REF!</definedName>
    <definedName name="fsbl" localSheetId="7">'[10]Sqn_Abs_G_6_ '!#REF!</definedName>
    <definedName name="fsbl">'[10]Sqn_Abs_G_6_ '!#REF!</definedName>
    <definedName name="fsbl_1" localSheetId="8">'[10]Sqn_Abs_G_6_ '!#REF!</definedName>
    <definedName name="fsbl_1" localSheetId="9">'[10]Sqn_Abs_G_6_ '!#REF!</definedName>
    <definedName name="fsbl_1" localSheetId="11">'[10]Sqn_Abs_G_6_ '!#REF!</definedName>
    <definedName name="fsbl_1" localSheetId="7">'[10]Sqn_Abs_G_6_ '!#REF!</definedName>
    <definedName name="fsbl_1">'[10]Sqn_Abs_G_6_ '!#REF!</definedName>
    <definedName name="fsbl_10" localSheetId="8">'[10]Sqn_Abs_G_6_ '!#REF!</definedName>
    <definedName name="fsbl_10" localSheetId="9">'[10]Sqn_Abs_G_6_ '!#REF!</definedName>
    <definedName name="fsbl_10" localSheetId="11">'[10]Sqn_Abs_G_6_ '!#REF!</definedName>
    <definedName name="fsbl_10" localSheetId="7">'[10]Sqn_Abs_G_6_ '!#REF!</definedName>
    <definedName name="fsbl_10">'[10]Sqn_Abs_G_6_ '!#REF!</definedName>
    <definedName name="fsbl_11" localSheetId="8">'[10]Sqn_Abs_G_6_ '!#REF!</definedName>
    <definedName name="fsbl_11" localSheetId="9">'[10]Sqn_Abs_G_6_ '!#REF!</definedName>
    <definedName name="fsbl_11" localSheetId="11">'[10]Sqn_Abs_G_6_ '!#REF!</definedName>
    <definedName name="fsbl_11" localSheetId="7">'[10]Sqn_Abs_G_6_ '!#REF!</definedName>
    <definedName name="fsbl_11">'[10]Sqn_Abs_G_6_ '!#REF!</definedName>
    <definedName name="fsbl_13" localSheetId="8">'[11]Sqn_Abs_G_6_ '!#REF!</definedName>
    <definedName name="fsbl_13" localSheetId="9">'[11]Sqn_Abs_G_6_ '!#REF!</definedName>
    <definedName name="fsbl_13" localSheetId="11">'[11]Sqn_Abs_G_6_ '!#REF!</definedName>
    <definedName name="fsbl_13" localSheetId="7">'[11]Sqn_Abs_G_6_ '!#REF!</definedName>
    <definedName name="fsbl_13">'[11]Sqn_Abs_G_6_ '!#REF!</definedName>
    <definedName name="fsbl_14" localSheetId="8">'[11]Sqn_Abs_G_6_ '!#REF!</definedName>
    <definedName name="fsbl_14" localSheetId="9">'[11]Sqn_Abs_G_6_ '!#REF!</definedName>
    <definedName name="fsbl_14" localSheetId="11">'[11]Sqn_Abs_G_6_ '!#REF!</definedName>
    <definedName name="fsbl_14" localSheetId="7">'[11]Sqn_Abs_G_6_ '!#REF!</definedName>
    <definedName name="fsbl_14">'[11]Sqn_Abs_G_6_ '!#REF!</definedName>
    <definedName name="fsbl_16" localSheetId="8">'[11]Sqn_Abs_G_6_ '!#REF!</definedName>
    <definedName name="fsbl_16" localSheetId="9">'[11]Sqn_Abs_G_6_ '!#REF!</definedName>
    <definedName name="fsbl_16" localSheetId="11">'[11]Sqn_Abs_G_6_ '!#REF!</definedName>
    <definedName name="fsbl_16" localSheetId="7">'[11]Sqn_Abs_G_6_ '!#REF!</definedName>
    <definedName name="fsbl_16">'[11]Sqn_Abs_G_6_ '!#REF!</definedName>
    <definedName name="fsbl_17" localSheetId="8">'[10]Sqn_Abs_G_6_ '!#REF!</definedName>
    <definedName name="fsbl_17" localSheetId="9">'[10]Sqn_Abs_G_6_ '!#REF!</definedName>
    <definedName name="fsbl_17" localSheetId="11">'[10]Sqn_Abs_G_6_ '!#REF!</definedName>
    <definedName name="fsbl_17" localSheetId="7">'[10]Sqn_Abs_G_6_ '!#REF!</definedName>
    <definedName name="fsbl_17">'[10]Sqn_Abs_G_6_ '!#REF!</definedName>
    <definedName name="fsbl_19" localSheetId="8">'[11]Sqn_Abs_G_6_ '!#REF!</definedName>
    <definedName name="fsbl_19" localSheetId="9">'[11]Sqn_Abs_G_6_ '!#REF!</definedName>
    <definedName name="fsbl_19" localSheetId="11">'[11]Sqn_Abs_G_6_ '!#REF!</definedName>
    <definedName name="fsbl_19" localSheetId="7">'[11]Sqn_Abs_G_6_ '!#REF!</definedName>
    <definedName name="fsbl_19">'[11]Sqn_Abs_G_6_ '!#REF!</definedName>
    <definedName name="fsbl_20" localSheetId="8">'[11]Sqn_Abs_G_6_ '!#REF!</definedName>
    <definedName name="fsbl_20" localSheetId="9">'[11]Sqn_Abs_G_6_ '!#REF!</definedName>
    <definedName name="fsbl_20" localSheetId="11">'[11]Sqn_Abs_G_6_ '!#REF!</definedName>
    <definedName name="fsbl_20" localSheetId="7">'[11]Sqn_Abs_G_6_ '!#REF!</definedName>
    <definedName name="fsbl_20">'[11]Sqn_Abs_G_6_ '!#REF!</definedName>
    <definedName name="fsbl_23" localSheetId="8">'[11]Sqn_Abs_G_6_ '!#REF!</definedName>
    <definedName name="fsbl_23" localSheetId="9">'[11]Sqn_Abs_G_6_ '!#REF!</definedName>
    <definedName name="fsbl_23" localSheetId="11">'[11]Sqn_Abs_G_6_ '!#REF!</definedName>
    <definedName name="fsbl_23" localSheetId="7">'[11]Sqn_Abs_G_6_ '!#REF!</definedName>
    <definedName name="fsbl_23">'[11]Sqn_Abs_G_6_ '!#REF!</definedName>
    <definedName name="fsbl_4" localSheetId="8">'[10]Sqn_Abs_G_6_ '!#REF!</definedName>
    <definedName name="fsbl_4" localSheetId="9">'[10]Sqn_Abs_G_6_ '!#REF!</definedName>
    <definedName name="fsbl_4" localSheetId="11">'[10]Sqn_Abs_G_6_ '!#REF!</definedName>
    <definedName name="fsbl_4" localSheetId="7">'[10]Sqn_Abs_G_6_ '!#REF!</definedName>
    <definedName name="fsbl_4">'[10]Sqn_Abs_G_6_ '!#REF!</definedName>
    <definedName name="fsbl_8" localSheetId="8">'[10]Sqn_Abs_G_6_ '!#REF!</definedName>
    <definedName name="fsbl_8" localSheetId="9">'[10]Sqn_Abs_G_6_ '!#REF!</definedName>
    <definedName name="fsbl_8" localSheetId="11">'[10]Sqn_Abs_G_6_ '!#REF!</definedName>
    <definedName name="fsbl_8" localSheetId="7">'[10]Sqn_Abs_G_6_ '!#REF!</definedName>
    <definedName name="fsbl_8">'[10]Sqn_Abs_G_6_ '!#REF!</definedName>
    <definedName name="fsbl_9" localSheetId="8">'[10]Sqn_Abs_G_6_ '!#REF!</definedName>
    <definedName name="fsbl_9" localSheetId="9">'[10]Sqn_Abs_G_6_ '!#REF!</definedName>
    <definedName name="fsbl_9" localSheetId="11">'[10]Sqn_Abs_G_6_ '!#REF!</definedName>
    <definedName name="fsbl_9" localSheetId="7">'[10]Sqn_Abs_G_6_ '!#REF!</definedName>
    <definedName name="fsbl_9">'[10]Sqn_Abs_G_6_ '!#REF!</definedName>
    <definedName name="fsi" localSheetId="8">'[10]Sqn_Abs_G_6_ '!#REF!</definedName>
    <definedName name="fsi" localSheetId="9">'[10]Sqn_Abs_G_6_ '!#REF!</definedName>
    <definedName name="fsi" localSheetId="11">'[10]Sqn_Abs_G_6_ '!#REF!</definedName>
    <definedName name="fsi" localSheetId="7">'[10]Sqn_Abs_G_6_ '!#REF!</definedName>
    <definedName name="fsi">'[10]Sqn_Abs_G_6_ '!#REF!</definedName>
    <definedName name="fsi_1" localSheetId="8">'[10]Sqn_Abs_G_6_ '!#REF!</definedName>
    <definedName name="fsi_1" localSheetId="9">'[10]Sqn_Abs_G_6_ '!#REF!</definedName>
    <definedName name="fsi_1" localSheetId="11">'[10]Sqn_Abs_G_6_ '!#REF!</definedName>
    <definedName name="fsi_1" localSheetId="7">'[10]Sqn_Abs_G_6_ '!#REF!</definedName>
    <definedName name="fsi_1">'[10]Sqn_Abs_G_6_ '!#REF!</definedName>
    <definedName name="fsi_10" localSheetId="8">'[10]Sqn_Abs_G_6_ '!#REF!</definedName>
    <definedName name="fsi_10" localSheetId="9">'[10]Sqn_Abs_G_6_ '!#REF!</definedName>
    <definedName name="fsi_10" localSheetId="11">'[10]Sqn_Abs_G_6_ '!#REF!</definedName>
    <definedName name="fsi_10" localSheetId="7">'[10]Sqn_Abs_G_6_ '!#REF!</definedName>
    <definedName name="fsi_10">'[10]Sqn_Abs_G_6_ '!#REF!</definedName>
    <definedName name="fsi_11" localSheetId="8">'[10]Sqn_Abs_G_6_ '!#REF!</definedName>
    <definedName name="fsi_11" localSheetId="9">'[10]Sqn_Abs_G_6_ '!#REF!</definedName>
    <definedName name="fsi_11" localSheetId="11">'[10]Sqn_Abs_G_6_ '!#REF!</definedName>
    <definedName name="fsi_11" localSheetId="7">'[10]Sqn_Abs_G_6_ '!#REF!</definedName>
    <definedName name="fsi_11">'[10]Sqn_Abs_G_6_ '!#REF!</definedName>
    <definedName name="fsi_13" localSheetId="8">'[11]Sqn_Abs_G_6_ '!#REF!</definedName>
    <definedName name="fsi_13" localSheetId="9">'[11]Sqn_Abs_G_6_ '!#REF!</definedName>
    <definedName name="fsi_13" localSheetId="11">'[11]Sqn_Abs_G_6_ '!#REF!</definedName>
    <definedName name="fsi_13" localSheetId="7">'[11]Sqn_Abs_G_6_ '!#REF!</definedName>
    <definedName name="fsi_13">'[11]Sqn_Abs_G_6_ '!#REF!</definedName>
    <definedName name="fsi_14" localSheetId="8">'[11]Sqn_Abs_G_6_ '!#REF!</definedName>
    <definedName name="fsi_14" localSheetId="9">'[11]Sqn_Abs_G_6_ '!#REF!</definedName>
    <definedName name="fsi_14" localSheetId="11">'[11]Sqn_Abs_G_6_ '!#REF!</definedName>
    <definedName name="fsi_14" localSheetId="7">'[11]Sqn_Abs_G_6_ '!#REF!</definedName>
    <definedName name="fsi_14">'[11]Sqn_Abs_G_6_ '!#REF!</definedName>
    <definedName name="fsi_16" localSheetId="8">'[11]Sqn_Abs_G_6_ '!#REF!</definedName>
    <definedName name="fsi_16" localSheetId="9">'[11]Sqn_Abs_G_6_ '!#REF!</definedName>
    <definedName name="fsi_16" localSheetId="11">'[11]Sqn_Abs_G_6_ '!#REF!</definedName>
    <definedName name="fsi_16" localSheetId="7">'[11]Sqn_Abs_G_6_ '!#REF!</definedName>
    <definedName name="fsi_16">'[11]Sqn_Abs_G_6_ '!#REF!</definedName>
    <definedName name="fsi_17" localSheetId="8">'[10]Sqn_Abs_G_6_ '!#REF!</definedName>
    <definedName name="fsi_17" localSheetId="9">'[10]Sqn_Abs_G_6_ '!#REF!</definedName>
    <definedName name="fsi_17" localSheetId="11">'[10]Sqn_Abs_G_6_ '!#REF!</definedName>
    <definedName name="fsi_17" localSheetId="7">'[10]Sqn_Abs_G_6_ '!#REF!</definedName>
    <definedName name="fsi_17">'[10]Sqn_Abs_G_6_ '!#REF!</definedName>
    <definedName name="fsi_19" localSheetId="8">'[11]Sqn_Abs_G_6_ '!#REF!</definedName>
    <definedName name="fsi_19" localSheetId="9">'[11]Sqn_Abs_G_6_ '!#REF!</definedName>
    <definedName name="fsi_19" localSheetId="11">'[11]Sqn_Abs_G_6_ '!#REF!</definedName>
    <definedName name="fsi_19" localSheetId="7">'[11]Sqn_Abs_G_6_ '!#REF!</definedName>
    <definedName name="fsi_19">'[11]Sqn_Abs_G_6_ '!#REF!</definedName>
    <definedName name="fsi_20" localSheetId="8">'[11]Sqn_Abs_G_6_ '!#REF!</definedName>
    <definedName name="fsi_20" localSheetId="9">'[11]Sqn_Abs_G_6_ '!#REF!</definedName>
    <definedName name="fsi_20" localSheetId="11">'[11]Sqn_Abs_G_6_ '!#REF!</definedName>
    <definedName name="fsi_20" localSheetId="7">'[11]Sqn_Abs_G_6_ '!#REF!</definedName>
    <definedName name="fsi_20">'[11]Sqn_Abs_G_6_ '!#REF!</definedName>
    <definedName name="fsi_23" localSheetId="8">'[11]Sqn_Abs_G_6_ '!#REF!</definedName>
    <definedName name="fsi_23" localSheetId="9">'[11]Sqn_Abs_G_6_ '!#REF!</definedName>
    <definedName name="fsi_23" localSheetId="11">'[11]Sqn_Abs_G_6_ '!#REF!</definedName>
    <definedName name="fsi_23" localSheetId="7">'[11]Sqn_Abs_G_6_ '!#REF!</definedName>
    <definedName name="fsi_23">'[11]Sqn_Abs_G_6_ '!#REF!</definedName>
    <definedName name="fsi_4" localSheetId="8">'[10]Sqn_Abs_G_6_ '!#REF!</definedName>
    <definedName name="fsi_4" localSheetId="9">'[10]Sqn_Abs_G_6_ '!#REF!</definedName>
    <definedName name="fsi_4" localSheetId="11">'[10]Sqn_Abs_G_6_ '!#REF!</definedName>
    <definedName name="fsi_4" localSheetId="7">'[10]Sqn_Abs_G_6_ '!#REF!</definedName>
    <definedName name="fsi_4">'[10]Sqn_Abs_G_6_ '!#REF!</definedName>
    <definedName name="fsi_8" localSheetId="8">'[10]Sqn_Abs_G_6_ '!#REF!</definedName>
    <definedName name="fsi_8" localSheetId="9">'[10]Sqn_Abs_G_6_ '!#REF!</definedName>
    <definedName name="fsi_8" localSheetId="11">'[10]Sqn_Abs_G_6_ '!#REF!</definedName>
    <definedName name="fsi_8" localSheetId="7">'[10]Sqn_Abs_G_6_ '!#REF!</definedName>
    <definedName name="fsi_8">'[10]Sqn_Abs_G_6_ '!#REF!</definedName>
    <definedName name="fsi_9" localSheetId="8">'[10]Sqn_Abs_G_6_ '!#REF!</definedName>
    <definedName name="fsi_9" localSheetId="9">'[10]Sqn_Abs_G_6_ '!#REF!</definedName>
    <definedName name="fsi_9" localSheetId="11">'[10]Sqn_Abs_G_6_ '!#REF!</definedName>
    <definedName name="fsi_9" localSheetId="7">'[10]Sqn_Abs_G_6_ '!#REF!</definedName>
    <definedName name="fsi_9">'[10]Sqn_Abs_G_6_ '!#REF!</definedName>
    <definedName name="fst">[7]analysis!$G$195</definedName>
    <definedName name="Full_Print" localSheetId="4">#REF!</definedName>
    <definedName name="Full_Print" localSheetId="3">#REF!</definedName>
    <definedName name="Full_Print" localSheetId="8">#REF!</definedName>
    <definedName name="Full_Print" localSheetId="9">#REF!</definedName>
    <definedName name="Full_Print" localSheetId="11">#REF!</definedName>
    <definedName name="Full_Print" localSheetId="2">#REF!</definedName>
    <definedName name="Full_Print" localSheetId="7">#REF!</definedName>
    <definedName name="Full_Print">#REF!</definedName>
    <definedName name="fusewire" localSheetId="3">#REF!</definedName>
    <definedName name="fusewire" localSheetId="8">#REF!</definedName>
    <definedName name="fusewire" localSheetId="9">#REF!</definedName>
    <definedName name="fusewire" localSheetId="11">#REF!</definedName>
    <definedName name="fusewire" localSheetId="7">#REF!</definedName>
    <definedName name="fusewire">#REF!</definedName>
    <definedName name="G" localSheetId="3">#REF!</definedName>
    <definedName name="G" localSheetId="8">#REF!</definedName>
    <definedName name="G" localSheetId="9">#REF!</definedName>
    <definedName name="G" localSheetId="11">#REF!</definedName>
    <definedName name="G" localSheetId="7">#REF!</definedName>
    <definedName name="G">#REF!</definedName>
    <definedName name="gelatine" localSheetId="8">#REF!</definedName>
    <definedName name="gelatine" localSheetId="9">#REF!</definedName>
    <definedName name="gelatine" localSheetId="11">#REF!</definedName>
    <definedName name="gelatine" localSheetId="7">#REF!</definedName>
    <definedName name="gelatine">#REF!</definedName>
    <definedName name="geo" localSheetId="8">#REF!</definedName>
    <definedName name="geo" localSheetId="9">#REF!</definedName>
    <definedName name="geo" localSheetId="11">#REF!</definedName>
    <definedName name="geo" localSheetId="7">#REF!</definedName>
    <definedName name="geo">#REF!</definedName>
    <definedName name="GF" localSheetId="8">#REF!</definedName>
    <definedName name="GF" localSheetId="9">#REF!</definedName>
    <definedName name="GF" localSheetId="11">#REF!</definedName>
    <definedName name="GF" localSheetId="7">#REF!</definedName>
    <definedName name="GF">#REF!</definedName>
    <definedName name="GF_13" localSheetId="8">#REF!</definedName>
    <definedName name="GF_13" localSheetId="9">#REF!</definedName>
    <definedName name="GF_13" localSheetId="11">#REF!</definedName>
    <definedName name="GF_13" localSheetId="7">#REF!</definedName>
    <definedName name="GF_13">#REF!</definedName>
    <definedName name="GF_14" localSheetId="8">#REF!</definedName>
    <definedName name="GF_14" localSheetId="9">#REF!</definedName>
    <definedName name="GF_14" localSheetId="11">#REF!</definedName>
    <definedName name="GF_14" localSheetId="7">#REF!</definedName>
    <definedName name="GF_14">#REF!</definedName>
    <definedName name="GF_16" localSheetId="8">#REF!</definedName>
    <definedName name="GF_16" localSheetId="9">#REF!</definedName>
    <definedName name="GF_16" localSheetId="11">#REF!</definedName>
    <definedName name="GF_16" localSheetId="7">#REF!</definedName>
    <definedName name="GF_16">#REF!</definedName>
    <definedName name="GF_17" localSheetId="8">#REF!</definedName>
    <definedName name="GF_17" localSheetId="9">#REF!</definedName>
    <definedName name="GF_17" localSheetId="11">#REF!</definedName>
    <definedName name="GF_17" localSheetId="7">#REF!</definedName>
    <definedName name="GF_17">#REF!</definedName>
    <definedName name="GF_19" localSheetId="8">#REF!</definedName>
    <definedName name="GF_19" localSheetId="9">#REF!</definedName>
    <definedName name="GF_19" localSheetId="11">#REF!</definedName>
    <definedName name="GF_19" localSheetId="7">#REF!</definedName>
    <definedName name="GF_19">#REF!</definedName>
    <definedName name="GF_20" localSheetId="8">#REF!</definedName>
    <definedName name="GF_20" localSheetId="9">#REF!</definedName>
    <definedName name="GF_20" localSheetId="11">#REF!</definedName>
    <definedName name="GF_20" localSheetId="7">#REF!</definedName>
    <definedName name="GF_20">#REF!</definedName>
    <definedName name="GF_23" localSheetId="8">#REF!</definedName>
    <definedName name="GF_23" localSheetId="9">#REF!</definedName>
    <definedName name="GF_23" localSheetId="11">#REF!</definedName>
    <definedName name="GF_23" localSheetId="7">#REF!</definedName>
    <definedName name="GF_23">#REF!</definedName>
    <definedName name="GF_3" localSheetId="8">'[34]sqn_ldr_3 Unit_2_'!#REF!</definedName>
    <definedName name="GF_3" localSheetId="9">'[34]sqn_ldr_3 Unit_2_'!#REF!</definedName>
    <definedName name="GF_3" localSheetId="11">'[34]sqn_ldr_3 Unit_2_'!#REF!</definedName>
    <definedName name="GF_3" localSheetId="7">'[34]sqn_ldr_3 Unit_2_'!#REF!</definedName>
    <definedName name="GF_3">'[34]sqn_ldr_3 Unit_2_'!#REF!</definedName>
    <definedName name="gfbl" localSheetId="8">'[10]Sqn_Abs_G_6_ '!#REF!</definedName>
    <definedName name="gfbl" localSheetId="9">'[10]Sqn_Abs_G_6_ '!#REF!</definedName>
    <definedName name="gfbl" localSheetId="11">'[10]Sqn_Abs_G_6_ '!#REF!</definedName>
    <definedName name="gfbl" localSheetId="7">'[10]Sqn_Abs_G_6_ '!#REF!</definedName>
    <definedName name="gfbl">'[10]Sqn_Abs_G_6_ '!#REF!</definedName>
    <definedName name="gfbl_1" localSheetId="8">'[10]Sqn_Abs_G_6_ '!#REF!</definedName>
    <definedName name="gfbl_1" localSheetId="9">'[10]Sqn_Abs_G_6_ '!#REF!</definedName>
    <definedName name="gfbl_1" localSheetId="11">'[10]Sqn_Abs_G_6_ '!#REF!</definedName>
    <definedName name="gfbl_1" localSheetId="7">'[10]Sqn_Abs_G_6_ '!#REF!</definedName>
    <definedName name="gfbl_1">'[10]Sqn_Abs_G_6_ '!#REF!</definedName>
    <definedName name="gfbl_10" localSheetId="8">'[10]Sqn_Abs_G_6_ '!#REF!</definedName>
    <definedName name="gfbl_10" localSheetId="9">'[10]Sqn_Abs_G_6_ '!#REF!</definedName>
    <definedName name="gfbl_10" localSheetId="11">'[10]Sqn_Abs_G_6_ '!#REF!</definedName>
    <definedName name="gfbl_10" localSheetId="7">'[10]Sqn_Abs_G_6_ '!#REF!</definedName>
    <definedName name="gfbl_10">'[10]Sqn_Abs_G_6_ '!#REF!</definedName>
    <definedName name="gfbl_11" localSheetId="8">'[10]Sqn_Abs_G_6_ '!#REF!</definedName>
    <definedName name="gfbl_11" localSheetId="9">'[10]Sqn_Abs_G_6_ '!#REF!</definedName>
    <definedName name="gfbl_11" localSheetId="11">'[10]Sqn_Abs_G_6_ '!#REF!</definedName>
    <definedName name="gfbl_11" localSheetId="7">'[10]Sqn_Abs_G_6_ '!#REF!</definedName>
    <definedName name="gfbl_11">'[10]Sqn_Abs_G_6_ '!#REF!</definedName>
    <definedName name="gfbl_13" localSheetId="8">'[11]Sqn_Abs_G_6_ '!#REF!</definedName>
    <definedName name="gfbl_13" localSheetId="9">'[11]Sqn_Abs_G_6_ '!#REF!</definedName>
    <definedName name="gfbl_13" localSheetId="11">'[11]Sqn_Abs_G_6_ '!#REF!</definedName>
    <definedName name="gfbl_13" localSheetId="7">'[11]Sqn_Abs_G_6_ '!#REF!</definedName>
    <definedName name="gfbl_13">'[11]Sqn_Abs_G_6_ '!#REF!</definedName>
    <definedName name="gfbl_14" localSheetId="8">'[11]Sqn_Abs_G_6_ '!#REF!</definedName>
    <definedName name="gfbl_14" localSheetId="9">'[11]Sqn_Abs_G_6_ '!#REF!</definedName>
    <definedName name="gfbl_14" localSheetId="11">'[11]Sqn_Abs_G_6_ '!#REF!</definedName>
    <definedName name="gfbl_14" localSheetId="7">'[11]Sqn_Abs_G_6_ '!#REF!</definedName>
    <definedName name="gfbl_14">'[11]Sqn_Abs_G_6_ '!#REF!</definedName>
    <definedName name="gfbl_16" localSheetId="8">'[11]Sqn_Abs_G_6_ '!#REF!</definedName>
    <definedName name="gfbl_16" localSheetId="9">'[11]Sqn_Abs_G_6_ '!#REF!</definedName>
    <definedName name="gfbl_16" localSheetId="11">'[11]Sqn_Abs_G_6_ '!#REF!</definedName>
    <definedName name="gfbl_16" localSheetId="7">'[11]Sqn_Abs_G_6_ '!#REF!</definedName>
    <definedName name="gfbl_16">'[11]Sqn_Abs_G_6_ '!#REF!</definedName>
    <definedName name="gfbl_17" localSheetId="8">'[10]Sqn_Abs_G_6_ '!#REF!</definedName>
    <definedName name="gfbl_17" localSheetId="9">'[10]Sqn_Abs_G_6_ '!#REF!</definedName>
    <definedName name="gfbl_17" localSheetId="11">'[10]Sqn_Abs_G_6_ '!#REF!</definedName>
    <definedName name="gfbl_17" localSheetId="7">'[10]Sqn_Abs_G_6_ '!#REF!</definedName>
    <definedName name="gfbl_17">'[10]Sqn_Abs_G_6_ '!#REF!</definedName>
    <definedName name="gfbl_19" localSheetId="8">'[11]Sqn_Abs_G_6_ '!#REF!</definedName>
    <definedName name="gfbl_19" localSheetId="9">'[11]Sqn_Abs_G_6_ '!#REF!</definedName>
    <definedName name="gfbl_19" localSheetId="11">'[11]Sqn_Abs_G_6_ '!#REF!</definedName>
    <definedName name="gfbl_19" localSheetId="7">'[11]Sqn_Abs_G_6_ '!#REF!</definedName>
    <definedName name="gfbl_19">'[11]Sqn_Abs_G_6_ '!#REF!</definedName>
    <definedName name="gfbl_20" localSheetId="8">'[11]Sqn_Abs_G_6_ '!#REF!</definedName>
    <definedName name="gfbl_20" localSheetId="9">'[11]Sqn_Abs_G_6_ '!#REF!</definedName>
    <definedName name="gfbl_20" localSheetId="11">'[11]Sqn_Abs_G_6_ '!#REF!</definedName>
    <definedName name="gfbl_20" localSheetId="7">'[11]Sqn_Abs_G_6_ '!#REF!</definedName>
    <definedName name="gfbl_20">'[11]Sqn_Abs_G_6_ '!#REF!</definedName>
    <definedName name="gfbl_23" localSheetId="8">'[11]Sqn_Abs_G_6_ '!#REF!</definedName>
    <definedName name="gfbl_23" localSheetId="9">'[11]Sqn_Abs_G_6_ '!#REF!</definedName>
    <definedName name="gfbl_23" localSheetId="11">'[11]Sqn_Abs_G_6_ '!#REF!</definedName>
    <definedName name="gfbl_23" localSheetId="7">'[11]Sqn_Abs_G_6_ '!#REF!</definedName>
    <definedName name="gfbl_23">'[11]Sqn_Abs_G_6_ '!#REF!</definedName>
    <definedName name="gfbl_4" localSheetId="8">'[10]Sqn_Abs_G_6_ '!#REF!</definedName>
    <definedName name="gfbl_4" localSheetId="9">'[10]Sqn_Abs_G_6_ '!#REF!</definedName>
    <definedName name="gfbl_4" localSheetId="11">'[10]Sqn_Abs_G_6_ '!#REF!</definedName>
    <definedName name="gfbl_4" localSheetId="7">'[10]Sqn_Abs_G_6_ '!#REF!</definedName>
    <definedName name="gfbl_4">'[10]Sqn_Abs_G_6_ '!#REF!</definedName>
    <definedName name="gfbl_8" localSheetId="8">'[10]Sqn_Abs_G_6_ '!#REF!</definedName>
    <definedName name="gfbl_8" localSheetId="9">'[10]Sqn_Abs_G_6_ '!#REF!</definedName>
    <definedName name="gfbl_8" localSheetId="11">'[10]Sqn_Abs_G_6_ '!#REF!</definedName>
    <definedName name="gfbl_8" localSheetId="7">'[10]Sqn_Abs_G_6_ '!#REF!</definedName>
    <definedName name="gfbl_8">'[10]Sqn_Abs_G_6_ '!#REF!</definedName>
    <definedName name="gfbl_9" localSheetId="8">'[10]Sqn_Abs_G_6_ '!#REF!</definedName>
    <definedName name="gfbl_9" localSheetId="9">'[10]Sqn_Abs_G_6_ '!#REF!</definedName>
    <definedName name="gfbl_9" localSheetId="11">'[10]Sqn_Abs_G_6_ '!#REF!</definedName>
    <definedName name="gfbl_9" localSheetId="7">'[10]Sqn_Abs_G_6_ '!#REF!</definedName>
    <definedName name="gfbl_9">'[10]Sqn_Abs_G_6_ '!#REF!</definedName>
    <definedName name="gfi" localSheetId="8">'[10]Air_Abs_G_6_ 23 DUs'!#REF!</definedName>
    <definedName name="gfi" localSheetId="9">'[10]Air_Abs_G_6_ 23 DUs'!#REF!</definedName>
    <definedName name="gfi" localSheetId="11">'[10]Air_Abs_G_6_ 23 DUs'!#REF!</definedName>
    <definedName name="gfi" localSheetId="7">'[10]Air_Abs_G_6_ 23 DUs'!#REF!</definedName>
    <definedName name="gfi">'[10]Air_Abs_G_6_ 23 DUs'!#REF!</definedName>
    <definedName name="gfi_1" localSheetId="8">'[10]Air_Abs_G_6_ 23 DUs'!#REF!</definedName>
    <definedName name="gfi_1" localSheetId="9">'[10]Air_Abs_G_6_ 23 DUs'!#REF!</definedName>
    <definedName name="gfi_1" localSheetId="11">'[10]Air_Abs_G_6_ 23 DUs'!#REF!</definedName>
    <definedName name="gfi_1" localSheetId="7">'[10]Air_Abs_G_6_ 23 DUs'!#REF!</definedName>
    <definedName name="gfi_1">'[10]Air_Abs_G_6_ 23 DUs'!#REF!</definedName>
    <definedName name="gfi_10" localSheetId="8">'[10]Air_Abs_G_6_ 23 DUs'!#REF!</definedName>
    <definedName name="gfi_10" localSheetId="9">'[10]Air_Abs_G_6_ 23 DUs'!#REF!</definedName>
    <definedName name="gfi_10" localSheetId="11">'[10]Air_Abs_G_6_ 23 DUs'!#REF!</definedName>
    <definedName name="gfi_10" localSheetId="7">'[10]Air_Abs_G_6_ 23 DUs'!#REF!</definedName>
    <definedName name="gfi_10">'[10]Air_Abs_G_6_ 23 DUs'!#REF!</definedName>
    <definedName name="gfi_11" localSheetId="8">'[10]Air_Abs_G_6_ 23 DUs'!#REF!</definedName>
    <definedName name="gfi_11" localSheetId="9">'[10]Air_Abs_G_6_ 23 DUs'!#REF!</definedName>
    <definedName name="gfi_11" localSheetId="11">'[10]Air_Abs_G_6_ 23 DUs'!#REF!</definedName>
    <definedName name="gfi_11" localSheetId="7">'[10]Air_Abs_G_6_ 23 DUs'!#REF!</definedName>
    <definedName name="gfi_11">'[10]Air_Abs_G_6_ 23 DUs'!#REF!</definedName>
    <definedName name="gfi_13" localSheetId="8">'[11]Air_Abs_G_6_ 23 DUs'!#REF!</definedName>
    <definedName name="gfi_13" localSheetId="9">'[11]Air_Abs_G_6_ 23 DUs'!#REF!</definedName>
    <definedName name="gfi_13" localSheetId="11">'[11]Air_Abs_G_6_ 23 DUs'!#REF!</definedName>
    <definedName name="gfi_13" localSheetId="7">'[11]Air_Abs_G_6_ 23 DUs'!#REF!</definedName>
    <definedName name="gfi_13">'[11]Air_Abs_G_6_ 23 DUs'!#REF!</definedName>
    <definedName name="gfi_14" localSheetId="8">'[11]Air_Abs_G_6_ 23 DUs'!#REF!</definedName>
    <definedName name="gfi_14" localSheetId="9">'[11]Air_Abs_G_6_ 23 DUs'!#REF!</definedName>
    <definedName name="gfi_14" localSheetId="11">'[11]Air_Abs_G_6_ 23 DUs'!#REF!</definedName>
    <definedName name="gfi_14" localSheetId="7">'[11]Air_Abs_G_6_ 23 DUs'!#REF!</definedName>
    <definedName name="gfi_14">'[11]Air_Abs_G_6_ 23 DUs'!#REF!</definedName>
    <definedName name="gfi_16" localSheetId="8">'[11]Air_Abs_G_6_ 23 DUs'!#REF!</definedName>
    <definedName name="gfi_16" localSheetId="9">'[11]Air_Abs_G_6_ 23 DUs'!#REF!</definedName>
    <definedName name="gfi_16" localSheetId="11">'[11]Air_Abs_G_6_ 23 DUs'!#REF!</definedName>
    <definedName name="gfi_16" localSheetId="7">'[11]Air_Abs_G_6_ 23 DUs'!#REF!</definedName>
    <definedName name="gfi_16">'[11]Air_Abs_G_6_ 23 DUs'!#REF!</definedName>
    <definedName name="gfi_17" localSheetId="8">'[10]Air_Abs_G_6_ 23 DUs'!#REF!</definedName>
    <definedName name="gfi_17" localSheetId="9">'[10]Air_Abs_G_6_ 23 DUs'!#REF!</definedName>
    <definedName name="gfi_17" localSheetId="11">'[10]Air_Abs_G_6_ 23 DUs'!#REF!</definedName>
    <definedName name="gfi_17" localSheetId="7">'[10]Air_Abs_G_6_ 23 DUs'!#REF!</definedName>
    <definedName name="gfi_17">'[10]Air_Abs_G_6_ 23 DUs'!#REF!</definedName>
    <definedName name="gfi_19" localSheetId="8">'[11]Air_Abs_G_6_ 23 DUs'!#REF!</definedName>
    <definedName name="gfi_19" localSheetId="9">'[11]Air_Abs_G_6_ 23 DUs'!#REF!</definedName>
    <definedName name="gfi_19" localSheetId="11">'[11]Air_Abs_G_6_ 23 DUs'!#REF!</definedName>
    <definedName name="gfi_19" localSheetId="7">'[11]Air_Abs_G_6_ 23 DUs'!#REF!</definedName>
    <definedName name="gfi_19">'[11]Air_Abs_G_6_ 23 DUs'!#REF!</definedName>
    <definedName name="gfi_20" localSheetId="8">'[11]Air_Abs_G_6_ 23 DUs'!#REF!</definedName>
    <definedName name="gfi_20" localSheetId="9">'[11]Air_Abs_G_6_ 23 DUs'!#REF!</definedName>
    <definedName name="gfi_20" localSheetId="11">'[11]Air_Abs_G_6_ 23 DUs'!#REF!</definedName>
    <definedName name="gfi_20" localSheetId="7">'[11]Air_Abs_G_6_ 23 DUs'!#REF!</definedName>
    <definedName name="gfi_20">'[11]Air_Abs_G_6_ 23 DUs'!#REF!</definedName>
    <definedName name="gfi_23" localSheetId="8">'[11]Air_Abs_G_6_ 23 DUs'!#REF!</definedName>
    <definedName name="gfi_23" localSheetId="9">'[11]Air_Abs_G_6_ 23 DUs'!#REF!</definedName>
    <definedName name="gfi_23" localSheetId="11">'[11]Air_Abs_G_6_ 23 DUs'!#REF!</definedName>
    <definedName name="gfi_23" localSheetId="7">'[11]Air_Abs_G_6_ 23 DUs'!#REF!</definedName>
    <definedName name="gfi_23">'[11]Air_Abs_G_6_ 23 DUs'!#REF!</definedName>
    <definedName name="gfi_4" localSheetId="8">'[10]Air_Abs_G_6_ 23 DUs'!#REF!</definedName>
    <definedName name="gfi_4" localSheetId="9">'[10]Air_Abs_G_6_ 23 DUs'!#REF!</definedName>
    <definedName name="gfi_4" localSheetId="11">'[10]Air_Abs_G_6_ 23 DUs'!#REF!</definedName>
    <definedName name="gfi_4" localSheetId="7">'[10]Air_Abs_G_6_ 23 DUs'!#REF!</definedName>
    <definedName name="gfi_4">'[10]Air_Abs_G_6_ 23 DUs'!#REF!</definedName>
    <definedName name="gfi_8" localSheetId="8">'[10]Air_Abs_G_6_ 23 DUs'!#REF!</definedName>
    <definedName name="gfi_8" localSheetId="9">'[10]Air_Abs_G_6_ 23 DUs'!#REF!</definedName>
    <definedName name="gfi_8" localSheetId="11">'[10]Air_Abs_G_6_ 23 DUs'!#REF!</definedName>
    <definedName name="gfi_8" localSheetId="7">'[10]Air_Abs_G_6_ 23 DUs'!#REF!</definedName>
    <definedName name="gfi_8">'[10]Air_Abs_G_6_ 23 DUs'!#REF!</definedName>
    <definedName name="gfi_9" localSheetId="8">'[10]Air_Abs_G_6_ 23 DUs'!#REF!</definedName>
    <definedName name="gfi_9" localSheetId="9">'[10]Air_Abs_G_6_ 23 DUs'!#REF!</definedName>
    <definedName name="gfi_9" localSheetId="11">'[10]Air_Abs_G_6_ 23 DUs'!#REF!</definedName>
    <definedName name="gfi_9" localSheetId="7">'[10]Air_Abs_G_6_ 23 DUs'!#REF!</definedName>
    <definedName name="gfi_9">'[10]Air_Abs_G_6_ 23 DUs'!#REF!</definedName>
    <definedName name="GIRDERDIST">[22]girder!$H$32</definedName>
    <definedName name="GIRDERWMS">[3]girder!$H$28</definedName>
    <definedName name="GIRDERWS">[3]girder!$H$27</definedName>
    <definedName name="glassbeads" localSheetId="3">#REF!</definedName>
    <definedName name="glassbeads" localSheetId="8">#REF!</definedName>
    <definedName name="glassbeads" localSheetId="9">#REF!</definedName>
    <definedName name="glassbeads" localSheetId="11">#REF!</definedName>
    <definedName name="glassbeads" localSheetId="7">#REF!</definedName>
    <definedName name="glassbeads">#REF!</definedName>
    <definedName name="gm_25" localSheetId="3">#REF!</definedName>
    <definedName name="gm_25" localSheetId="8">#REF!</definedName>
    <definedName name="gm_25" localSheetId="9">#REF!</definedName>
    <definedName name="gm_25" localSheetId="11">#REF!</definedName>
    <definedName name="gm_25" localSheetId="7">#REF!</definedName>
    <definedName name="gm_25">#REF!</definedName>
    <definedName name="gm_32" localSheetId="3">#REF!</definedName>
    <definedName name="gm_32" localSheetId="8">#REF!</definedName>
    <definedName name="gm_32" localSheetId="9">#REF!</definedName>
    <definedName name="gm_32" localSheetId="11">#REF!</definedName>
    <definedName name="gm_32" localSheetId="7">#REF!</definedName>
    <definedName name="gm_32">#REF!</definedName>
    <definedName name="gm_40" localSheetId="8">#REF!</definedName>
    <definedName name="gm_40" localSheetId="9">#REF!</definedName>
    <definedName name="gm_40" localSheetId="11">#REF!</definedName>
    <definedName name="gm_40" localSheetId="7">#REF!</definedName>
    <definedName name="gm_40">#REF!</definedName>
    <definedName name="gm_50" localSheetId="8">#REF!</definedName>
    <definedName name="gm_50" localSheetId="9">#REF!</definedName>
    <definedName name="gm_50" localSheetId="11">#REF!</definedName>
    <definedName name="gm_50" localSheetId="7">#REF!</definedName>
    <definedName name="gm_50">#REF!</definedName>
    <definedName name="gm_65" localSheetId="8">#REF!</definedName>
    <definedName name="gm_65" localSheetId="9">#REF!</definedName>
    <definedName name="gm_65" localSheetId="11">#REF!</definedName>
    <definedName name="gm_65" localSheetId="7">#REF!</definedName>
    <definedName name="gm_65">#REF!</definedName>
    <definedName name="gm_80" localSheetId="8">#REF!</definedName>
    <definedName name="gm_80" localSheetId="9">#REF!</definedName>
    <definedName name="gm_80" localSheetId="11">#REF!</definedName>
    <definedName name="gm_80" localSheetId="7">#REF!</definedName>
    <definedName name="gm_80">#REF!</definedName>
    <definedName name="grader" localSheetId="8">#REF!</definedName>
    <definedName name="grader" localSheetId="9">#REF!</definedName>
    <definedName name="grader" localSheetId="11">#REF!</definedName>
    <definedName name="grader" localSheetId="7">#REF!</definedName>
    <definedName name="grader">#REF!</definedName>
    <definedName name="grinstone" localSheetId="8">#REF!</definedName>
    <definedName name="grinstone" localSheetId="9">#REF!</definedName>
    <definedName name="grinstone" localSheetId="11">#REF!</definedName>
    <definedName name="grinstone" localSheetId="7">#REF!</definedName>
    <definedName name="grinstone">#REF!</definedName>
    <definedName name="groutpump" localSheetId="8">#REF!</definedName>
    <definedName name="groutpump" localSheetId="9">#REF!</definedName>
    <definedName name="groutpump" localSheetId="11">#REF!</definedName>
    <definedName name="groutpump" localSheetId="7">#REF!</definedName>
    <definedName name="groutpump">#REF!</definedName>
    <definedName name="gsbplantrate" localSheetId="8">#REF!</definedName>
    <definedName name="gsbplantrate" localSheetId="9">#REF!</definedName>
    <definedName name="gsbplantrate" localSheetId="11">#REF!</definedName>
    <definedName name="gsbplantrate" localSheetId="7">#REF!</definedName>
    <definedName name="gsbplantrate">#REF!</definedName>
    <definedName name="gspllant" localSheetId="8">#REF!</definedName>
    <definedName name="gspllant" localSheetId="9">#REF!</definedName>
    <definedName name="gspllant" localSheetId="11">#REF!</definedName>
    <definedName name="gspllant" localSheetId="7">#REF!</definedName>
    <definedName name="gspllant">#REF!</definedName>
    <definedName name="gt" localSheetId="8">'[10]Sqn_Abs_G_6_ '!#REF!</definedName>
    <definedName name="gt" localSheetId="9">'[10]Sqn_Abs_G_6_ '!#REF!</definedName>
    <definedName name="gt" localSheetId="11">'[10]Sqn_Abs_G_6_ '!#REF!</definedName>
    <definedName name="gt" localSheetId="7">'[10]Sqn_Abs_G_6_ '!#REF!</definedName>
    <definedName name="gt">'[10]Sqn_Abs_G_6_ '!#REF!</definedName>
    <definedName name="gt_1" localSheetId="8">'[10]Sqn_Abs_G_6_ '!#REF!</definedName>
    <definedName name="gt_1" localSheetId="9">'[10]Sqn_Abs_G_6_ '!#REF!</definedName>
    <definedName name="gt_1" localSheetId="11">'[10]Sqn_Abs_G_6_ '!#REF!</definedName>
    <definedName name="gt_1" localSheetId="7">'[10]Sqn_Abs_G_6_ '!#REF!</definedName>
    <definedName name="gt_1">'[10]Sqn_Abs_G_6_ '!#REF!</definedName>
    <definedName name="gt_10" localSheetId="8">'[10]Sqn_Abs_G_6_ '!#REF!</definedName>
    <definedName name="gt_10" localSheetId="9">'[10]Sqn_Abs_G_6_ '!#REF!</definedName>
    <definedName name="gt_10" localSheetId="11">'[10]Sqn_Abs_G_6_ '!#REF!</definedName>
    <definedName name="gt_10" localSheetId="7">'[10]Sqn_Abs_G_6_ '!#REF!</definedName>
    <definedName name="gt_10">'[10]Sqn_Abs_G_6_ '!#REF!</definedName>
    <definedName name="gt_11" localSheetId="8">'[10]Sqn_Abs_G_6_ '!#REF!</definedName>
    <definedName name="gt_11" localSheetId="9">'[10]Sqn_Abs_G_6_ '!#REF!</definedName>
    <definedName name="gt_11" localSheetId="11">'[10]Sqn_Abs_G_6_ '!#REF!</definedName>
    <definedName name="gt_11" localSheetId="7">'[10]Sqn_Abs_G_6_ '!#REF!</definedName>
    <definedName name="gt_11">'[10]Sqn_Abs_G_6_ '!#REF!</definedName>
    <definedName name="gt_13" localSheetId="8">'[11]Sqn_Abs_G_6_ '!#REF!</definedName>
    <definedName name="gt_13" localSheetId="9">'[11]Sqn_Abs_G_6_ '!#REF!</definedName>
    <definedName name="gt_13" localSheetId="11">'[11]Sqn_Abs_G_6_ '!#REF!</definedName>
    <definedName name="gt_13" localSheetId="7">'[11]Sqn_Abs_G_6_ '!#REF!</definedName>
    <definedName name="gt_13">'[11]Sqn_Abs_G_6_ '!#REF!</definedName>
    <definedName name="gt_14" localSheetId="8">'[11]Sqn_Abs_G_6_ '!#REF!</definedName>
    <definedName name="gt_14" localSheetId="9">'[11]Sqn_Abs_G_6_ '!#REF!</definedName>
    <definedName name="gt_14" localSheetId="11">'[11]Sqn_Abs_G_6_ '!#REF!</definedName>
    <definedName name="gt_14" localSheetId="7">'[11]Sqn_Abs_G_6_ '!#REF!</definedName>
    <definedName name="gt_14">'[11]Sqn_Abs_G_6_ '!#REF!</definedName>
    <definedName name="gt_16" localSheetId="8">'[11]Sqn_Abs_G_6_ '!#REF!</definedName>
    <definedName name="gt_16" localSheetId="9">'[11]Sqn_Abs_G_6_ '!#REF!</definedName>
    <definedName name="gt_16" localSheetId="11">'[11]Sqn_Abs_G_6_ '!#REF!</definedName>
    <definedName name="gt_16" localSheetId="7">'[11]Sqn_Abs_G_6_ '!#REF!</definedName>
    <definedName name="gt_16">'[11]Sqn_Abs_G_6_ '!#REF!</definedName>
    <definedName name="gt_17" localSheetId="8">'[10]Sqn_Abs_G_6_ '!#REF!</definedName>
    <definedName name="gt_17" localSheetId="9">'[10]Sqn_Abs_G_6_ '!#REF!</definedName>
    <definedName name="gt_17" localSheetId="11">'[10]Sqn_Abs_G_6_ '!#REF!</definedName>
    <definedName name="gt_17" localSheetId="7">'[10]Sqn_Abs_G_6_ '!#REF!</definedName>
    <definedName name="gt_17">'[10]Sqn_Abs_G_6_ '!#REF!</definedName>
    <definedName name="gt_19" localSheetId="8">'[11]Sqn_Abs_G_6_ '!#REF!</definedName>
    <definedName name="gt_19" localSheetId="9">'[11]Sqn_Abs_G_6_ '!#REF!</definedName>
    <definedName name="gt_19" localSheetId="11">'[11]Sqn_Abs_G_6_ '!#REF!</definedName>
    <definedName name="gt_19" localSheetId="7">'[11]Sqn_Abs_G_6_ '!#REF!</definedName>
    <definedName name="gt_19">'[11]Sqn_Abs_G_6_ '!#REF!</definedName>
    <definedName name="gt_20" localSheetId="8">'[11]Sqn_Abs_G_6_ '!#REF!</definedName>
    <definedName name="gt_20" localSheetId="9">'[11]Sqn_Abs_G_6_ '!#REF!</definedName>
    <definedName name="gt_20" localSheetId="11">'[11]Sqn_Abs_G_6_ '!#REF!</definedName>
    <definedName name="gt_20" localSheetId="7">'[11]Sqn_Abs_G_6_ '!#REF!</definedName>
    <definedName name="gt_20">'[11]Sqn_Abs_G_6_ '!#REF!</definedName>
    <definedName name="gt_23" localSheetId="8">'[11]Sqn_Abs_G_6_ '!#REF!</definedName>
    <definedName name="gt_23" localSheetId="9">'[11]Sqn_Abs_G_6_ '!#REF!</definedName>
    <definedName name="gt_23" localSheetId="11">'[11]Sqn_Abs_G_6_ '!#REF!</definedName>
    <definedName name="gt_23" localSheetId="7">'[11]Sqn_Abs_G_6_ '!#REF!</definedName>
    <definedName name="gt_23">'[11]Sqn_Abs_G_6_ '!#REF!</definedName>
    <definedName name="gt_4" localSheetId="8">'[10]Sqn_Abs_G_6_ '!#REF!</definedName>
    <definedName name="gt_4" localSheetId="9">'[10]Sqn_Abs_G_6_ '!#REF!</definedName>
    <definedName name="gt_4" localSheetId="11">'[10]Sqn_Abs_G_6_ '!#REF!</definedName>
    <definedName name="gt_4" localSheetId="7">'[10]Sqn_Abs_G_6_ '!#REF!</definedName>
    <definedName name="gt_4">'[10]Sqn_Abs_G_6_ '!#REF!</definedName>
    <definedName name="gt_8" localSheetId="8">'[10]Sqn_Abs_G_6_ '!#REF!</definedName>
    <definedName name="gt_8" localSheetId="9">'[10]Sqn_Abs_G_6_ '!#REF!</definedName>
    <definedName name="gt_8" localSheetId="11">'[10]Sqn_Abs_G_6_ '!#REF!</definedName>
    <definedName name="gt_8" localSheetId="7">'[10]Sqn_Abs_G_6_ '!#REF!</definedName>
    <definedName name="gt_8">'[10]Sqn_Abs_G_6_ '!#REF!</definedName>
    <definedName name="gt_9" localSheetId="8">'[10]Sqn_Abs_G_6_ '!#REF!</definedName>
    <definedName name="gt_9" localSheetId="9">'[10]Sqn_Abs_G_6_ '!#REF!</definedName>
    <definedName name="gt_9" localSheetId="11">'[10]Sqn_Abs_G_6_ '!#REF!</definedName>
    <definedName name="gt_9" localSheetId="7">'[10]Sqn_Abs_G_6_ '!#REF!</definedName>
    <definedName name="gt_9">'[10]Sqn_Abs_G_6_ '!#REF!</definedName>
    <definedName name="gtbl" localSheetId="8">'[10]Sqn_Abs_G_6_ '!#REF!</definedName>
    <definedName name="gtbl" localSheetId="9">'[10]Sqn_Abs_G_6_ '!#REF!</definedName>
    <definedName name="gtbl" localSheetId="11">'[10]Sqn_Abs_G_6_ '!#REF!</definedName>
    <definedName name="gtbl" localSheetId="7">'[10]Sqn_Abs_G_6_ '!#REF!</definedName>
    <definedName name="gtbl">'[10]Sqn_Abs_G_6_ '!#REF!</definedName>
    <definedName name="gtbl_1" localSheetId="8">'[10]Sqn_Abs_G_6_ '!#REF!</definedName>
    <definedName name="gtbl_1" localSheetId="9">'[10]Sqn_Abs_G_6_ '!#REF!</definedName>
    <definedName name="gtbl_1" localSheetId="11">'[10]Sqn_Abs_G_6_ '!#REF!</definedName>
    <definedName name="gtbl_1" localSheetId="7">'[10]Sqn_Abs_G_6_ '!#REF!</definedName>
    <definedName name="gtbl_1">'[10]Sqn_Abs_G_6_ '!#REF!</definedName>
    <definedName name="gtbl_10" localSheetId="8">'[10]Sqn_Abs_G_6_ '!#REF!</definedName>
    <definedName name="gtbl_10" localSheetId="9">'[10]Sqn_Abs_G_6_ '!#REF!</definedName>
    <definedName name="gtbl_10" localSheetId="11">'[10]Sqn_Abs_G_6_ '!#REF!</definedName>
    <definedName name="gtbl_10" localSheetId="7">'[10]Sqn_Abs_G_6_ '!#REF!</definedName>
    <definedName name="gtbl_10">'[10]Sqn_Abs_G_6_ '!#REF!</definedName>
    <definedName name="gtbl_11" localSheetId="8">'[10]Sqn_Abs_G_6_ '!#REF!</definedName>
    <definedName name="gtbl_11" localSheetId="9">'[10]Sqn_Abs_G_6_ '!#REF!</definedName>
    <definedName name="gtbl_11" localSheetId="11">'[10]Sqn_Abs_G_6_ '!#REF!</definedName>
    <definedName name="gtbl_11" localSheetId="7">'[10]Sqn_Abs_G_6_ '!#REF!</definedName>
    <definedName name="gtbl_11">'[10]Sqn_Abs_G_6_ '!#REF!</definedName>
    <definedName name="gtbl_13" localSheetId="8">'[11]Sqn_Abs_G_6_ '!#REF!</definedName>
    <definedName name="gtbl_13" localSheetId="9">'[11]Sqn_Abs_G_6_ '!#REF!</definedName>
    <definedName name="gtbl_13" localSheetId="11">'[11]Sqn_Abs_G_6_ '!#REF!</definedName>
    <definedName name="gtbl_13" localSheetId="7">'[11]Sqn_Abs_G_6_ '!#REF!</definedName>
    <definedName name="gtbl_13">'[11]Sqn_Abs_G_6_ '!#REF!</definedName>
    <definedName name="gtbl_14" localSheetId="8">'[11]Sqn_Abs_G_6_ '!#REF!</definedName>
    <definedName name="gtbl_14" localSheetId="9">'[11]Sqn_Abs_G_6_ '!#REF!</definedName>
    <definedName name="gtbl_14" localSheetId="11">'[11]Sqn_Abs_G_6_ '!#REF!</definedName>
    <definedName name="gtbl_14" localSheetId="7">'[11]Sqn_Abs_G_6_ '!#REF!</definedName>
    <definedName name="gtbl_14">'[11]Sqn_Abs_G_6_ '!#REF!</definedName>
    <definedName name="gtbl_16" localSheetId="8">'[11]Sqn_Abs_G_6_ '!#REF!</definedName>
    <definedName name="gtbl_16" localSheetId="9">'[11]Sqn_Abs_G_6_ '!#REF!</definedName>
    <definedName name="gtbl_16" localSheetId="11">'[11]Sqn_Abs_G_6_ '!#REF!</definedName>
    <definedName name="gtbl_16" localSheetId="7">'[11]Sqn_Abs_G_6_ '!#REF!</definedName>
    <definedName name="gtbl_16">'[11]Sqn_Abs_G_6_ '!#REF!</definedName>
    <definedName name="gtbl_17" localSheetId="8">'[10]Sqn_Abs_G_6_ '!#REF!</definedName>
    <definedName name="gtbl_17" localSheetId="9">'[10]Sqn_Abs_G_6_ '!#REF!</definedName>
    <definedName name="gtbl_17" localSheetId="11">'[10]Sqn_Abs_G_6_ '!#REF!</definedName>
    <definedName name="gtbl_17" localSheetId="7">'[10]Sqn_Abs_G_6_ '!#REF!</definedName>
    <definedName name="gtbl_17">'[10]Sqn_Abs_G_6_ '!#REF!</definedName>
    <definedName name="gtbl_19" localSheetId="8">'[11]Sqn_Abs_G_6_ '!#REF!</definedName>
    <definedName name="gtbl_19" localSheetId="9">'[11]Sqn_Abs_G_6_ '!#REF!</definedName>
    <definedName name="gtbl_19" localSheetId="11">'[11]Sqn_Abs_G_6_ '!#REF!</definedName>
    <definedName name="gtbl_19" localSheetId="7">'[11]Sqn_Abs_G_6_ '!#REF!</definedName>
    <definedName name="gtbl_19">'[11]Sqn_Abs_G_6_ '!#REF!</definedName>
    <definedName name="gtbl_20" localSheetId="8">'[11]Sqn_Abs_G_6_ '!#REF!</definedName>
    <definedName name="gtbl_20" localSheetId="9">'[11]Sqn_Abs_G_6_ '!#REF!</definedName>
    <definedName name="gtbl_20" localSheetId="11">'[11]Sqn_Abs_G_6_ '!#REF!</definedName>
    <definedName name="gtbl_20" localSheetId="7">'[11]Sqn_Abs_G_6_ '!#REF!</definedName>
    <definedName name="gtbl_20">'[11]Sqn_Abs_G_6_ '!#REF!</definedName>
    <definedName name="gtbl_23" localSheetId="8">'[11]Sqn_Abs_G_6_ '!#REF!</definedName>
    <definedName name="gtbl_23" localSheetId="9">'[11]Sqn_Abs_G_6_ '!#REF!</definedName>
    <definedName name="gtbl_23" localSheetId="11">'[11]Sqn_Abs_G_6_ '!#REF!</definedName>
    <definedName name="gtbl_23" localSheetId="7">'[11]Sqn_Abs_G_6_ '!#REF!</definedName>
    <definedName name="gtbl_23">'[11]Sqn_Abs_G_6_ '!#REF!</definedName>
    <definedName name="gtbl_4" localSheetId="8">'[10]Sqn_Abs_G_6_ '!#REF!</definedName>
    <definedName name="gtbl_4" localSheetId="9">'[10]Sqn_Abs_G_6_ '!#REF!</definedName>
    <definedName name="gtbl_4" localSheetId="11">'[10]Sqn_Abs_G_6_ '!#REF!</definedName>
    <definedName name="gtbl_4" localSheetId="7">'[10]Sqn_Abs_G_6_ '!#REF!</definedName>
    <definedName name="gtbl_4">'[10]Sqn_Abs_G_6_ '!#REF!</definedName>
    <definedName name="gtbl_8" localSheetId="8">'[10]Sqn_Abs_G_6_ '!#REF!</definedName>
    <definedName name="gtbl_8" localSheetId="9">'[10]Sqn_Abs_G_6_ '!#REF!</definedName>
    <definedName name="gtbl_8" localSheetId="11">'[10]Sqn_Abs_G_6_ '!#REF!</definedName>
    <definedName name="gtbl_8" localSheetId="7">'[10]Sqn_Abs_G_6_ '!#REF!</definedName>
    <definedName name="gtbl_8">'[10]Sqn_Abs_G_6_ '!#REF!</definedName>
    <definedName name="gtbl_9" localSheetId="8">'[10]Sqn_Abs_G_6_ '!#REF!</definedName>
    <definedName name="gtbl_9" localSheetId="9">'[10]Sqn_Abs_G_6_ '!#REF!</definedName>
    <definedName name="gtbl_9" localSheetId="11">'[10]Sqn_Abs_G_6_ '!#REF!</definedName>
    <definedName name="gtbl_9" localSheetId="7">'[10]Sqn_Abs_G_6_ '!#REF!</definedName>
    <definedName name="gtbl_9">'[10]Sqn_Abs_G_6_ '!#REF!</definedName>
    <definedName name="gti" localSheetId="8">'[10]Sqn_Abs_G_6_ '!#REF!</definedName>
    <definedName name="gti" localSheetId="9">'[10]Sqn_Abs_G_6_ '!#REF!</definedName>
    <definedName name="gti" localSheetId="11">'[10]Sqn_Abs_G_6_ '!#REF!</definedName>
    <definedName name="gti" localSheetId="7">'[10]Sqn_Abs_G_6_ '!#REF!</definedName>
    <definedName name="gti">'[10]Sqn_Abs_G_6_ '!#REF!</definedName>
    <definedName name="gti_1" localSheetId="8">'[10]Sqn_Abs_G_6_ '!#REF!</definedName>
    <definedName name="gti_1" localSheetId="9">'[10]Sqn_Abs_G_6_ '!#REF!</definedName>
    <definedName name="gti_1" localSheetId="11">'[10]Sqn_Abs_G_6_ '!#REF!</definedName>
    <definedName name="gti_1" localSheetId="7">'[10]Sqn_Abs_G_6_ '!#REF!</definedName>
    <definedName name="gti_1">'[10]Sqn_Abs_G_6_ '!#REF!</definedName>
    <definedName name="gti_10" localSheetId="8">'[10]Sqn_Abs_G_6_ '!#REF!</definedName>
    <definedName name="gti_10" localSheetId="9">'[10]Sqn_Abs_G_6_ '!#REF!</definedName>
    <definedName name="gti_10" localSheetId="11">'[10]Sqn_Abs_G_6_ '!#REF!</definedName>
    <definedName name="gti_10" localSheetId="7">'[10]Sqn_Abs_G_6_ '!#REF!</definedName>
    <definedName name="gti_10">'[10]Sqn_Abs_G_6_ '!#REF!</definedName>
    <definedName name="gti_11" localSheetId="8">'[10]Sqn_Abs_G_6_ '!#REF!</definedName>
    <definedName name="gti_11" localSheetId="9">'[10]Sqn_Abs_G_6_ '!#REF!</definedName>
    <definedName name="gti_11" localSheetId="11">'[10]Sqn_Abs_G_6_ '!#REF!</definedName>
    <definedName name="gti_11" localSheetId="7">'[10]Sqn_Abs_G_6_ '!#REF!</definedName>
    <definedName name="gti_11">'[10]Sqn_Abs_G_6_ '!#REF!</definedName>
    <definedName name="gti_13" localSheetId="8">'[11]Sqn_Abs_G_6_ '!#REF!</definedName>
    <definedName name="gti_13" localSheetId="9">'[11]Sqn_Abs_G_6_ '!#REF!</definedName>
    <definedName name="gti_13" localSheetId="11">'[11]Sqn_Abs_G_6_ '!#REF!</definedName>
    <definedName name="gti_13" localSheetId="7">'[11]Sqn_Abs_G_6_ '!#REF!</definedName>
    <definedName name="gti_13">'[11]Sqn_Abs_G_6_ '!#REF!</definedName>
    <definedName name="gti_14" localSheetId="8">'[11]Sqn_Abs_G_6_ '!#REF!</definedName>
    <definedName name="gti_14" localSheetId="9">'[11]Sqn_Abs_G_6_ '!#REF!</definedName>
    <definedName name="gti_14" localSheetId="11">'[11]Sqn_Abs_G_6_ '!#REF!</definedName>
    <definedName name="gti_14" localSheetId="7">'[11]Sqn_Abs_G_6_ '!#REF!</definedName>
    <definedName name="gti_14">'[11]Sqn_Abs_G_6_ '!#REF!</definedName>
    <definedName name="gti_16" localSheetId="8">'[11]Sqn_Abs_G_6_ '!#REF!</definedName>
    <definedName name="gti_16" localSheetId="9">'[11]Sqn_Abs_G_6_ '!#REF!</definedName>
    <definedName name="gti_16" localSheetId="11">'[11]Sqn_Abs_G_6_ '!#REF!</definedName>
    <definedName name="gti_16" localSheetId="7">'[11]Sqn_Abs_G_6_ '!#REF!</definedName>
    <definedName name="gti_16">'[11]Sqn_Abs_G_6_ '!#REF!</definedName>
    <definedName name="gti_17" localSheetId="8">'[10]Sqn_Abs_G_6_ '!#REF!</definedName>
    <definedName name="gti_17" localSheetId="9">'[10]Sqn_Abs_G_6_ '!#REF!</definedName>
    <definedName name="gti_17" localSheetId="11">'[10]Sqn_Abs_G_6_ '!#REF!</definedName>
    <definedName name="gti_17" localSheetId="7">'[10]Sqn_Abs_G_6_ '!#REF!</definedName>
    <definedName name="gti_17">'[10]Sqn_Abs_G_6_ '!#REF!</definedName>
    <definedName name="gti_19" localSheetId="8">'[11]Sqn_Abs_G_6_ '!#REF!</definedName>
    <definedName name="gti_19" localSheetId="9">'[11]Sqn_Abs_G_6_ '!#REF!</definedName>
    <definedName name="gti_19" localSheetId="11">'[11]Sqn_Abs_G_6_ '!#REF!</definedName>
    <definedName name="gti_19" localSheetId="7">'[11]Sqn_Abs_G_6_ '!#REF!</definedName>
    <definedName name="gti_19">'[11]Sqn_Abs_G_6_ '!#REF!</definedName>
    <definedName name="gti_20" localSheetId="8">'[11]Sqn_Abs_G_6_ '!#REF!</definedName>
    <definedName name="gti_20" localSheetId="9">'[11]Sqn_Abs_G_6_ '!#REF!</definedName>
    <definedName name="gti_20" localSheetId="11">'[11]Sqn_Abs_G_6_ '!#REF!</definedName>
    <definedName name="gti_20" localSheetId="7">'[11]Sqn_Abs_G_6_ '!#REF!</definedName>
    <definedName name="gti_20">'[11]Sqn_Abs_G_6_ '!#REF!</definedName>
    <definedName name="gti_23" localSheetId="8">'[11]Sqn_Abs_G_6_ '!#REF!</definedName>
    <definedName name="gti_23" localSheetId="9">'[11]Sqn_Abs_G_6_ '!#REF!</definedName>
    <definedName name="gti_23" localSheetId="11">'[11]Sqn_Abs_G_6_ '!#REF!</definedName>
    <definedName name="gti_23" localSheetId="7">'[11]Sqn_Abs_G_6_ '!#REF!</definedName>
    <definedName name="gti_23">'[11]Sqn_Abs_G_6_ '!#REF!</definedName>
    <definedName name="gti_4" localSheetId="8">'[10]Sqn_Abs_G_6_ '!#REF!</definedName>
    <definedName name="gti_4" localSheetId="9">'[10]Sqn_Abs_G_6_ '!#REF!</definedName>
    <definedName name="gti_4" localSheetId="11">'[10]Sqn_Abs_G_6_ '!#REF!</definedName>
    <definedName name="gti_4" localSheetId="7">'[10]Sqn_Abs_G_6_ '!#REF!</definedName>
    <definedName name="gti_4">'[10]Sqn_Abs_G_6_ '!#REF!</definedName>
    <definedName name="gti_8" localSheetId="8">'[10]Sqn_Abs_G_6_ '!#REF!</definedName>
    <definedName name="gti_8" localSheetId="9">'[10]Sqn_Abs_G_6_ '!#REF!</definedName>
    <definedName name="gti_8" localSheetId="11">'[10]Sqn_Abs_G_6_ '!#REF!</definedName>
    <definedName name="gti_8" localSheetId="7">'[10]Sqn_Abs_G_6_ '!#REF!</definedName>
    <definedName name="gti_8">'[10]Sqn_Abs_G_6_ '!#REF!</definedName>
    <definedName name="gti_9" localSheetId="8">'[10]Sqn_Abs_G_6_ '!#REF!</definedName>
    <definedName name="gti_9" localSheetId="9">'[10]Sqn_Abs_G_6_ '!#REF!</definedName>
    <definedName name="gti_9" localSheetId="11">'[10]Sqn_Abs_G_6_ '!#REF!</definedName>
    <definedName name="gti_9" localSheetId="7">'[10]Sqn_Abs_G_6_ '!#REF!</definedName>
    <definedName name="gti_9">'[10]Sqn_Abs_G_6_ '!#REF!</definedName>
    <definedName name="gtib" localSheetId="8">'[10]Sqn_Abs_G_6_ '!#REF!</definedName>
    <definedName name="gtib" localSheetId="9">'[10]Sqn_Abs_G_6_ '!#REF!</definedName>
    <definedName name="gtib" localSheetId="11">'[10]Sqn_Abs_G_6_ '!#REF!</definedName>
    <definedName name="gtib" localSheetId="7">'[10]Sqn_Abs_G_6_ '!#REF!</definedName>
    <definedName name="gtib">'[10]Sqn_Abs_G_6_ '!#REF!</definedName>
    <definedName name="gtib_1" localSheetId="8">'[10]Sqn_Abs_G_6_ '!#REF!</definedName>
    <definedName name="gtib_1" localSheetId="9">'[10]Sqn_Abs_G_6_ '!#REF!</definedName>
    <definedName name="gtib_1" localSheetId="11">'[10]Sqn_Abs_G_6_ '!#REF!</definedName>
    <definedName name="gtib_1" localSheetId="7">'[10]Sqn_Abs_G_6_ '!#REF!</definedName>
    <definedName name="gtib_1">'[10]Sqn_Abs_G_6_ '!#REF!</definedName>
    <definedName name="gtib_10" localSheetId="8">'[10]Sqn_Abs_G_6_ '!#REF!</definedName>
    <definedName name="gtib_10" localSheetId="9">'[10]Sqn_Abs_G_6_ '!#REF!</definedName>
    <definedName name="gtib_10" localSheetId="11">'[10]Sqn_Abs_G_6_ '!#REF!</definedName>
    <definedName name="gtib_10" localSheetId="7">'[10]Sqn_Abs_G_6_ '!#REF!</definedName>
    <definedName name="gtib_10">'[10]Sqn_Abs_G_6_ '!#REF!</definedName>
    <definedName name="gtib_11" localSheetId="8">'[10]Sqn_Abs_G_6_ '!#REF!</definedName>
    <definedName name="gtib_11" localSheetId="9">'[10]Sqn_Abs_G_6_ '!#REF!</definedName>
    <definedName name="gtib_11" localSheetId="11">'[10]Sqn_Abs_G_6_ '!#REF!</definedName>
    <definedName name="gtib_11" localSheetId="7">'[10]Sqn_Abs_G_6_ '!#REF!</definedName>
    <definedName name="gtib_11">'[10]Sqn_Abs_G_6_ '!#REF!</definedName>
    <definedName name="gtib_13" localSheetId="8">'[11]Sqn_Abs_G_6_ '!#REF!</definedName>
    <definedName name="gtib_13" localSheetId="9">'[11]Sqn_Abs_G_6_ '!#REF!</definedName>
    <definedName name="gtib_13" localSheetId="11">'[11]Sqn_Abs_G_6_ '!#REF!</definedName>
    <definedName name="gtib_13" localSheetId="7">'[11]Sqn_Abs_G_6_ '!#REF!</definedName>
    <definedName name="gtib_13">'[11]Sqn_Abs_G_6_ '!#REF!</definedName>
    <definedName name="gtib_14" localSheetId="8">'[11]Sqn_Abs_G_6_ '!#REF!</definedName>
    <definedName name="gtib_14" localSheetId="9">'[11]Sqn_Abs_G_6_ '!#REF!</definedName>
    <definedName name="gtib_14" localSheetId="11">'[11]Sqn_Abs_G_6_ '!#REF!</definedName>
    <definedName name="gtib_14" localSheetId="7">'[11]Sqn_Abs_G_6_ '!#REF!</definedName>
    <definedName name="gtib_14">'[11]Sqn_Abs_G_6_ '!#REF!</definedName>
    <definedName name="gtib_16" localSheetId="8">'[11]Sqn_Abs_G_6_ '!#REF!</definedName>
    <definedName name="gtib_16" localSheetId="9">'[11]Sqn_Abs_G_6_ '!#REF!</definedName>
    <definedName name="gtib_16" localSheetId="11">'[11]Sqn_Abs_G_6_ '!#REF!</definedName>
    <definedName name="gtib_16" localSheetId="7">'[11]Sqn_Abs_G_6_ '!#REF!</definedName>
    <definedName name="gtib_16">'[11]Sqn_Abs_G_6_ '!#REF!</definedName>
    <definedName name="gtib_17" localSheetId="8">'[10]Sqn_Abs_G_6_ '!#REF!</definedName>
    <definedName name="gtib_17" localSheetId="9">'[10]Sqn_Abs_G_6_ '!#REF!</definedName>
    <definedName name="gtib_17" localSheetId="11">'[10]Sqn_Abs_G_6_ '!#REF!</definedName>
    <definedName name="gtib_17" localSheetId="7">'[10]Sqn_Abs_G_6_ '!#REF!</definedName>
    <definedName name="gtib_17">'[10]Sqn_Abs_G_6_ '!#REF!</definedName>
    <definedName name="gtib_19" localSheetId="8">'[11]Sqn_Abs_G_6_ '!#REF!</definedName>
    <definedName name="gtib_19" localSheetId="9">'[11]Sqn_Abs_G_6_ '!#REF!</definedName>
    <definedName name="gtib_19" localSheetId="11">'[11]Sqn_Abs_G_6_ '!#REF!</definedName>
    <definedName name="gtib_19" localSheetId="7">'[11]Sqn_Abs_G_6_ '!#REF!</definedName>
    <definedName name="gtib_19">'[11]Sqn_Abs_G_6_ '!#REF!</definedName>
    <definedName name="gtib_20" localSheetId="8">'[11]Sqn_Abs_G_6_ '!#REF!</definedName>
    <definedName name="gtib_20" localSheetId="9">'[11]Sqn_Abs_G_6_ '!#REF!</definedName>
    <definedName name="gtib_20" localSheetId="11">'[11]Sqn_Abs_G_6_ '!#REF!</definedName>
    <definedName name="gtib_20" localSheetId="7">'[11]Sqn_Abs_G_6_ '!#REF!</definedName>
    <definedName name="gtib_20">'[11]Sqn_Abs_G_6_ '!#REF!</definedName>
    <definedName name="gtib_23" localSheetId="8">'[11]Sqn_Abs_G_6_ '!#REF!</definedName>
    <definedName name="gtib_23" localSheetId="9">'[11]Sqn_Abs_G_6_ '!#REF!</definedName>
    <definedName name="gtib_23" localSheetId="11">'[11]Sqn_Abs_G_6_ '!#REF!</definedName>
    <definedName name="gtib_23" localSheetId="7">'[11]Sqn_Abs_G_6_ '!#REF!</definedName>
    <definedName name="gtib_23">'[11]Sqn_Abs_G_6_ '!#REF!</definedName>
    <definedName name="gtib_4" localSheetId="8">'[10]Sqn_Abs_G_6_ '!#REF!</definedName>
    <definedName name="gtib_4" localSheetId="9">'[10]Sqn_Abs_G_6_ '!#REF!</definedName>
    <definedName name="gtib_4" localSheetId="11">'[10]Sqn_Abs_G_6_ '!#REF!</definedName>
    <definedName name="gtib_4" localSheetId="7">'[10]Sqn_Abs_G_6_ '!#REF!</definedName>
    <definedName name="gtib_4">'[10]Sqn_Abs_G_6_ '!#REF!</definedName>
    <definedName name="gtib_8" localSheetId="8">'[10]Sqn_Abs_G_6_ '!#REF!</definedName>
    <definedName name="gtib_8" localSheetId="9">'[10]Sqn_Abs_G_6_ '!#REF!</definedName>
    <definedName name="gtib_8" localSheetId="11">'[10]Sqn_Abs_G_6_ '!#REF!</definedName>
    <definedName name="gtib_8" localSheetId="7">'[10]Sqn_Abs_G_6_ '!#REF!</definedName>
    <definedName name="gtib_8">'[10]Sqn_Abs_G_6_ '!#REF!</definedName>
    <definedName name="gtib_9" localSheetId="8">'[10]Sqn_Abs_G_6_ '!#REF!</definedName>
    <definedName name="gtib_9" localSheetId="9">'[10]Sqn_Abs_G_6_ '!#REF!</definedName>
    <definedName name="gtib_9" localSheetId="11">'[10]Sqn_Abs_G_6_ '!#REF!</definedName>
    <definedName name="gtib_9" localSheetId="7">'[10]Sqn_Abs_G_6_ '!#REF!</definedName>
    <definedName name="gtib_9">'[10]Sqn_Abs_G_6_ '!#REF!</definedName>
    <definedName name="gyudfudfghjdfg" localSheetId="8">[35]Electrical!#REF!</definedName>
    <definedName name="gyudfudfghjdfg" localSheetId="9">[35]Electrical!#REF!</definedName>
    <definedName name="gyudfudfghjdfg" localSheetId="11">[35]Electrical!#REF!</definedName>
    <definedName name="gyudfudfghjdfg" localSheetId="7">[35]Electrical!#REF!</definedName>
    <definedName name="gyudfudfghjdfg">[35]Electrical!#REF!</definedName>
    <definedName name="gyudfudfghjdfg_1" localSheetId="8">[35]Electrical!#REF!</definedName>
    <definedName name="gyudfudfghjdfg_1" localSheetId="9">[35]Electrical!#REF!</definedName>
    <definedName name="gyudfudfghjdfg_1" localSheetId="11">[35]Electrical!#REF!</definedName>
    <definedName name="gyudfudfghjdfg_1" localSheetId="7">[35]Electrical!#REF!</definedName>
    <definedName name="gyudfudfghjdfg_1">[35]Electrical!#REF!</definedName>
    <definedName name="gyudfudfghjdfg_10" localSheetId="8">[35]Electrical!#REF!</definedName>
    <definedName name="gyudfudfghjdfg_10" localSheetId="9">[35]Electrical!#REF!</definedName>
    <definedName name="gyudfudfghjdfg_10" localSheetId="11">[35]Electrical!#REF!</definedName>
    <definedName name="gyudfudfghjdfg_10" localSheetId="7">[35]Electrical!#REF!</definedName>
    <definedName name="gyudfudfghjdfg_10">[35]Electrical!#REF!</definedName>
    <definedName name="gyudfudfghjdfg_11" localSheetId="8">[35]Electrical!#REF!</definedName>
    <definedName name="gyudfudfghjdfg_11" localSheetId="9">[35]Electrical!#REF!</definedName>
    <definedName name="gyudfudfghjdfg_11" localSheetId="11">[35]Electrical!#REF!</definedName>
    <definedName name="gyudfudfghjdfg_11" localSheetId="7">[35]Electrical!#REF!</definedName>
    <definedName name="gyudfudfghjdfg_11">[35]Electrical!#REF!</definedName>
    <definedName name="gyudfudfghjdfg_12" localSheetId="8">[35]Electrical!#REF!</definedName>
    <definedName name="gyudfudfghjdfg_12" localSheetId="9">[35]Electrical!#REF!</definedName>
    <definedName name="gyudfudfghjdfg_12" localSheetId="11">[35]Electrical!#REF!</definedName>
    <definedName name="gyudfudfghjdfg_12" localSheetId="7">[35]Electrical!#REF!</definedName>
    <definedName name="gyudfudfghjdfg_12">[35]Electrical!#REF!</definedName>
    <definedName name="gyudfudfghjdfg_13" localSheetId="8">[35]Electrical!#REF!</definedName>
    <definedName name="gyudfudfghjdfg_13" localSheetId="9">[35]Electrical!#REF!</definedName>
    <definedName name="gyudfudfghjdfg_13" localSheetId="11">[35]Electrical!#REF!</definedName>
    <definedName name="gyudfudfghjdfg_13" localSheetId="7">[35]Electrical!#REF!</definedName>
    <definedName name="gyudfudfghjdfg_13">[35]Electrical!#REF!</definedName>
    <definedName name="gyudfudfghjdfg_15" localSheetId="8">[35]Electrical!#REF!</definedName>
    <definedName name="gyudfudfghjdfg_15" localSheetId="9">[35]Electrical!#REF!</definedName>
    <definedName name="gyudfudfghjdfg_15" localSheetId="11">[35]Electrical!#REF!</definedName>
    <definedName name="gyudfudfghjdfg_15" localSheetId="7">[35]Electrical!#REF!</definedName>
    <definedName name="gyudfudfghjdfg_15">[35]Electrical!#REF!</definedName>
    <definedName name="gyudfudfghjdfg_16" localSheetId="8">[35]Electrical!#REF!</definedName>
    <definedName name="gyudfudfghjdfg_16" localSheetId="9">[35]Electrical!#REF!</definedName>
    <definedName name="gyudfudfghjdfg_16" localSheetId="11">[35]Electrical!#REF!</definedName>
    <definedName name="gyudfudfghjdfg_16" localSheetId="7">[35]Electrical!#REF!</definedName>
    <definedName name="gyudfudfghjdfg_16">[35]Electrical!#REF!</definedName>
    <definedName name="gyudfudfghjdfg_17" localSheetId="8">[35]Electrical!#REF!</definedName>
    <definedName name="gyudfudfghjdfg_17" localSheetId="9">[35]Electrical!#REF!</definedName>
    <definedName name="gyudfudfghjdfg_17" localSheetId="11">[35]Electrical!#REF!</definedName>
    <definedName name="gyudfudfghjdfg_17" localSheetId="7">[35]Electrical!#REF!</definedName>
    <definedName name="gyudfudfghjdfg_17">[35]Electrical!#REF!</definedName>
    <definedName name="gyudfudfghjdfg_19" localSheetId="8">[35]Electrical!#REF!</definedName>
    <definedName name="gyudfudfghjdfg_19" localSheetId="9">[35]Electrical!#REF!</definedName>
    <definedName name="gyudfudfghjdfg_19" localSheetId="11">[35]Electrical!#REF!</definedName>
    <definedName name="gyudfudfghjdfg_19" localSheetId="7">[35]Electrical!#REF!</definedName>
    <definedName name="gyudfudfghjdfg_19">[35]Electrical!#REF!</definedName>
    <definedName name="gyudfudfghjdfg_4" localSheetId="8">[35]Electrical!#REF!</definedName>
    <definedName name="gyudfudfghjdfg_4" localSheetId="9">[35]Electrical!#REF!</definedName>
    <definedName name="gyudfudfghjdfg_4" localSheetId="11">[35]Electrical!#REF!</definedName>
    <definedName name="gyudfudfghjdfg_4" localSheetId="7">[35]Electrical!#REF!</definedName>
    <definedName name="gyudfudfghjdfg_4">[35]Electrical!#REF!</definedName>
    <definedName name="gyudfudfghjdfg_8" localSheetId="8">[35]Electrical!#REF!</definedName>
    <definedName name="gyudfudfghjdfg_8" localSheetId="9">[35]Electrical!#REF!</definedName>
    <definedName name="gyudfudfghjdfg_8" localSheetId="11">[35]Electrical!#REF!</definedName>
    <definedName name="gyudfudfghjdfg_8" localSheetId="7">[35]Electrical!#REF!</definedName>
    <definedName name="gyudfudfghjdfg_8">[35]Electrical!#REF!</definedName>
    <definedName name="gyudfudfghjdfg_9" localSheetId="8">[35]Electrical!#REF!</definedName>
    <definedName name="gyudfudfghjdfg_9" localSheetId="9">[35]Electrical!#REF!</definedName>
    <definedName name="gyudfudfghjdfg_9" localSheetId="11">[35]Electrical!#REF!</definedName>
    <definedName name="gyudfudfghjdfg_9" localSheetId="7">[35]Electrical!#REF!</definedName>
    <definedName name="gyudfudfghjdfg_9">[35]Electrical!#REF!</definedName>
    <definedName name="h">[26]Quotation!$AK$4</definedName>
    <definedName name="H810." localSheetId="3">#REF!</definedName>
    <definedName name="H810." localSheetId="8">#REF!</definedName>
    <definedName name="H810." localSheetId="9">#REF!</definedName>
    <definedName name="H810." localSheetId="11">#REF!</definedName>
    <definedName name="H810." localSheetId="7">#REF!</definedName>
    <definedName name="H810.">#REF!</definedName>
    <definedName name="H810._13" localSheetId="3">#REF!</definedName>
    <definedName name="H810._13" localSheetId="8">#REF!</definedName>
    <definedName name="H810._13" localSheetId="9">#REF!</definedName>
    <definedName name="H810._13" localSheetId="11">#REF!</definedName>
    <definedName name="H810._13" localSheetId="7">#REF!</definedName>
    <definedName name="H810._13">#REF!</definedName>
    <definedName name="H810._14" localSheetId="3">#REF!</definedName>
    <definedName name="H810._14" localSheetId="8">#REF!</definedName>
    <definedName name="H810._14" localSheetId="9">#REF!</definedName>
    <definedName name="H810._14" localSheetId="11">#REF!</definedName>
    <definedName name="H810._14" localSheetId="7">#REF!</definedName>
    <definedName name="H810._14">#REF!</definedName>
    <definedName name="H810._16" localSheetId="8">#REF!</definedName>
    <definedName name="H810._16" localSheetId="9">#REF!</definedName>
    <definedName name="H810._16" localSheetId="11">#REF!</definedName>
    <definedName name="H810._16" localSheetId="7">#REF!</definedName>
    <definedName name="H810._16">#REF!</definedName>
    <definedName name="H810._17" localSheetId="8">#REF!</definedName>
    <definedName name="H810._17" localSheetId="9">#REF!</definedName>
    <definedName name="H810._17" localSheetId="11">#REF!</definedName>
    <definedName name="H810._17" localSheetId="7">#REF!</definedName>
    <definedName name="H810._17">#REF!</definedName>
    <definedName name="H810._19" localSheetId="8">#REF!</definedName>
    <definedName name="H810._19" localSheetId="9">#REF!</definedName>
    <definedName name="H810._19" localSheetId="11">#REF!</definedName>
    <definedName name="H810._19" localSheetId="7">#REF!</definedName>
    <definedName name="H810._19">#REF!</definedName>
    <definedName name="H810._20" localSheetId="8">#REF!</definedName>
    <definedName name="H810._20" localSheetId="9">#REF!</definedName>
    <definedName name="H810._20" localSheetId="11">#REF!</definedName>
    <definedName name="H810._20" localSheetId="7">#REF!</definedName>
    <definedName name="H810._20">#REF!</definedName>
    <definedName name="H810._23" localSheetId="8">#REF!</definedName>
    <definedName name="H810._23" localSheetId="9">#REF!</definedName>
    <definedName name="H810._23" localSheetId="11">#REF!</definedName>
    <definedName name="H810._23" localSheetId="7">#REF!</definedName>
    <definedName name="H810._23">#REF!</definedName>
    <definedName name="H810._3" localSheetId="8">#REF!</definedName>
    <definedName name="H810._3" localSheetId="9">#REF!</definedName>
    <definedName name="H810._3" localSheetId="11">#REF!</definedName>
    <definedName name="H810._3" localSheetId="7">#REF!</definedName>
    <definedName name="H810._3">#REF!</definedName>
    <definedName name="Ham" localSheetId="8">#REF!</definedName>
    <definedName name="Ham" localSheetId="9">#REF!</definedName>
    <definedName name="Ham" localSheetId="11">#REF!</definedName>
    <definedName name="Ham" localSheetId="7">#REF!</definedName>
    <definedName name="Ham">#REF!</definedName>
    <definedName name="Ham_1" localSheetId="8">#REF!</definedName>
    <definedName name="Ham_1" localSheetId="9">#REF!</definedName>
    <definedName name="Ham_1" localSheetId="11">#REF!</definedName>
    <definedName name="Ham_1" localSheetId="7">#REF!</definedName>
    <definedName name="Ham_1">#REF!</definedName>
    <definedName name="Ham_10" localSheetId="8">#REF!</definedName>
    <definedName name="Ham_10" localSheetId="9">#REF!</definedName>
    <definedName name="Ham_10" localSheetId="11">#REF!</definedName>
    <definedName name="Ham_10" localSheetId="7">#REF!</definedName>
    <definedName name="Ham_10">#REF!</definedName>
    <definedName name="Ham_11" localSheetId="8">#REF!</definedName>
    <definedName name="Ham_11" localSheetId="9">#REF!</definedName>
    <definedName name="Ham_11" localSheetId="11">#REF!</definedName>
    <definedName name="Ham_11" localSheetId="7">#REF!</definedName>
    <definedName name="Ham_11">#REF!</definedName>
    <definedName name="Ham_13" localSheetId="8">#REF!</definedName>
    <definedName name="Ham_13" localSheetId="9">#REF!</definedName>
    <definedName name="Ham_13" localSheetId="11">#REF!</definedName>
    <definedName name="Ham_13" localSheetId="7">#REF!</definedName>
    <definedName name="Ham_13">#REF!</definedName>
    <definedName name="Ham_14" localSheetId="8">#REF!</definedName>
    <definedName name="Ham_14" localSheetId="9">#REF!</definedName>
    <definedName name="Ham_14" localSheetId="11">#REF!</definedName>
    <definedName name="Ham_14" localSheetId="7">#REF!</definedName>
    <definedName name="Ham_14">#REF!</definedName>
    <definedName name="Ham_15" localSheetId="8">#REF!</definedName>
    <definedName name="Ham_15" localSheetId="9">#REF!</definedName>
    <definedName name="Ham_15" localSheetId="11">#REF!</definedName>
    <definedName name="Ham_15" localSheetId="7">#REF!</definedName>
    <definedName name="Ham_15">#REF!</definedName>
    <definedName name="Ham_16" localSheetId="8">#REF!</definedName>
    <definedName name="Ham_16" localSheetId="9">#REF!</definedName>
    <definedName name="Ham_16" localSheetId="11">#REF!</definedName>
    <definedName name="Ham_16" localSheetId="7">#REF!</definedName>
    <definedName name="Ham_16">#REF!</definedName>
    <definedName name="Ham_17" localSheetId="8">#REF!</definedName>
    <definedName name="Ham_17" localSheetId="9">#REF!</definedName>
    <definedName name="Ham_17" localSheetId="11">#REF!</definedName>
    <definedName name="Ham_17" localSheetId="7">#REF!</definedName>
    <definedName name="Ham_17">#REF!</definedName>
    <definedName name="Ham_18" localSheetId="8">#REF!</definedName>
    <definedName name="Ham_18" localSheetId="9">#REF!</definedName>
    <definedName name="Ham_18" localSheetId="11">#REF!</definedName>
    <definedName name="Ham_18" localSheetId="7">#REF!</definedName>
    <definedName name="Ham_18">#REF!</definedName>
    <definedName name="Ham_19" localSheetId="8">#REF!</definedName>
    <definedName name="Ham_19" localSheetId="9">#REF!</definedName>
    <definedName name="Ham_19" localSheetId="11">#REF!</definedName>
    <definedName name="Ham_19" localSheetId="7">#REF!</definedName>
    <definedName name="Ham_19">#REF!</definedName>
    <definedName name="Ham_20" localSheetId="8">#REF!</definedName>
    <definedName name="Ham_20" localSheetId="9">#REF!</definedName>
    <definedName name="Ham_20" localSheetId="11">#REF!</definedName>
    <definedName name="Ham_20" localSheetId="7">#REF!</definedName>
    <definedName name="Ham_20">#REF!</definedName>
    <definedName name="Ham_23" localSheetId="8">#REF!</definedName>
    <definedName name="Ham_23" localSheetId="9">#REF!</definedName>
    <definedName name="Ham_23" localSheetId="11">#REF!</definedName>
    <definedName name="Ham_23" localSheetId="7">#REF!</definedName>
    <definedName name="Ham_23">#REF!</definedName>
    <definedName name="Ham_3" localSheetId="8">#REF!</definedName>
    <definedName name="Ham_3" localSheetId="9">#REF!</definedName>
    <definedName name="Ham_3" localSheetId="11">#REF!</definedName>
    <definedName name="Ham_3" localSheetId="7">#REF!</definedName>
    <definedName name="Ham_3">#REF!</definedName>
    <definedName name="Ham_4" localSheetId="8">#REF!</definedName>
    <definedName name="Ham_4" localSheetId="9">#REF!</definedName>
    <definedName name="Ham_4" localSheetId="11">#REF!</definedName>
    <definedName name="Ham_4" localSheetId="7">#REF!</definedName>
    <definedName name="Ham_4">#REF!</definedName>
    <definedName name="Ham_8" localSheetId="8">#REF!</definedName>
    <definedName name="Ham_8" localSheetId="9">#REF!</definedName>
    <definedName name="Ham_8" localSheetId="11">#REF!</definedName>
    <definedName name="Ham_8" localSheetId="7">#REF!</definedName>
    <definedName name="Ham_8">#REF!</definedName>
    <definedName name="Ham_9" localSheetId="8">#REF!</definedName>
    <definedName name="Ham_9" localSheetId="9">#REF!</definedName>
    <definedName name="Ham_9" localSheetId="11">#REF!</definedName>
    <definedName name="Ham_9" localSheetId="7">#REF!</definedName>
    <definedName name="Ham_9">#REF!</definedName>
    <definedName name="Hammerman" localSheetId="8">#REF!</definedName>
    <definedName name="Hammerman" localSheetId="9">#REF!</definedName>
    <definedName name="Hammerman" localSheetId="11">#REF!</definedName>
    <definedName name="Hammerman" localSheetId="7">#REF!</definedName>
    <definedName name="Hammerman">#REF!</definedName>
    <definedName name="hcurb">[21]data!$I$38</definedName>
    <definedName name="He" localSheetId="3">#REF!</definedName>
    <definedName name="He" localSheetId="8">#REF!</definedName>
    <definedName name="He" localSheetId="9">#REF!</definedName>
    <definedName name="He" localSheetId="11">#REF!</definedName>
    <definedName name="He" localSheetId="7">#REF!</definedName>
    <definedName name="He">#REF!</definedName>
    <definedName name="he_13" localSheetId="3">#REF!</definedName>
    <definedName name="he_13" localSheetId="8">#REF!</definedName>
    <definedName name="he_13" localSheetId="9">#REF!</definedName>
    <definedName name="he_13" localSheetId="11">#REF!</definedName>
    <definedName name="he_13" localSheetId="7">#REF!</definedName>
    <definedName name="he_13">#REF!</definedName>
    <definedName name="he_14" localSheetId="3">#REF!</definedName>
    <definedName name="he_14" localSheetId="8">#REF!</definedName>
    <definedName name="he_14" localSheetId="9">#REF!</definedName>
    <definedName name="he_14" localSheetId="11">#REF!</definedName>
    <definedName name="he_14" localSheetId="7">#REF!</definedName>
    <definedName name="he_14">#REF!</definedName>
    <definedName name="he_15" localSheetId="8">#REF!</definedName>
    <definedName name="he_15" localSheetId="9">#REF!</definedName>
    <definedName name="he_15" localSheetId="11">#REF!</definedName>
    <definedName name="he_15" localSheetId="7">#REF!</definedName>
    <definedName name="he_15">#REF!</definedName>
    <definedName name="he_16" localSheetId="8">#REF!</definedName>
    <definedName name="he_16" localSheetId="9">#REF!</definedName>
    <definedName name="he_16" localSheetId="11">#REF!</definedName>
    <definedName name="he_16" localSheetId="7">#REF!</definedName>
    <definedName name="he_16">#REF!</definedName>
    <definedName name="he_17" localSheetId="8">#REF!</definedName>
    <definedName name="he_17" localSheetId="9">#REF!</definedName>
    <definedName name="he_17" localSheetId="11">#REF!</definedName>
    <definedName name="he_17" localSheetId="7">#REF!</definedName>
    <definedName name="he_17">#REF!</definedName>
    <definedName name="he_19" localSheetId="8">#REF!</definedName>
    <definedName name="he_19" localSheetId="9">#REF!</definedName>
    <definedName name="he_19" localSheetId="11">#REF!</definedName>
    <definedName name="he_19" localSheetId="7">#REF!</definedName>
    <definedName name="he_19">#REF!</definedName>
    <definedName name="he_20" localSheetId="8">#REF!</definedName>
    <definedName name="he_20" localSheetId="9">#REF!</definedName>
    <definedName name="he_20" localSheetId="11">#REF!</definedName>
    <definedName name="he_20" localSheetId="7">#REF!</definedName>
    <definedName name="he_20">#REF!</definedName>
    <definedName name="he_21" localSheetId="8">#REF!</definedName>
    <definedName name="he_21" localSheetId="9">#REF!</definedName>
    <definedName name="he_21" localSheetId="11">#REF!</definedName>
    <definedName name="he_21" localSheetId="7">#REF!</definedName>
    <definedName name="he_21">#REF!</definedName>
    <definedName name="he_23" localSheetId="8">#REF!</definedName>
    <definedName name="he_23" localSheetId="9">#REF!</definedName>
    <definedName name="he_23" localSheetId="11">#REF!</definedName>
    <definedName name="he_23" localSheetId="7">#REF!</definedName>
    <definedName name="he_23">#REF!</definedName>
    <definedName name="he_3" localSheetId="8">#REF!</definedName>
    <definedName name="he_3" localSheetId="9">#REF!</definedName>
    <definedName name="he_3" localSheetId="11">#REF!</definedName>
    <definedName name="he_3" localSheetId="7">#REF!</definedName>
    <definedName name="he_3">#REF!</definedName>
    <definedName name="headblacksmith" localSheetId="8">#REF!</definedName>
    <definedName name="headblacksmith" localSheetId="9">#REF!</definedName>
    <definedName name="headblacksmith" localSheetId="11">#REF!</definedName>
    <definedName name="headblacksmith" localSheetId="7">#REF!</definedName>
    <definedName name="headblacksmith">#REF!</definedName>
    <definedName name="Header_Row" localSheetId="4">ROW(#REF!)</definedName>
    <definedName name="Header_Row" localSheetId="8">ROW(#REF!)</definedName>
    <definedName name="Header_Row" localSheetId="9">ROW(#REF!)</definedName>
    <definedName name="Header_Row" localSheetId="11">ROW(#REF!)</definedName>
    <definedName name="Header_Row" localSheetId="2">ROW(#REF!)</definedName>
    <definedName name="Header_Row" localSheetId="7">ROW(#REF!)</definedName>
    <definedName name="Header_Row">ROW(#REF!)</definedName>
    <definedName name="headmason" localSheetId="8">#REF!</definedName>
    <definedName name="headmason" localSheetId="9">#REF!</definedName>
    <definedName name="headmason" localSheetId="11">#REF!</definedName>
    <definedName name="headmason" localSheetId="7">#REF!</definedName>
    <definedName name="headmason">#REF!</definedName>
    <definedName name="Hel" localSheetId="8">#REF!</definedName>
    <definedName name="Hel" localSheetId="9">#REF!</definedName>
    <definedName name="Hel" localSheetId="11">#REF!</definedName>
    <definedName name="Hel" localSheetId="7">#REF!</definedName>
    <definedName name="Hel">#REF!</definedName>
    <definedName name="Hel_1" localSheetId="8">#REF!</definedName>
    <definedName name="Hel_1" localSheetId="9">#REF!</definedName>
    <definedName name="Hel_1" localSheetId="11">#REF!</definedName>
    <definedName name="Hel_1" localSheetId="7">#REF!</definedName>
    <definedName name="Hel_1">#REF!</definedName>
    <definedName name="Hel_10" localSheetId="8">#REF!</definedName>
    <definedName name="Hel_10" localSheetId="9">#REF!</definedName>
    <definedName name="Hel_10" localSheetId="11">#REF!</definedName>
    <definedName name="Hel_10" localSheetId="7">#REF!</definedName>
    <definedName name="Hel_10">#REF!</definedName>
    <definedName name="Hel_11" localSheetId="8">#REF!</definedName>
    <definedName name="Hel_11" localSheetId="9">#REF!</definedName>
    <definedName name="Hel_11" localSheetId="11">#REF!</definedName>
    <definedName name="Hel_11" localSheetId="7">#REF!</definedName>
    <definedName name="Hel_11">#REF!</definedName>
    <definedName name="Hel_13" localSheetId="8">#REF!</definedName>
    <definedName name="Hel_13" localSheetId="9">#REF!</definedName>
    <definedName name="Hel_13" localSheetId="11">#REF!</definedName>
    <definedName name="Hel_13" localSheetId="7">#REF!</definedName>
    <definedName name="Hel_13">#REF!</definedName>
    <definedName name="Hel_14" localSheetId="8">#REF!</definedName>
    <definedName name="Hel_14" localSheetId="9">#REF!</definedName>
    <definedName name="Hel_14" localSheetId="11">#REF!</definedName>
    <definedName name="Hel_14" localSheetId="7">#REF!</definedName>
    <definedName name="Hel_14">#REF!</definedName>
    <definedName name="Hel_15" localSheetId="8">#REF!</definedName>
    <definedName name="Hel_15" localSheetId="9">#REF!</definedName>
    <definedName name="Hel_15" localSheetId="11">#REF!</definedName>
    <definedName name="Hel_15" localSheetId="7">#REF!</definedName>
    <definedName name="Hel_15">#REF!</definedName>
    <definedName name="Hel_16" localSheetId="8">#REF!</definedName>
    <definedName name="Hel_16" localSheetId="9">#REF!</definedName>
    <definedName name="Hel_16" localSheetId="11">#REF!</definedName>
    <definedName name="Hel_16" localSheetId="7">#REF!</definedName>
    <definedName name="Hel_16">#REF!</definedName>
    <definedName name="Hel_17" localSheetId="8">#REF!</definedName>
    <definedName name="Hel_17" localSheetId="9">#REF!</definedName>
    <definedName name="Hel_17" localSheetId="11">#REF!</definedName>
    <definedName name="Hel_17" localSheetId="7">#REF!</definedName>
    <definedName name="Hel_17">#REF!</definedName>
    <definedName name="Hel_18" localSheetId="8">#REF!</definedName>
    <definedName name="Hel_18" localSheetId="9">#REF!</definedName>
    <definedName name="Hel_18" localSheetId="11">#REF!</definedName>
    <definedName name="Hel_18" localSheetId="7">#REF!</definedName>
    <definedName name="Hel_18">#REF!</definedName>
    <definedName name="Hel_19" localSheetId="8">#REF!</definedName>
    <definedName name="Hel_19" localSheetId="9">#REF!</definedName>
    <definedName name="Hel_19" localSheetId="11">#REF!</definedName>
    <definedName name="Hel_19" localSheetId="7">#REF!</definedName>
    <definedName name="Hel_19">#REF!</definedName>
    <definedName name="Hel_20" localSheetId="8">#REF!</definedName>
    <definedName name="Hel_20" localSheetId="9">#REF!</definedName>
    <definedName name="Hel_20" localSheetId="11">#REF!</definedName>
    <definedName name="Hel_20" localSheetId="7">#REF!</definedName>
    <definedName name="Hel_20">#REF!</definedName>
    <definedName name="Hel_23" localSheetId="8">#REF!</definedName>
    <definedName name="Hel_23" localSheetId="9">#REF!</definedName>
    <definedName name="Hel_23" localSheetId="11">#REF!</definedName>
    <definedName name="Hel_23" localSheetId="7">#REF!</definedName>
    <definedName name="Hel_23">#REF!</definedName>
    <definedName name="Hel_3" localSheetId="8">#REF!</definedName>
    <definedName name="Hel_3" localSheetId="9">#REF!</definedName>
    <definedName name="Hel_3" localSheetId="11">#REF!</definedName>
    <definedName name="Hel_3" localSheetId="7">#REF!</definedName>
    <definedName name="Hel_3">#REF!</definedName>
    <definedName name="Hel_4" localSheetId="8">#REF!</definedName>
    <definedName name="Hel_4" localSheetId="9">#REF!</definedName>
    <definedName name="Hel_4" localSheetId="11">#REF!</definedName>
    <definedName name="Hel_4" localSheetId="7">#REF!</definedName>
    <definedName name="Hel_4">#REF!</definedName>
    <definedName name="Hel_8" localSheetId="8">#REF!</definedName>
    <definedName name="Hel_8" localSheetId="9">#REF!</definedName>
    <definedName name="Hel_8" localSheetId="11">#REF!</definedName>
    <definedName name="Hel_8" localSheetId="7">#REF!</definedName>
    <definedName name="Hel_8">#REF!</definedName>
    <definedName name="Hel_9" localSheetId="8">#REF!</definedName>
    <definedName name="Hel_9" localSheetId="9">#REF!</definedName>
    <definedName name="Hel_9" localSheetId="11">#REF!</definedName>
    <definedName name="Hel_9" localSheetId="7">#REF!</definedName>
    <definedName name="Hel_9">#REF!</definedName>
    <definedName name="HFL" localSheetId="3">[36]loadcal!#REF!</definedName>
    <definedName name="HFL" localSheetId="8">[36]loadcal!#REF!</definedName>
    <definedName name="HFL" localSheetId="9">[36]loadcal!#REF!</definedName>
    <definedName name="HFL" localSheetId="11">[36]loadcal!#REF!</definedName>
    <definedName name="HFL" localSheetId="7">[36]loadcal!#REF!</definedName>
    <definedName name="HFL">[36]loadcal!#REF!</definedName>
    <definedName name="hha" localSheetId="4">#REF!</definedName>
    <definedName name="hha" localSheetId="3">#REF!</definedName>
    <definedName name="hha" localSheetId="8">#REF!</definedName>
    <definedName name="hha" localSheetId="9">#REF!</definedName>
    <definedName name="hha" localSheetId="11">#REF!</definedName>
    <definedName name="hha" localSheetId="2">#REF!</definedName>
    <definedName name="hha" localSheetId="7">#REF!</definedName>
    <definedName name="hha">#REF!</definedName>
    <definedName name="hi" localSheetId="3">#REF!</definedName>
    <definedName name="hi" localSheetId="8">#REF!</definedName>
    <definedName name="hi" localSheetId="9">#REF!</definedName>
    <definedName name="hi" localSheetId="11">#REF!</definedName>
    <definedName name="hi" localSheetId="7">#REF!</definedName>
    <definedName name="hi">#REF!</definedName>
    <definedName name="hia" localSheetId="4">#REF!</definedName>
    <definedName name="hia" localSheetId="10">#REF!</definedName>
    <definedName name="hia" localSheetId="8">#REF!</definedName>
    <definedName name="hia" localSheetId="9">#REF!</definedName>
    <definedName name="hia" localSheetId="11">#REF!</definedName>
    <definedName name="hia" localSheetId="2">#REF!</definedName>
    <definedName name="hia" localSheetId="7">#REF!</definedName>
    <definedName name="hia">#REF!</definedName>
    <definedName name="hj" localSheetId="8">#REF!</definedName>
    <definedName name="hj" localSheetId="9">#REF!</definedName>
    <definedName name="hj" localSheetId="11">#REF!</definedName>
    <definedName name="hj" localSheetId="7">#REF!</definedName>
    <definedName name="hj">#REF!</definedName>
    <definedName name="hl">[27]Formula!$D$36</definedName>
    <definedName name="hmplant" localSheetId="3">#REF!</definedName>
    <definedName name="hmplant" localSheetId="8">#REF!</definedName>
    <definedName name="hmplant" localSheetId="9">#REF!</definedName>
    <definedName name="hmplant" localSheetId="11">#REF!</definedName>
    <definedName name="hmplant" localSheetId="7">#REF!</definedName>
    <definedName name="hmplant">#REF!</definedName>
    <definedName name="ho" localSheetId="3">#REF!</definedName>
    <definedName name="ho" localSheetId="8">#REF!</definedName>
    <definedName name="ho" localSheetId="9">#REF!</definedName>
    <definedName name="ho" localSheetId="11">#REF!</definedName>
    <definedName name="ho" localSheetId="7">#REF!</definedName>
    <definedName name="ho">#REF!</definedName>
    <definedName name="hotmixplant" localSheetId="3">#REF!</definedName>
    <definedName name="hotmixplant" localSheetId="8">#REF!</definedName>
    <definedName name="hotmixplant" localSheetId="9">#REF!</definedName>
    <definedName name="hotmixplant" localSheetId="11">#REF!</definedName>
    <definedName name="hotmixplant" localSheetId="7">#REF!</definedName>
    <definedName name="hotmixplant">#REF!</definedName>
    <definedName name="hotmixsmall" localSheetId="8">#REF!</definedName>
    <definedName name="hotmixsmall" localSheetId="9">#REF!</definedName>
    <definedName name="hotmixsmall" localSheetId="11">#REF!</definedName>
    <definedName name="hotmixsmall" localSheetId="7">#REF!</definedName>
    <definedName name="hotmixsmall">#REF!</definedName>
    <definedName name="Hp" localSheetId="8">#REF!</definedName>
    <definedName name="Hp" localSheetId="9">#REF!</definedName>
    <definedName name="Hp" localSheetId="11">#REF!</definedName>
    <definedName name="Hp" localSheetId="7">#REF!</definedName>
    <definedName name="Hp">#REF!</definedName>
    <definedName name="Hrl" localSheetId="8">#REF!</definedName>
    <definedName name="Hrl" localSheetId="9">#REF!</definedName>
    <definedName name="Hrl" localSheetId="11">#REF!</definedName>
    <definedName name="Hrl" localSheetId="7">#REF!</definedName>
    <definedName name="Hrl">#REF!</definedName>
    <definedName name="hrt" localSheetId="8">#REF!</definedName>
    <definedName name="hrt" localSheetId="9">#REF!</definedName>
    <definedName name="hrt" localSheetId="11">#REF!</definedName>
    <definedName name="hrt" localSheetId="7">#REF!</definedName>
    <definedName name="hrt">#REF!</definedName>
    <definedName name="humepipe1200">'[37]Material '!$G$48</definedName>
    <definedName name="hvbglb" localSheetId="3">#REF!</definedName>
    <definedName name="hvbglb" localSheetId="8">#REF!</definedName>
    <definedName name="hvbglb" localSheetId="9">#REF!</definedName>
    <definedName name="hvbglb" localSheetId="11">#REF!</definedName>
    <definedName name="hvbglb" localSheetId="7">#REF!</definedName>
    <definedName name="hvbglb">#REF!</definedName>
    <definedName name="hydexcavator" localSheetId="3">#REF!</definedName>
    <definedName name="hydexcavator" localSheetId="8">#REF!</definedName>
    <definedName name="hydexcavator" localSheetId="9">#REF!</definedName>
    <definedName name="hydexcavator" localSheetId="11">#REF!</definedName>
    <definedName name="hydexcavator" localSheetId="7">#REF!</definedName>
    <definedName name="hydexcavator">#REF!</definedName>
    <definedName name="hysd">'[16]2.civil-RA'!$J$89</definedName>
    <definedName name="hysdpcc" localSheetId="3">#REF!</definedName>
    <definedName name="hysdpcc" localSheetId="8">#REF!</definedName>
    <definedName name="hysdpcc" localSheetId="9">#REF!</definedName>
    <definedName name="hysdpcc" localSheetId="11">#REF!</definedName>
    <definedName name="hysdpcc" localSheetId="7">#REF!</definedName>
    <definedName name="hysdpcc">#REF!</definedName>
    <definedName name="i" localSheetId="4">#REF!</definedName>
    <definedName name="i" localSheetId="3">#REF!</definedName>
    <definedName name="i" localSheetId="8">#REF!</definedName>
    <definedName name="i" localSheetId="9">#REF!</definedName>
    <definedName name="i" localSheetId="11">#REF!</definedName>
    <definedName name="i" localSheetId="2">#REF!</definedName>
    <definedName name="i" localSheetId="7">#REF!</definedName>
    <definedName name="i">#REF!</definedName>
    <definedName name="ic" localSheetId="3">#REF!</definedName>
    <definedName name="ic" localSheetId="8">#REF!</definedName>
    <definedName name="ic" localSheetId="9">#REF!</definedName>
    <definedName name="ic" localSheetId="11">#REF!</definedName>
    <definedName name="ic" localSheetId="7">#REF!</definedName>
    <definedName name="ic">#REF!</definedName>
    <definedName name="ic_4" localSheetId="8">#REF!</definedName>
    <definedName name="ic_4" localSheetId="9">#REF!</definedName>
    <definedName name="ic_4" localSheetId="11">#REF!</definedName>
    <definedName name="ic_4" localSheetId="7">#REF!</definedName>
    <definedName name="ic_4">#REF!</definedName>
    <definedName name="ICGD">[22]girder!$H$40</definedName>
    <definedName name="ICGTHK">[22]girder!$H$41</definedName>
    <definedName name="ICGW">[22]girder!$H$79</definedName>
    <definedName name="inAst1" localSheetId="3">#REF!</definedName>
    <definedName name="inAst1" localSheetId="8">#REF!</definedName>
    <definedName name="inAst1" localSheetId="9">#REF!</definedName>
    <definedName name="inAst1" localSheetId="11">#REF!</definedName>
    <definedName name="inAst1" localSheetId="7">#REF!</definedName>
    <definedName name="inAst1">#REF!</definedName>
    <definedName name="inAst3" localSheetId="3">#REF!</definedName>
    <definedName name="inAst3" localSheetId="8">#REF!</definedName>
    <definedName name="inAst3" localSheetId="9">#REF!</definedName>
    <definedName name="inAst3" localSheetId="11">#REF!</definedName>
    <definedName name="inAst3" localSheetId="7">#REF!</definedName>
    <definedName name="inAst3">#REF!</definedName>
    <definedName name="inAst4" localSheetId="3">#REF!</definedName>
    <definedName name="inAst4" localSheetId="8">#REF!</definedName>
    <definedName name="inAst4" localSheetId="9">#REF!</definedName>
    <definedName name="inAst4" localSheetId="11">#REF!</definedName>
    <definedName name="inAst4" localSheetId="7">#REF!</definedName>
    <definedName name="inAst4">#REF!</definedName>
    <definedName name="incgl" localSheetId="8">#REF!</definedName>
    <definedName name="incgl" localSheetId="9">#REF!</definedName>
    <definedName name="incgl" localSheetId="11">#REF!</definedName>
    <definedName name="incgl" localSheetId="7">#REF!</definedName>
    <definedName name="incgl">#REF!</definedName>
    <definedName name="inexudl" localSheetId="8">#REF!</definedName>
    <definedName name="inexudl" localSheetId="9">#REF!</definedName>
    <definedName name="inexudl" localSheetId="11">#REF!</definedName>
    <definedName name="inexudl" localSheetId="7">#REF!</definedName>
    <definedName name="inexudl">#REF!</definedName>
    <definedName name="ins" localSheetId="4">#REF!</definedName>
    <definedName name="ins" localSheetId="10">#REF!</definedName>
    <definedName name="ins" localSheetId="8">#REF!</definedName>
    <definedName name="ins" localSheetId="9">#REF!</definedName>
    <definedName name="ins" localSheetId="11">#REF!</definedName>
    <definedName name="ins" localSheetId="2">#REF!</definedName>
    <definedName name="ins" localSheetId="7">#REF!</definedName>
    <definedName name="ins">#REF!</definedName>
    <definedName name="Int" localSheetId="4">#REF!</definedName>
    <definedName name="Int" localSheetId="8">#REF!</definedName>
    <definedName name="Int" localSheetId="9">#REF!</definedName>
    <definedName name="Int" localSheetId="11">#REF!</definedName>
    <definedName name="Int" localSheetId="2">#REF!</definedName>
    <definedName name="Int" localSheetId="7">#REF!</definedName>
    <definedName name="Int">#REF!</definedName>
    <definedName name="Interest_Rate" localSheetId="4">#REF!</definedName>
    <definedName name="Interest_Rate" localSheetId="8">#REF!</definedName>
    <definedName name="Interest_Rate" localSheetId="9">#REF!</definedName>
    <definedName name="Interest_Rate" localSheetId="11">#REF!</definedName>
    <definedName name="Interest_Rate" localSheetId="2">#REF!</definedName>
    <definedName name="Interest_Rate" localSheetId="7">#REF!</definedName>
    <definedName name="Interest_Rate">#REF!</definedName>
    <definedName name="ITT" localSheetId="8">#REF!</definedName>
    <definedName name="ITT" localSheetId="9">#REF!</definedName>
    <definedName name="ITT" localSheetId="11">#REF!</definedName>
    <definedName name="ITT" localSheetId="7">#REF!</definedName>
    <definedName name="ITT">#REF!</definedName>
    <definedName name="IWT" localSheetId="8">#REF!</definedName>
    <definedName name="IWT" localSheetId="9">#REF!</definedName>
    <definedName name="IWT" localSheetId="11">#REF!</definedName>
    <definedName name="IWT" localSheetId="7">#REF!</definedName>
    <definedName name="IWT">#REF!</definedName>
    <definedName name="j">[7]analysis!$E$196</definedName>
    <definedName name="jack" localSheetId="3">#REF!</definedName>
    <definedName name="jack" localSheetId="8">#REF!</definedName>
    <definedName name="jack" localSheetId="9">#REF!</definedName>
    <definedName name="jack" localSheetId="11">#REF!</definedName>
    <definedName name="jack" localSheetId="7">#REF!</definedName>
    <definedName name="jack">#REF!</definedName>
    <definedName name="jayavel" localSheetId="4">#REF!</definedName>
    <definedName name="jayavel" localSheetId="3">#REF!</definedName>
    <definedName name="jayavel" localSheetId="8">#REF!</definedName>
    <definedName name="jayavel" localSheetId="9">#REF!</definedName>
    <definedName name="jayavel" localSheetId="11">#REF!</definedName>
    <definedName name="jayavel" localSheetId="2">#REF!</definedName>
    <definedName name="jayavel" localSheetId="7">#REF!</definedName>
    <definedName name="jayavel">#REF!</definedName>
    <definedName name="Jcm" localSheetId="3">#REF!</definedName>
    <definedName name="Jcm" localSheetId="8">#REF!</definedName>
    <definedName name="Jcm" localSheetId="9">#REF!</definedName>
    <definedName name="Jcm" localSheetId="11">#REF!</definedName>
    <definedName name="Jcm" localSheetId="7">#REF!</definedName>
    <definedName name="Jcm">#REF!</definedName>
    <definedName name="K" localSheetId="4">#REF!</definedName>
    <definedName name="K" localSheetId="10">#REF!</definedName>
    <definedName name="K" localSheetId="8">#REF!</definedName>
    <definedName name="K" localSheetId="9">#REF!</definedName>
    <definedName name="K" localSheetId="11">#REF!</definedName>
    <definedName name="K" localSheetId="2">#REF!</definedName>
    <definedName name="K" localSheetId="7">#REF!</definedName>
    <definedName name="K">#REF!</definedName>
    <definedName name="k404." localSheetId="4">#REF!</definedName>
    <definedName name="k404." localSheetId="10">#REF!</definedName>
    <definedName name="k404." localSheetId="8">#REF!</definedName>
    <definedName name="k404." localSheetId="9">#REF!</definedName>
    <definedName name="k404." localSheetId="11">#REF!</definedName>
    <definedName name="k404." localSheetId="2">#REF!</definedName>
    <definedName name="k404." localSheetId="7">#REF!</definedName>
    <definedName name="k404.">#REF!</definedName>
    <definedName name="kasper" localSheetId="4">#REF!</definedName>
    <definedName name="kasper" localSheetId="8">#REF!</definedName>
    <definedName name="kasper" localSheetId="9">#REF!</definedName>
    <definedName name="kasper" localSheetId="11">#REF!</definedName>
    <definedName name="kasper" localSheetId="2">#REF!</definedName>
    <definedName name="kasper" localSheetId="7">#REF!</definedName>
    <definedName name="kasper">#REF!</definedName>
    <definedName name="kci">[38]Comparative!$K$4</definedName>
    <definedName name="keerthi">'[18]2.civil-RA'!$K$13</definedName>
    <definedName name="Kerbcast" localSheetId="3">#REF!</definedName>
    <definedName name="Kerbcast" localSheetId="8">#REF!</definedName>
    <definedName name="Kerbcast" localSheetId="9">#REF!</definedName>
    <definedName name="Kerbcast" localSheetId="11">#REF!</definedName>
    <definedName name="Kerbcast" localSheetId="7">#REF!</definedName>
    <definedName name="Kerbcast">#REF!</definedName>
    <definedName name="KERBW">[3]girder!$H$30</definedName>
    <definedName name="khalasi" localSheetId="3">#REF!</definedName>
    <definedName name="khalasi" localSheetId="8">#REF!</definedName>
    <definedName name="khalasi" localSheetId="9">#REF!</definedName>
    <definedName name="khalasi" localSheetId="11">#REF!</definedName>
    <definedName name="khalasi" localSheetId="7">#REF!</definedName>
    <definedName name="khalasi">#REF!</definedName>
    <definedName name="kkkkkkkkkkkkk" localSheetId="8">#REF!</definedName>
    <definedName name="kkkkkkkkkkkkk" localSheetId="9">#REF!</definedName>
    <definedName name="kkkkkkkkkkkkk" localSheetId="11">#REF!</definedName>
    <definedName name="kkkkkkkkkkkkk" localSheetId="7">#REF!</definedName>
    <definedName name="kkkkkkkkkkkkk">#REF!</definedName>
    <definedName name="l" localSheetId="3">#REF!</definedName>
    <definedName name="l" localSheetId="8">#REF!</definedName>
    <definedName name="l" localSheetId="9">#REF!</definedName>
    <definedName name="l" localSheetId="11">#REF!</definedName>
    <definedName name="l" localSheetId="7">#REF!</definedName>
    <definedName name="l">#REF!</definedName>
    <definedName name="Last_Row" localSheetId="3">#N/A</definedName>
    <definedName name="Last_Row" localSheetId="8">#N/A</definedName>
    <definedName name="Last_Row" localSheetId="9">#N/A</definedName>
    <definedName name="Last_Row" localSheetId="11">#N/A</definedName>
    <definedName name="Last_Row">#N/A</definedName>
    <definedName name="Lcan">'[14]basic-data'!$D$12</definedName>
    <definedName name="le" localSheetId="3">#REF!</definedName>
    <definedName name="le" localSheetId="8">#REF!</definedName>
    <definedName name="le" localSheetId="9">#REF!</definedName>
    <definedName name="le" localSheetId="11">#REF!</definedName>
    <definedName name="le" localSheetId="7">#REF!</definedName>
    <definedName name="le">#REF!</definedName>
    <definedName name="len">[23]Intro!$L$153</definedName>
    <definedName name="limcount" hidden="1">1</definedName>
    <definedName name="Lin" localSheetId="3">#REF!</definedName>
    <definedName name="Lin" localSheetId="8">#REF!</definedName>
    <definedName name="Lin" localSheetId="9">#REF!</definedName>
    <definedName name="Lin" localSheetId="11">#REF!</definedName>
    <definedName name="Lin" localSheetId="7">#REF!</definedName>
    <definedName name="Lin">#REF!</definedName>
    <definedName name="Lin_1" localSheetId="3">#REF!</definedName>
    <definedName name="Lin_1" localSheetId="8">#REF!</definedName>
    <definedName name="Lin_1" localSheetId="9">#REF!</definedName>
    <definedName name="Lin_1" localSheetId="11">#REF!</definedName>
    <definedName name="Lin_1" localSheetId="7">#REF!</definedName>
    <definedName name="Lin_1">#REF!</definedName>
    <definedName name="Lin_10" localSheetId="3">#REF!</definedName>
    <definedName name="Lin_10" localSheetId="8">#REF!</definedName>
    <definedName name="Lin_10" localSheetId="9">#REF!</definedName>
    <definedName name="Lin_10" localSheetId="11">#REF!</definedName>
    <definedName name="Lin_10" localSheetId="7">#REF!</definedName>
    <definedName name="Lin_10">#REF!</definedName>
    <definedName name="Lin_11" localSheetId="8">#REF!</definedName>
    <definedName name="Lin_11" localSheetId="9">#REF!</definedName>
    <definedName name="Lin_11" localSheetId="11">#REF!</definedName>
    <definedName name="Lin_11" localSheetId="7">#REF!</definedName>
    <definedName name="Lin_11">#REF!</definedName>
    <definedName name="Lin_13" localSheetId="8">#REF!</definedName>
    <definedName name="Lin_13" localSheetId="9">#REF!</definedName>
    <definedName name="Lin_13" localSheetId="11">#REF!</definedName>
    <definedName name="Lin_13" localSheetId="7">#REF!</definedName>
    <definedName name="Lin_13">#REF!</definedName>
    <definedName name="Lin_14" localSheetId="8">#REF!</definedName>
    <definedName name="Lin_14" localSheetId="9">#REF!</definedName>
    <definedName name="Lin_14" localSheetId="11">#REF!</definedName>
    <definedName name="Lin_14" localSheetId="7">#REF!</definedName>
    <definedName name="Lin_14">#REF!</definedName>
    <definedName name="Lin_15" localSheetId="8">#REF!</definedName>
    <definedName name="Lin_15" localSheetId="9">#REF!</definedName>
    <definedName name="Lin_15" localSheetId="11">#REF!</definedName>
    <definedName name="Lin_15" localSheetId="7">#REF!</definedName>
    <definedName name="Lin_15">#REF!</definedName>
    <definedName name="Lin_16" localSheetId="8">#REF!</definedName>
    <definedName name="Lin_16" localSheetId="9">#REF!</definedName>
    <definedName name="Lin_16" localSheetId="11">#REF!</definedName>
    <definedName name="Lin_16" localSheetId="7">#REF!</definedName>
    <definedName name="Lin_16">#REF!</definedName>
    <definedName name="Lin_17" localSheetId="8">#REF!</definedName>
    <definedName name="Lin_17" localSheetId="9">#REF!</definedName>
    <definedName name="Lin_17" localSheetId="11">#REF!</definedName>
    <definedName name="Lin_17" localSheetId="7">#REF!</definedName>
    <definedName name="Lin_17">#REF!</definedName>
    <definedName name="Lin_18" localSheetId="8">#REF!</definedName>
    <definedName name="Lin_18" localSheetId="9">#REF!</definedName>
    <definedName name="Lin_18" localSheetId="11">#REF!</definedName>
    <definedName name="Lin_18" localSheetId="7">#REF!</definedName>
    <definedName name="Lin_18">#REF!</definedName>
    <definedName name="Lin_19" localSheetId="8">#REF!</definedName>
    <definedName name="Lin_19" localSheetId="9">#REF!</definedName>
    <definedName name="Lin_19" localSheetId="11">#REF!</definedName>
    <definedName name="Lin_19" localSheetId="7">#REF!</definedName>
    <definedName name="Lin_19">#REF!</definedName>
    <definedName name="Lin_20" localSheetId="8">#REF!</definedName>
    <definedName name="Lin_20" localSheetId="9">#REF!</definedName>
    <definedName name="Lin_20" localSheetId="11">#REF!</definedName>
    <definedName name="Lin_20" localSheetId="7">#REF!</definedName>
    <definedName name="Lin_20">#REF!</definedName>
    <definedName name="Lin_23" localSheetId="8">#REF!</definedName>
    <definedName name="Lin_23" localSheetId="9">#REF!</definedName>
    <definedName name="Lin_23" localSheetId="11">#REF!</definedName>
    <definedName name="Lin_23" localSheetId="7">#REF!</definedName>
    <definedName name="Lin_23">#REF!</definedName>
    <definedName name="Lin_3" localSheetId="8">#REF!</definedName>
    <definedName name="Lin_3" localSheetId="9">#REF!</definedName>
    <definedName name="Lin_3" localSheetId="11">#REF!</definedName>
    <definedName name="Lin_3" localSheetId="7">#REF!</definedName>
    <definedName name="Lin_3">#REF!</definedName>
    <definedName name="Lin_4" localSheetId="8">#REF!</definedName>
    <definedName name="Lin_4" localSheetId="9">#REF!</definedName>
    <definedName name="Lin_4" localSheetId="11">#REF!</definedName>
    <definedName name="Lin_4" localSheetId="7">#REF!</definedName>
    <definedName name="Lin_4">#REF!</definedName>
    <definedName name="Lin_8" localSheetId="8">#REF!</definedName>
    <definedName name="Lin_8" localSheetId="9">#REF!</definedName>
    <definedName name="Lin_8" localSheetId="11">#REF!</definedName>
    <definedName name="Lin_8" localSheetId="7">#REF!</definedName>
    <definedName name="Lin_8">#REF!</definedName>
    <definedName name="Lin_9" localSheetId="8">#REF!</definedName>
    <definedName name="Lin_9" localSheetId="9">#REF!</definedName>
    <definedName name="Lin_9" localSheetId="11">#REF!</definedName>
    <definedName name="Lin_9" localSheetId="7">#REF!</definedName>
    <definedName name="Lin_9">#REF!</definedName>
    <definedName name="lmfa" localSheetId="8">#REF!</definedName>
    <definedName name="lmfa" localSheetId="9">#REF!</definedName>
    <definedName name="lmfa" localSheetId="11">#REF!</definedName>
    <definedName name="lmfa" localSheetId="7">#REF!</definedName>
    <definedName name="lmfa">#REF!</definedName>
    <definedName name="lmfr" localSheetId="8">#REF!</definedName>
    <definedName name="lmfr" localSheetId="9">#REF!</definedName>
    <definedName name="lmfr" localSheetId="11">#REF!</definedName>
    <definedName name="lmfr" localSheetId="7">#REF!</definedName>
    <definedName name="lmfr">#REF!</definedName>
    <definedName name="lo" localSheetId="8">#REF!</definedName>
    <definedName name="lo" localSheetId="9">#REF!</definedName>
    <definedName name="lo" localSheetId="11">#REF!</definedName>
    <definedName name="lo" localSheetId="7">#REF!</definedName>
    <definedName name="lo">#REF!</definedName>
    <definedName name="loader" localSheetId="8">#REF!</definedName>
    <definedName name="loader" localSheetId="9">#REF!</definedName>
    <definedName name="loader" localSheetId="11">#REF!</definedName>
    <definedName name="loader" localSheetId="7">#REF!</definedName>
    <definedName name="loader">#REF!</definedName>
    <definedName name="Loan_Amount" localSheetId="4">#REF!</definedName>
    <definedName name="Loan_Amount" localSheetId="3">#REF!</definedName>
    <definedName name="Loan_Amount" localSheetId="8">#REF!</definedName>
    <definedName name="Loan_Amount" localSheetId="9">#REF!</definedName>
    <definedName name="Loan_Amount" localSheetId="11">#REF!</definedName>
    <definedName name="Loan_Amount" localSheetId="2">#REF!</definedName>
    <definedName name="Loan_Amount" localSheetId="7">#REF!</definedName>
    <definedName name="Loan_Amount">#REF!</definedName>
    <definedName name="Loan_Start" localSheetId="4">#REF!</definedName>
    <definedName name="Loan_Start" localSheetId="8">#REF!</definedName>
    <definedName name="Loan_Start" localSheetId="9">#REF!</definedName>
    <definedName name="Loan_Start" localSheetId="11">#REF!</definedName>
    <definedName name="Loan_Start" localSheetId="2">#REF!</definedName>
    <definedName name="Loan_Start" localSheetId="7">#REF!</definedName>
    <definedName name="Loan_Start">#REF!</definedName>
    <definedName name="Loan_Years" localSheetId="4">#REF!</definedName>
    <definedName name="Loan_Years" localSheetId="8">#REF!</definedName>
    <definedName name="Loan_Years" localSheetId="9">#REF!</definedName>
    <definedName name="Loan_Years" localSheetId="11">#REF!</definedName>
    <definedName name="Loan_Years" localSheetId="2">#REF!</definedName>
    <definedName name="Loan_Years" localSheetId="7">#REF!</definedName>
    <definedName name="Loan_Years">#REF!</definedName>
    <definedName name="LWL" localSheetId="8">[36]loadcal!#REF!</definedName>
    <definedName name="LWL" localSheetId="9">[36]loadcal!#REF!</definedName>
    <definedName name="LWL" localSheetId="11">[36]loadcal!#REF!</definedName>
    <definedName name="LWL" localSheetId="7">[36]loadcal!#REF!</definedName>
    <definedName name="LWL">[36]loadcal!#REF!</definedName>
    <definedName name="m" localSheetId="3">#REF!</definedName>
    <definedName name="m" localSheetId="8">#REF!</definedName>
    <definedName name="m" localSheetId="9">#REF!</definedName>
    <definedName name="m" localSheetId="11">#REF!</definedName>
    <definedName name="m" localSheetId="7">#REF!</definedName>
    <definedName name="m">#REF!</definedName>
    <definedName name="m_13" localSheetId="3">#REF!</definedName>
    <definedName name="m_13" localSheetId="8">#REF!</definedName>
    <definedName name="m_13" localSheetId="9">#REF!</definedName>
    <definedName name="m_13" localSheetId="11">#REF!</definedName>
    <definedName name="m_13" localSheetId="7">#REF!</definedName>
    <definedName name="m_13">#REF!</definedName>
    <definedName name="m_14" localSheetId="3">#REF!</definedName>
    <definedName name="m_14" localSheetId="8">#REF!</definedName>
    <definedName name="m_14" localSheetId="9">#REF!</definedName>
    <definedName name="m_14" localSheetId="11">#REF!</definedName>
    <definedName name="m_14" localSheetId="7">#REF!</definedName>
    <definedName name="m_14">#REF!</definedName>
    <definedName name="m_15" localSheetId="8">#REF!</definedName>
    <definedName name="m_15" localSheetId="9">#REF!</definedName>
    <definedName name="m_15" localSheetId="11">#REF!</definedName>
    <definedName name="m_15" localSheetId="7">#REF!</definedName>
    <definedName name="m_15">#REF!</definedName>
    <definedName name="m_16" localSheetId="8">#REF!</definedName>
    <definedName name="m_16" localSheetId="9">#REF!</definedName>
    <definedName name="m_16" localSheetId="11">#REF!</definedName>
    <definedName name="m_16" localSheetId="7">#REF!</definedName>
    <definedName name="m_16">#REF!</definedName>
    <definedName name="m_17" localSheetId="8">#REF!</definedName>
    <definedName name="m_17" localSheetId="9">#REF!</definedName>
    <definedName name="m_17" localSheetId="11">#REF!</definedName>
    <definedName name="m_17" localSheetId="7">#REF!</definedName>
    <definedName name="m_17">#REF!</definedName>
    <definedName name="m_18" localSheetId="8">#REF!</definedName>
    <definedName name="m_18" localSheetId="9">#REF!</definedName>
    <definedName name="m_18" localSheetId="11">#REF!</definedName>
    <definedName name="m_18" localSheetId="7">#REF!</definedName>
    <definedName name="m_18">#REF!</definedName>
    <definedName name="m_19" localSheetId="8">#REF!</definedName>
    <definedName name="m_19" localSheetId="9">#REF!</definedName>
    <definedName name="m_19" localSheetId="11">#REF!</definedName>
    <definedName name="m_19" localSheetId="7">#REF!</definedName>
    <definedName name="m_19">#REF!</definedName>
    <definedName name="m_20" localSheetId="8">#REF!</definedName>
    <definedName name="m_20" localSheetId="9">#REF!</definedName>
    <definedName name="m_20" localSheetId="11">#REF!</definedName>
    <definedName name="m_20" localSheetId="7">#REF!</definedName>
    <definedName name="m_20">#REF!</definedName>
    <definedName name="m_23" localSheetId="8">#REF!</definedName>
    <definedName name="m_23" localSheetId="9">#REF!</definedName>
    <definedName name="m_23" localSheetId="11">#REF!</definedName>
    <definedName name="m_23" localSheetId="7">#REF!</definedName>
    <definedName name="m_23">#REF!</definedName>
    <definedName name="m_3" localSheetId="8">#REF!</definedName>
    <definedName name="m_3" localSheetId="9">#REF!</definedName>
    <definedName name="m_3" localSheetId="11">#REF!</definedName>
    <definedName name="m_3" localSheetId="7">#REF!</definedName>
    <definedName name="m_3">#REF!</definedName>
    <definedName name="m20deckpcc" localSheetId="8">#REF!</definedName>
    <definedName name="m20deckpcc" localSheetId="9">#REF!</definedName>
    <definedName name="m20deckpcc" localSheetId="11">#REF!</definedName>
    <definedName name="m20deckpcc" localSheetId="7">#REF!</definedName>
    <definedName name="m20deckpcc">#REF!</definedName>
    <definedName name="m35pile" localSheetId="8">#REF!</definedName>
    <definedName name="m35pile" localSheetId="9">#REF!</definedName>
    <definedName name="m35pile" localSheetId="11">#REF!</definedName>
    <definedName name="m35pile" localSheetId="7">#REF!</definedName>
    <definedName name="m35pile">#REF!</definedName>
    <definedName name="Ma" localSheetId="8">#REF!</definedName>
    <definedName name="Ma" localSheetId="9">#REF!</definedName>
    <definedName name="Ma" localSheetId="11">#REF!</definedName>
    <definedName name="Ma" localSheetId="7">#REF!</definedName>
    <definedName name="Ma">#REF!</definedName>
    <definedName name="ma_12" localSheetId="8">#REF!</definedName>
    <definedName name="ma_12" localSheetId="9">#REF!</definedName>
    <definedName name="ma_12" localSheetId="11">#REF!</definedName>
    <definedName name="ma_12" localSheetId="7">#REF!</definedName>
    <definedName name="ma_12">#REF!</definedName>
    <definedName name="ma_13" localSheetId="8">#REF!</definedName>
    <definedName name="ma_13" localSheetId="9">#REF!</definedName>
    <definedName name="ma_13" localSheetId="11">#REF!</definedName>
    <definedName name="ma_13" localSheetId="7">#REF!</definedName>
    <definedName name="ma_13">#REF!</definedName>
    <definedName name="ma_14" localSheetId="8">#REF!</definedName>
    <definedName name="ma_14" localSheetId="9">#REF!</definedName>
    <definedName name="ma_14" localSheetId="11">#REF!</definedName>
    <definedName name="ma_14" localSheetId="7">#REF!</definedName>
    <definedName name="ma_14">#REF!</definedName>
    <definedName name="ma_15" localSheetId="8">#REF!</definedName>
    <definedName name="ma_15" localSheetId="9">#REF!</definedName>
    <definedName name="ma_15" localSheetId="11">#REF!</definedName>
    <definedName name="ma_15" localSheetId="7">#REF!</definedName>
    <definedName name="ma_15">#REF!</definedName>
    <definedName name="ma_16" localSheetId="8">#REF!</definedName>
    <definedName name="ma_16" localSheetId="9">#REF!</definedName>
    <definedName name="ma_16" localSheetId="11">#REF!</definedName>
    <definedName name="ma_16" localSheetId="7">#REF!</definedName>
    <definedName name="ma_16">#REF!</definedName>
    <definedName name="ma_17" localSheetId="8">#REF!</definedName>
    <definedName name="ma_17" localSheetId="9">#REF!</definedName>
    <definedName name="ma_17" localSheetId="11">#REF!</definedName>
    <definedName name="ma_17" localSheetId="7">#REF!</definedName>
    <definedName name="ma_17">#REF!</definedName>
    <definedName name="ma_19" localSheetId="8">#REF!</definedName>
    <definedName name="ma_19" localSheetId="9">#REF!</definedName>
    <definedName name="ma_19" localSheetId="11">#REF!</definedName>
    <definedName name="ma_19" localSheetId="7">#REF!</definedName>
    <definedName name="ma_19">#REF!</definedName>
    <definedName name="ma_20" localSheetId="8">#REF!</definedName>
    <definedName name="ma_20" localSheetId="9">#REF!</definedName>
    <definedName name="ma_20" localSheetId="11">#REF!</definedName>
    <definedName name="ma_20" localSheetId="7">#REF!</definedName>
    <definedName name="ma_20">#REF!</definedName>
    <definedName name="ma_21" localSheetId="8">#REF!</definedName>
    <definedName name="ma_21" localSheetId="9">#REF!</definedName>
    <definedName name="ma_21" localSheetId="11">#REF!</definedName>
    <definedName name="ma_21" localSheetId="7">#REF!</definedName>
    <definedName name="ma_21">#REF!</definedName>
    <definedName name="ma_23" localSheetId="8">#REF!</definedName>
    <definedName name="ma_23" localSheetId="9">#REF!</definedName>
    <definedName name="ma_23" localSheetId="11">#REF!</definedName>
    <definedName name="ma_23" localSheetId="7">#REF!</definedName>
    <definedName name="ma_23">#REF!</definedName>
    <definedName name="ma_3" localSheetId="8">#REF!</definedName>
    <definedName name="ma_3" localSheetId="9">#REF!</definedName>
    <definedName name="ma_3" localSheetId="11">#REF!</definedName>
    <definedName name="ma_3" localSheetId="7">#REF!</definedName>
    <definedName name="ma_3">#REF!</definedName>
    <definedName name="ma1_13" localSheetId="8">#REF!</definedName>
    <definedName name="ma1_13" localSheetId="9">#REF!</definedName>
    <definedName name="ma1_13" localSheetId="11">#REF!</definedName>
    <definedName name="ma1_13" localSheetId="7">#REF!</definedName>
    <definedName name="ma1_13">#REF!</definedName>
    <definedName name="ma1_14" localSheetId="8">#REF!</definedName>
    <definedName name="ma1_14" localSheetId="9">#REF!</definedName>
    <definedName name="ma1_14" localSheetId="11">#REF!</definedName>
    <definedName name="ma1_14" localSheetId="7">#REF!</definedName>
    <definedName name="ma1_14">#REF!</definedName>
    <definedName name="ma1_15" localSheetId="8">#REF!</definedName>
    <definedName name="ma1_15" localSheetId="9">#REF!</definedName>
    <definedName name="ma1_15" localSheetId="11">#REF!</definedName>
    <definedName name="ma1_15" localSheetId="7">#REF!</definedName>
    <definedName name="ma1_15">#REF!</definedName>
    <definedName name="ma1_16" localSheetId="8">#REF!</definedName>
    <definedName name="ma1_16" localSheetId="9">#REF!</definedName>
    <definedName name="ma1_16" localSheetId="11">#REF!</definedName>
    <definedName name="ma1_16" localSheetId="7">#REF!</definedName>
    <definedName name="ma1_16">#REF!</definedName>
    <definedName name="ma1_17" localSheetId="8">#REF!</definedName>
    <definedName name="ma1_17" localSheetId="9">#REF!</definedName>
    <definedName name="ma1_17" localSheetId="11">#REF!</definedName>
    <definedName name="ma1_17" localSheetId="7">#REF!</definedName>
    <definedName name="ma1_17">#REF!</definedName>
    <definedName name="ma1_19" localSheetId="8">#REF!</definedName>
    <definedName name="ma1_19" localSheetId="9">#REF!</definedName>
    <definedName name="ma1_19" localSheetId="11">#REF!</definedName>
    <definedName name="ma1_19" localSheetId="7">#REF!</definedName>
    <definedName name="ma1_19">#REF!</definedName>
    <definedName name="ma1_2" localSheetId="8">'[16]2.civil-RA'!#REF!</definedName>
    <definedName name="ma1_2" localSheetId="9">'[16]2.civil-RA'!#REF!</definedName>
    <definedName name="ma1_2" localSheetId="11">'[16]2.civil-RA'!#REF!</definedName>
    <definedName name="ma1_2" localSheetId="7">'[16]2.civil-RA'!#REF!</definedName>
    <definedName name="ma1_2">'[16]2.civil-RA'!#REF!</definedName>
    <definedName name="ma1_20" localSheetId="3">#REF!</definedName>
    <definedName name="ma1_20" localSheetId="8">#REF!</definedName>
    <definedName name="ma1_20" localSheetId="9">#REF!</definedName>
    <definedName name="ma1_20" localSheetId="11">#REF!</definedName>
    <definedName name="ma1_20" localSheetId="7">#REF!</definedName>
    <definedName name="ma1_20">#REF!</definedName>
    <definedName name="ma1_21" localSheetId="3">#REF!</definedName>
    <definedName name="ma1_21" localSheetId="8">#REF!</definedName>
    <definedName name="ma1_21" localSheetId="9">#REF!</definedName>
    <definedName name="ma1_21" localSheetId="11">#REF!</definedName>
    <definedName name="ma1_21" localSheetId="7">#REF!</definedName>
    <definedName name="ma1_21">#REF!</definedName>
    <definedName name="ma1_23" localSheetId="3">#REF!</definedName>
    <definedName name="ma1_23" localSheetId="8">#REF!</definedName>
    <definedName name="ma1_23" localSheetId="9">#REF!</definedName>
    <definedName name="ma1_23" localSheetId="11">#REF!</definedName>
    <definedName name="ma1_23" localSheetId="7">#REF!</definedName>
    <definedName name="ma1_23">#REF!</definedName>
    <definedName name="ma1_3" localSheetId="8">#REF!</definedName>
    <definedName name="ma1_3" localSheetId="9">#REF!</definedName>
    <definedName name="ma1_3" localSheetId="11">#REF!</definedName>
    <definedName name="ma1_3" localSheetId="7">#REF!</definedName>
    <definedName name="ma1_3">#REF!</definedName>
    <definedName name="ma2_13" localSheetId="8">#REF!</definedName>
    <definedName name="ma2_13" localSheetId="9">#REF!</definedName>
    <definedName name="ma2_13" localSheetId="11">#REF!</definedName>
    <definedName name="ma2_13" localSheetId="7">#REF!</definedName>
    <definedName name="ma2_13">#REF!</definedName>
    <definedName name="ma2_14" localSheetId="8">#REF!</definedName>
    <definedName name="ma2_14" localSheetId="9">#REF!</definedName>
    <definedName name="ma2_14" localSheetId="11">#REF!</definedName>
    <definedName name="ma2_14" localSheetId="7">#REF!</definedName>
    <definedName name="ma2_14">#REF!</definedName>
    <definedName name="ma2_15" localSheetId="8">#REF!</definedName>
    <definedName name="ma2_15" localSheetId="9">#REF!</definedName>
    <definedName name="ma2_15" localSheetId="11">#REF!</definedName>
    <definedName name="ma2_15" localSheetId="7">#REF!</definedName>
    <definedName name="ma2_15">#REF!</definedName>
    <definedName name="ma2_16" localSheetId="8">#REF!</definedName>
    <definedName name="ma2_16" localSheetId="9">#REF!</definedName>
    <definedName name="ma2_16" localSheetId="11">#REF!</definedName>
    <definedName name="ma2_16" localSheetId="7">#REF!</definedName>
    <definedName name="ma2_16">#REF!</definedName>
    <definedName name="ma2_17" localSheetId="8">#REF!</definedName>
    <definedName name="ma2_17" localSheetId="9">#REF!</definedName>
    <definedName name="ma2_17" localSheetId="11">#REF!</definedName>
    <definedName name="ma2_17" localSheetId="7">#REF!</definedName>
    <definedName name="ma2_17">#REF!</definedName>
    <definedName name="ma2_19" localSheetId="8">#REF!</definedName>
    <definedName name="ma2_19" localSheetId="9">#REF!</definedName>
    <definedName name="ma2_19" localSheetId="11">#REF!</definedName>
    <definedName name="ma2_19" localSheetId="7">#REF!</definedName>
    <definedName name="ma2_19">#REF!</definedName>
    <definedName name="ma2_20" localSheetId="8">#REF!</definedName>
    <definedName name="ma2_20" localSheetId="9">#REF!</definedName>
    <definedName name="ma2_20" localSheetId="11">#REF!</definedName>
    <definedName name="ma2_20" localSheetId="7">#REF!</definedName>
    <definedName name="ma2_20">#REF!</definedName>
    <definedName name="ma2_21" localSheetId="8">#REF!</definedName>
    <definedName name="ma2_21" localSheetId="9">#REF!</definedName>
    <definedName name="ma2_21" localSheetId="11">#REF!</definedName>
    <definedName name="ma2_21" localSheetId="7">#REF!</definedName>
    <definedName name="ma2_21">#REF!</definedName>
    <definedName name="ma2_23" localSheetId="8">#REF!</definedName>
    <definedName name="ma2_23" localSheetId="9">#REF!</definedName>
    <definedName name="ma2_23" localSheetId="11">#REF!</definedName>
    <definedName name="ma2_23" localSheetId="7">#REF!</definedName>
    <definedName name="ma2_23">#REF!</definedName>
    <definedName name="ma2_3" localSheetId="8">#REF!</definedName>
    <definedName name="ma2_3" localSheetId="9">#REF!</definedName>
    <definedName name="ma2_3" localSheetId="11">#REF!</definedName>
    <definedName name="ma2_3" localSheetId="7">#REF!</definedName>
    <definedName name="ma2_3">#REF!</definedName>
    <definedName name="manure" localSheetId="8">#REF!</definedName>
    <definedName name="manure" localSheetId="9">#REF!</definedName>
    <definedName name="manure" localSheetId="11">#REF!</definedName>
    <definedName name="manure" localSheetId="7">#REF!</definedName>
    <definedName name="manure">#REF!</definedName>
    <definedName name="markingmachine" localSheetId="8">#REF!</definedName>
    <definedName name="markingmachine" localSheetId="9">#REF!</definedName>
    <definedName name="markingmachine" localSheetId="11">#REF!</definedName>
    <definedName name="markingmachine" localSheetId="7">#REF!</definedName>
    <definedName name="markingmachine">#REF!</definedName>
    <definedName name="mas" localSheetId="8">#REF!</definedName>
    <definedName name="mas" localSheetId="9">#REF!</definedName>
    <definedName name="mas" localSheetId="11">#REF!</definedName>
    <definedName name="mas" localSheetId="7">#REF!</definedName>
    <definedName name="mas">#REF!</definedName>
    <definedName name="Mas_1" localSheetId="8">#REF!</definedName>
    <definedName name="Mas_1" localSheetId="9">#REF!</definedName>
    <definedName name="Mas_1" localSheetId="11">#REF!</definedName>
    <definedName name="Mas_1" localSheetId="7">#REF!</definedName>
    <definedName name="Mas_1">#REF!</definedName>
    <definedName name="Mas_10" localSheetId="8">#REF!</definedName>
    <definedName name="Mas_10" localSheetId="9">#REF!</definedName>
    <definedName name="Mas_10" localSheetId="11">#REF!</definedName>
    <definedName name="Mas_10" localSheetId="7">#REF!</definedName>
    <definedName name="Mas_10">#REF!</definedName>
    <definedName name="Mas_11" localSheetId="8">#REF!</definedName>
    <definedName name="Mas_11" localSheetId="9">#REF!</definedName>
    <definedName name="Mas_11" localSheetId="11">#REF!</definedName>
    <definedName name="Mas_11" localSheetId="7">#REF!</definedName>
    <definedName name="Mas_11">#REF!</definedName>
    <definedName name="Mas_13" localSheetId="8">#REF!</definedName>
    <definedName name="Mas_13" localSheetId="9">#REF!</definedName>
    <definedName name="Mas_13" localSheetId="11">#REF!</definedName>
    <definedName name="Mas_13" localSheetId="7">#REF!</definedName>
    <definedName name="Mas_13">#REF!</definedName>
    <definedName name="Mas_14" localSheetId="8">#REF!</definedName>
    <definedName name="Mas_14" localSheetId="9">#REF!</definedName>
    <definedName name="Mas_14" localSheetId="11">#REF!</definedName>
    <definedName name="Mas_14" localSheetId="7">#REF!</definedName>
    <definedName name="Mas_14">#REF!</definedName>
    <definedName name="Mas_15" localSheetId="8">#REF!</definedName>
    <definedName name="Mas_15" localSheetId="9">#REF!</definedName>
    <definedName name="Mas_15" localSheetId="11">#REF!</definedName>
    <definedName name="Mas_15" localSheetId="7">#REF!</definedName>
    <definedName name="Mas_15">#REF!</definedName>
    <definedName name="Mas_16" localSheetId="8">#REF!</definedName>
    <definedName name="Mas_16" localSheetId="9">#REF!</definedName>
    <definedName name="Mas_16" localSheetId="11">#REF!</definedName>
    <definedName name="Mas_16" localSheetId="7">#REF!</definedName>
    <definedName name="Mas_16">#REF!</definedName>
    <definedName name="Mas_17" localSheetId="8">#REF!</definedName>
    <definedName name="Mas_17" localSheetId="9">#REF!</definedName>
    <definedName name="Mas_17" localSheetId="11">#REF!</definedName>
    <definedName name="Mas_17" localSheetId="7">#REF!</definedName>
    <definedName name="Mas_17">#REF!</definedName>
    <definedName name="Mas_18" localSheetId="8">#REF!</definedName>
    <definedName name="Mas_18" localSheetId="9">#REF!</definedName>
    <definedName name="Mas_18" localSheetId="11">#REF!</definedName>
    <definedName name="Mas_18" localSheetId="7">#REF!</definedName>
    <definedName name="Mas_18">#REF!</definedName>
    <definedName name="Mas_19" localSheetId="8">#REF!</definedName>
    <definedName name="Mas_19" localSheetId="9">#REF!</definedName>
    <definedName name="Mas_19" localSheetId="11">#REF!</definedName>
    <definedName name="Mas_19" localSheetId="7">#REF!</definedName>
    <definedName name="Mas_19">#REF!</definedName>
    <definedName name="Mas_20" localSheetId="8">#REF!</definedName>
    <definedName name="Mas_20" localSheetId="9">#REF!</definedName>
    <definedName name="Mas_20" localSheetId="11">#REF!</definedName>
    <definedName name="Mas_20" localSheetId="7">#REF!</definedName>
    <definedName name="Mas_20">#REF!</definedName>
    <definedName name="Mas_23" localSheetId="8">#REF!</definedName>
    <definedName name="Mas_23" localSheetId="9">#REF!</definedName>
    <definedName name="Mas_23" localSheetId="11">#REF!</definedName>
    <definedName name="Mas_23" localSheetId="7">#REF!</definedName>
    <definedName name="Mas_23">#REF!</definedName>
    <definedName name="mas_3" localSheetId="8">#REF!</definedName>
    <definedName name="mas_3" localSheetId="9">#REF!</definedName>
    <definedName name="mas_3" localSheetId="11">#REF!</definedName>
    <definedName name="mas_3" localSheetId="7">#REF!</definedName>
    <definedName name="mas_3">#REF!</definedName>
    <definedName name="Mas_4" localSheetId="8">#REF!</definedName>
    <definedName name="Mas_4" localSheetId="9">#REF!</definedName>
    <definedName name="Mas_4" localSheetId="11">#REF!</definedName>
    <definedName name="Mas_4" localSheetId="7">#REF!</definedName>
    <definedName name="Mas_4">#REF!</definedName>
    <definedName name="Mas_8" localSheetId="8">#REF!</definedName>
    <definedName name="Mas_8" localSheetId="9">#REF!</definedName>
    <definedName name="Mas_8" localSheetId="11">#REF!</definedName>
    <definedName name="Mas_8" localSheetId="7">#REF!</definedName>
    <definedName name="Mas_8">#REF!</definedName>
    <definedName name="Mas_9" localSheetId="8">#REF!</definedName>
    <definedName name="Mas_9" localSheetId="9">#REF!</definedName>
    <definedName name="Mas_9" localSheetId="11">#REF!</definedName>
    <definedName name="Mas_9" localSheetId="7">#REF!</definedName>
    <definedName name="Mas_9">#REF!</definedName>
    <definedName name="masii">'[19]Cost Index'!$D$35</definedName>
    <definedName name="masii_13">'[20]Cost Index'!$D$35</definedName>
    <definedName name="masii_14">'[20]Cost Index'!$D$35</definedName>
    <definedName name="masii_15">'[20]Cost Index'!$D$35</definedName>
    <definedName name="masii_16">'[20]Cost Index'!$D$35</definedName>
    <definedName name="masii_17">'[20]Cost Index'!$D$35</definedName>
    <definedName name="masii_19">'[20]Cost Index'!$D$35</definedName>
    <definedName name="masii_20">'[20]Cost Index'!$D$35</definedName>
    <definedName name="masii_23">'[20]Cost Index'!$D$35</definedName>
    <definedName name="masii_3">'[20]Cost Index'!$D$35</definedName>
    <definedName name="Maso" localSheetId="3">#REF!</definedName>
    <definedName name="Maso" localSheetId="8">#REF!</definedName>
    <definedName name="Maso" localSheetId="9">#REF!</definedName>
    <definedName name="Maso" localSheetId="11">#REF!</definedName>
    <definedName name="Maso" localSheetId="7">#REF!</definedName>
    <definedName name="Maso">#REF!</definedName>
    <definedName name="mason" localSheetId="3">#REF!</definedName>
    <definedName name="mason" localSheetId="8">#REF!</definedName>
    <definedName name="mason" localSheetId="9">#REF!</definedName>
    <definedName name="mason" localSheetId="11">#REF!</definedName>
    <definedName name="mason" localSheetId="7">#REF!</definedName>
    <definedName name="mason">#REF!</definedName>
    <definedName name="Mason_2nd_class" localSheetId="3">#REF!</definedName>
    <definedName name="Mason_2nd_class" localSheetId="8">#REF!</definedName>
    <definedName name="Mason_2nd_class" localSheetId="9">#REF!</definedName>
    <definedName name="Mason_2nd_class" localSheetId="11">#REF!</definedName>
    <definedName name="Mason_2nd_class" localSheetId="7">#REF!</definedName>
    <definedName name="Mason_2nd_class">#REF!</definedName>
    <definedName name="mason1">'[37]Labour &amp; Plant'!$C$14</definedName>
    <definedName name="mason2">'[37]Labour &amp; Plant'!$C$15</definedName>
    <definedName name="masonhelper" localSheetId="3">#REF!</definedName>
    <definedName name="masonhelper" localSheetId="8">#REF!</definedName>
    <definedName name="masonhelper" localSheetId="9">#REF!</definedName>
    <definedName name="masonhelper" localSheetId="11">#REF!</definedName>
    <definedName name="masonhelper" localSheetId="7">#REF!</definedName>
    <definedName name="masonhelper">#REF!</definedName>
    <definedName name="mastcooker" localSheetId="3">#REF!</definedName>
    <definedName name="mastcooker" localSheetId="8">#REF!</definedName>
    <definedName name="mastcooker" localSheetId="9">#REF!</definedName>
    <definedName name="mastcooker" localSheetId="11">#REF!</definedName>
    <definedName name="mastcooker" localSheetId="7">#REF!</definedName>
    <definedName name="mastcooker">#REF!</definedName>
    <definedName name="mat" localSheetId="3">#REF!</definedName>
    <definedName name="mat" localSheetId="8">#REF!</definedName>
    <definedName name="mat" localSheetId="9">#REF!</definedName>
    <definedName name="mat" localSheetId="11">#REF!</definedName>
    <definedName name="mat" localSheetId="7">#REF!</definedName>
    <definedName name="mat">#REF!</definedName>
    <definedName name="mat_1" localSheetId="8">#REF!</definedName>
    <definedName name="mat_1" localSheetId="9">#REF!</definedName>
    <definedName name="mat_1" localSheetId="11">#REF!</definedName>
    <definedName name="mat_1" localSheetId="7">#REF!</definedName>
    <definedName name="mat_1">#REF!</definedName>
    <definedName name="mat_10" localSheetId="8">#REF!</definedName>
    <definedName name="mat_10" localSheetId="9">#REF!</definedName>
    <definedName name="mat_10" localSheetId="11">#REF!</definedName>
    <definedName name="mat_10" localSheetId="7">#REF!</definedName>
    <definedName name="mat_10">#REF!</definedName>
    <definedName name="mat_11" localSheetId="8">#REF!</definedName>
    <definedName name="mat_11" localSheetId="9">#REF!</definedName>
    <definedName name="mat_11" localSheetId="11">#REF!</definedName>
    <definedName name="mat_11" localSheetId="7">#REF!</definedName>
    <definedName name="mat_11">#REF!</definedName>
    <definedName name="mat_13" localSheetId="8">#REF!</definedName>
    <definedName name="mat_13" localSheetId="9">#REF!</definedName>
    <definedName name="mat_13" localSheetId="11">#REF!</definedName>
    <definedName name="mat_13" localSheetId="7">#REF!</definedName>
    <definedName name="mat_13">#REF!</definedName>
    <definedName name="mat_14" localSheetId="8">#REF!</definedName>
    <definedName name="mat_14" localSheetId="9">#REF!</definedName>
    <definedName name="mat_14" localSheetId="11">#REF!</definedName>
    <definedName name="mat_14" localSheetId="7">#REF!</definedName>
    <definedName name="mat_14">#REF!</definedName>
    <definedName name="mat_15" localSheetId="8">#REF!</definedName>
    <definedName name="mat_15" localSheetId="9">#REF!</definedName>
    <definedName name="mat_15" localSheetId="11">#REF!</definedName>
    <definedName name="mat_15" localSheetId="7">#REF!</definedName>
    <definedName name="mat_15">#REF!</definedName>
    <definedName name="mat_16" localSheetId="8">#REF!</definedName>
    <definedName name="mat_16" localSheetId="9">#REF!</definedName>
    <definedName name="mat_16" localSheetId="11">#REF!</definedName>
    <definedName name="mat_16" localSheetId="7">#REF!</definedName>
    <definedName name="mat_16">#REF!</definedName>
    <definedName name="mat_17" localSheetId="8">#REF!</definedName>
    <definedName name="mat_17" localSheetId="9">#REF!</definedName>
    <definedName name="mat_17" localSheetId="11">#REF!</definedName>
    <definedName name="mat_17" localSheetId="7">#REF!</definedName>
    <definedName name="mat_17">#REF!</definedName>
    <definedName name="mat_18" localSheetId="8">#REF!</definedName>
    <definedName name="mat_18" localSheetId="9">#REF!</definedName>
    <definedName name="mat_18" localSheetId="11">#REF!</definedName>
    <definedName name="mat_18" localSheetId="7">#REF!</definedName>
    <definedName name="mat_18">#REF!</definedName>
    <definedName name="mat_19" localSheetId="8">#REF!</definedName>
    <definedName name="mat_19" localSheetId="9">#REF!</definedName>
    <definedName name="mat_19" localSheetId="11">#REF!</definedName>
    <definedName name="mat_19" localSheetId="7">#REF!</definedName>
    <definedName name="mat_19">#REF!</definedName>
    <definedName name="mat_20" localSheetId="8">#REF!</definedName>
    <definedName name="mat_20" localSheetId="9">#REF!</definedName>
    <definedName name="mat_20" localSheetId="11">#REF!</definedName>
    <definedName name="mat_20" localSheetId="7">#REF!</definedName>
    <definedName name="mat_20">#REF!</definedName>
    <definedName name="mat_23" localSheetId="8">#REF!</definedName>
    <definedName name="mat_23" localSheetId="9">#REF!</definedName>
    <definedName name="mat_23" localSheetId="11">#REF!</definedName>
    <definedName name="mat_23" localSheetId="7">#REF!</definedName>
    <definedName name="mat_23">#REF!</definedName>
    <definedName name="mat_3" localSheetId="8">#REF!</definedName>
    <definedName name="mat_3" localSheetId="9">#REF!</definedName>
    <definedName name="mat_3" localSheetId="11">#REF!</definedName>
    <definedName name="mat_3" localSheetId="7">#REF!</definedName>
    <definedName name="mat_3">#REF!</definedName>
    <definedName name="mat_4" localSheetId="8">#REF!</definedName>
    <definedName name="mat_4" localSheetId="9">#REF!</definedName>
    <definedName name="mat_4" localSheetId="11">#REF!</definedName>
    <definedName name="mat_4" localSheetId="7">#REF!</definedName>
    <definedName name="mat_4">#REF!</definedName>
    <definedName name="mat_8" localSheetId="8">#REF!</definedName>
    <definedName name="mat_8" localSheetId="9">#REF!</definedName>
    <definedName name="mat_8" localSheetId="11">#REF!</definedName>
    <definedName name="mat_8" localSheetId="7">#REF!</definedName>
    <definedName name="mat_8">#REF!</definedName>
    <definedName name="mat_9" localSheetId="8">#REF!</definedName>
    <definedName name="mat_9" localSheetId="9">#REF!</definedName>
    <definedName name="mat_9" localSheetId="11">#REF!</definedName>
    <definedName name="mat_9" localSheetId="7">#REF!</definedName>
    <definedName name="mat_9">#REF!</definedName>
    <definedName name="Mate" localSheetId="8">#REF!</definedName>
    <definedName name="Mate" localSheetId="9">#REF!</definedName>
    <definedName name="Mate" localSheetId="11">#REF!</definedName>
    <definedName name="Mate" localSheetId="7">#REF!</definedName>
    <definedName name="Mate">#REF!</definedName>
    <definedName name="mathi" localSheetId="8">#REF!</definedName>
    <definedName name="mathi" localSheetId="9">#REF!</definedName>
    <definedName name="mathi" localSheetId="11">#REF!</definedName>
    <definedName name="mathi" localSheetId="7">#REF!</definedName>
    <definedName name="mathi">#REF!</definedName>
    <definedName name="maz" localSheetId="8">#REF!</definedName>
    <definedName name="maz" localSheetId="9">#REF!</definedName>
    <definedName name="maz" localSheetId="11">#REF!</definedName>
    <definedName name="maz" localSheetId="7">#REF!</definedName>
    <definedName name="maz">#REF!</definedName>
    <definedName name="Maz_1" localSheetId="8">#REF!</definedName>
    <definedName name="Maz_1" localSheetId="9">#REF!</definedName>
    <definedName name="Maz_1" localSheetId="11">#REF!</definedName>
    <definedName name="Maz_1" localSheetId="7">#REF!</definedName>
    <definedName name="Maz_1">#REF!</definedName>
    <definedName name="Maz_10" localSheetId="8">#REF!</definedName>
    <definedName name="Maz_10" localSheetId="9">#REF!</definedName>
    <definedName name="Maz_10" localSheetId="11">#REF!</definedName>
    <definedName name="Maz_10" localSheetId="7">#REF!</definedName>
    <definedName name="Maz_10">#REF!</definedName>
    <definedName name="Maz_11" localSheetId="8">#REF!</definedName>
    <definedName name="Maz_11" localSheetId="9">#REF!</definedName>
    <definedName name="Maz_11" localSheetId="11">#REF!</definedName>
    <definedName name="Maz_11" localSheetId="7">#REF!</definedName>
    <definedName name="Maz_11">#REF!</definedName>
    <definedName name="Maz_13" localSheetId="8">#REF!</definedName>
    <definedName name="Maz_13" localSheetId="9">#REF!</definedName>
    <definedName name="Maz_13" localSheetId="11">#REF!</definedName>
    <definedName name="Maz_13" localSheetId="7">#REF!</definedName>
    <definedName name="Maz_13">#REF!</definedName>
    <definedName name="Maz_14" localSheetId="8">#REF!</definedName>
    <definedName name="Maz_14" localSheetId="9">#REF!</definedName>
    <definedName name="Maz_14" localSheetId="11">#REF!</definedName>
    <definedName name="Maz_14" localSheetId="7">#REF!</definedName>
    <definedName name="Maz_14">#REF!</definedName>
    <definedName name="Maz_15" localSheetId="8">#REF!</definedName>
    <definedName name="Maz_15" localSheetId="9">#REF!</definedName>
    <definedName name="Maz_15" localSheetId="11">#REF!</definedName>
    <definedName name="Maz_15" localSheetId="7">#REF!</definedName>
    <definedName name="Maz_15">#REF!</definedName>
    <definedName name="Maz_16" localSheetId="8">#REF!</definedName>
    <definedName name="Maz_16" localSheetId="9">#REF!</definedName>
    <definedName name="Maz_16" localSheetId="11">#REF!</definedName>
    <definedName name="Maz_16" localSheetId="7">#REF!</definedName>
    <definedName name="Maz_16">#REF!</definedName>
    <definedName name="Maz_17" localSheetId="8">#REF!</definedName>
    <definedName name="Maz_17" localSheetId="9">#REF!</definedName>
    <definedName name="Maz_17" localSheetId="11">#REF!</definedName>
    <definedName name="Maz_17" localSheetId="7">#REF!</definedName>
    <definedName name="Maz_17">#REF!</definedName>
    <definedName name="Maz_18" localSheetId="8">#REF!</definedName>
    <definedName name="Maz_18" localSheetId="9">#REF!</definedName>
    <definedName name="Maz_18" localSheetId="11">#REF!</definedName>
    <definedName name="Maz_18" localSheetId="7">#REF!</definedName>
    <definedName name="Maz_18">#REF!</definedName>
    <definedName name="Maz_19" localSheetId="8">#REF!</definedName>
    <definedName name="Maz_19" localSheetId="9">#REF!</definedName>
    <definedName name="Maz_19" localSheetId="11">#REF!</definedName>
    <definedName name="Maz_19" localSheetId="7">#REF!</definedName>
    <definedName name="Maz_19">#REF!</definedName>
    <definedName name="Maz_2" localSheetId="8">#REF!</definedName>
    <definedName name="Maz_2" localSheetId="9">#REF!</definedName>
    <definedName name="Maz_2" localSheetId="11">#REF!</definedName>
    <definedName name="Maz_2" localSheetId="7">#REF!</definedName>
    <definedName name="Maz_2">#REF!</definedName>
    <definedName name="Maz_20" localSheetId="8">#REF!</definedName>
    <definedName name="Maz_20" localSheetId="9">#REF!</definedName>
    <definedName name="Maz_20" localSheetId="11">#REF!</definedName>
    <definedName name="Maz_20" localSheetId="7">#REF!</definedName>
    <definedName name="Maz_20">#REF!</definedName>
    <definedName name="Maz_23" localSheetId="8">#REF!</definedName>
    <definedName name="Maz_23" localSheetId="9">#REF!</definedName>
    <definedName name="Maz_23" localSheetId="11">#REF!</definedName>
    <definedName name="Maz_23" localSheetId="7">#REF!</definedName>
    <definedName name="Maz_23">#REF!</definedName>
    <definedName name="maz_3" localSheetId="8">#REF!</definedName>
    <definedName name="maz_3" localSheetId="9">#REF!</definedName>
    <definedName name="maz_3" localSheetId="11">#REF!</definedName>
    <definedName name="maz_3" localSheetId="7">#REF!</definedName>
    <definedName name="maz_3">#REF!</definedName>
    <definedName name="Maz_4" localSheetId="8">#REF!</definedName>
    <definedName name="Maz_4" localSheetId="9">#REF!</definedName>
    <definedName name="Maz_4" localSheetId="11">#REF!</definedName>
    <definedName name="Maz_4" localSheetId="7">#REF!</definedName>
    <definedName name="Maz_4">#REF!</definedName>
    <definedName name="Maz_8" localSheetId="8">#REF!</definedName>
    <definedName name="Maz_8" localSheetId="9">#REF!</definedName>
    <definedName name="Maz_8" localSheetId="11">#REF!</definedName>
    <definedName name="Maz_8" localSheetId="7">#REF!</definedName>
    <definedName name="Maz_8">#REF!</definedName>
    <definedName name="Maz_9" localSheetId="8">#REF!</definedName>
    <definedName name="Maz_9" localSheetId="9">#REF!</definedName>
    <definedName name="Maz_9" localSheetId="11">#REF!</definedName>
    <definedName name="Maz_9" localSheetId="7">#REF!</definedName>
    <definedName name="Maz_9">#REF!</definedName>
    <definedName name="Mazdoor" localSheetId="8">#REF!</definedName>
    <definedName name="Mazdoor" localSheetId="9">#REF!</definedName>
    <definedName name="Mazdoor" localSheetId="11">#REF!</definedName>
    <definedName name="Mazdoor" localSheetId="7">#REF!</definedName>
    <definedName name="Mazdoor">#REF!</definedName>
    <definedName name="Mazdoor__Female" localSheetId="8">#REF!</definedName>
    <definedName name="Mazdoor__Female" localSheetId="9">#REF!</definedName>
    <definedName name="Mazdoor__Female" localSheetId="11">#REF!</definedName>
    <definedName name="Mazdoor__Female" localSheetId="7">#REF!</definedName>
    <definedName name="Mazdoor__Female">#REF!</definedName>
    <definedName name="mazf" localSheetId="8">#REF!</definedName>
    <definedName name="mazf" localSheetId="9">#REF!</definedName>
    <definedName name="mazf" localSheetId="11">#REF!</definedName>
    <definedName name="mazf" localSheetId="7">#REF!</definedName>
    <definedName name="mazf">#REF!</definedName>
    <definedName name="mci" localSheetId="8">#REF!</definedName>
    <definedName name="mci" localSheetId="9">#REF!</definedName>
    <definedName name="mci" localSheetId="11">#REF!</definedName>
    <definedName name="mci" localSheetId="7">#REF!</definedName>
    <definedName name="mci">#REF!</definedName>
    <definedName name="mci_1" localSheetId="8">#REF!</definedName>
    <definedName name="mci_1" localSheetId="9">#REF!</definedName>
    <definedName name="mci_1" localSheetId="11">#REF!</definedName>
    <definedName name="mci_1" localSheetId="7">#REF!</definedName>
    <definedName name="mci_1">#REF!</definedName>
    <definedName name="mci_12" localSheetId="8">#REF!</definedName>
    <definedName name="mci_12" localSheetId="9">#REF!</definedName>
    <definedName name="mci_12" localSheetId="11">#REF!</definedName>
    <definedName name="mci_12" localSheetId="7">#REF!</definedName>
    <definedName name="mci_12">#REF!</definedName>
    <definedName name="mci_13" localSheetId="8">#REF!</definedName>
    <definedName name="mci_13" localSheetId="9">#REF!</definedName>
    <definedName name="mci_13" localSheetId="11">#REF!</definedName>
    <definedName name="mci_13" localSheetId="7">#REF!</definedName>
    <definedName name="mci_13">#REF!</definedName>
    <definedName name="mci_15" localSheetId="8">#REF!</definedName>
    <definedName name="mci_15" localSheetId="9">#REF!</definedName>
    <definedName name="mci_15" localSheetId="11">#REF!</definedName>
    <definedName name="mci_15" localSheetId="7">#REF!</definedName>
    <definedName name="mci_15">#REF!</definedName>
    <definedName name="mci_16" localSheetId="8">#REF!</definedName>
    <definedName name="mci_16" localSheetId="9">#REF!</definedName>
    <definedName name="mci_16" localSheetId="11">#REF!</definedName>
    <definedName name="mci_16" localSheetId="7">#REF!</definedName>
    <definedName name="mci_16">#REF!</definedName>
    <definedName name="mci_17" localSheetId="8">#REF!</definedName>
    <definedName name="mci_17" localSheetId="9">#REF!</definedName>
    <definedName name="mci_17" localSheetId="11">#REF!</definedName>
    <definedName name="mci_17" localSheetId="7">#REF!</definedName>
    <definedName name="mci_17">#REF!</definedName>
    <definedName name="mci_2" localSheetId="8">#REF!</definedName>
    <definedName name="mci_2" localSheetId="9">#REF!</definedName>
    <definedName name="mci_2" localSheetId="11">#REF!</definedName>
    <definedName name="mci_2" localSheetId="7">#REF!</definedName>
    <definedName name="mci_2">#REF!</definedName>
    <definedName name="mechbroom" localSheetId="8">#REF!</definedName>
    <definedName name="mechbroom" localSheetId="9">#REF!</definedName>
    <definedName name="mechbroom" localSheetId="11">#REF!</definedName>
    <definedName name="mechbroom" localSheetId="7">#REF!</definedName>
    <definedName name="mechbroom">#REF!</definedName>
    <definedName name="mhsplca">[13]Intro!$L$91</definedName>
    <definedName name="mixer" localSheetId="3">#REF!</definedName>
    <definedName name="mixer" localSheetId="8">#REF!</definedName>
    <definedName name="mixer" localSheetId="9">#REF!</definedName>
    <definedName name="mixer" localSheetId="11">#REF!</definedName>
    <definedName name="mixer" localSheetId="7">#REF!</definedName>
    <definedName name="mixer">#REF!</definedName>
    <definedName name="mixer4028" localSheetId="3">#REF!</definedName>
    <definedName name="mixer4028" localSheetId="8">#REF!</definedName>
    <definedName name="mixer4028" localSheetId="9">#REF!</definedName>
    <definedName name="mixer4028" localSheetId="11">#REF!</definedName>
    <definedName name="mixer4028" localSheetId="7">#REF!</definedName>
    <definedName name="mixer4028">#REF!</definedName>
    <definedName name="mmm" localSheetId="3">#REF!</definedName>
    <definedName name="mmm" localSheetId="8">#REF!</definedName>
    <definedName name="mmm" localSheetId="9">#REF!</definedName>
    <definedName name="mmm" localSheetId="11">#REF!</definedName>
    <definedName name="mmm" localSheetId="7">#REF!</definedName>
    <definedName name="mmm">#REF!</definedName>
    <definedName name="MOP" localSheetId="8">#REF!</definedName>
    <definedName name="MOP" localSheetId="9">#REF!</definedName>
    <definedName name="MOP" localSheetId="11">#REF!</definedName>
    <definedName name="MOP" localSheetId="7">#REF!</definedName>
    <definedName name="MOP">#REF!</definedName>
    <definedName name="mr" localSheetId="8">#REF!</definedName>
    <definedName name="mr" localSheetId="9">#REF!</definedName>
    <definedName name="mr" localSheetId="11">#REF!</definedName>
    <definedName name="mr" localSheetId="7">#REF!</definedName>
    <definedName name="mr">#REF!</definedName>
    <definedName name="ms6_12" localSheetId="8">#REF!</definedName>
    <definedName name="ms6_12" localSheetId="9">#REF!</definedName>
    <definedName name="ms6_12" localSheetId="11">#REF!</definedName>
    <definedName name="ms6_12" localSheetId="7">#REF!</definedName>
    <definedName name="ms6_12">#REF!</definedName>
    <definedName name="ms6_13" localSheetId="8">#REF!</definedName>
    <definedName name="ms6_13" localSheetId="9">#REF!</definedName>
    <definedName name="ms6_13" localSheetId="11">#REF!</definedName>
    <definedName name="ms6_13" localSheetId="7">#REF!</definedName>
    <definedName name="ms6_13">#REF!</definedName>
    <definedName name="ms6_14" localSheetId="8">#REF!</definedName>
    <definedName name="ms6_14" localSheetId="9">#REF!</definedName>
    <definedName name="ms6_14" localSheetId="11">#REF!</definedName>
    <definedName name="ms6_14" localSheetId="7">#REF!</definedName>
    <definedName name="ms6_14">#REF!</definedName>
    <definedName name="ms6_15" localSheetId="8">#REF!</definedName>
    <definedName name="ms6_15" localSheetId="9">#REF!</definedName>
    <definedName name="ms6_15" localSheetId="11">#REF!</definedName>
    <definedName name="ms6_15" localSheetId="7">#REF!</definedName>
    <definedName name="ms6_15">#REF!</definedName>
    <definedName name="ms6_16" localSheetId="8">#REF!</definedName>
    <definedName name="ms6_16" localSheetId="9">#REF!</definedName>
    <definedName name="ms6_16" localSheetId="11">#REF!</definedName>
    <definedName name="ms6_16" localSheetId="7">#REF!</definedName>
    <definedName name="ms6_16">#REF!</definedName>
    <definedName name="ms6_17" localSheetId="8">#REF!</definedName>
    <definedName name="ms6_17" localSheetId="9">#REF!</definedName>
    <definedName name="ms6_17" localSheetId="11">#REF!</definedName>
    <definedName name="ms6_17" localSheetId="7">#REF!</definedName>
    <definedName name="ms6_17">#REF!</definedName>
    <definedName name="ms6_19" localSheetId="8">#REF!</definedName>
    <definedName name="ms6_19" localSheetId="9">#REF!</definedName>
    <definedName name="ms6_19" localSheetId="11">#REF!</definedName>
    <definedName name="ms6_19" localSheetId="7">#REF!</definedName>
    <definedName name="ms6_19">#REF!</definedName>
    <definedName name="ms6_2" localSheetId="8">'[16]2.civil-RA'!#REF!</definedName>
    <definedName name="ms6_2" localSheetId="9">'[16]2.civil-RA'!#REF!</definedName>
    <definedName name="ms6_2" localSheetId="11">'[16]2.civil-RA'!#REF!</definedName>
    <definedName name="ms6_2" localSheetId="7">'[16]2.civil-RA'!#REF!</definedName>
    <definedName name="ms6_2">'[16]2.civil-RA'!#REF!</definedName>
    <definedName name="ms6_20" localSheetId="3">#REF!</definedName>
    <definedName name="ms6_20" localSheetId="8">#REF!</definedName>
    <definedName name="ms6_20" localSheetId="9">#REF!</definedName>
    <definedName name="ms6_20" localSheetId="11">#REF!</definedName>
    <definedName name="ms6_20" localSheetId="7">#REF!</definedName>
    <definedName name="ms6_20">#REF!</definedName>
    <definedName name="ms6_23" localSheetId="3">#REF!</definedName>
    <definedName name="ms6_23" localSheetId="8">#REF!</definedName>
    <definedName name="ms6_23" localSheetId="9">#REF!</definedName>
    <definedName name="ms6_23" localSheetId="11">#REF!</definedName>
    <definedName name="ms6_23" localSheetId="7">#REF!</definedName>
    <definedName name="ms6_23">#REF!</definedName>
    <definedName name="ms6_3" localSheetId="3">#REF!</definedName>
    <definedName name="ms6_3" localSheetId="8">#REF!</definedName>
    <definedName name="ms6_3" localSheetId="9">#REF!</definedName>
    <definedName name="ms6_3" localSheetId="11">#REF!</definedName>
    <definedName name="ms6_3" localSheetId="7">#REF!</definedName>
    <definedName name="ms6_3">#REF!</definedName>
    <definedName name="ms8_12" localSheetId="8">#REF!</definedName>
    <definedName name="ms8_12" localSheetId="9">#REF!</definedName>
    <definedName name="ms8_12" localSheetId="11">#REF!</definedName>
    <definedName name="ms8_12" localSheetId="7">#REF!</definedName>
    <definedName name="ms8_12">#REF!</definedName>
    <definedName name="ms8_13" localSheetId="8">#REF!</definedName>
    <definedName name="ms8_13" localSheetId="9">#REF!</definedName>
    <definedName name="ms8_13" localSheetId="11">#REF!</definedName>
    <definedName name="ms8_13" localSheetId="7">#REF!</definedName>
    <definedName name="ms8_13">#REF!</definedName>
    <definedName name="ms8_14" localSheetId="8">#REF!</definedName>
    <definedName name="ms8_14" localSheetId="9">#REF!</definedName>
    <definedName name="ms8_14" localSheetId="11">#REF!</definedName>
    <definedName name="ms8_14" localSheetId="7">#REF!</definedName>
    <definedName name="ms8_14">#REF!</definedName>
    <definedName name="ms8_15" localSheetId="8">#REF!</definedName>
    <definedName name="ms8_15" localSheetId="9">#REF!</definedName>
    <definedName name="ms8_15" localSheetId="11">#REF!</definedName>
    <definedName name="ms8_15" localSheetId="7">#REF!</definedName>
    <definedName name="ms8_15">#REF!</definedName>
    <definedName name="ms8_16" localSheetId="8">#REF!</definedName>
    <definedName name="ms8_16" localSheetId="9">#REF!</definedName>
    <definedName name="ms8_16" localSheetId="11">#REF!</definedName>
    <definedName name="ms8_16" localSheetId="7">#REF!</definedName>
    <definedName name="ms8_16">#REF!</definedName>
    <definedName name="ms8_17" localSheetId="8">#REF!</definedName>
    <definedName name="ms8_17" localSheetId="9">#REF!</definedName>
    <definedName name="ms8_17" localSheetId="11">#REF!</definedName>
    <definedName name="ms8_17" localSheetId="7">#REF!</definedName>
    <definedName name="ms8_17">#REF!</definedName>
    <definedName name="ms8_19" localSheetId="8">#REF!</definedName>
    <definedName name="ms8_19" localSheetId="9">#REF!</definedName>
    <definedName name="ms8_19" localSheetId="11">#REF!</definedName>
    <definedName name="ms8_19" localSheetId="7">#REF!</definedName>
    <definedName name="ms8_19">#REF!</definedName>
    <definedName name="ms8_2" localSheetId="8">'[16]2.civil-RA'!#REF!</definedName>
    <definedName name="ms8_2" localSheetId="9">'[16]2.civil-RA'!#REF!</definedName>
    <definedName name="ms8_2" localSheetId="11">'[16]2.civil-RA'!#REF!</definedName>
    <definedName name="ms8_2" localSheetId="7">'[16]2.civil-RA'!#REF!</definedName>
    <definedName name="ms8_2">'[16]2.civil-RA'!#REF!</definedName>
    <definedName name="ms8_20" localSheetId="3">#REF!</definedName>
    <definedName name="ms8_20" localSheetId="8">#REF!</definedName>
    <definedName name="ms8_20" localSheetId="9">#REF!</definedName>
    <definedName name="ms8_20" localSheetId="11">#REF!</definedName>
    <definedName name="ms8_20" localSheetId="7">#REF!</definedName>
    <definedName name="ms8_20">#REF!</definedName>
    <definedName name="ms8_23" localSheetId="3">#REF!</definedName>
    <definedName name="ms8_23" localSheetId="8">#REF!</definedName>
    <definedName name="ms8_23" localSheetId="9">#REF!</definedName>
    <definedName name="ms8_23" localSheetId="11">#REF!</definedName>
    <definedName name="ms8_23" localSheetId="7">#REF!</definedName>
    <definedName name="ms8_23">#REF!</definedName>
    <definedName name="ms8_3" localSheetId="3">#REF!</definedName>
    <definedName name="ms8_3" localSheetId="8">#REF!</definedName>
    <definedName name="ms8_3" localSheetId="9">#REF!</definedName>
    <definedName name="ms8_3" localSheetId="11">#REF!</definedName>
    <definedName name="ms8_3" localSheetId="7">#REF!</definedName>
    <definedName name="ms8_3">#REF!</definedName>
    <definedName name="msbars" localSheetId="8">#REF!</definedName>
    <definedName name="msbars" localSheetId="9">#REF!</definedName>
    <definedName name="msbars" localSheetId="11">#REF!</definedName>
    <definedName name="msbars" localSheetId="7">#REF!</definedName>
    <definedName name="msbars">#REF!</definedName>
    <definedName name="mssplantrate" localSheetId="8">#REF!</definedName>
    <definedName name="mssplantrate" localSheetId="9">#REF!</definedName>
    <definedName name="mssplantrate" localSheetId="11">#REF!</definedName>
    <definedName name="mssplantrate" localSheetId="7">#REF!</definedName>
    <definedName name="mssplantrate">#REF!</definedName>
    <definedName name="Mu" localSheetId="8">#REF!</definedName>
    <definedName name="Mu" localSheetId="9">#REF!</definedName>
    <definedName name="Mu" localSheetId="11">#REF!</definedName>
    <definedName name="Mu" localSheetId="7">#REF!</definedName>
    <definedName name="Mu">#REF!</definedName>
    <definedName name="Muram" localSheetId="8">#REF!</definedName>
    <definedName name="Muram" localSheetId="9">#REF!</definedName>
    <definedName name="Muram" localSheetId="11">#REF!</definedName>
    <definedName name="Muram" localSheetId="7">#REF!</definedName>
    <definedName name="Muram">#REF!</definedName>
    <definedName name="muramfillpcc" localSheetId="8">#REF!</definedName>
    <definedName name="muramfillpcc" localSheetId="9">#REF!</definedName>
    <definedName name="muramfillpcc" localSheetId="11">#REF!</definedName>
    <definedName name="muramfillpcc" localSheetId="7">#REF!</definedName>
    <definedName name="muramfillpcc">#REF!</definedName>
    <definedName name="mz1_13" localSheetId="8">#REF!</definedName>
    <definedName name="mz1_13" localSheetId="9">#REF!</definedName>
    <definedName name="mz1_13" localSheetId="11">#REF!</definedName>
    <definedName name="mz1_13" localSheetId="7">#REF!</definedName>
    <definedName name="mz1_13">#REF!</definedName>
    <definedName name="mz1_14" localSheetId="8">#REF!</definedName>
    <definedName name="mz1_14" localSheetId="9">#REF!</definedName>
    <definedName name="mz1_14" localSheetId="11">#REF!</definedName>
    <definedName name="mz1_14" localSheetId="7">#REF!</definedName>
    <definedName name="mz1_14">#REF!</definedName>
    <definedName name="mz1_15" localSheetId="8">#REF!</definedName>
    <definedName name="mz1_15" localSheetId="9">#REF!</definedName>
    <definedName name="mz1_15" localSheetId="11">#REF!</definedName>
    <definedName name="mz1_15" localSheetId="7">#REF!</definedName>
    <definedName name="mz1_15">#REF!</definedName>
    <definedName name="mz1_16" localSheetId="8">#REF!</definedName>
    <definedName name="mz1_16" localSheetId="9">#REF!</definedName>
    <definedName name="mz1_16" localSheetId="11">#REF!</definedName>
    <definedName name="mz1_16" localSheetId="7">#REF!</definedName>
    <definedName name="mz1_16">#REF!</definedName>
    <definedName name="mz1_17" localSheetId="8">#REF!</definedName>
    <definedName name="mz1_17" localSheetId="9">#REF!</definedName>
    <definedName name="mz1_17" localSheetId="11">#REF!</definedName>
    <definedName name="mz1_17" localSheetId="7">#REF!</definedName>
    <definedName name="mz1_17">#REF!</definedName>
    <definedName name="mz1_19" localSheetId="8">#REF!</definedName>
    <definedName name="mz1_19" localSheetId="9">#REF!</definedName>
    <definedName name="mz1_19" localSheetId="11">#REF!</definedName>
    <definedName name="mz1_19" localSheetId="7">#REF!</definedName>
    <definedName name="mz1_19">#REF!</definedName>
    <definedName name="mz1_20" localSheetId="8">#REF!</definedName>
    <definedName name="mz1_20" localSheetId="9">#REF!</definedName>
    <definedName name="mz1_20" localSheetId="11">#REF!</definedName>
    <definedName name="mz1_20" localSheetId="7">#REF!</definedName>
    <definedName name="mz1_20">#REF!</definedName>
    <definedName name="mz1_21" localSheetId="8">#REF!</definedName>
    <definedName name="mz1_21" localSheetId="9">#REF!</definedName>
    <definedName name="mz1_21" localSheetId="11">#REF!</definedName>
    <definedName name="mz1_21" localSheetId="7">#REF!</definedName>
    <definedName name="mz1_21">#REF!</definedName>
    <definedName name="mz1_23" localSheetId="8">#REF!</definedName>
    <definedName name="mz1_23" localSheetId="9">#REF!</definedName>
    <definedName name="mz1_23" localSheetId="11">#REF!</definedName>
    <definedName name="mz1_23" localSheetId="7">#REF!</definedName>
    <definedName name="mz1_23">#REF!</definedName>
    <definedName name="mz1_3" localSheetId="8">#REF!</definedName>
    <definedName name="mz1_3" localSheetId="9">#REF!</definedName>
    <definedName name="mz1_3" localSheetId="11">#REF!</definedName>
    <definedName name="mz1_3" localSheetId="7">#REF!</definedName>
    <definedName name="mz1_3">#REF!</definedName>
    <definedName name="mz2_13" localSheetId="8">#REF!</definedName>
    <definedName name="mz2_13" localSheetId="9">#REF!</definedName>
    <definedName name="mz2_13" localSheetId="11">#REF!</definedName>
    <definedName name="mz2_13" localSheetId="7">#REF!</definedName>
    <definedName name="mz2_13">#REF!</definedName>
    <definedName name="mz2_14" localSheetId="8">#REF!</definedName>
    <definedName name="mz2_14" localSheetId="9">#REF!</definedName>
    <definedName name="mz2_14" localSheetId="11">#REF!</definedName>
    <definedName name="mz2_14" localSheetId="7">#REF!</definedName>
    <definedName name="mz2_14">#REF!</definedName>
    <definedName name="mz2_15" localSheetId="8">#REF!</definedName>
    <definedName name="mz2_15" localSheetId="9">#REF!</definedName>
    <definedName name="mz2_15" localSheetId="11">#REF!</definedName>
    <definedName name="mz2_15" localSheetId="7">#REF!</definedName>
    <definedName name="mz2_15">#REF!</definedName>
    <definedName name="mz2_16" localSheetId="8">#REF!</definedName>
    <definedName name="mz2_16" localSheetId="9">#REF!</definedName>
    <definedName name="mz2_16" localSheetId="11">#REF!</definedName>
    <definedName name="mz2_16" localSheetId="7">#REF!</definedName>
    <definedName name="mz2_16">#REF!</definedName>
    <definedName name="mz2_17" localSheetId="8">#REF!</definedName>
    <definedName name="mz2_17" localSheetId="9">#REF!</definedName>
    <definedName name="mz2_17" localSheetId="11">#REF!</definedName>
    <definedName name="mz2_17" localSheetId="7">#REF!</definedName>
    <definedName name="mz2_17">#REF!</definedName>
    <definedName name="mz2_19" localSheetId="8">#REF!</definedName>
    <definedName name="mz2_19" localSheetId="9">#REF!</definedName>
    <definedName name="mz2_19" localSheetId="11">#REF!</definedName>
    <definedName name="mz2_19" localSheetId="7">#REF!</definedName>
    <definedName name="mz2_19">#REF!</definedName>
    <definedName name="mz2_20" localSheetId="8">#REF!</definedName>
    <definedName name="mz2_20" localSheetId="9">#REF!</definedName>
    <definedName name="mz2_20" localSheetId="11">#REF!</definedName>
    <definedName name="mz2_20" localSheetId="7">#REF!</definedName>
    <definedName name="mz2_20">#REF!</definedName>
    <definedName name="mz2_21" localSheetId="8">#REF!</definedName>
    <definedName name="mz2_21" localSheetId="9">#REF!</definedName>
    <definedName name="mz2_21" localSheetId="11">#REF!</definedName>
    <definedName name="mz2_21" localSheetId="7">#REF!</definedName>
    <definedName name="mz2_21">#REF!</definedName>
    <definedName name="mz2_23" localSheetId="8">#REF!</definedName>
    <definedName name="mz2_23" localSheetId="9">#REF!</definedName>
    <definedName name="mz2_23" localSheetId="11">#REF!</definedName>
    <definedName name="mz2_23" localSheetId="7">#REF!</definedName>
    <definedName name="mz2_23">#REF!</definedName>
    <definedName name="mz2_3" localSheetId="8">#REF!</definedName>
    <definedName name="mz2_3" localSheetId="9">#REF!</definedName>
    <definedName name="mz2_3" localSheetId="11">#REF!</definedName>
    <definedName name="mz2_3" localSheetId="7">#REF!</definedName>
    <definedName name="mz2_3">#REF!</definedName>
    <definedName name="neoprene" localSheetId="8">#REF!</definedName>
    <definedName name="neoprene" localSheetId="9">#REF!</definedName>
    <definedName name="neoprene" localSheetId="11">#REF!</definedName>
    <definedName name="neoprene" localSheetId="7">#REF!</definedName>
    <definedName name="neoprene">#REF!</definedName>
    <definedName name="NH4hume600" localSheetId="8">#REF!</definedName>
    <definedName name="NH4hume600" localSheetId="9">#REF!</definedName>
    <definedName name="NH4hume600" localSheetId="11">#REF!</definedName>
    <definedName name="NH4hume600" localSheetId="7">#REF!</definedName>
    <definedName name="NH4hume600">#REF!</definedName>
    <definedName name="np2hp300" localSheetId="8">#REF!</definedName>
    <definedName name="np2hp300" localSheetId="9">#REF!</definedName>
    <definedName name="np2hp300" localSheetId="11">#REF!</definedName>
    <definedName name="np2hp300" localSheetId="7">#REF!</definedName>
    <definedName name="np2hp300">#REF!</definedName>
    <definedName name="np3hp450" localSheetId="8">#REF!</definedName>
    <definedName name="np3hp450" localSheetId="9">#REF!</definedName>
    <definedName name="np3hp450" localSheetId="11">#REF!</definedName>
    <definedName name="np3hp450" localSheetId="7">#REF!</definedName>
    <definedName name="np3hp450">#REF!</definedName>
    <definedName name="NP3HP600" localSheetId="8">#REF!</definedName>
    <definedName name="NP3HP600" localSheetId="9">#REF!</definedName>
    <definedName name="NP3HP600" localSheetId="11">#REF!</definedName>
    <definedName name="NP3HP600" localSheetId="7">#REF!</definedName>
    <definedName name="NP3HP600">#REF!</definedName>
    <definedName name="NP3HP750" localSheetId="8">#REF!</definedName>
    <definedName name="NP3HP750" localSheetId="9">#REF!</definedName>
    <definedName name="NP3HP750" localSheetId="11">#REF!</definedName>
    <definedName name="NP3HP750" localSheetId="7">#REF!</definedName>
    <definedName name="NP3HP750">#REF!</definedName>
    <definedName name="NP4hume1.2" localSheetId="8">#REF!</definedName>
    <definedName name="NP4hume1.2" localSheetId="9">#REF!</definedName>
    <definedName name="NP4hume1.2" localSheetId="11">#REF!</definedName>
    <definedName name="NP4hume1.2" localSheetId="7">#REF!</definedName>
    <definedName name="NP4hume1.2">#REF!</definedName>
    <definedName name="NP4hume1000" localSheetId="8">#REF!</definedName>
    <definedName name="NP4hume1000" localSheetId="9">#REF!</definedName>
    <definedName name="NP4hume1000" localSheetId="11">#REF!</definedName>
    <definedName name="NP4hume1000" localSheetId="7">#REF!</definedName>
    <definedName name="NP4hume1000">#REF!</definedName>
    <definedName name="NP4hume300" localSheetId="8">#REF!</definedName>
    <definedName name="NP4hume300" localSheetId="9">#REF!</definedName>
    <definedName name="NP4hume300" localSheetId="11">#REF!</definedName>
    <definedName name="NP4hume300" localSheetId="7">#REF!</definedName>
    <definedName name="NP4hume300">#REF!</definedName>
    <definedName name="NP4hume450" localSheetId="8">#REF!</definedName>
    <definedName name="NP4hume450" localSheetId="9">#REF!</definedName>
    <definedName name="NP4hume450" localSheetId="11">#REF!</definedName>
    <definedName name="NP4hume450" localSheetId="7">#REF!</definedName>
    <definedName name="NP4hume450">#REF!</definedName>
    <definedName name="NP4hume900" localSheetId="8">#REF!</definedName>
    <definedName name="NP4hume900" localSheetId="9">#REF!</definedName>
    <definedName name="NP4hume900" localSheetId="11">#REF!</definedName>
    <definedName name="NP4hume900" localSheetId="7">#REF!</definedName>
    <definedName name="NP4hume900">#REF!</definedName>
    <definedName name="nr_40" localSheetId="8">#REF!</definedName>
    <definedName name="nr_40" localSheetId="9">#REF!</definedName>
    <definedName name="nr_40" localSheetId="11">#REF!</definedName>
    <definedName name="nr_40" localSheetId="7">#REF!</definedName>
    <definedName name="nr_40">#REF!</definedName>
    <definedName name="nr_65" localSheetId="8">#REF!</definedName>
    <definedName name="nr_65" localSheetId="9">#REF!</definedName>
    <definedName name="nr_65" localSheetId="11">#REF!</definedName>
    <definedName name="nr_65" localSheetId="7">#REF!</definedName>
    <definedName name="nr_65">#REF!</definedName>
    <definedName name="NSL" localSheetId="8">[36]loadcal!#REF!</definedName>
    <definedName name="NSL" localSheetId="9">[36]loadcal!#REF!</definedName>
    <definedName name="NSL" localSheetId="11">[36]loadcal!#REF!</definedName>
    <definedName name="NSL" localSheetId="7">[36]loadcal!#REF!</definedName>
    <definedName name="NSL">[36]loadcal!#REF!</definedName>
    <definedName name="Num_Pmt_Per_Year" localSheetId="4">#REF!</definedName>
    <definedName name="Num_Pmt_Per_Year" localSheetId="3">#REF!</definedName>
    <definedName name="Num_Pmt_Per_Year" localSheetId="8">#REF!</definedName>
    <definedName name="Num_Pmt_Per_Year" localSheetId="9">#REF!</definedName>
    <definedName name="Num_Pmt_Per_Year" localSheetId="11">#REF!</definedName>
    <definedName name="Num_Pmt_Per_Year" localSheetId="2">#REF!</definedName>
    <definedName name="Num_Pmt_Per_Year" localSheetId="7">#REF!</definedName>
    <definedName name="Num_Pmt_Per_Year">#REF!</definedName>
    <definedName name="Number_of_Payments" localSheetId="1">MATCH(0.01,End_Bal,-1)+1</definedName>
    <definedName name="Number_of_Payments" localSheetId="4">MATCH(0.01,'Abstract (3)'!End_Bal,-1)+1</definedName>
    <definedName name="Number_of_Payments" localSheetId="5">MATCH(0.01,End_Bal,-1)+1</definedName>
    <definedName name="Number_of_Payments" localSheetId="3">MATCH(0.01,End_Bal,-1)+1</definedName>
    <definedName name="Number_of_Payments" localSheetId="8">MATCH(0.01,'CS 2021-22'!End_Bal,-1)+1</definedName>
    <definedName name="Number_of_Payments" localSheetId="9">MATCH(0.01,'CS 2022-23'!End_Bal,-1)+1</definedName>
    <definedName name="Number_of_Payments" localSheetId="11">MATCH(0.01,'CS 2022-23 (2)'!End_Bal,-1)+1</definedName>
    <definedName name="Number_of_Payments" localSheetId="2">MATCH(0.01,'New Com Abst'!End_Bal,-1)+1</definedName>
    <definedName name="Number_of_Payments" localSheetId="7">MATCH(0.01,'New Com Abst (2022-23)'!End_Bal,-1)+1</definedName>
    <definedName name="Number_of_Payments">MATCH(0.01,End_Bal,-1)+1</definedName>
    <definedName name="nut" localSheetId="3">#REF!</definedName>
    <definedName name="nut" localSheetId="8">#REF!</definedName>
    <definedName name="nut" localSheetId="9">#REF!</definedName>
    <definedName name="nut" localSheetId="11">#REF!</definedName>
    <definedName name="nut" localSheetId="7">#REF!</definedName>
    <definedName name="nut">#REF!</definedName>
    <definedName name="oAst1" localSheetId="3">#REF!</definedName>
    <definedName name="oAst1" localSheetId="8">#REF!</definedName>
    <definedName name="oAst1" localSheetId="9">#REF!</definedName>
    <definedName name="oAst1" localSheetId="11">#REF!</definedName>
    <definedName name="oAst1" localSheetId="7">#REF!</definedName>
    <definedName name="oAst1">#REF!</definedName>
    <definedName name="oAst2" localSheetId="3">#REF!</definedName>
    <definedName name="oAst2" localSheetId="8">#REF!</definedName>
    <definedName name="oAst2" localSheetId="9">#REF!</definedName>
    <definedName name="oAst2" localSheetId="11">#REF!</definedName>
    <definedName name="oAst2" localSheetId="7">#REF!</definedName>
    <definedName name="oAst2">#REF!</definedName>
    <definedName name="oAst3" localSheetId="8">#REF!</definedName>
    <definedName name="oAst3" localSheetId="9">#REF!</definedName>
    <definedName name="oAst3" localSheetId="11">#REF!</definedName>
    <definedName name="oAst3" localSheetId="7">#REF!</definedName>
    <definedName name="oAst3">#REF!</definedName>
    <definedName name="oAst4" localSheetId="8">#REF!</definedName>
    <definedName name="oAst4" localSheetId="9">#REF!</definedName>
    <definedName name="oAst4" localSheetId="11">#REF!</definedName>
    <definedName name="oAst4" localSheetId="7">#REF!</definedName>
    <definedName name="oAst4">#REF!</definedName>
    <definedName name="ocgl" localSheetId="8">#REF!</definedName>
    <definedName name="ocgl" localSheetId="9">#REF!</definedName>
    <definedName name="ocgl" localSheetId="11">#REF!</definedName>
    <definedName name="ocgl" localSheetId="7">#REF!</definedName>
    <definedName name="ocgl">#REF!</definedName>
    <definedName name="oexudl" localSheetId="8">#REF!</definedName>
    <definedName name="oexudl" localSheetId="9">#REF!</definedName>
    <definedName name="oexudl" localSheetId="11">#REF!</definedName>
    <definedName name="oexudl" localSheetId="7">#REF!</definedName>
    <definedName name="oexudl">#REF!</definedName>
    <definedName name="oh" localSheetId="8">#REF!</definedName>
    <definedName name="oh" localSheetId="9">#REF!</definedName>
    <definedName name="oh" localSheetId="11">#REF!</definedName>
    <definedName name="oh" localSheetId="7">#REF!</definedName>
    <definedName name="oh">#REF!</definedName>
    <definedName name="oh_1" localSheetId="8">#REF!</definedName>
    <definedName name="oh_1" localSheetId="9">#REF!</definedName>
    <definedName name="oh_1" localSheetId="11">#REF!</definedName>
    <definedName name="oh_1" localSheetId="7">#REF!</definedName>
    <definedName name="oh_1">#REF!</definedName>
    <definedName name="oh_12" localSheetId="8">#REF!</definedName>
    <definedName name="oh_12" localSheetId="9">#REF!</definedName>
    <definedName name="oh_12" localSheetId="11">#REF!</definedName>
    <definedName name="oh_12" localSheetId="7">#REF!</definedName>
    <definedName name="oh_12">#REF!</definedName>
    <definedName name="oh_13" localSheetId="8">#REF!</definedName>
    <definedName name="oh_13" localSheetId="9">#REF!</definedName>
    <definedName name="oh_13" localSheetId="11">#REF!</definedName>
    <definedName name="oh_13" localSheetId="7">#REF!</definedName>
    <definedName name="oh_13">#REF!</definedName>
    <definedName name="oh_15" localSheetId="8">#REF!</definedName>
    <definedName name="oh_15" localSheetId="9">#REF!</definedName>
    <definedName name="oh_15" localSheetId="11">#REF!</definedName>
    <definedName name="oh_15" localSheetId="7">#REF!</definedName>
    <definedName name="oh_15">#REF!</definedName>
    <definedName name="oh_16" localSheetId="8">#REF!</definedName>
    <definedName name="oh_16" localSheetId="9">#REF!</definedName>
    <definedName name="oh_16" localSheetId="11">#REF!</definedName>
    <definedName name="oh_16" localSheetId="7">#REF!</definedName>
    <definedName name="oh_16">#REF!</definedName>
    <definedName name="oh_17" localSheetId="8">#REF!</definedName>
    <definedName name="oh_17" localSheetId="9">#REF!</definedName>
    <definedName name="oh_17" localSheetId="11">#REF!</definedName>
    <definedName name="oh_17" localSheetId="7">#REF!</definedName>
    <definedName name="oh_17">#REF!</definedName>
    <definedName name="oh_2" localSheetId="8">#REF!</definedName>
    <definedName name="oh_2" localSheetId="9">#REF!</definedName>
    <definedName name="oh_2" localSheetId="11">#REF!</definedName>
    <definedName name="oh_2" localSheetId="7">#REF!</definedName>
    <definedName name="oh_2">#REF!</definedName>
    <definedName name="OHP">[39]Quotation!$AC$4</definedName>
    <definedName name="OHP_3" localSheetId="3">#REF!</definedName>
    <definedName name="OHP_3" localSheetId="8">#REF!</definedName>
    <definedName name="OHP_3" localSheetId="9">#REF!</definedName>
    <definedName name="OHP_3" localSheetId="11">#REF!</definedName>
    <definedName name="OHP_3" localSheetId="7">#REF!</definedName>
    <definedName name="OHP_3">#REF!</definedName>
    <definedName name="OHP_4">[39]Quotation!$AC$4</definedName>
    <definedName name="ohp1_13" localSheetId="3">#REF!</definedName>
    <definedName name="ohp1_13" localSheetId="8">#REF!</definedName>
    <definedName name="ohp1_13" localSheetId="9">#REF!</definedName>
    <definedName name="ohp1_13" localSheetId="11">#REF!</definedName>
    <definedName name="ohp1_13" localSheetId="7">#REF!</definedName>
    <definedName name="ohp1_13">#REF!</definedName>
    <definedName name="ohp1_14" localSheetId="3">#REF!</definedName>
    <definedName name="ohp1_14" localSheetId="8">#REF!</definedName>
    <definedName name="ohp1_14" localSheetId="9">#REF!</definedName>
    <definedName name="ohp1_14" localSheetId="11">#REF!</definedName>
    <definedName name="ohp1_14" localSheetId="7">#REF!</definedName>
    <definedName name="ohp1_14">#REF!</definedName>
    <definedName name="ohp1_15" localSheetId="3">#REF!</definedName>
    <definedName name="ohp1_15" localSheetId="8">#REF!</definedName>
    <definedName name="ohp1_15" localSheetId="9">#REF!</definedName>
    <definedName name="ohp1_15" localSheetId="11">#REF!</definedName>
    <definedName name="ohp1_15" localSheetId="7">#REF!</definedName>
    <definedName name="ohp1_15">#REF!</definedName>
    <definedName name="ohp1_16" localSheetId="8">#REF!</definedName>
    <definedName name="ohp1_16" localSheetId="9">#REF!</definedName>
    <definedName name="ohp1_16" localSheetId="11">#REF!</definedName>
    <definedName name="ohp1_16" localSheetId="7">#REF!</definedName>
    <definedName name="ohp1_16">#REF!</definedName>
    <definedName name="ohp1_17" localSheetId="8">#REF!</definedName>
    <definedName name="ohp1_17" localSheetId="9">#REF!</definedName>
    <definedName name="ohp1_17" localSheetId="11">#REF!</definedName>
    <definedName name="ohp1_17" localSheetId="7">#REF!</definedName>
    <definedName name="ohp1_17">#REF!</definedName>
    <definedName name="ohp1_19" localSheetId="8">#REF!</definedName>
    <definedName name="ohp1_19" localSheetId="9">#REF!</definedName>
    <definedName name="ohp1_19" localSheetId="11">#REF!</definedName>
    <definedName name="ohp1_19" localSheetId="7">#REF!</definedName>
    <definedName name="ohp1_19">#REF!</definedName>
    <definedName name="ohp1_20" localSheetId="8">#REF!</definedName>
    <definedName name="ohp1_20" localSheetId="9">#REF!</definedName>
    <definedName name="ohp1_20" localSheetId="11">#REF!</definedName>
    <definedName name="ohp1_20" localSheetId="7">#REF!</definedName>
    <definedName name="ohp1_20">#REF!</definedName>
    <definedName name="ohp1_21" localSheetId="8">#REF!</definedName>
    <definedName name="ohp1_21" localSheetId="9">#REF!</definedName>
    <definedName name="ohp1_21" localSheetId="11">#REF!</definedName>
    <definedName name="ohp1_21" localSheetId="7">#REF!</definedName>
    <definedName name="ohp1_21">#REF!</definedName>
    <definedName name="ohp1_23" localSheetId="8">#REF!</definedName>
    <definedName name="ohp1_23" localSheetId="9">#REF!</definedName>
    <definedName name="ohp1_23" localSheetId="11">#REF!</definedName>
    <definedName name="ohp1_23" localSheetId="7">#REF!</definedName>
    <definedName name="ohp1_23">#REF!</definedName>
    <definedName name="ohp1_3" localSheetId="8">#REF!</definedName>
    <definedName name="ohp1_3" localSheetId="9">#REF!</definedName>
    <definedName name="ohp1_3" localSheetId="11">#REF!</definedName>
    <definedName name="ohp1_3" localSheetId="7">#REF!</definedName>
    <definedName name="ohp1_3">#REF!</definedName>
    <definedName name="omaxm1" localSheetId="8">#REF!</definedName>
    <definedName name="omaxm1" localSheetId="9">#REF!</definedName>
    <definedName name="omaxm1" localSheetId="11">#REF!</definedName>
    <definedName name="omaxm1" localSheetId="7">#REF!</definedName>
    <definedName name="omaxm1">#REF!</definedName>
    <definedName name="omaxm2" localSheetId="8">#REF!</definedName>
    <definedName name="omaxm2" localSheetId="9">#REF!</definedName>
    <definedName name="omaxm2" localSheetId="11">#REF!</definedName>
    <definedName name="omaxm2" localSheetId="7">#REF!</definedName>
    <definedName name="omaxm2">#REF!</definedName>
    <definedName name="omaxm3" localSheetId="8">#REF!</definedName>
    <definedName name="omaxm3" localSheetId="9">#REF!</definedName>
    <definedName name="omaxm3" localSheetId="11">#REF!</definedName>
    <definedName name="omaxm3" localSheetId="7">#REF!</definedName>
    <definedName name="omaxm3">#REF!</definedName>
    <definedName name="omaxm4" localSheetId="8">#REF!</definedName>
    <definedName name="omaxm4" localSheetId="9">#REF!</definedName>
    <definedName name="omaxm4" localSheetId="11">#REF!</definedName>
    <definedName name="omaxm4" localSheetId="7">#REF!</definedName>
    <definedName name="omaxm4">#REF!</definedName>
    <definedName name="ooo" localSheetId="8">#REF!</definedName>
    <definedName name="ooo" localSheetId="9">#REF!</definedName>
    <definedName name="ooo" localSheetId="11">#REF!</definedName>
    <definedName name="ooo" localSheetId="7">#REF!</definedName>
    <definedName name="ooo">#REF!</definedName>
    <definedName name="OrdinaryRodBinder" localSheetId="8">#REF!</definedName>
    <definedName name="OrdinaryRodBinder" localSheetId="9">#REF!</definedName>
    <definedName name="OrdinaryRodBinder" localSheetId="11">#REF!</definedName>
    <definedName name="OrdinaryRodBinder" localSheetId="7">#REF!</definedName>
    <definedName name="OrdinaryRodBinder">#REF!</definedName>
    <definedName name="oudl" localSheetId="8">#REF!</definedName>
    <definedName name="oudl" localSheetId="9">#REF!</definedName>
    <definedName name="oudl" localSheetId="11">#REF!</definedName>
    <definedName name="oudl" localSheetId="7">#REF!</definedName>
    <definedName name="oudl">#REF!</definedName>
    <definedName name="p">'[40]RA-markate'!$A$389:$B$1034</definedName>
    <definedName name="Pa" localSheetId="3">#REF!</definedName>
    <definedName name="Pa" localSheetId="8">#REF!</definedName>
    <definedName name="Pa" localSheetId="9">#REF!</definedName>
    <definedName name="Pa" localSheetId="11">#REF!</definedName>
    <definedName name="Pa" localSheetId="7">#REF!</definedName>
    <definedName name="Pa">#REF!</definedName>
    <definedName name="pa_1" localSheetId="3">#REF!</definedName>
    <definedName name="pa_1" localSheetId="8">#REF!</definedName>
    <definedName name="pa_1" localSheetId="9">#REF!</definedName>
    <definedName name="pa_1" localSheetId="11">#REF!</definedName>
    <definedName name="pa_1" localSheetId="7">#REF!</definedName>
    <definedName name="pa_1">#REF!</definedName>
    <definedName name="pa_12" localSheetId="3">#REF!</definedName>
    <definedName name="pa_12" localSheetId="8">#REF!</definedName>
    <definedName name="pa_12" localSheetId="9">#REF!</definedName>
    <definedName name="pa_12" localSheetId="11">#REF!</definedName>
    <definedName name="pa_12" localSheetId="7">#REF!</definedName>
    <definedName name="pa_12">#REF!</definedName>
    <definedName name="pa_13" localSheetId="8">#REF!</definedName>
    <definedName name="pa_13" localSheetId="9">#REF!</definedName>
    <definedName name="pa_13" localSheetId="11">#REF!</definedName>
    <definedName name="pa_13" localSheetId="7">#REF!</definedName>
    <definedName name="pa_13">#REF!</definedName>
    <definedName name="pa_14" localSheetId="8">#REF!</definedName>
    <definedName name="pa_14" localSheetId="9">#REF!</definedName>
    <definedName name="pa_14" localSheetId="11">#REF!</definedName>
    <definedName name="pa_14" localSheetId="7">#REF!</definedName>
    <definedName name="pa_14">#REF!</definedName>
    <definedName name="pa_15" localSheetId="8">#REF!</definedName>
    <definedName name="pa_15" localSheetId="9">#REF!</definedName>
    <definedName name="pa_15" localSheetId="11">#REF!</definedName>
    <definedName name="pa_15" localSheetId="7">#REF!</definedName>
    <definedName name="pa_15">#REF!</definedName>
    <definedName name="pa_16" localSheetId="8">#REF!</definedName>
    <definedName name="pa_16" localSheetId="9">#REF!</definedName>
    <definedName name="pa_16" localSheetId="11">#REF!</definedName>
    <definedName name="pa_16" localSheetId="7">#REF!</definedName>
    <definedName name="pa_16">#REF!</definedName>
    <definedName name="pa_17" localSheetId="8">#REF!</definedName>
    <definedName name="pa_17" localSheetId="9">#REF!</definedName>
    <definedName name="pa_17" localSheetId="11">#REF!</definedName>
    <definedName name="pa_17" localSheetId="7">#REF!</definedName>
    <definedName name="pa_17">#REF!</definedName>
    <definedName name="pa_19" localSheetId="8">#REF!</definedName>
    <definedName name="pa_19" localSheetId="9">#REF!</definedName>
    <definedName name="pa_19" localSheetId="11">#REF!</definedName>
    <definedName name="pa_19" localSheetId="7">#REF!</definedName>
    <definedName name="pa_19">#REF!</definedName>
    <definedName name="pa_2" localSheetId="8">#REF!</definedName>
    <definedName name="pa_2" localSheetId="9">#REF!</definedName>
    <definedName name="pa_2" localSheetId="11">#REF!</definedName>
    <definedName name="pa_2" localSheetId="7">#REF!</definedName>
    <definedName name="pa_2">#REF!</definedName>
    <definedName name="pa_20" localSheetId="8">#REF!</definedName>
    <definedName name="pa_20" localSheetId="9">#REF!</definedName>
    <definedName name="pa_20" localSheetId="11">#REF!</definedName>
    <definedName name="pa_20" localSheetId="7">#REF!</definedName>
    <definedName name="pa_20">#REF!</definedName>
    <definedName name="pa_21" localSheetId="8">#REF!</definedName>
    <definedName name="pa_21" localSheetId="9">#REF!</definedName>
    <definedName name="pa_21" localSheetId="11">#REF!</definedName>
    <definedName name="pa_21" localSheetId="7">#REF!</definedName>
    <definedName name="pa_21">#REF!</definedName>
    <definedName name="pa_23" localSheetId="8">#REF!</definedName>
    <definedName name="pa_23" localSheetId="9">#REF!</definedName>
    <definedName name="pa_23" localSheetId="11">#REF!</definedName>
    <definedName name="pa_23" localSheetId="7">#REF!</definedName>
    <definedName name="pa_23">#REF!</definedName>
    <definedName name="pa_3" localSheetId="8">#REF!</definedName>
    <definedName name="pa_3" localSheetId="9">#REF!</definedName>
    <definedName name="pa_3" localSheetId="11">#REF!</definedName>
    <definedName name="pa_3" localSheetId="7">#REF!</definedName>
    <definedName name="pa_3">#REF!</definedName>
    <definedName name="Pai" localSheetId="8">#REF!</definedName>
    <definedName name="Pai" localSheetId="9">#REF!</definedName>
    <definedName name="Pai" localSheetId="11">#REF!</definedName>
    <definedName name="Pai" localSheetId="7">#REF!</definedName>
    <definedName name="Pai">#REF!</definedName>
    <definedName name="Pai_1" localSheetId="8">#REF!</definedName>
    <definedName name="Pai_1" localSheetId="9">#REF!</definedName>
    <definedName name="Pai_1" localSheetId="11">#REF!</definedName>
    <definedName name="Pai_1" localSheetId="7">#REF!</definedName>
    <definedName name="Pai_1">#REF!</definedName>
    <definedName name="Pai_10" localSheetId="8">#REF!</definedName>
    <definedName name="Pai_10" localSheetId="9">#REF!</definedName>
    <definedName name="Pai_10" localSheetId="11">#REF!</definedName>
    <definedName name="Pai_10" localSheetId="7">#REF!</definedName>
    <definedName name="Pai_10">#REF!</definedName>
    <definedName name="Pai_11" localSheetId="8">#REF!</definedName>
    <definedName name="Pai_11" localSheetId="9">#REF!</definedName>
    <definedName name="Pai_11" localSheetId="11">#REF!</definedName>
    <definedName name="Pai_11" localSheetId="7">#REF!</definedName>
    <definedName name="Pai_11">#REF!</definedName>
    <definedName name="Pai_13" localSheetId="8">#REF!</definedName>
    <definedName name="Pai_13" localSheetId="9">#REF!</definedName>
    <definedName name="Pai_13" localSheetId="11">#REF!</definedName>
    <definedName name="Pai_13" localSheetId="7">#REF!</definedName>
    <definedName name="Pai_13">#REF!</definedName>
    <definedName name="Pai_14" localSheetId="8">#REF!</definedName>
    <definedName name="Pai_14" localSheetId="9">#REF!</definedName>
    <definedName name="Pai_14" localSheetId="11">#REF!</definedName>
    <definedName name="Pai_14" localSheetId="7">#REF!</definedName>
    <definedName name="Pai_14">#REF!</definedName>
    <definedName name="Pai_15" localSheetId="8">#REF!</definedName>
    <definedName name="Pai_15" localSheetId="9">#REF!</definedName>
    <definedName name="Pai_15" localSheetId="11">#REF!</definedName>
    <definedName name="Pai_15" localSheetId="7">#REF!</definedName>
    <definedName name="Pai_15">#REF!</definedName>
    <definedName name="Pai_16" localSheetId="8">#REF!</definedName>
    <definedName name="Pai_16" localSheetId="9">#REF!</definedName>
    <definedName name="Pai_16" localSheetId="11">#REF!</definedName>
    <definedName name="Pai_16" localSheetId="7">#REF!</definedName>
    <definedName name="Pai_16">#REF!</definedName>
    <definedName name="Pai_17" localSheetId="8">#REF!</definedName>
    <definedName name="Pai_17" localSheetId="9">#REF!</definedName>
    <definedName name="Pai_17" localSheetId="11">#REF!</definedName>
    <definedName name="Pai_17" localSheetId="7">#REF!</definedName>
    <definedName name="Pai_17">#REF!</definedName>
    <definedName name="Pai_18" localSheetId="8">#REF!</definedName>
    <definedName name="Pai_18" localSheetId="9">#REF!</definedName>
    <definedName name="Pai_18" localSheetId="11">#REF!</definedName>
    <definedName name="Pai_18" localSheetId="7">#REF!</definedName>
    <definedName name="Pai_18">#REF!</definedName>
    <definedName name="Pai_19" localSheetId="8">#REF!</definedName>
    <definedName name="Pai_19" localSheetId="9">#REF!</definedName>
    <definedName name="Pai_19" localSheetId="11">#REF!</definedName>
    <definedName name="Pai_19" localSheetId="7">#REF!</definedName>
    <definedName name="Pai_19">#REF!</definedName>
    <definedName name="Pai_20" localSheetId="8">#REF!</definedName>
    <definedName name="Pai_20" localSheetId="9">#REF!</definedName>
    <definedName name="Pai_20" localSheetId="11">#REF!</definedName>
    <definedName name="Pai_20" localSheetId="7">#REF!</definedName>
    <definedName name="Pai_20">#REF!</definedName>
    <definedName name="Pai_23" localSheetId="8">#REF!</definedName>
    <definedName name="Pai_23" localSheetId="9">#REF!</definedName>
    <definedName name="Pai_23" localSheetId="11">#REF!</definedName>
    <definedName name="Pai_23" localSheetId="7">#REF!</definedName>
    <definedName name="Pai_23">#REF!</definedName>
    <definedName name="Pai_3" localSheetId="8">#REF!</definedName>
    <definedName name="Pai_3" localSheetId="9">#REF!</definedName>
    <definedName name="Pai_3" localSheetId="11">#REF!</definedName>
    <definedName name="Pai_3" localSheetId="7">#REF!</definedName>
    <definedName name="Pai_3">#REF!</definedName>
    <definedName name="Pai_4" localSheetId="8">#REF!</definedName>
    <definedName name="Pai_4" localSheetId="9">#REF!</definedName>
    <definedName name="Pai_4" localSheetId="11">#REF!</definedName>
    <definedName name="Pai_4" localSheetId="7">#REF!</definedName>
    <definedName name="Pai_4">#REF!</definedName>
    <definedName name="Pai_8" localSheetId="8">#REF!</definedName>
    <definedName name="Pai_8" localSheetId="9">#REF!</definedName>
    <definedName name="Pai_8" localSheetId="11">#REF!</definedName>
    <definedName name="Pai_8" localSheetId="7">#REF!</definedName>
    <definedName name="Pai_8">#REF!</definedName>
    <definedName name="Pai_9" localSheetId="8">#REF!</definedName>
    <definedName name="Pai_9" localSheetId="9">#REF!</definedName>
    <definedName name="Pai_9" localSheetId="11">#REF!</definedName>
    <definedName name="Pai_9" localSheetId="7">#REF!</definedName>
    <definedName name="Pai_9">#REF!</definedName>
    <definedName name="painter" localSheetId="8">#REF!</definedName>
    <definedName name="painter" localSheetId="9">#REF!</definedName>
    <definedName name="painter" localSheetId="11">#REF!</definedName>
    <definedName name="painter" localSheetId="7">#REF!</definedName>
    <definedName name="painter">#REF!</definedName>
    <definedName name="parapet" localSheetId="8">#REF!</definedName>
    <definedName name="parapet" localSheetId="9">#REF!</definedName>
    <definedName name="parapet" localSheetId="11">#REF!</definedName>
    <definedName name="parapet" localSheetId="7">#REF!</definedName>
    <definedName name="parapet">#REF!</definedName>
    <definedName name="part">'[40]RA-markate'!$A$389:$B$1034</definedName>
    <definedName name="paver" localSheetId="3">#REF!</definedName>
    <definedName name="paver" localSheetId="8">#REF!</definedName>
    <definedName name="paver" localSheetId="9">#REF!</definedName>
    <definedName name="paver" localSheetId="11">#REF!</definedName>
    <definedName name="paver" localSheetId="7">#REF!</definedName>
    <definedName name="paver">#REF!</definedName>
    <definedName name="pavpaint" localSheetId="3">#REF!</definedName>
    <definedName name="pavpaint" localSheetId="8">#REF!</definedName>
    <definedName name="pavpaint" localSheetId="9">#REF!</definedName>
    <definedName name="pavpaint" localSheetId="11">#REF!</definedName>
    <definedName name="pavpaint" localSheetId="7">#REF!</definedName>
    <definedName name="pavpaint">#REF!</definedName>
    <definedName name="Pay_Date" localSheetId="4">#REF!</definedName>
    <definedName name="Pay_Date" localSheetId="3">#REF!</definedName>
    <definedName name="Pay_Date" localSheetId="8">#REF!</definedName>
    <definedName name="Pay_Date" localSheetId="9">#REF!</definedName>
    <definedName name="Pay_Date" localSheetId="11">#REF!</definedName>
    <definedName name="Pay_Date" localSheetId="2">#REF!</definedName>
    <definedName name="Pay_Date" localSheetId="7">#REF!</definedName>
    <definedName name="Pay_Date">#REF!</definedName>
    <definedName name="Pay_Num" localSheetId="4">#REF!</definedName>
    <definedName name="Pay_Num" localSheetId="8">#REF!</definedName>
    <definedName name="Pay_Num" localSheetId="9">#REF!</definedName>
    <definedName name="Pay_Num" localSheetId="11">#REF!</definedName>
    <definedName name="Pay_Num" localSheetId="2">#REF!</definedName>
    <definedName name="Pay_Num" localSheetId="7">#REF!</definedName>
    <definedName name="Pay_Num">#REF!</definedName>
    <definedName name="payment" localSheetId="4">#REF!</definedName>
    <definedName name="payment" localSheetId="8">#REF!</definedName>
    <definedName name="payment" localSheetId="9">#REF!</definedName>
    <definedName name="payment" localSheetId="11">#REF!</definedName>
    <definedName name="payment" localSheetId="2">#REF!</definedName>
    <definedName name="payment" localSheetId="7">#REF!</definedName>
    <definedName name="payment">#REF!</definedName>
    <definedName name="Payment_Date" localSheetId="1">DATE(YEAR([0]!Loan_Start),MONTH([0]!Loan_Start)+Payment_Number,DAY([0]!Loan_Start))</definedName>
    <definedName name="Payment_Date" localSheetId="4">DATE(YEAR('Abstract (3)'!Loan_Start),MONTH('Abstract (3)'!Loan_Start)+Payment_Number,DAY('Abstract (3)'!Loan_Start))</definedName>
    <definedName name="Payment_Date" localSheetId="5">DATE(YEAR(Loan_Start),MONTH(Loan_Start)+Payment_Number,DAY(Loan_Start))</definedName>
    <definedName name="Payment_Date" localSheetId="3">DATE(YEAR(Loan_Start),MONTH(Loan_Start)+Payment_Number,DAY(Loan_Start))</definedName>
    <definedName name="Payment_Date" localSheetId="8">DATE(YEAR('CS 2021-22'!Loan_Start),MONTH('CS 2021-22'!Loan_Start)+Payment_Number,DAY('CS 2021-22'!Loan_Start))</definedName>
    <definedName name="Payment_Date" localSheetId="9">DATE(YEAR('CS 2022-23'!Loan_Start),MONTH('CS 2022-23'!Loan_Start)+Payment_Number,DAY('CS 2022-23'!Loan_Start))</definedName>
    <definedName name="Payment_Date" localSheetId="11">DATE(YEAR('CS 2022-23 (2)'!Loan_Start),MONTH('CS 2022-23 (2)'!Loan_Start)+Payment_Number,DAY('CS 2022-23 (2)'!Loan_Start))</definedName>
    <definedName name="Payment_Date" localSheetId="2">DATE(YEAR('New Com Abst'!Loan_Start),MONTH('New Com Abst'!Loan_Start)+Payment_Number,DAY('New Com Abst'!Loan_Start))</definedName>
    <definedName name="Payment_Date" localSheetId="7">DATE(YEAR('New Com Abst (2022-23)'!Loan_Start),MONTH('New Com Abst (2022-23)'!Loan_Start)+Payment_Number,DAY('New Com Abst (2022-23)'!Loan_Start))</definedName>
    <definedName name="Payment_Date">DATE(YEAR(Loan_Start),MONTH(Loan_Start)+Payment_Number,DAY(Loan_Start))</definedName>
    <definedName name="Pbot" localSheetId="3">[41]strand!#REF!</definedName>
    <definedName name="Pbot" localSheetId="8">[41]strand!#REF!</definedName>
    <definedName name="Pbot" localSheetId="9">[41]strand!#REF!</definedName>
    <definedName name="Pbot" localSheetId="11">[41]strand!#REF!</definedName>
    <definedName name="Pbot" localSheetId="7">[41]strand!#REF!</definedName>
    <definedName name="Pbot">[41]strand!#REF!</definedName>
    <definedName name="pc" localSheetId="4">#REF!</definedName>
    <definedName name="pc" localSheetId="10">#REF!</definedName>
    <definedName name="pc" localSheetId="3">#REF!</definedName>
    <definedName name="pc" localSheetId="8">#REF!</definedName>
    <definedName name="pc" localSheetId="9">#REF!</definedName>
    <definedName name="pc" localSheetId="11">#REF!</definedName>
    <definedName name="pc" localSheetId="2">#REF!</definedName>
    <definedName name="pc" localSheetId="7">#REF!</definedName>
    <definedName name="pc">#REF!</definedName>
    <definedName name="pcc1.3.6pcc" localSheetId="8">#REF!</definedName>
    <definedName name="pcc1.3.6pcc" localSheetId="9">#REF!</definedName>
    <definedName name="pcc1.3.6pcc" localSheetId="11">#REF!</definedName>
    <definedName name="pcc1.3.6pcc" localSheetId="7">#REF!</definedName>
    <definedName name="pcc1.3.6pcc">#REF!</definedName>
    <definedName name="pcc148_3" localSheetId="8">#REF!</definedName>
    <definedName name="pcc148_3" localSheetId="9">#REF!</definedName>
    <definedName name="pcc148_3" localSheetId="11">#REF!</definedName>
    <definedName name="pcc148_3" localSheetId="7">#REF!</definedName>
    <definedName name="pcc148_3">#REF!</definedName>
    <definedName name="pccm15foundnpcc" localSheetId="8">#REF!</definedName>
    <definedName name="pccm15foundnpcc" localSheetId="9">#REF!</definedName>
    <definedName name="pccm15foundnpcc" localSheetId="11">#REF!</definedName>
    <definedName name="pccm15foundnpcc" localSheetId="7">#REF!</definedName>
    <definedName name="pccm15foundnpcc">#REF!</definedName>
    <definedName name="pi" localSheetId="3">[42]Rate_Analysis!#REF!</definedName>
    <definedName name="pi" localSheetId="8">[42]Rate_Analysis!#REF!</definedName>
    <definedName name="pi" localSheetId="9">[42]Rate_Analysis!#REF!</definedName>
    <definedName name="pi" localSheetId="11">[42]Rate_Analysis!#REF!</definedName>
    <definedName name="pi" localSheetId="7">[42]Rate_Analysis!#REF!</definedName>
    <definedName name="pi">[42]Rate_Analysis!#REF!</definedName>
    <definedName name="pi_1" localSheetId="3">[42]Rate_Analysis!#REF!</definedName>
    <definedName name="pi_1" localSheetId="8">[42]Rate_Analysis!#REF!</definedName>
    <definedName name="pi_1" localSheetId="9">[42]Rate_Analysis!#REF!</definedName>
    <definedName name="pi_1" localSheetId="11">[42]Rate_Analysis!#REF!</definedName>
    <definedName name="pi_1" localSheetId="7">[42]Rate_Analysis!#REF!</definedName>
    <definedName name="pi_1">[42]Rate_Analysis!#REF!</definedName>
    <definedName name="pi_10" localSheetId="3">[42]Rate_Analysis!#REF!</definedName>
    <definedName name="pi_10" localSheetId="8">[42]Rate_Analysis!#REF!</definedName>
    <definedName name="pi_10" localSheetId="9">[42]Rate_Analysis!#REF!</definedName>
    <definedName name="pi_10" localSheetId="11">[42]Rate_Analysis!#REF!</definedName>
    <definedName name="pi_10" localSheetId="7">[42]Rate_Analysis!#REF!</definedName>
    <definedName name="pi_10">[42]Rate_Analysis!#REF!</definedName>
    <definedName name="pi_11" localSheetId="3">[42]Rate_Analysis!#REF!</definedName>
    <definedName name="pi_11" localSheetId="8">[42]Rate_Analysis!#REF!</definedName>
    <definedName name="pi_11" localSheetId="9">[42]Rate_Analysis!#REF!</definedName>
    <definedName name="pi_11" localSheetId="11">[42]Rate_Analysis!#REF!</definedName>
    <definedName name="pi_11" localSheetId="7">[42]Rate_Analysis!#REF!</definedName>
    <definedName name="pi_11">[42]Rate_Analysis!#REF!</definedName>
    <definedName name="pi_13" localSheetId="3">'[43]Civil '!#REF!</definedName>
    <definedName name="pi_13" localSheetId="8">'[43]Civil '!#REF!</definedName>
    <definedName name="pi_13" localSheetId="9">'[43]Civil '!#REF!</definedName>
    <definedName name="pi_13" localSheetId="11">'[43]Civil '!#REF!</definedName>
    <definedName name="pi_13" localSheetId="7">'[43]Civil '!#REF!</definedName>
    <definedName name="pi_13">'[43]Civil '!#REF!</definedName>
    <definedName name="pi_14" localSheetId="3">[44]Rate_Analysis!#REF!</definedName>
    <definedName name="pi_14" localSheetId="8">[44]Rate_Analysis!#REF!</definedName>
    <definedName name="pi_14" localSheetId="9">[44]Rate_Analysis!#REF!</definedName>
    <definedName name="pi_14" localSheetId="11">[44]Rate_Analysis!#REF!</definedName>
    <definedName name="pi_14" localSheetId="7">[44]Rate_Analysis!#REF!</definedName>
    <definedName name="pi_14">[44]Rate_Analysis!#REF!</definedName>
    <definedName name="pi_15" localSheetId="3">[44]Rate_Analysis!#REF!</definedName>
    <definedName name="pi_15" localSheetId="8">[44]Rate_Analysis!#REF!</definedName>
    <definedName name="pi_15" localSheetId="9">[44]Rate_Analysis!#REF!</definedName>
    <definedName name="pi_15" localSheetId="11">[44]Rate_Analysis!#REF!</definedName>
    <definedName name="pi_15" localSheetId="7">[44]Rate_Analysis!#REF!</definedName>
    <definedName name="pi_15">[44]Rate_Analysis!#REF!</definedName>
    <definedName name="pi_16" localSheetId="3">[44]Rate_Analysis!#REF!</definedName>
    <definedName name="pi_16" localSheetId="8">[44]Rate_Analysis!#REF!</definedName>
    <definedName name="pi_16" localSheetId="9">[44]Rate_Analysis!#REF!</definedName>
    <definedName name="pi_16" localSheetId="11">[44]Rate_Analysis!#REF!</definedName>
    <definedName name="pi_16" localSheetId="7">[44]Rate_Analysis!#REF!</definedName>
    <definedName name="pi_16">[44]Rate_Analysis!#REF!</definedName>
    <definedName name="pi_17" localSheetId="3">[45]Rate_Analysis!#REF!</definedName>
    <definedName name="pi_17" localSheetId="8">[45]Rate_Analysis!#REF!</definedName>
    <definedName name="pi_17" localSheetId="9">[45]Rate_Analysis!#REF!</definedName>
    <definedName name="pi_17" localSheetId="11">[45]Rate_Analysis!#REF!</definedName>
    <definedName name="pi_17" localSheetId="7">[45]Rate_Analysis!#REF!</definedName>
    <definedName name="pi_17">[45]Rate_Analysis!#REF!</definedName>
    <definedName name="pi_19" localSheetId="3">[44]Rate_Analysis!#REF!</definedName>
    <definedName name="pi_19" localSheetId="8">[44]Rate_Analysis!#REF!</definedName>
    <definedName name="pi_19" localSheetId="9">[44]Rate_Analysis!#REF!</definedName>
    <definedName name="pi_19" localSheetId="11">[44]Rate_Analysis!#REF!</definedName>
    <definedName name="pi_19" localSheetId="7">[44]Rate_Analysis!#REF!</definedName>
    <definedName name="pi_19">[44]Rate_Analysis!#REF!</definedName>
    <definedName name="pi_20" localSheetId="3">[44]Rate_Analysis!#REF!</definedName>
    <definedName name="pi_20" localSheetId="8">[44]Rate_Analysis!#REF!</definedName>
    <definedName name="pi_20" localSheetId="9">[44]Rate_Analysis!#REF!</definedName>
    <definedName name="pi_20" localSheetId="11">[44]Rate_Analysis!#REF!</definedName>
    <definedName name="pi_20" localSheetId="7">[44]Rate_Analysis!#REF!</definedName>
    <definedName name="pi_20">[44]Rate_Analysis!#REF!</definedName>
    <definedName name="pi_23" localSheetId="3">[44]Rate_Analysis!#REF!</definedName>
    <definedName name="pi_23" localSheetId="8">[44]Rate_Analysis!#REF!</definedName>
    <definedName name="pi_23" localSheetId="9">[44]Rate_Analysis!#REF!</definedName>
    <definedName name="pi_23" localSheetId="11">[44]Rate_Analysis!#REF!</definedName>
    <definedName name="pi_23" localSheetId="7">[44]Rate_Analysis!#REF!</definedName>
    <definedName name="pi_23">[44]Rate_Analysis!#REF!</definedName>
    <definedName name="pi_3" localSheetId="3">#REF!</definedName>
    <definedName name="pi_3" localSheetId="8">#REF!</definedName>
    <definedName name="pi_3" localSheetId="9">#REF!</definedName>
    <definedName name="pi_3" localSheetId="11">#REF!</definedName>
    <definedName name="pi_3" localSheetId="7">#REF!</definedName>
    <definedName name="pi_3">#REF!</definedName>
    <definedName name="pi_4" localSheetId="3">[42]Rate_Analysis!#REF!</definedName>
    <definedName name="pi_4" localSheetId="8">[42]Rate_Analysis!#REF!</definedName>
    <definedName name="pi_4" localSheetId="9">[42]Rate_Analysis!#REF!</definedName>
    <definedName name="pi_4" localSheetId="11">[42]Rate_Analysis!#REF!</definedName>
    <definedName name="pi_4" localSheetId="7">[42]Rate_Analysis!#REF!</definedName>
    <definedName name="pi_4">[42]Rate_Analysis!#REF!</definedName>
    <definedName name="pi_8" localSheetId="3">[42]Rate_Analysis!#REF!</definedName>
    <definedName name="pi_8" localSheetId="8">[42]Rate_Analysis!#REF!</definedName>
    <definedName name="pi_8" localSheetId="9">[42]Rate_Analysis!#REF!</definedName>
    <definedName name="pi_8" localSheetId="11">[42]Rate_Analysis!#REF!</definedName>
    <definedName name="pi_8" localSheetId="7">[42]Rate_Analysis!#REF!</definedName>
    <definedName name="pi_8">[42]Rate_Analysis!#REF!</definedName>
    <definedName name="pi_9" localSheetId="3">[42]Rate_Analysis!#REF!</definedName>
    <definedName name="pi_9" localSheetId="8">[42]Rate_Analysis!#REF!</definedName>
    <definedName name="pi_9" localSheetId="9">[42]Rate_Analysis!#REF!</definedName>
    <definedName name="pi_9" localSheetId="11">[42]Rate_Analysis!#REF!</definedName>
    <definedName name="pi_9" localSheetId="7">[42]Rate_Analysis!#REF!</definedName>
    <definedName name="pi_9">[42]Rate_Analysis!#REF!</definedName>
    <definedName name="Pier" localSheetId="3">#REF!</definedName>
    <definedName name="Pier" localSheetId="8">#REF!</definedName>
    <definedName name="Pier" localSheetId="9">#REF!</definedName>
    <definedName name="Pier" localSheetId="11">#REF!</definedName>
    <definedName name="Pier" localSheetId="7">#REF!</definedName>
    <definedName name="Pier">#REF!</definedName>
    <definedName name="piercap" localSheetId="3">#REF!</definedName>
    <definedName name="piercap" localSheetId="8">#REF!</definedName>
    <definedName name="piercap" localSheetId="9">#REF!</definedName>
    <definedName name="piercap" localSheetId="11">#REF!</definedName>
    <definedName name="piercap" localSheetId="7">#REF!</definedName>
    <definedName name="piercap">#REF!</definedName>
    <definedName name="pile" localSheetId="3">#REF!</definedName>
    <definedName name="pile" localSheetId="8">#REF!</definedName>
    <definedName name="pile" localSheetId="9">#REF!</definedName>
    <definedName name="pile" localSheetId="11">#REF!</definedName>
    <definedName name="pile" localSheetId="7">#REF!</definedName>
    <definedName name="pile">#REF!</definedName>
    <definedName name="pilecap" localSheetId="8">#REF!</definedName>
    <definedName name="pilecap" localSheetId="9">#REF!</definedName>
    <definedName name="pilecap" localSheetId="11">#REF!</definedName>
    <definedName name="pilecap" localSheetId="7">#REF!</definedName>
    <definedName name="pilecap">#REF!</definedName>
    <definedName name="pilingrig" localSheetId="8">#REF!</definedName>
    <definedName name="pilingrig" localSheetId="9">#REF!</definedName>
    <definedName name="pilingrig" localSheetId="11">#REF!</definedName>
    <definedName name="pilingrig" localSheetId="7">#REF!</definedName>
    <definedName name="pilingrig">#REF!</definedName>
    <definedName name="pl" localSheetId="8">#REF!</definedName>
    <definedName name="pl" localSheetId="9">#REF!</definedName>
    <definedName name="pl" localSheetId="11">#REF!</definedName>
    <definedName name="pl" localSheetId="7">#REF!</definedName>
    <definedName name="pl">#REF!</definedName>
    <definedName name="plast1.3pcc" localSheetId="8">#REF!</definedName>
    <definedName name="plast1.3pcc" localSheetId="9">#REF!</definedName>
    <definedName name="plast1.3pcc" localSheetId="11">#REF!</definedName>
    <definedName name="plast1.3pcc" localSheetId="7">#REF!</definedName>
    <definedName name="plast1.3pcc">#REF!</definedName>
    <definedName name="platecompactor" localSheetId="8">#REF!</definedName>
    <definedName name="platecompactor" localSheetId="9">#REF!</definedName>
    <definedName name="platecompactor" localSheetId="11">#REF!</definedName>
    <definedName name="platecompactor" localSheetId="7">#REF!</definedName>
    <definedName name="platecompactor">#REF!</definedName>
    <definedName name="plcablvl">[13]Intro!$L$192</definedName>
    <definedName name="plcath">[13]Intro!$L$196</definedName>
    <definedName name="plcawdl">[13]Intro!$L$200</definedName>
    <definedName name="plcawdt">[13]Intro!$L$204</definedName>
    <definedName name="Plu" localSheetId="3">#REF!</definedName>
    <definedName name="Plu" localSheetId="8">#REF!</definedName>
    <definedName name="Plu" localSheetId="9">#REF!</definedName>
    <definedName name="Plu" localSheetId="11">#REF!</definedName>
    <definedName name="Plu" localSheetId="7">#REF!</definedName>
    <definedName name="Plu">#REF!</definedName>
    <definedName name="Plu_1" localSheetId="3">#REF!</definedName>
    <definedName name="Plu_1" localSheetId="8">#REF!</definedName>
    <definedName name="Plu_1" localSheetId="9">#REF!</definedName>
    <definedName name="Plu_1" localSheetId="11">#REF!</definedName>
    <definedName name="Plu_1" localSheetId="7">#REF!</definedName>
    <definedName name="Plu_1">#REF!</definedName>
    <definedName name="Plu_10" localSheetId="3">#REF!</definedName>
    <definedName name="Plu_10" localSheetId="8">#REF!</definedName>
    <definedName name="Plu_10" localSheetId="9">#REF!</definedName>
    <definedName name="Plu_10" localSheetId="11">#REF!</definedName>
    <definedName name="Plu_10" localSheetId="7">#REF!</definedName>
    <definedName name="Plu_10">#REF!</definedName>
    <definedName name="Plu_11" localSheetId="8">#REF!</definedName>
    <definedName name="Plu_11" localSheetId="9">#REF!</definedName>
    <definedName name="Plu_11" localSheetId="11">#REF!</definedName>
    <definedName name="Plu_11" localSheetId="7">#REF!</definedName>
    <definedName name="Plu_11">#REF!</definedName>
    <definedName name="Plu_13" localSheetId="8">#REF!</definedName>
    <definedName name="Plu_13" localSheetId="9">#REF!</definedName>
    <definedName name="Plu_13" localSheetId="11">#REF!</definedName>
    <definedName name="Plu_13" localSheetId="7">#REF!</definedName>
    <definedName name="Plu_13">#REF!</definedName>
    <definedName name="Plu_14" localSheetId="8">#REF!</definedName>
    <definedName name="Plu_14" localSheetId="9">#REF!</definedName>
    <definedName name="Plu_14" localSheetId="11">#REF!</definedName>
    <definedName name="Plu_14" localSheetId="7">#REF!</definedName>
    <definedName name="Plu_14">#REF!</definedName>
    <definedName name="Plu_15" localSheetId="8">#REF!</definedName>
    <definedName name="Plu_15" localSheetId="9">#REF!</definedName>
    <definedName name="Plu_15" localSheetId="11">#REF!</definedName>
    <definedName name="Plu_15" localSheetId="7">#REF!</definedName>
    <definedName name="Plu_15">#REF!</definedName>
    <definedName name="Plu_16" localSheetId="8">#REF!</definedName>
    <definedName name="Plu_16" localSheetId="9">#REF!</definedName>
    <definedName name="Plu_16" localSheetId="11">#REF!</definedName>
    <definedName name="Plu_16" localSheetId="7">#REF!</definedName>
    <definedName name="Plu_16">#REF!</definedName>
    <definedName name="Plu_17" localSheetId="8">#REF!</definedName>
    <definedName name="Plu_17" localSheetId="9">#REF!</definedName>
    <definedName name="Plu_17" localSheetId="11">#REF!</definedName>
    <definedName name="Plu_17" localSheetId="7">#REF!</definedName>
    <definedName name="Plu_17">#REF!</definedName>
    <definedName name="Plu_18" localSheetId="8">#REF!</definedName>
    <definedName name="Plu_18" localSheetId="9">#REF!</definedName>
    <definedName name="Plu_18" localSheetId="11">#REF!</definedName>
    <definedName name="Plu_18" localSheetId="7">#REF!</definedName>
    <definedName name="Plu_18">#REF!</definedName>
    <definedName name="Plu_19" localSheetId="8">#REF!</definedName>
    <definedName name="Plu_19" localSheetId="9">#REF!</definedName>
    <definedName name="Plu_19" localSheetId="11">#REF!</definedName>
    <definedName name="Plu_19" localSheetId="7">#REF!</definedName>
    <definedName name="Plu_19">#REF!</definedName>
    <definedName name="Plu_20" localSheetId="8">#REF!</definedName>
    <definedName name="Plu_20" localSheetId="9">#REF!</definedName>
    <definedName name="Plu_20" localSheetId="11">#REF!</definedName>
    <definedName name="Plu_20" localSheetId="7">#REF!</definedName>
    <definedName name="Plu_20">#REF!</definedName>
    <definedName name="Plu_23" localSheetId="8">#REF!</definedName>
    <definedName name="Plu_23" localSheetId="9">#REF!</definedName>
    <definedName name="Plu_23" localSheetId="11">#REF!</definedName>
    <definedName name="Plu_23" localSheetId="7">#REF!</definedName>
    <definedName name="Plu_23">#REF!</definedName>
    <definedName name="Plu_3" localSheetId="8">#REF!</definedName>
    <definedName name="Plu_3" localSheetId="9">#REF!</definedName>
    <definedName name="Plu_3" localSheetId="11">#REF!</definedName>
    <definedName name="Plu_3" localSheetId="7">#REF!</definedName>
    <definedName name="Plu_3">#REF!</definedName>
    <definedName name="Plu_4" localSheetId="8">#REF!</definedName>
    <definedName name="Plu_4" localSheetId="9">#REF!</definedName>
    <definedName name="Plu_4" localSheetId="11">#REF!</definedName>
    <definedName name="Plu_4" localSheetId="7">#REF!</definedName>
    <definedName name="Plu_4">#REF!</definedName>
    <definedName name="Plu_8" localSheetId="8">#REF!</definedName>
    <definedName name="Plu_8" localSheetId="9">#REF!</definedName>
    <definedName name="Plu_8" localSheetId="11">#REF!</definedName>
    <definedName name="Plu_8" localSheetId="7">#REF!</definedName>
    <definedName name="Plu_8">#REF!</definedName>
    <definedName name="Plu_9" localSheetId="8">#REF!</definedName>
    <definedName name="Plu_9" localSheetId="9">#REF!</definedName>
    <definedName name="Plu_9" localSheetId="11">#REF!</definedName>
    <definedName name="Plu_9" localSheetId="7">#REF!</definedName>
    <definedName name="Plu_9">#REF!</definedName>
    <definedName name="plumber" localSheetId="8">#REF!</definedName>
    <definedName name="plumber" localSheetId="9">#REF!</definedName>
    <definedName name="plumber" localSheetId="11">#REF!</definedName>
    <definedName name="plumber" localSheetId="7">#REF!</definedName>
    <definedName name="plumber">#REF!</definedName>
    <definedName name="pot" localSheetId="8">#REF!</definedName>
    <definedName name="pot" localSheetId="9">#REF!</definedName>
    <definedName name="pot" localSheetId="11">#REF!</definedName>
    <definedName name="pot" localSheetId="7">#REF!</definedName>
    <definedName name="pot">#REF!</definedName>
    <definedName name="PRA" localSheetId="8">#REF!</definedName>
    <definedName name="PRA" localSheetId="9">#REF!</definedName>
    <definedName name="PRA" localSheetId="11">#REF!</definedName>
    <definedName name="PRA" localSheetId="7">#REF!</definedName>
    <definedName name="PRA">#REF!</definedName>
    <definedName name="PRABHU" localSheetId="8">#REF!</definedName>
    <definedName name="PRABHU" localSheetId="9">#REF!</definedName>
    <definedName name="PRABHU" localSheetId="11">#REF!</definedName>
    <definedName name="PRABHU" localSheetId="7">#REF!</definedName>
    <definedName name="PRABHU">#REF!</definedName>
    <definedName name="prcathm">[13]Intro!$L$169</definedName>
    <definedName name="prcawi">[13]Intro!$L$167</definedName>
    <definedName name="prdia">[13]Intro!$L$178</definedName>
    <definedName name="premoulded" localSheetId="3">#REF!</definedName>
    <definedName name="premoulded" localSheetId="8">#REF!</definedName>
    <definedName name="premoulded" localSheetId="9">#REF!</definedName>
    <definedName name="premoulded" localSheetId="11">#REF!</definedName>
    <definedName name="premoulded" localSheetId="7">#REF!</definedName>
    <definedName name="premoulded">#REF!</definedName>
    <definedName name="Princ" localSheetId="4">#REF!</definedName>
    <definedName name="Princ" localSheetId="3">#REF!</definedName>
    <definedName name="Princ" localSheetId="8">#REF!</definedName>
    <definedName name="Princ" localSheetId="9">#REF!</definedName>
    <definedName name="Princ" localSheetId="11">#REF!</definedName>
    <definedName name="Princ" localSheetId="2">#REF!</definedName>
    <definedName name="Princ" localSheetId="7">#REF!</definedName>
    <definedName name="Princ">#REF!</definedName>
    <definedName name="print" localSheetId="4">#REF!</definedName>
    <definedName name="print" localSheetId="10">#REF!</definedName>
    <definedName name="print" localSheetId="8">#REF!</definedName>
    <definedName name="print" localSheetId="9">#REF!</definedName>
    <definedName name="print" localSheetId="11">#REF!</definedName>
    <definedName name="print" localSheetId="2">#REF!</definedName>
    <definedName name="print" localSheetId="7">#REF!</definedName>
    <definedName name="print">#REF!</definedName>
    <definedName name="_xlnm.Print_Area" localSheetId="0">Abstract!$A$1:$G$118</definedName>
    <definedName name="_xlnm.Print_Area" localSheetId="1">'Abstract (2)'!$A$1:$G$44</definedName>
    <definedName name="_xlnm.Print_Area" localSheetId="4">'Abstract (3)'!$A$1:$G$44</definedName>
    <definedName name="_xlnm.Print_Area" localSheetId="10">'Ann-A'!$A$2:$H$114</definedName>
    <definedName name="_xlnm.Print_Area" localSheetId="5">#REF!</definedName>
    <definedName name="_xlnm.Print_Area" localSheetId="3">#REF!</definedName>
    <definedName name="_xlnm.Print_Area" localSheetId="8">'CS 2021-22'!$A$1:$Q$110</definedName>
    <definedName name="_xlnm.Print_Area" localSheetId="9">'CS 2022-23'!$A$1:$Q$112</definedName>
    <definedName name="_xlnm.Print_Area" localSheetId="11">'CS 2022-23 (2)'!$A$1:$H$107</definedName>
    <definedName name="_xlnm.Print_Area" localSheetId="6">'Data 2022-23'!$A$1:$F$632</definedName>
    <definedName name="_xlnm.Print_Area" localSheetId="2">'New Com Abst'!$A$1:$G$108</definedName>
    <definedName name="_xlnm.Print_Area" localSheetId="7">'New Com Abst (2022-23)'!$A$1:$G$110</definedName>
    <definedName name="_xlnm.Print_Area">#REF!</definedName>
    <definedName name="PRINT_AREA_MI" localSheetId="0">#REF!</definedName>
    <definedName name="PRINT_AREA_MI" localSheetId="1">#REF!</definedName>
    <definedName name="PRINT_AREA_MI" localSheetId="4">#REF!</definedName>
    <definedName name="PRINT_AREA_MI" localSheetId="10">#REF!</definedName>
    <definedName name="PRINT_AREA_MI" localSheetId="3">#REF!</definedName>
    <definedName name="PRINT_AREA_MI" localSheetId="8">#REF!</definedName>
    <definedName name="PRINT_AREA_MI" localSheetId="9">#REF!</definedName>
    <definedName name="PRINT_AREA_MI" localSheetId="11">#REF!</definedName>
    <definedName name="PRINT_AREA_MI" localSheetId="2">#REF!</definedName>
    <definedName name="PRINT_AREA_MI" localSheetId="7">#REF!</definedName>
    <definedName name="PRINT_AREA_MI">#REF!</definedName>
    <definedName name="Print_Area_Reset" localSheetId="1">OFFSET(Full_Print,0,0,Last_Row)</definedName>
    <definedName name="Print_Area_Reset" localSheetId="4">OFFSET('Abstract (3)'!Full_Print,0,0,[0]!Last_Row)</definedName>
    <definedName name="Print_Area_Reset" localSheetId="5">OFFSET(Full_Print,0,0,Last_Row)</definedName>
    <definedName name="Print_Area_Reset" localSheetId="3">OFFSET(codng!Full_Print,0,0,codng!Last_Row)</definedName>
    <definedName name="Print_Area_Reset" localSheetId="8">OFFSET('CS 2021-22'!Full_Print,0,0,'CS 2021-22'!Last_Row)</definedName>
    <definedName name="Print_Area_Reset" localSheetId="9">OFFSET('CS 2022-23'!Full_Print,0,0,'CS 2022-23'!Last_Row)</definedName>
    <definedName name="Print_Area_Reset" localSheetId="11">OFFSET('CS 2022-23 (2)'!Full_Print,0,0,'CS 2022-23 (2)'!Last_Row)</definedName>
    <definedName name="Print_Area_Reset" localSheetId="2">OFFSET('New Com Abst'!Full_Print,0,0,[0]!Last_Row)</definedName>
    <definedName name="Print_Area_Reset" localSheetId="7">OFFSET('New Com Abst (2022-23)'!Full_Print,0,0,[0]!Last_Row)</definedName>
    <definedName name="Print_Area_Reset">OFFSET(Full_Print,0,0,Last_Row)</definedName>
    <definedName name="_xlnm.Print_Titles" localSheetId="0">Abstract!$5:$5</definedName>
    <definedName name="_xlnm.Print_Titles" localSheetId="1">'Abstract (2)'!$5:$5</definedName>
    <definedName name="_xlnm.Print_Titles" localSheetId="4">'Abstract (3)'!$5:$5</definedName>
    <definedName name="_xlnm.Print_Titles" localSheetId="10">'Ann-A'!$4:$5</definedName>
    <definedName name="_xlnm.Print_Titles" localSheetId="5">'Annex Q'!$3:$4</definedName>
    <definedName name="_xlnm.Print_Titles" localSheetId="3">codng!$4:$4</definedName>
    <definedName name="_xlnm.Print_Titles" localSheetId="8">'CS 2021-22'!$3:$4</definedName>
    <definedName name="_xlnm.Print_Titles" localSheetId="9">'CS 2022-23'!$3:$4</definedName>
    <definedName name="_xlnm.Print_Titles" localSheetId="11">'CS 2022-23 (2)'!$1:$1</definedName>
    <definedName name="_xlnm.Print_Titles" localSheetId="2">'New Com Abst'!$4:$4</definedName>
    <definedName name="_xlnm.Print_Titles" localSheetId="7">'New Com Abst (2022-23)'!$3:$3</definedName>
    <definedName name="_xlnm.Print_Titles">#REF!</definedName>
    <definedName name="PRINT_TITLES_MI" localSheetId="0">#REF!</definedName>
    <definedName name="PRINT_TITLES_MI" localSheetId="1">#REF!</definedName>
    <definedName name="PRINT_TITLES_MI" localSheetId="4">#REF!</definedName>
    <definedName name="PRINT_TITLES_MI" localSheetId="10">#REF!</definedName>
    <definedName name="PRINT_TITLES_MI" localSheetId="3">#REF!</definedName>
    <definedName name="PRINT_TITLES_MI" localSheetId="8">#REF!</definedName>
    <definedName name="PRINT_TITLES_MI" localSheetId="9">#REF!</definedName>
    <definedName name="PRINT_TITLES_MI" localSheetId="11">#REF!</definedName>
    <definedName name="PRINT_TITLES_MI" localSheetId="2">#REF!</definedName>
    <definedName name="PRINT_TITLES_MI" localSheetId="7">#REF!</definedName>
    <definedName name="PRINT_TITLES_MI">#REF!</definedName>
    <definedName name="ps" localSheetId="8">#REF!</definedName>
    <definedName name="ps" localSheetId="9">#REF!</definedName>
    <definedName name="ps" localSheetId="11">#REF!</definedName>
    <definedName name="ps" localSheetId="7">#REF!</definedName>
    <definedName name="ps">#REF!</definedName>
    <definedName name="ps_app" localSheetId="4">#REF!</definedName>
    <definedName name="ps_app" localSheetId="8">#REF!</definedName>
    <definedName name="ps_app" localSheetId="9">#REF!</definedName>
    <definedName name="ps_app" localSheetId="11">#REF!</definedName>
    <definedName name="ps_app" localSheetId="2">#REF!</definedName>
    <definedName name="ps_app" localSheetId="7">#REF!</definedName>
    <definedName name="ps_app">#REF!</definedName>
    <definedName name="ps_est" localSheetId="4">#REF!</definedName>
    <definedName name="ps_est" localSheetId="8">#REF!</definedName>
    <definedName name="ps_est" localSheetId="9">#REF!</definedName>
    <definedName name="ps_est" localSheetId="11">#REF!</definedName>
    <definedName name="ps_est" localSheetId="2">#REF!</definedName>
    <definedName name="ps_est" localSheetId="7">#REF!</definedName>
    <definedName name="ps_est">#REF!</definedName>
    <definedName name="ps_max" localSheetId="4">#REF!</definedName>
    <definedName name="ps_max" localSheetId="8">#REF!</definedName>
    <definedName name="ps_max" localSheetId="9">#REF!</definedName>
    <definedName name="ps_max" localSheetId="11">#REF!</definedName>
    <definedName name="ps_max" localSheetId="2">#REF!</definedName>
    <definedName name="ps_max" localSheetId="7">#REF!</definedName>
    <definedName name="ps_max">#REF!</definedName>
    <definedName name="ps_paid" localSheetId="4">#REF!</definedName>
    <definedName name="ps_paid" localSheetId="8">#REF!</definedName>
    <definedName name="ps_paid" localSheetId="9">#REF!</definedName>
    <definedName name="ps_paid" localSheetId="11">#REF!</definedName>
    <definedName name="ps_paid" localSheetId="2">#REF!</definedName>
    <definedName name="ps_paid" localSheetId="7">#REF!</definedName>
    <definedName name="ps_paid">#REF!</definedName>
    <definedName name="ps_quo" localSheetId="4">#REF!</definedName>
    <definedName name="ps_quo" localSheetId="8">#REF!</definedName>
    <definedName name="ps_quo" localSheetId="9">#REF!</definedName>
    <definedName name="ps_quo" localSheetId="11">#REF!</definedName>
    <definedName name="ps_quo" localSheetId="2">#REF!</definedName>
    <definedName name="ps_quo" localSheetId="7">#REF!</definedName>
    <definedName name="ps_quo">#REF!</definedName>
    <definedName name="ps_rec" localSheetId="4">#REF!</definedName>
    <definedName name="ps_rec" localSheetId="8">#REF!</definedName>
    <definedName name="ps_rec" localSheetId="9">#REF!</definedName>
    <definedName name="ps_rec" localSheetId="11">#REF!</definedName>
    <definedName name="ps_rec" localSheetId="2">#REF!</definedName>
    <definedName name="ps_rec" localSheetId="7">#REF!</definedName>
    <definedName name="ps_rec">#REF!</definedName>
    <definedName name="Ptop" localSheetId="8">[41]strand!#REF!</definedName>
    <definedName name="Ptop" localSheetId="9">[41]strand!#REF!</definedName>
    <definedName name="Ptop" localSheetId="11">[41]strand!#REF!</definedName>
    <definedName name="Ptop" localSheetId="7">[41]strand!#REF!</definedName>
    <definedName name="Ptop">[41]strand!#REF!</definedName>
    <definedName name="Ptroller" localSheetId="3">#REF!</definedName>
    <definedName name="Ptroller" localSheetId="8">#REF!</definedName>
    <definedName name="Ptroller" localSheetId="9">#REF!</definedName>
    <definedName name="Ptroller" localSheetId="11">#REF!</definedName>
    <definedName name="Ptroller" localSheetId="7">#REF!</definedName>
    <definedName name="Ptroller">#REF!</definedName>
    <definedName name="pvcpipe100" localSheetId="3">#REF!</definedName>
    <definedName name="pvcpipe100" localSheetId="8">#REF!</definedName>
    <definedName name="pvcpipe100" localSheetId="9">#REF!</definedName>
    <definedName name="pvcpipe100" localSheetId="11">#REF!</definedName>
    <definedName name="pvcpipe100" localSheetId="7">#REF!</definedName>
    <definedName name="pvcpipe100">#REF!</definedName>
    <definedName name="pvcpipe150" localSheetId="3">#REF!</definedName>
    <definedName name="pvcpipe150" localSheetId="8">#REF!</definedName>
    <definedName name="pvcpipe150" localSheetId="9">#REF!</definedName>
    <definedName name="pvcpipe150" localSheetId="11">#REF!</definedName>
    <definedName name="pvcpipe150" localSheetId="7">#REF!</definedName>
    <definedName name="pvcpipe150">#REF!</definedName>
    <definedName name="pvcpipe50" localSheetId="8">#REF!</definedName>
    <definedName name="pvcpipe50" localSheetId="9">#REF!</definedName>
    <definedName name="pvcpipe50" localSheetId="11">#REF!</definedName>
    <definedName name="pvcpipe50" localSheetId="7">#REF!</definedName>
    <definedName name="pvcpipe50">#REF!</definedName>
    <definedName name="Q" localSheetId="8">#REF!</definedName>
    <definedName name="Q" localSheetId="9">#REF!</definedName>
    <definedName name="Q" localSheetId="11">#REF!</definedName>
    <definedName name="Q" localSheetId="7">#REF!</definedName>
    <definedName name="Q">#REF!</definedName>
    <definedName name="qnetlat" localSheetId="8">[46]horizontal!#REF!</definedName>
    <definedName name="qnetlat" localSheetId="9">[46]horizontal!#REF!</definedName>
    <definedName name="qnetlat" localSheetId="11">[46]horizontal!#REF!</definedName>
    <definedName name="qnetlat" localSheetId="7">[46]horizontal!#REF!</definedName>
    <definedName name="qnetlat">[46]horizontal!#REF!</definedName>
    <definedName name="qnetseis" localSheetId="8">[46]horizontal!#REF!</definedName>
    <definedName name="qnetseis" localSheetId="9">[46]horizontal!#REF!</definedName>
    <definedName name="qnetseis" localSheetId="11">[46]horizontal!#REF!</definedName>
    <definedName name="qnetseis" localSheetId="7">[46]horizontal!#REF!</definedName>
    <definedName name="qnetseis">[46]horizontal!#REF!</definedName>
    <definedName name="QQE" localSheetId="4">#REF!</definedName>
    <definedName name="QQE" localSheetId="10">#REF!</definedName>
    <definedName name="QQE" localSheetId="3">#REF!</definedName>
    <definedName name="QQE" localSheetId="8">#REF!</definedName>
    <definedName name="QQE" localSheetId="9">#REF!</definedName>
    <definedName name="QQE" localSheetId="11">#REF!</definedName>
    <definedName name="QQE" localSheetId="2">#REF!</definedName>
    <definedName name="QQE" localSheetId="7">#REF!</definedName>
    <definedName name="QQE">#REF!</definedName>
    <definedName name="QWE" localSheetId="4">#REF!</definedName>
    <definedName name="QWE" localSheetId="10">#REF!</definedName>
    <definedName name="QWE" localSheetId="8">#REF!</definedName>
    <definedName name="QWE" localSheetId="9">#REF!</definedName>
    <definedName name="QWE" localSheetId="11">#REF!</definedName>
    <definedName name="QWE" localSheetId="2">#REF!</definedName>
    <definedName name="QWE" localSheetId="7">#REF!</definedName>
    <definedName name="QWE">#REF!</definedName>
    <definedName name="r.1" localSheetId="8">#REF!</definedName>
    <definedName name="r.1" localSheetId="9">#REF!</definedName>
    <definedName name="r.1" localSheetId="11">#REF!</definedName>
    <definedName name="r.1" localSheetId="7">#REF!</definedName>
    <definedName name="r.1">#REF!</definedName>
    <definedName name="Ra">'[18]2.civil-RA'!$O$17</definedName>
    <definedName name="rb" localSheetId="3">#REF!</definedName>
    <definedName name="rb" localSheetId="8">#REF!</definedName>
    <definedName name="rb" localSheetId="9">#REF!</definedName>
    <definedName name="rb" localSheetId="11">#REF!</definedName>
    <definedName name="rb" localSheetId="7">#REF!</definedName>
    <definedName name="rb">#REF!</definedName>
    <definedName name="rccm20pcc" localSheetId="3">#REF!</definedName>
    <definedName name="rccm20pcc" localSheetId="8">#REF!</definedName>
    <definedName name="rccm20pcc" localSheetId="9">#REF!</definedName>
    <definedName name="rccm20pcc" localSheetId="11">#REF!</definedName>
    <definedName name="rccm20pcc" localSheetId="7">#REF!</definedName>
    <definedName name="rccm20pcc">#REF!</definedName>
    <definedName name="rccm30pcc" localSheetId="3">#REF!</definedName>
    <definedName name="rccm30pcc" localSheetId="8">#REF!</definedName>
    <definedName name="rccm30pcc" localSheetId="9">#REF!</definedName>
    <definedName name="rccm30pcc" localSheetId="11">#REF!</definedName>
    <definedName name="rccm30pcc" localSheetId="7">#REF!</definedName>
    <definedName name="rccm30pcc">#REF!</definedName>
    <definedName name="Rdeck" localSheetId="3">'[14]mem-property'!#REF!</definedName>
    <definedName name="Rdeck" localSheetId="8">'[14]mem-property'!#REF!</definedName>
    <definedName name="Rdeck" localSheetId="9">'[14]mem-property'!#REF!</definedName>
    <definedName name="Rdeck" localSheetId="11">'[14]mem-property'!#REF!</definedName>
    <definedName name="Rdeck" localSheetId="7">'[14]mem-property'!#REF!</definedName>
    <definedName name="Rdeck">'[14]mem-property'!#REF!</definedName>
    <definedName name="re" localSheetId="3">#REF!</definedName>
    <definedName name="re" localSheetId="8">#REF!</definedName>
    <definedName name="re" localSheetId="9">#REF!</definedName>
    <definedName name="re" localSheetId="11">#REF!</definedName>
    <definedName name="re" localSheetId="7">#REF!</definedName>
    <definedName name="re">#REF!</definedName>
    <definedName name="re_13" localSheetId="3">#REF!</definedName>
    <definedName name="re_13" localSheetId="8">#REF!</definedName>
    <definedName name="re_13" localSheetId="9">#REF!</definedName>
    <definedName name="re_13" localSheetId="11">#REF!</definedName>
    <definedName name="re_13" localSheetId="7">#REF!</definedName>
    <definedName name="re_13">#REF!</definedName>
    <definedName name="re_14" localSheetId="3">#REF!</definedName>
    <definedName name="re_14" localSheetId="8">#REF!</definedName>
    <definedName name="re_14" localSheetId="9">#REF!</definedName>
    <definedName name="re_14" localSheetId="11">#REF!</definedName>
    <definedName name="re_14" localSheetId="7">#REF!</definedName>
    <definedName name="re_14">#REF!</definedName>
    <definedName name="re_15" localSheetId="8">#REF!</definedName>
    <definedName name="re_15" localSheetId="9">#REF!</definedName>
    <definedName name="re_15" localSheetId="11">#REF!</definedName>
    <definedName name="re_15" localSheetId="7">#REF!</definedName>
    <definedName name="re_15">#REF!</definedName>
    <definedName name="re_16" localSheetId="8">#REF!</definedName>
    <definedName name="re_16" localSheetId="9">#REF!</definedName>
    <definedName name="re_16" localSheetId="11">#REF!</definedName>
    <definedName name="re_16" localSheetId="7">#REF!</definedName>
    <definedName name="re_16">#REF!</definedName>
    <definedName name="re_17" localSheetId="8">#REF!</definedName>
    <definedName name="re_17" localSheetId="9">#REF!</definedName>
    <definedName name="re_17" localSheetId="11">#REF!</definedName>
    <definedName name="re_17" localSheetId="7">#REF!</definedName>
    <definedName name="re_17">#REF!</definedName>
    <definedName name="re_19" localSheetId="8">#REF!</definedName>
    <definedName name="re_19" localSheetId="9">#REF!</definedName>
    <definedName name="re_19" localSheetId="11">#REF!</definedName>
    <definedName name="re_19" localSheetId="7">#REF!</definedName>
    <definedName name="re_19">#REF!</definedName>
    <definedName name="re_20" localSheetId="8">#REF!</definedName>
    <definedName name="re_20" localSheetId="9">#REF!</definedName>
    <definedName name="re_20" localSheetId="11">#REF!</definedName>
    <definedName name="re_20" localSheetId="7">#REF!</definedName>
    <definedName name="re_20">#REF!</definedName>
    <definedName name="re_23" localSheetId="8">#REF!</definedName>
    <definedName name="re_23" localSheetId="9">#REF!</definedName>
    <definedName name="re_23" localSheetId="11">#REF!</definedName>
    <definedName name="re_23" localSheetId="7">#REF!</definedName>
    <definedName name="re_23">#REF!</definedName>
    <definedName name="re_3" localSheetId="8">#REF!</definedName>
    <definedName name="re_3" localSheetId="9">#REF!</definedName>
    <definedName name="re_3" localSheetId="11">#REF!</definedName>
    <definedName name="re_3" localSheetId="7">#REF!</definedName>
    <definedName name="re_3">#REF!</definedName>
    <definedName name="rekha" localSheetId="8">#REF!</definedName>
    <definedName name="rekha" localSheetId="9">#REF!</definedName>
    <definedName name="rekha" localSheetId="11">#REF!</definedName>
    <definedName name="rekha" localSheetId="7">#REF!</definedName>
    <definedName name="rekha">#REF!</definedName>
    <definedName name="rhd" localSheetId="8">#REF!</definedName>
    <definedName name="rhd" localSheetId="9">#REF!</definedName>
    <definedName name="rhd" localSheetId="11">#REF!</definedName>
    <definedName name="rhd" localSheetId="7">#REF!</definedName>
    <definedName name="rhd">#REF!</definedName>
    <definedName name="rl" localSheetId="8">#REF!</definedName>
    <definedName name="rl" localSheetId="9">#REF!</definedName>
    <definedName name="rl" localSheetId="11">#REF!</definedName>
    <definedName name="rl" localSheetId="7">#REF!</definedName>
    <definedName name="rl">#REF!</definedName>
    <definedName name="RLLmax" localSheetId="8">[6]Rocker!#REF!</definedName>
    <definedName name="RLLmax" localSheetId="9">[6]Rocker!#REF!</definedName>
    <definedName name="RLLmax" localSheetId="11">[6]Rocker!#REF!</definedName>
    <definedName name="RLLmax" localSheetId="7">[6]Rocker!#REF!</definedName>
    <definedName name="RLLmax">[6]Rocker!#REF!</definedName>
    <definedName name="roadexcavation1pcc" localSheetId="3">#REF!</definedName>
    <definedName name="roadexcavation1pcc" localSheetId="8">#REF!</definedName>
    <definedName name="roadexcavation1pcc" localSheetId="9">#REF!</definedName>
    <definedName name="roadexcavation1pcc" localSheetId="11">#REF!</definedName>
    <definedName name="roadexcavation1pcc" localSheetId="7">#REF!</definedName>
    <definedName name="roadexcavation1pcc">#REF!</definedName>
    <definedName name="roller" localSheetId="3">#REF!</definedName>
    <definedName name="roller" localSheetId="8">#REF!</definedName>
    <definedName name="roller" localSheetId="9">#REF!</definedName>
    <definedName name="roller" localSheetId="11">#REF!</definedName>
    <definedName name="roller" localSheetId="7">#REF!</definedName>
    <definedName name="roller">#REF!</definedName>
    <definedName name="roughstone" localSheetId="3">#REF!</definedName>
    <definedName name="roughstone" localSheetId="8">#REF!</definedName>
    <definedName name="roughstone" localSheetId="9">#REF!</definedName>
    <definedName name="roughstone" localSheetId="11">#REF!</definedName>
    <definedName name="roughstone" localSheetId="7">#REF!</definedName>
    <definedName name="roughstone">#REF!</definedName>
    <definedName name="roya" localSheetId="4">#REF!</definedName>
    <definedName name="roya" localSheetId="10">#REF!</definedName>
    <definedName name="roya" localSheetId="8">#REF!</definedName>
    <definedName name="roya" localSheetId="9">#REF!</definedName>
    <definedName name="roya" localSheetId="11">#REF!</definedName>
    <definedName name="roya" localSheetId="2">#REF!</definedName>
    <definedName name="roya" localSheetId="7">#REF!</definedName>
    <definedName name="roya">#REF!</definedName>
    <definedName name="rs" localSheetId="8">#REF!</definedName>
    <definedName name="rs" localSheetId="9">#REF!</definedName>
    <definedName name="rs" localSheetId="11">#REF!</definedName>
    <definedName name="rs" localSheetId="7">#REF!</definedName>
    <definedName name="rs">#REF!</definedName>
    <definedName name="rwe" localSheetId="4">#REF!</definedName>
    <definedName name="rwe" localSheetId="10">#REF!</definedName>
    <definedName name="rwe" localSheetId="8">#REF!</definedName>
    <definedName name="rwe" localSheetId="9">#REF!</definedName>
    <definedName name="rwe" localSheetId="11">#REF!</definedName>
    <definedName name="rwe" localSheetId="2">#REF!</definedName>
    <definedName name="rwe" localSheetId="7">#REF!</definedName>
    <definedName name="rwe">#REF!</definedName>
    <definedName name="Rxy" localSheetId="8">'[14]mem-property'!#REF!</definedName>
    <definedName name="Rxy" localSheetId="9">'[14]mem-property'!#REF!</definedName>
    <definedName name="Rxy" localSheetId="11">'[14]mem-property'!#REF!</definedName>
    <definedName name="Rxy" localSheetId="7">'[14]mem-property'!#REF!</definedName>
    <definedName name="Rxy">'[14]mem-property'!#REF!</definedName>
    <definedName name="Ryx" localSheetId="8">'[14]mem-property'!#REF!</definedName>
    <definedName name="Ryx" localSheetId="9">'[14]mem-property'!#REF!</definedName>
    <definedName name="Ryx" localSheetId="11">'[14]mem-property'!#REF!</definedName>
    <definedName name="Ryx" localSheetId="7">'[14]mem-property'!#REF!</definedName>
    <definedName name="Ryx">'[14]mem-property'!#REF!</definedName>
    <definedName name="s" localSheetId="4">#REF!</definedName>
    <definedName name="s" localSheetId="10">#REF!</definedName>
    <definedName name="s" localSheetId="3">'[47]RA-markate'!$A$389:$B$1034</definedName>
    <definedName name="s" localSheetId="8">'[47]RA-markate'!$A$389:$B$1034</definedName>
    <definedName name="s" localSheetId="9">'[47]RA-markate'!$A$389:$B$1034</definedName>
    <definedName name="s" localSheetId="11">'[47]RA-markate'!$A$389:$B$1034</definedName>
    <definedName name="s" localSheetId="2">#REF!</definedName>
    <definedName name="s" localSheetId="7">#REF!</definedName>
    <definedName name="s">#REF!</definedName>
    <definedName name="sa" localSheetId="3">#REF!</definedName>
    <definedName name="sa" localSheetId="8">#REF!</definedName>
    <definedName name="sa" localSheetId="9">#REF!</definedName>
    <definedName name="sa" localSheetId="11">#REF!</definedName>
    <definedName name="sa" localSheetId="7">#REF!</definedName>
    <definedName name="sa">#REF!</definedName>
    <definedName name="sa_12" localSheetId="3">#REF!</definedName>
    <definedName name="sa_12" localSheetId="8">#REF!</definedName>
    <definedName name="sa_12" localSheetId="9">#REF!</definedName>
    <definedName name="sa_12" localSheetId="11">#REF!</definedName>
    <definedName name="sa_12" localSheetId="7">#REF!</definedName>
    <definedName name="sa_12">#REF!</definedName>
    <definedName name="sa_13" localSheetId="8">#REF!</definedName>
    <definedName name="sa_13" localSheetId="9">#REF!</definedName>
    <definedName name="sa_13" localSheetId="11">#REF!</definedName>
    <definedName name="sa_13" localSheetId="7">#REF!</definedName>
    <definedName name="sa_13">#REF!</definedName>
    <definedName name="sa_14" localSheetId="8">#REF!</definedName>
    <definedName name="sa_14" localSheetId="9">#REF!</definedName>
    <definedName name="sa_14" localSheetId="11">#REF!</definedName>
    <definedName name="sa_14" localSheetId="7">#REF!</definedName>
    <definedName name="sa_14">#REF!</definedName>
    <definedName name="sa_15" localSheetId="8">#REF!</definedName>
    <definedName name="sa_15" localSheetId="9">#REF!</definedName>
    <definedName name="sa_15" localSheetId="11">#REF!</definedName>
    <definedName name="sa_15" localSheetId="7">#REF!</definedName>
    <definedName name="sa_15">#REF!</definedName>
    <definedName name="sa_16" localSheetId="8">#REF!</definedName>
    <definedName name="sa_16" localSheetId="9">#REF!</definedName>
    <definedName name="sa_16" localSheetId="11">#REF!</definedName>
    <definedName name="sa_16" localSheetId="7">#REF!</definedName>
    <definedName name="sa_16">#REF!</definedName>
    <definedName name="sa_17" localSheetId="8">#REF!</definedName>
    <definedName name="sa_17" localSheetId="9">#REF!</definedName>
    <definedName name="sa_17" localSheetId="11">#REF!</definedName>
    <definedName name="sa_17" localSheetId="7">#REF!</definedName>
    <definedName name="sa_17">#REF!</definedName>
    <definedName name="sa_19" localSheetId="8">#REF!</definedName>
    <definedName name="sa_19" localSheetId="9">#REF!</definedName>
    <definedName name="sa_19" localSheetId="11">#REF!</definedName>
    <definedName name="sa_19" localSheetId="7">#REF!</definedName>
    <definedName name="sa_19">#REF!</definedName>
    <definedName name="sa_20" localSheetId="8">#REF!</definedName>
    <definedName name="sa_20" localSheetId="9">#REF!</definedName>
    <definedName name="sa_20" localSheetId="11">#REF!</definedName>
    <definedName name="sa_20" localSheetId="7">#REF!</definedName>
    <definedName name="sa_20">#REF!</definedName>
    <definedName name="sa_21" localSheetId="8">#REF!</definedName>
    <definedName name="sa_21" localSheetId="9">#REF!</definedName>
    <definedName name="sa_21" localSheetId="11">#REF!</definedName>
    <definedName name="sa_21" localSheetId="7">#REF!</definedName>
    <definedName name="sa_21">#REF!</definedName>
    <definedName name="sa_23" localSheetId="8">#REF!</definedName>
    <definedName name="sa_23" localSheetId="9">#REF!</definedName>
    <definedName name="sa_23" localSheetId="11">#REF!</definedName>
    <definedName name="sa_23" localSheetId="7">#REF!</definedName>
    <definedName name="sa_23">#REF!</definedName>
    <definedName name="sa_3" localSheetId="8">#REF!</definedName>
    <definedName name="sa_3" localSheetId="9">#REF!</definedName>
    <definedName name="sa_3" localSheetId="11">#REF!</definedName>
    <definedName name="sa_3" localSheetId="7">#REF!</definedName>
    <definedName name="sa_3">#REF!</definedName>
    <definedName name="salballies" localSheetId="8">#REF!</definedName>
    <definedName name="salballies" localSheetId="9">#REF!</definedName>
    <definedName name="salballies" localSheetId="11">#REF!</definedName>
    <definedName name="salballies" localSheetId="7">#REF!</definedName>
    <definedName name="salballies">#REF!</definedName>
    <definedName name="Sand" localSheetId="8">#REF!</definedName>
    <definedName name="Sand" localSheetId="9">#REF!</definedName>
    <definedName name="Sand" localSheetId="11">#REF!</definedName>
    <definedName name="Sand" localSheetId="7">#REF!</definedName>
    <definedName name="Sand">#REF!</definedName>
    <definedName name="Sand_13" localSheetId="8">#REF!</definedName>
    <definedName name="Sand_13" localSheetId="9">#REF!</definedName>
    <definedName name="Sand_13" localSheetId="11">#REF!</definedName>
    <definedName name="Sand_13" localSheetId="7">#REF!</definedName>
    <definedName name="Sand_13">#REF!</definedName>
    <definedName name="Sand_14" localSheetId="8">#REF!</definedName>
    <definedName name="Sand_14" localSheetId="9">#REF!</definedName>
    <definedName name="Sand_14" localSheetId="11">#REF!</definedName>
    <definedName name="Sand_14" localSheetId="7">#REF!</definedName>
    <definedName name="Sand_14">#REF!</definedName>
    <definedName name="Sand_15" localSheetId="8">#REF!</definedName>
    <definedName name="Sand_15" localSheetId="9">#REF!</definedName>
    <definedName name="Sand_15" localSheetId="11">#REF!</definedName>
    <definedName name="Sand_15" localSheetId="7">#REF!</definedName>
    <definedName name="Sand_15">#REF!</definedName>
    <definedName name="Sand_16" localSheetId="8">#REF!</definedName>
    <definedName name="Sand_16" localSheetId="9">#REF!</definedName>
    <definedName name="Sand_16" localSheetId="11">#REF!</definedName>
    <definedName name="Sand_16" localSheetId="7">#REF!</definedName>
    <definedName name="Sand_16">#REF!</definedName>
    <definedName name="Sand_17" localSheetId="8">#REF!</definedName>
    <definedName name="Sand_17" localSheetId="9">#REF!</definedName>
    <definedName name="Sand_17" localSheetId="11">#REF!</definedName>
    <definedName name="Sand_17" localSheetId="7">#REF!</definedName>
    <definedName name="Sand_17">#REF!</definedName>
    <definedName name="Sand_19" localSheetId="8">#REF!</definedName>
    <definedName name="Sand_19" localSheetId="9">#REF!</definedName>
    <definedName name="Sand_19" localSheetId="11">#REF!</definedName>
    <definedName name="Sand_19" localSheetId="7">#REF!</definedName>
    <definedName name="Sand_19">#REF!</definedName>
    <definedName name="Sand_20" localSheetId="8">#REF!</definedName>
    <definedName name="Sand_20" localSheetId="9">#REF!</definedName>
    <definedName name="Sand_20" localSheetId="11">#REF!</definedName>
    <definedName name="Sand_20" localSheetId="7">#REF!</definedName>
    <definedName name="Sand_20">#REF!</definedName>
    <definedName name="Sand_21" localSheetId="8">#REF!</definedName>
    <definedName name="Sand_21" localSheetId="9">#REF!</definedName>
    <definedName name="Sand_21" localSheetId="11">#REF!</definedName>
    <definedName name="Sand_21" localSheetId="7">#REF!</definedName>
    <definedName name="Sand_21">#REF!</definedName>
    <definedName name="Sand_23" localSheetId="8">#REF!</definedName>
    <definedName name="Sand_23" localSheetId="9">#REF!</definedName>
    <definedName name="Sand_23" localSheetId="11">#REF!</definedName>
    <definedName name="Sand_23" localSheetId="7">#REF!</definedName>
    <definedName name="Sand_23">#REF!</definedName>
    <definedName name="Sand_3" localSheetId="8">#REF!</definedName>
    <definedName name="Sand_3" localSheetId="9">#REF!</definedName>
    <definedName name="Sand_3" localSheetId="11">#REF!</definedName>
    <definedName name="Sand_3" localSheetId="7">#REF!</definedName>
    <definedName name="Sand_3">#REF!</definedName>
    <definedName name="sandlead" localSheetId="8">#REF!</definedName>
    <definedName name="sandlead" localSheetId="9">#REF!</definedName>
    <definedName name="sandlead" localSheetId="11">#REF!</definedName>
    <definedName name="sandlead" localSheetId="7">#REF!</definedName>
    <definedName name="sandlead">#REF!</definedName>
    <definedName name="saq" localSheetId="4">#REF!</definedName>
    <definedName name="saq" localSheetId="10">#REF!</definedName>
    <definedName name="saq" localSheetId="8">#REF!</definedName>
    <definedName name="saq" localSheetId="9">#REF!</definedName>
    <definedName name="saq" localSheetId="11">#REF!</definedName>
    <definedName name="saq" localSheetId="2">#REF!</definedName>
    <definedName name="saq" localSheetId="7">#REF!</definedName>
    <definedName name="saq">#REF!</definedName>
    <definedName name="sasi" localSheetId="8">#REF!</definedName>
    <definedName name="sasi" localSheetId="9">#REF!</definedName>
    <definedName name="sasi" localSheetId="11">#REF!</definedName>
    <definedName name="sasi" localSheetId="7">#REF!</definedName>
    <definedName name="sasi">#REF!</definedName>
    <definedName name="Sbe" localSheetId="8">#REF!</definedName>
    <definedName name="Sbe" localSheetId="9">#REF!</definedName>
    <definedName name="Sbe" localSheetId="11">#REF!</definedName>
    <definedName name="Sbe" localSheetId="7">#REF!</definedName>
    <definedName name="Sbe">#REF!</definedName>
    <definedName name="sc" localSheetId="8">#REF!</definedName>
    <definedName name="sc" localSheetId="9">#REF!</definedName>
    <definedName name="sc" localSheetId="11">#REF!</definedName>
    <definedName name="sc" localSheetId="7">#REF!</definedName>
    <definedName name="sc">#REF!</definedName>
    <definedName name="sc_12" localSheetId="8">#REF!</definedName>
    <definedName name="sc_12" localSheetId="9">#REF!</definedName>
    <definedName name="sc_12" localSheetId="11">#REF!</definedName>
    <definedName name="sc_12" localSheetId="7">#REF!</definedName>
    <definedName name="sc_12">#REF!</definedName>
    <definedName name="sc_13" localSheetId="8">#REF!</definedName>
    <definedName name="sc_13" localSheetId="9">#REF!</definedName>
    <definedName name="sc_13" localSheetId="11">#REF!</definedName>
    <definedName name="sc_13" localSheetId="7">#REF!</definedName>
    <definedName name="sc_13">#REF!</definedName>
    <definedName name="sc_15" localSheetId="8">#REF!</definedName>
    <definedName name="sc_15" localSheetId="9">#REF!</definedName>
    <definedName name="sc_15" localSheetId="11">#REF!</definedName>
    <definedName name="sc_15" localSheetId="7">#REF!</definedName>
    <definedName name="sc_15">#REF!</definedName>
    <definedName name="sc_16" localSheetId="8">#REF!</definedName>
    <definedName name="sc_16" localSheetId="9">#REF!</definedName>
    <definedName name="sc_16" localSheetId="11">#REF!</definedName>
    <definedName name="sc_16" localSheetId="7">#REF!</definedName>
    <definedName name="sc_16">#REF!</definedName>
    <definedName name="sc_17" localSheetId="8">#REF!</definedName>
    <definedName name="sc_17" localSheetId="9">#REF!</definedName>
    <definedName name="sc_17" localSheetId="11">#REF!</definedName>
    <definedName name="sc_17" localSheetId="7">#REF!</definedName>
    <definedName name="sc_17">#REF!</definedName>
    <definedName name="sc_2" localSheetId="8">#REF!</definedName>
    <definedName name="sc_2" localSheetId="9">#REF!</definedName>
    <definedName name="sc_2" localSheetId="11">#REF!</definedName>
    <definedName name="sc_2" localSheetId="7">#REF!</definedName>
    <definedName name="sc_2">#REF!</definedName>
    <definedName name="Sched_Pay" localSheetId="4">#REF!</definedName>
    <definedName name="Sched_Pay" localSheetId="8">#REF!</definedName>
    <definedName name="Sched_Pay" localSheetId="9">#REF!</definedName>
    <definedName name="Sched_Pay" localSheetId="11">#REF!</definedName>
    <definedName name="Sched_Pay" localSheetId="2">#REF!</definedName>
    <definedName name="Sched_Pay" localSheetId="7">#REF!</definedName>
    <definedName name="Sched_Pay">#REF!</definedName>
    <definedName name="Scheduled_Extra_Payments" localSheetId="4">#REF!</definedName>
    <definedName name="Scheduled_Extra_Payments" localSheetId="8">#REF!</definedName>
    <definedName name="Scheduled_Extra_Payments" localSheetId="9">#REF!</definedName>
    <definedName name="Scheduled_Extra_Payments" localSheetId="11">#REF!</definedName>
    <definedName name="Scheduled_Extra_Payments" localSheetId="2">#REF!</definedName>
    <definedName name="Scheduled_Extra_Payments" localSheetId="7">#REF!</definedName>
    <definedName name="Scheduled_Extra_Payments">#REF!</definedName>
    <definedName name="Scheduled_Interest_Rate" localSheetId="4">#REF!</definedName>
    <definedName name="Scheduled_Interest_Rate" localSheetId="8">#REF!</definedName>
    <definedName name="Scheduled_Interest_Rate" localSheetId="9">#REF!</definedName>
    <definedName name="Scheduled_Interest_Rate" localSheetId="11">#REF!</definedName>
    <definedName name="Scheduled_Interest_Rate" localSheetId="2">#REF!</definedName>
    <definedName name="Scheduled_Interest_Rate" localSheetId="7">#REF!</definedName>
    <definedName name="Scheduled_Interest_Rate">#REF!</definedName>
    <definedName name="Scheduled_Monthly_Payment" localSheetId="4">#REF!</definedName>
    <definedName name="Scheduled_Monthly_Payment" localSheetId="8">#REF!</definedName>
    <definedName name="Scheduled_Monthly_Payment" localSheetId="9">#REF!</definedName>
    <definedName name="Scheduled_Monthly_Payment" localSheetId="11">#REF!</definedName>
    <definedName name="Scheduled_Monthly_Payment" localSheetId="2">#REF!</definedName>
    <definedName name="Scheduled_Monthly_Payment" localSheetId="7">#REF!</definedName>
    <definedName name="Scheduled_Monthly_Payment">#REF!</definedName>
    <definedName name="scraper" localSheetId="8">#REF!</definedName>
    <definedName name="scraper" localSheetId="9">#REF!</definedName>
    <definedName name="scraper" localSheetId="11">#REF!</definedName>
    <definedName name="scraper" localSheetId="7">#REF!</definedName>
    <definedName name="scraper">#REF!</definedName>
    <definedName name="sd1_1" localSheetId="8">[5]Electrical!#REF!</definedName>
    <definedName name="sd1_1" localSheetId="9">[5]Electrical!#REF!</definedName>
    <definedName name="sd1_1" localSheetId="11">[5]Electrical!#REF!</definedName>
    <definedName name="sd1_1" localSheetId="7">[5]Electrical!#REF!</definedName>
    <definedName name="sd1_1">[5]Electrical!#REF!</definedName>
    <definedName name="sd1_10" localSheetId="8">[5]Electrical!#REF!</definedName>
    <definedName name="sd1_10" localSheetId="9">[5]Electrical!#REF!</definedName>
    <definedName name="sd1_10" localSheetId="11">[5]Electrical!#REF!</definedName>
    <definedName name="sd1_10" localSheetId="7">[5]Electrical!#REF!</definedName>
    <definedName name="sd1_10">[5]Electrical!#REF!</definedName>
    <definedName name="sd1_11" localSheetId="8">[5]Electrical!#REF!</definedName>
    <definedName name="sd1_11" localSheetId="9">[5]Electrical!#REF!</definedName>
    <definedName name="sd1_11" localSheetId="11">[5]Electrical!#REF!</definedName>
    <definedName name="sd1_11" localSheetId="7">[5]Electrical!#REF!</definedName>
    <definedName name="sd1_11">[5]Electrical!#REF!</definedName>
    <definedName name="sd1_13" localSheetId="8">[48]Electrical!#REF!</definedName>
    <definedName name="sd1_13" localSheetId="9">[48]Electrical!#REF!</definedName>
    <definedName name="sd1_13" localSheetId="11">[48]Electrical!#REF!</definedName>
    <definedName name="sd1_13" localSheetId="7">[48]Electrical!#REF!</definedName>
    <definedName name="sd1_13">[48]Electrical!#REF!</definedName>
    <definedName name="sd1_14" localSheetId="8">[48]Electrical!#REF!</definedName>
    <definedName name="sd1_14" localSheetId="9">[48]Electrical!#REF!</definedName>
    <definedName name="sd1_14" localSheetId="11">[48]Electrical!#REF!</definedName>
    <definedName name="sd1_14" localSheetId="7">[48]Electrical!#REF!</definedName>
    <definedName name="sd1_14">[48]Electrical!#REF!</definedName>
    <definedName name="sd1_15" localSheetId="8">[49]Electrical!#REF!</definedName>
    <definedName name="sd1_15" localSheetId="9">[49]Electrical!#REF!</definedName>
    <definedName name="sd1_15" localSheetId="11">[49]Electrical!#REF!</definedName>
    <definedName name="sd1_15" localSheetId="7">[49]Electrical!#REF!</definedName>
    <definedName name="sd1_15">[49]Electrical!#REF!</definedName>
    <definedName name="sd1_16" localSheetId="8">[48]Electrical!#REF!</definedName>
    <definedName name="sd1_16" localSheetId="9">[48]Electrical!#REF!</definedName>
    <definedName name="sd1_16" localSheetId="11">[48]Electrical!#REF!</definedName>
    <definedName name="sd1_16" localSheetId="7">[48]Electrical!#REF!</definedName>
    <definedName name="sd1_16">[48]Electrical!#REF!</definedName>
    <definedName name="sd1_19" localSheetId="8">[48]Electrical!#REF!</definedName>
    <definedName name="sd1_19" localSheetId="9">[48]Electrical!#REF!</definedName>
    <definedName name="sd1_19" localSheetId="11">[48]Electrical!#REF!</definedName>
    <definedName name="sd1_19" localSheetId="7">[48]Electrical!#REF!</definedName>
    <definedName name="sd1_19">[48]Electrical!#REF!</definedName>
    <definedName name="sd1_20" localSheetId="8">[48]Electrical!#REF!</definedName>
    <definedName name="sd1_20" localSheetId="9">[48]Electrical!#REF!</definedName>
    <definedName name="sd1_20" localSheetId="11">[48]Electrical!#REF!</definedName>
    <definedName name="sd1_20" localSheetId="7">[48]Electrical!#REF!</definedName>
    <definedName name="sd1_20">[48]Electrical!#REF!</definedName>
    <definedName name="sd1_23" localSheetId="8">[48]Electrical!#REF!</definedName>
    <definedName name="sd1_23" localSheetId="9">[48]Electrical!#REF!</definedName>
    <definedName name="sd1_23" localSheetId="11">[48]Electrical!#REF!</definedName>
    <definedName name="sd1_23" localSheetId="7">[48]Electrical!#REF!</definedName>
    <definedName name="sd1_23">[48]Electrical!#REF!</definedName>
    <definedName name="sd1_3" localSheetId="3">#REF!</definedName>
    <definedName name="sd1_3" localSheetId="8">#REF!</definedName>
    <definedName name="sd1_3" localSheetId="9">#REF!</definedName>
    <definedName name="sd1_3" localSheetId="11">#REF!</definedName>
    <definedName name="sd1_3" localSheetId="7">#REF!</definedName>
    <definedName name="sd1_3">#REF!</definedName>
    <definedName name="sd1_4" localSheetId="3">[5]Electrical!#REF!</definedName>
    <definedName name="sd1_4" localSheetId="8">[5]Electrical!#REF!</definedName>
    <definedName name="sd1_4" localSheetId="9">[5]Electrical!#REF!</definedName>
    <definedName name="sd1_4" localSheetId="11">[5]Electrical!#REF!</definedName>
    <definedName name="sd1_4" localSheetId="7">[5]Electrical!#REF!</definedName>
    <definedName name="sd1_4">[5]Electrical!#REF!</definedName>
    <definedName name="sd1_8" localSheetId="8">[5]Electrical!#REF!</definedName>
    <definedName name="sd1_8" localSheetId="9">[5]Electrical!#REF!</definedName>
    <definedName name="sd1_8" localSheetId="11">[5]Electrical!#REF!</definedName>
    <definedName name="sd1_8" localSheetId="7">[5]Electrical!#REF!</definedName>
    <definedName name="sd1_8">[5]Electrical!#REF!</definedName>
    <definedName name="sd1_9" localSheetId="8">[5]Electrical!#REF!</definedName>
    <definedName name="sd1_9" localSheetId="9">[5]Electrical!#REF!</definedName>
    <definedName name="sd1_9" localSheetId="11">[5]Electrical!#REF!</definedName>
    <definedName name="sd1_9" localSheetId="7">[5]Electrical!#REF!</definedName>
    <definedName name="sd1_9">[5]Electrical!#REF!</definedName>
    <definedName name="sd10_1" localSheetId="8">[5]Electrical!#REF!</definedName>
    <definedName name="sd10_1" localSheetId="9">[5]Electrical!#REF!</definedName>
    <definedName name="sd10_1" localSheetId="11">[5]Electrical!#REF!</definedName>
    <definedName name="sd10_1" localSheetId="7">[5]Electrical!#REF!</definedName>
    <definedName name="sd10_1">[5]Electrical!#REF!</definedName>
    <definedName name="sd10_10" localSheetId="8">[5]Electrical!#REF!</definedName>
    <definedName name="sd10_10" localSheetId="9">[5]Electrical!#REF!</definedName>
    <definedName name="sd10_10" localSheetId="11">[5]Electrical!#REF!</definedName>
    <definedName name="sd10_10" localSheetId="7">[5]Electrical!#REF!</definedName>
    <definedName name="sd10_10">[5]Electrical!#REF!</definedName>
    <definedName name="sd10_11" localSheetId="8">[5]Electrical!#REF!</definedName>
    <definedName name="sd10_11" localSheetId="9">[5]Electrical!#REF!</definedName>
    <definedName name="sd10_11" localSheetId="11">[5]Electrical!#REF!</definedName>
    <definedName name="sd10_11" localSheetId="7">[5]Electrical!#REF!</definedName>
    <definedName name="sd10_11">[5]Electrical!#REF!</definedName>
    <definedName name="sd10_13" localSheetId="8">[48]Electrical!#REF!</definedName>
    <definedName name="sd10_13" localSheetId="9">[48]Electrical!#REF!</definedName>
    <definedName name="sd10_13" localSheetId="11">[48]Electrical!#REF!</definedName>
    <definedName name="sd10_13" localSheetId="7">[48]Electrical!#REF!</definedName>
    <definedName name="sd10_13">[48]Electrical!#REF!</definedName>
    <definedName name="sd10_14" localSheetId="8">[48]Electrical!#REF!</definedName>
    <definedName name="sd10_14" localSheetId="9">[48]Electrical!#REF!</definedName>
    <definedName name="sd10_14" localSheetId="11">[48]Electrical!#REF!</definedName>
    <definedName name="sd10_14" localSheetId="7">[48]Electrical!#REF!</definedName>
    <definedName name="sd10_14">[48]Electrical!#REF!</definedName>
    <definedName name="sd10_15" localSheetId="8">[49]Electrical!#REF!</definedName>
    <definedName name="sd10_15" localSheetId="9">[49]Electrical!#REF!</definedName>
    <definedName name="sd10_15" localSheetId="11">[49]Electrical!#REF!</definedName>
    <definedName name="sd10_15" localSheetId="7">[49]Electrical!#REF!</definedName>
    <definedName name="sd10_15">[49]Electrical!#REF!</definedName>
    <definedName name="sd10_16" localSheetId="8">[48]Electrical!#REF!</definedName>
    <definedName name="sd10_16" localSheetId="9">[48]Electrical!#REF!</definedName>
    <definedName name="sd10_16" localSheetId="11">[48]Electrical!#REF!</definedName>
    <definedName name="sd10_16" localSheetId="7">[48]Electrical!#REF!</definedName>
    <definedName name="sd10_16">[48]Electrical!#REF!</definedName>
    <definedName name="sd10_19" localSheetId="8">[48]Electrical!#REF!</definedName>
    <definedName name="sd10_19" localSheetId="9">[48]Electrical!#REF!</definedName>
    <definedName name="sd10_19" localSheetId="11">[48]Electrical!#REF!</definedName>
    <definedName name="sd10_19" localSheetId="7">[48]Electrical!#REF!</definedName>
    <definedName name="sd10_19">[48]Electrical!#REF!</definedName>
    <definedName name="sd10_20" localSheetId="8">[48]Electrical!#REF!</definedName>
    <definedName name="sd10_20" localSheetId="9">[48]Electrical!#REF!</definedName>
    <definedName name="sd10_20" localSheetId="11">[48]Electrical!#REF!</definedName>
    <definedName name="sd10_20" localSheetId="7">[48]Electrical!#REF!</definedName>
    <definedName name="sd10_20">[48]Electrical!#REF!</definedName>
    <definedName name="sd10_23" localSheetId="8">[48]Electrical!#REF!</definedName>
    <definedName name="sd10_23" localSheetId="9">[48]Electrical!#REF!</definedName>
    <definedName name="sd10_23" localSheetId="11">[48]Electrical!#REF!</definedName>
    <definedName name="sd10_23" localSheetId="7">[48]Electrical!#REF!</definedName>
    <definedName name="sd10_23">[48]Electrical!#REF!</definedName>
    <definedName name="sd10_3" localSheetId="3">#REF!</definedName>
    <definedName name="sd10_3" localSheetId="8">#REF!</definedName>
    <definedName name="sd10_3" localSheetId="9">#REF!</definedName>
    <definedName name="sd10_3" localSheetId="11">#REF!</definedName>
    <definedName name="sd10_3" localSheetId="7">#REF!</definedName>
    <definedName name="sd10_3">#REF!</definedName>
    <definedName name="sd10_4" localSheetId="3">[5]Electrical!#REF!</definedName>
    <definedName name="sd10_4" localSheetId="8">[5]Electrical!#REF!</definedName>
    <definedName name="sd10_4" localSheetId="9">[5]Electrical!#REF!</definedName>
    <definedName name="sd10_4" localSheetId="11">[5]Electrical!#REF!</definedName>
    <definedName name="sd10_4" localSheetId="7">[5]Electrical!#REF!</definedName>
    <definedName name="sd10_4">[5]Electrical!#REF!</definedName>
    <definedName name="sd10_8" localSheetId="8">[5]Electrical!#REF!</definedName>
    <definedName name="sd10_8" localSheetId="9">[5]Electrical!#REF!</definedName>
    <definedName name="sd10_8" localSheetId="11">[5]Electrical!#REF!</definedName>
    <definedName name="sd10_8" localSheetId="7">[5]Electrical!#REF!</definedName>
    <definedName name="sd10_8">[5]Electrical!#REF!</definedName>
    <definedName name="sd10_9" localSheetId="8">[5]Electrical!#REF!</definedName>
    <definedName name="sd10_9" localSheetId="9">[5]Electrical!#REF!</definedName>
    <definedName name="sd10_9" localSheetId="11">[5]Electrical!#REF!</definedName>
    <definedName name="sd10_9" localSheetId="7">[5]Electrical!#REF!</definedName>
    <definedName name="sd10_9">[5]Electrical!#REF!</definedName>
    <definedName name="sd11_1" localSheetId="8">[5]Electrical!#REF!</definedName>
    <definedName name="sd11_1" localSheetId="9">[5]Electrical!#REF!</definedName>
    <definedName name="sd11_1" localSheetId="11">[5]Electrical!#REF!</definedName>
    <definedName name="sd11_1" localSheetId="7">[5]Electrical!#REF!</definedName>
    <definedName name="sd11_1">[5]Electrical!#REF!</definedName>
    <definedName name="sd11_10" localSheetId="8">[5]Electrical!#REF!</definedName>
    <definedName name="sd11_10" localSheetId="9">[5]Electrical!#REF!</definedName>
    <definedName name="sd11_10" localSheetId="11">[5]Electrical!#REF!</definedName>
    <definedName name="sd11_10" localSheetId="7">[5]Electrical!#REF!</definedName>
    <definedName name="sd11_10">[5]Electrical!#REF!</definedName>
    <definedName name="sd11_11" localSheetId="8">[5]Electrical!#REF!</definedName>
    <definedName name="sd11_11" localSheetId="9">[5]Electrical!#REF!</definedName>
    <definedName name="sd11_11" localSheetId="11">[5]Electrical!#REF!</definedName>
    <definedName name="sd11_11" localSheetId="7">[5]Electrical!#REF!</definedName>
    <definedName name="sd11_11">[5]Electrical!#REF!</definedName>
    <definedName name="sd11_13" localSheetId="8">[48]Electrical!#REF!</definedName>
    <definedName name="sd11_13" localSheetId="9">[48]Electrical!#REF!</definedName>
    <definedName name="sd11_13" localSheetId="11">[48]Electrical!#REF!</definedName>
    <definedName name="sd11_13" localSheetId="7">[48]Electrical!#REF!</definedName>
    <definedName name="sd11_13">[48]Electrical!#REF!</definedName>
    <definedName name="sd11_14" localSheetId="8">[48]Electrical!#REF!</definedName>
    <definedName name="sd11_14" localSheetId="9">[48]Electrical!#REF!</definedName>
    <definedName name="sd11_14" localSheetId="11">[48]Electrical!#REF!</definedName>
    <definedName name="sd11_14" localSheetId="7">[48]Electrical!#REF!</definedName>
    <definedName name="sd11_14">[48]Electrical!#REF!</definedName>
    <definedName name="sd11_15" localSheetId="8">[49]Electrical!#REF!</definedName>
    <definedName name="sd11_15" localSheetId="9">[49]Electrical!#REF!</definedName>
    <definedName name="sd11_15" localSheetId="11">[49]Electrical!#REF!</definedName>
    <definedName name="sd11_15" localSheetId="7">[49]Electrical!#REF!</definedName>
    <definedName name="sd11_15">[49]Electrical!#REF!</definedName>
    <definedName name="sd11_16" localSheetId="8">[48]Electrical!#REF!</definedName>
    <definedName name="sd11_16" localSheetId="9">[48]Electrical!#REF!</definedName>
    <definedName name="sd11_16" localSheetId="11">[48]Electrical!#REF!</definedName>
    <definedName name="sd11_16" localSheetId="7">[48]Electrical!#REF!</definedName>
    <definedName name="sd11_16">[48]Electrical!#REF!</definedName>
    <definedName name="sd11_19" localSheetId="8">[48]Electrical!#REF!</definedName>
    <definedName name="sd11_19" localSheetId="9">[48]Electrical!#REF!</definedName>
    <definedName name="sd11_19" localSheetId="11">[48]Electrical!#REF!</definedName>
    <definedName name="sd11_19" localSheetId="7">[48]Electrical!#REF!</definedName>
    <definedName name="sd11_19">[48]Electrical!#REF!</definedName>
    <definedName name="sd11_20" localSheetId="8">[48]Electrical!#REF!</definedName>
    <definedName name="sd11_20" localSheetId="9">[48]Electrical!#REF!</definedName>
    <definedName name="sd11_20" localSheetId="11">[48]Electrical!#REF!</definedName>
    <definedName name="sd11_20" localSheetId="7">[48]Electrical!#REF!</definedName>
    <definedName name="sd11_20">[48]Electrical!#REF!</definedName>
    <definedName name="sd11_23" localSheetId="8">[48]Electrical!#REF!</definedName>
    <definedName name="sd11_23" localSheetId="9">[48]Electrical!#REF!</definedName>
    <definedName name="sd11_23" localSheetId="11">[48]Electrical!#REF!</definedName>
    <definedName name="sd11_23" localSheetId="7">[48]Electrical!#REF!</definedName>
    <definedName name="sd11_23">[48]Electrical!#REF!</definedName>
    <definedName name="sd11_3" localSheetId="3">#REF!</definedName>
    <definedName name="sd11_3" localSheetId="8">#REF!</definedName>
    <definedName name="sd11_3" localSheetId="9">#REF!</definedName>
    <definedName name="sd11_3" localSheetId="11">#REF!</definedName>
    <definedName name="sd11_3" localSheetId="7">#REF!</definedName>
    <definedName name="sd11_3">#REF!</definedName>
    <definedName name="sd11_4" localSheetId="3">[5]Electrical!#REF!</definedName>
    <definedName name="sd11_4" localSheetId="8">[5]Electrical!#REF!</definedName>
    <definedName name="sd11_4" localSheetId="9">[5]Electrical!#REF!</definedName>
    <definedName name="sd11_4" localSheetId="11">[5]Electrical!#REF!</definedName>
    <definedName name="sd11_4" localSheetId="7">[5]Electrical!#REF!</definedName>
    <definedName name="sd11_4">[5]Electrical!#REF!</definedName>
    <definedName name="sd11_8" localSheetId="8">[5]Electrical!#REF!</definedName>
    <definedName name="sd11_8" localSheetId="9">[5]Electrical!#REF!</definedName>
    <definedName name="sd11_8" localSheetId="11">[5]Electrical!#REF!</definedName>
    <definedName name="sd11_8" localSheetId="7">[5]Electrical!#REF!</definedName>
    <definedName name="sd11_8">[5]Electrical!#REF!</definedName>
    <definedName name="sd11_9" localSheetId="8">[5]Electrical!#REF!</definedName>
    <definedName name="sd11_9" localSheetId="9">[5]Electrical!#REF!</definedName>
    <definedName name="sd11_9" localSheetId="11">[5]Electrical!#REF!</definedName>
    <definedName name="sd11_9" localSheetId="7">[5]Electrical!#REF!</definedName>
    <definedName name="sd11_9">[5]Electrical!#REF!</definedName>
    <definedName name="sd12_1" localSheetId="8">[5]Electrical!#REF!</definedName>
    <definedName name="sd12_1" localSheetId="9">[5]Electrical!#REF!</definedName>
    <definedName name="sd12_1" localSheetId="11">[5]Electrical!#REF!</definedName>
    <definedName name="sd12_1" localSheetId="7">[5]Electrical!#REF!</definedName>
    <definedName name="sd12_1">[5]Electrical!#REF!</definedName>
    <definedName name="sd12_10" localSheetId="8">[5]Electrical!#REF!</definedName>
    <definedName name="sd12_10" localSheetId="9">[5]Electrical!#REF!</definedName>
    <definedName name="sd12_10" localSheetId="11">[5]Electrical!#REF!</definedName>
    <definedName name="sd12_10" localSheetId="7">[5]Electrical!#REF!</definedName>
    <definedName name="sd12_10">[5]Electrical!#REF!</definedName>
    <definedName name="sd12_11" localSheetId="8">[5]Electrical!#REF!</definedName>
    <definedName name="sd12_11" localSheetId="9">[5]Electrical!#REF!</definedName>
    <definedName name="sd12_11" localSheetId="11">[5]Electrical!#REF!</definedName>
    <definedName name="sd12_11" localSheetId="7">[5]Electrical!#REF!</definedName>
    <definedName name="sd12_11">[5]Electrical!#REF!</definedName>
    <definedName name="sd12_13" localSheetId="8">[48]Electrical!#REF!</definedName>
    <definedName name="sd12_13" localSheetId="9">[48]Electrical!#REF!</definedName>
    <definedName name="sd12_13" localSheetId="11">[48]Electrical!#REF!</definedName>
    <definedName name="sd12_13" localSheetId="7">[48]Electrical!#REF!</definedName>
    <definedName name="sd12_13">[48]Electrical!#REF!</definedName>
    <definedName name="sd12_14" localSheetId="8">[48]Electrical!#REF!</definedName>
    <definedName name="sd12_14" localSheetId="9">[48]Electrical!#REF!</definedName>
    <definedName name="sd12_14" localSheetId="11">[48]Electrical!#REF!</definedName>
    <definedName name="sd12_14" localSheetId="7">[48]Electrical!#REF!</definedName>
    <definedName name="sd12_14">[48]Electrical!#REF!</definedName>
    <definedName name="sd12_15" localSheetId="8">[49]Electrical!#REF!</definedName>
    <definedName name="sd12_15" localSheetId="9">[49]Electrical!#REF!</definedName>
    <definedName name="sd12_15" localSheetId="11">[49]Electrical!#REF!</definedName>
    <definedName name="sd12_15" localSheetId="7">[49]Electrical!#REF!</definedName>
    <definedName name="sd12_15">[49]Electrical!#REF!</definedName>
    <definedName name="sd12_16" localSheetId="8">[48]Electrical!#REF!</definedName>
    <definedName name="sd12_16" localSheetId="9">[48]Electrical!#REF!</definedName>
    <definedName name="sd12_16" localSheetId="11">[48]Electrical!#REF!</definedName>
    <definedName name="sd12_16" localSheetId="7">[48]Electrical!#REF!</definedName>
    <definedName name="sd12_16">[48]Electrical!#REF!</definedName>
    <definedName name="sd12_19" localSheetId="8">[48]Electrical!#REF!</definedName>
    <definedName name="sd12_19" localSheetId="9">[48]Electrical!#REF!</definedName>
    <definedName name="sd12_19" localSheetId="11">[48]Electrical!#REF!</definedName>
    <definedName name="sd12_19" localSheetId="7">[48]Electrical!#REF!</definedName>
    <definedName name="sd12_19">[48]Electrical!#REF!</definedName>
    <definedName name="sd12_20" localSheetId="8">[48]Electrical!#REF!</definedName>
    <definedName name="sd12_20" localSheetId="9">[48]Electrical!#REF!</definedName>
    <definedName name="sd12_20" localSheetId="11">[48]Electrical!#REF!</definedName>
    <definedName name="sd12_20" localSheetId="7">[48]Electrical!#REF!</definedName>
    <definedName name="sd12_20">[48]Electrical!#REF!</definedName>
    <definedName name="sd12_23" localSheetId="8">[48]Electrical!#REF!</definedName>
    <definedName name="sd12_23" localSheetId="9">[48]Electrical!#REF!</definedName>
    <definedName name="sd12_23" localSheetId="11">[48]Electrical!#REF!</definedName>
    <definedName name="sd12_23" localSheetId="7">[48]Electrical!#REF!</definedName>
    <definedName name="sd12_23">[48]Electrical!#REF!</definedName>
    <definedName name="sd12_3" localSheetId="3">#REF!</definedName>
    <definedName name="sd12_3" localSheetId="8">#REF!</definedName>
    <definedName name="sd12_3" localSheetId="9">#REF!</definedName>
    <definedName name="sd12_3" localSheetId="11">#REF!</definedName>
    <definedName name="sd12_3" localSheetId="7">#REF!</definedName>
    <definedName name="sd12_3">#REF!</definedName>
    <definedName name="sd12_4" localSheetId="3">[5]Electrical!#REF!</definedName>
    <definedName name="sd12_4" localSheetId="8">[5]Electrical!#REF!</definedName>
    <definedName name="sd12_4" localSheetId="9">[5]Electrical!#REF!</definedName>
    <definedName name="sd12_4" localSheetId="11">[5]Electrical!#REF!</definedName>
    <definedName name="sd12_4" localSheetId="7">[5]Electrical!#REF!</definedName>
    <definedName name="sd12_4">[5]Electrical!#REF!</definedName>
    <definedName name="sd12_8" localSheetId="8">[5]Electrical!#REF!</definedName>
    <definedName name="sd12_8" localSheetId="9">[5]Electrical!#REF!</definedName>
    <definedName name="sd12_8" localSheetId="11">[5]Electrical!#REF!</definedName>
    <definedName name="sd12_8" localSheetId="7">[5]Electrical!#REF!</definedName>
    <definedName name="sd12_8">[5]Electrical!#REF!</definedName>
    <definedName name="sd12_9" localSheetId="8">[5]Electrical!#REF!</definedName>
    <definedName name="sd12_9" localSheetId="9">[5]Electrical!#REF!</definedName>
    <definedName name="sd12_9" localSheetId="11">[5]Electrical!#REF!</definedName>
    <definedName name="sd12_9" localSheetId="7">[5]Electrical!#REF!</definedName>
    <definedName name="sd12_9">[5]Electrical!#REF!</definedName>
    <definedName name="sd13_1" localSheetId="8">[5]Electrical!#REF!</definedName>
    <definedName name="sd13_1" localSheetId="9">[5]Electrical!#REF!</definedName>
    <definedName name="sd13_1" localSheetId="11">[5]Electrical!#REF!</definedName>
    <definedName name="sd13_1" localSheetId="7">[5]Electrical!#REF!</definedName>
    <definedName name="sd13_1">[5]Electrical!#REF!</definedName>
    <definedName name="sd13_10" localSheetId="8">[5]Electrical!#REF!</definedName>
    <definedName name="sd13_10" localSheetId="9">[5]Electrical!#REF!</definedName>
    <definedName name="sd13_10" localSheetId="11">[5]Electrical!#REF!</definedName>
    <definedName name="sd13_10" localSheetId="7">[5]Electrical!#REF!</definedName>
    <definedName name="sd13_10">[5]Electrical!#REF!</definedName>
    <definedName name="sd13_11" localSheetId="8">[5]Electrical!#REF!</definedName>
    <definedName name="sd13_11" localSheetId="9">[5]Electrical!#REF!</definedName>
    <definedName name="sd13_11" localSheetId="11">[5]Electrical!#REF!</definedName>
    <definedName name="sd13_11" localSheetId="7">[5]Electrical!#REF!</definedName>
    <definedName name="sd13_11">[5]Electrical!#REF!</definedName>
    <definedName name="sd13_13" localSheetId="8">[48]Electrical!#REF!</definedName>
    <definedName name="sd13_13" localSheetId="9">[48]Electrical!#REF!</definedName>
    <definedName name="sd13_13" localSheetId="11">[48]Electrical!#REF!</definedName>
    <definedName name="sd13_13" localSheetId="7">[48]Electrical!#REF!</definedName>
    <definedName name="sd13_13">[48]Electrical!#REF!</definedName>
    <definedName name="sd13_14" localSheetId="8">[48]Electrical!#REF!</definedName>
    <definedName name="sd13_14" localSheetId="9">[48]Electrical!#REF!</definedName>
    <definedName name="sd13_14" localSheetId="11">[48]Electrical!#REF!</definedName>
    <definedName name="sd13_14" localSheetId="7">[48]Electrical!#REF!</definedName>
    <definedName name="sd13_14">[48]Electrical!#REF!</definedName>
    <definedName name="sd13_15" localSheetId="8">[49]Electrical!#REF!</definedName>
    <definedName name="sd13_15" localSheetId="9">[49]Electrical!#REF!</definedName>
    <definedName name="sd13_15" localSheetId="11">[49]Electrical!#REF!</definedName>
    <definedName name="sd13_15" localSheetId="7">[49]Electrical!#REF!</definedName>
    <definedName name="sd13_15">[49]Electrical!#REF!</definedName>
    <definedName name="sd13_16" localSheetId="8">[48]Electrical!#REF!</definedName>
    <definedName name="sd13_16" localSheetId="9">[48]Electrical!#REF!</definedName>
    <definedName name="sd13_16" localSheetId="11">[48]Electrical!#REF!</definedName>
    <definedName name="sd13_16" localSheetId="7">[48]Electrical!#REF!</definedName>
    <definedName name="sd13_16">[48]Electrical!#REF!</definedName>
    <definedName name="sd13_19" localSheetId="8">[48]Electrical!#REF!</definedName>
    <definedName name="sd13_19" localSheetId="9">[48]Electrical!#REF!</definedName>
    <definedName name="sd13_19" localSheetId="11">[48]Electrical!#REF!</definedName>
    <definedName name="sd13_19" localSheetId="7">[48]Electrical!#REF!</definedName>
    <definedName name="sd13_19">[48]Electrical!#REF!</definedName>
    <definedName name="sd13_20" localSheetId="8">[48]Electrical!#REF!</definedName>
    <definedName name="sd13_20" localSheetId="9">[48]Electrical!#REF!</definedName>
    <definedName name="sd13_20" localSheetId="11">[48]Electrical!#REF!</definedName>
    <definedName name="sd13_20" localSheetId="7">[48]Electrical!#REF!</definedName>
    <definedName name="sd13_20">[48]Electrical!#REF!</definedName>
    <definedName name="sd13_23" localSheetId="8">[48]Electrical!#REF!</definedName>
    <definedName name="sd13_23" localSheetId="9">[48]Electrical!#REF!</definedName>
    <definedName name="sd13_23" localSheetId="11">[48]Electrical!#REF!</definedName>
    <definedName name="sd13_23" localSheetId="7">[48]Electrical!#REF!</definedName>
    <definedName name="sd13_23">[48]Electrical!#REF!</definedName>
    <definedName name="sd13_3" localSheetId="3">#REF!</definedName>
    <definedName name="sd13_3" localSheetId="8">#REF!</definedName>
    <definedName name="sd13_3" localSheetId="9">#REF!</definedName>
    <definedName name="sd13_3" localSheetId="11">#REF!</definedName>
    <definedName name="sd13_3" localSheetId="7">#REF!</definedName>
    <definedName name="sd13_3">#REF!</definedName>
    <definedName name="sd13_4" localSheetId="3">[5]Electrical!#REF!</definedName>
    <definedName name="sd13_4" localSheetId="8">[5]Electrical!#REF!</definedName>
    <definedName name="sd13_4" localSheetId="9">[5]Electrical!#REF!</definedName>
    <definedName name="sd13_4" localSheetId="11">[5]Electrical!#REF!</definedName>
    <definedName name="sd13_4" localSheetId="7">[5]Electrical!#REF!</definedName>
    <definedName name="sd13_4">[5]Electrical!#REF!</definedName>
    <definedName name="sd13_8" localSheetId="8">[5]Electrical!#REF!</definedName>
    <definedName name="sd13_8" localSheetId="9">[5]Electrical!#REF!</definedName>
    <definedName name="sd13_8" localSheetId="11">[5]Electrical!#REF!</definedName>
    <definedName name="sd13_8" localSheetId="7">[5]Electrical!#REF!</definedName>
    <definedName name="sd13_8">[5]Electrical!#REF!</definedName>
    <definedName name="sd13_9" localSheetId="8">[5]Electrical!#REF!</definedName>
    <definedName name="sd13_9" localSheetId="9">[5]Electrical!#REF!</definedName>
    <definedName name="sd13_9" localSheetId="11">[5]Electrical!#REF!</definedName>
    <definedName name="sd13_9" localSheetId="7">[5]Electrical!#REF!</definedName>
    <definedName name="sd13_9">[5]Electrical!#REF!</definedName>
    <definedName name="sd14_1" localSheetId="8">[5]Electrical!#REF!</definedName>
    <definedName name="sd14_1" localSheetId="9">[5]Electrical!#REF!</definedName>
    <definedName name="sd14_1" localSheetId="11">[5]Electrical!#REF!</definedName>
    <definedName name="sd14_1" localSheetId="7">[5]Electrical!#REF!</definedName>
    <definedName name="sd14_1">[5]Electrical!#REF!</definedName>
    <definedName name="sd14_10" localSheetId="8">[5]Electrical!#REF!</definedName>
    <definedName name="sd14_10" localSheetId="9">[5]Electrical!#REF!</definedName>
    <definedName name="sd14_10" localSheetId="11">[5]Electrical!#REF!</definedName>
    <definedName name="sd14_10" localSheetId="7">[5]Electrical!#REF!</definedName>
    <definedName name="sd14_10">[5]Electrical!#REF!</definedName>
    <definedName name="sd14_11" localSheetId="8">[5]Electrical!#REF!</definedName>
    <definedName name="sd14_11" localSheetId="9">[5]Electrical!#REF!</definedName>
    <definedName name="sd14_11" localSheetId="11">[5]Electrical!#REF!</definedName>
    <definedName name="sd14_11" localSheetId="7">[5]Electrical!#REF!</definedName>
    <definedName name="sd14_11">[5]Electrical!#REF!</definedName>
    <definedName name="sd14_13" localSheetId="8">[48]Electrical!#REF!</definedName>
    <definedName name="sd14_13" localSheetId="9">[48]Electrical!#REF!</definedName>
    <definedName name="sd14_13" localSheetId="11">[48]Electrical!#REF!</definedName>
    <definedName name="sd14_13" localSheetId="7">[48]Electrical!#REF!</definedName>
    <definedName name="sd14_13">[48]Electrical!#REF!</definedName>
    <definedName name="sd14_14" localSheetId="8">[48]Electrical!#REF!</definedName>
    <definedName name="sd14_14" localSheetId="9">[48]Electrical!#REF!</definedName>
    <definedName name="sd14_14" localSheetId="11">[48]Electrical!#REF!</definedName>
    <definedName name="sd14_14" localSheetId="7">[48]Electrical!#REF!</definedName>
    <definedName name="sd14_14">[48]Electrical!#REF!</definedName>
    <definedName name="sd14_15" localSheetId="8">[49]Electrical!#REF!</definedName>
    <definedName name="sd14_15" localSheetId="9">[49]Electrical!#REF!</definedName>
    <definedName name="sd14_15" localSheetId="11">[49]Electrical!#REF!</definedName>
    <definedName name="sd14_15" localSheetId="7">[49]Electrical!#REF!</definedName>
    <definedName name="sd14_15">[49]Electrical!#REF!</definedName>
    <definedName name="sd14_16" localSheetId="8">[48]Electrical!#REF!</definedName>
    <definedName name="sd14_16" localSheetId="9">[48]Electrical!#REF!</definedName>
    <definedName name="sd14_16" localSheetId="11">[48]Electrical!#REF!</definedName>
    <definedName name="sd14_16" localSheetId="7">[48]Electrical!#REF!</definedName>
    <definedName name="sd14_16">[48]Electrical!#REF!</definedName>
    <definedName name="sd14_19" localSheetId="8">[48]Electrical!#REF!</definedName>
    <definedName name="sd14_19" localSheetId="9">[48]Electrical!#REF!</definedName>
    <definedName name="sd14_19" localSheetId="11">[48]Electrical!#REF!</definedName>
    <definedName name="sd14_19" localSheetId="7">[48]Electrical!#REF!</definedName>
    <definedName name="sd14_19">[48]Electrical!#REF!</definedName>
    <definedName name="sd14_20" localSheetId="8">[48]Electrical!#REF!</definedName>
    <definedName name="sd14_20" localSheetId="9">[48]Electrical!#REF!</definedName>
    <definedName name="sd14_20" localSheetId="11">[48]Electrical!#REF!</definedName>
    <definedName name="sd14_20" localSheetId="7">[48]Electrical!#REF!</definedName>
    <definedName name="sd14_20">[48]Electrical!#REF!</definedName>
    <definedName name="sd14_23" localSheetId="8">[48]Electrical!#REF!</definedName>
    <definedName name="sd14_23" localSheetId="9">[48]Electrical!#REF!</definedName>
    <definedName name="sd14_23" localSheetId="11">[48]Electrical!#REF!</definedName>
    <definedName name="sd14_23" localSheetId="7">[48]Electrical!#REF!</definedName>
    <definedName name="sd14_23">[48]Electrical!#REF!</definedName>
    <definedName name="sd14_3" localSheetId="3">#REF!</definedName>
    <definedName name="sd14_3" localSheetId="8">#REF!</definedName>
    <definedName name="sd14_3" localSheetId="9">#REF!</definedName>
    <definedName name="sd14_3" localSheetId="11">#REF!</definedName>
    <definedName name="sd14_3" localSheetId="7">#REF!</definedName>
    <definedName name="sd14_3">#REF!</definedName>
    <definedName name="sd14_4" localSheetId="3">[5]Electrical!#REF!</definedName>
    <definedName name="sd14_4" localSheetId="8">[5]Electrical!#REF!</definedName>
    <definedName name="sd14_4" localSheetId="9">[5]Electrical!#REF!</definedName>
    <definedName name="sd14_4" localSheetId="11">[5]Electrical!#REF!</definedName>
    <definedName name="sd14_4" localSheetId="7">[5]Electrical!#REF!</definedName>
    <definedName name="sd14_4">[5]Electrical!#REF!</definedName>
    <definedName name="sd14_8" localSheetId="8">[5]Electrical!#REF!</definedName>
    <definedName name="sd14_8" localSheetId="9">[5]Electrical!#REF!</definedName>
    <definedName name="sd14_8" localSheetId="11">[5]Electrical!#REF!</definedName>
    <definedName name="sd14_8" localSheetId="7">[5]Electrical!#REF!</definedName>
    <definedName name="sd14_8">[5]Electrical!#REF!</definedName>
    <definedName name="sd14_9" localSheetId="8">[5]Electrical!#REF!</definedName>
    <definedName name="sd14_9" localSheetId="9">[5]Electrical!#REF!</definedName>
    <definedName name="sd14_9" localSheetId="11">[5]Electrical!#REF!</definedName>
    <definedName name="sd14_9" localSheetId="7">[5]Electrical!#REF!</definedName>
    <definedName name="sd14_9">[5]Electrical!#REF!</definedName>
    <definedName name="sd2_1" localSheetId="8">[5]Electrical!#REF!</definedName>
    <definedName name="sd2_1" localSheetId="9">[5]Electrical!#REF!</definedName>
    <definedName name="sd2_1" localSheetId="11">[5]Electrical!#REF!</definedName>
    <definedName name="sd2_1" localSheetId="7">[5]Electrical!#REF!</definedName>
    <definedName name="sd2_1">[5]Electrical!#REF!</definedName>
    <definedName name="sd2_10" localSheetId="8">[5]Electrical!#REF!</definedName>
    <definedName name="sd2_10" localSheetId="9">[5]Electrical!#REF!</definedName>
    <definedName name="sd2_10" localSheetId="11">[5]Electrical!#REF!</definedName>
    <definedName name="sd2_10" localSheetId="7">[5]Electrical!#REF!</definedName>
    <definedName name="sd2_10">[5]Electrical!#REF!</definedName>
    <definedName name="sd2_11" localSheetId="8">[5]Electrical!#REF!</definedName>
    <definedName name="sd2_11" localSheetId="9">[5]Electrical!#REF!</definedName>
    <definedName name="sd2_11" localSheetId="11">[5]Electrical!#REF!</definedName>
    <definedName name="sd2_11" localSheetId="7">[5]Electrical!#REF!</definedName>
    <definedName name="sd2_11">[5]Electrical!#REF!</definedName>
    <definedName name="sd2_13" localSheetId="8">[48]Electrical!#REF!</definedName>
    <definedName name="sd2_13" localSheetId="9">[48]Electrical!#REF!</definedName>
    <definedName name="sd2_13" localSheetId="11">[48]Electrical!#REF!</definedName>
    <definedName name="sd2_13" localSheetId="7">[48]Electrical!#REF!</definedName>
    <definedName name="sd2_13">[48]Electrical!#REF!</definedName>
    <definedName name="sd2_14" localSheetId="8">[48]Electrical!#REF!</definedName>
    <definedName name="sd2_14" localSheetId="9">[48]Electrical!#REF!</definedName>
    <definedName name="sd2_14" localSheetId="11">[48]Electrical!#REF!</definedName>
    <definedName name="sd2_14" localSheetId="7">[48]Electrical!#REF!</definedName>
    <definedName name="sd2_14">[48]Electrical!#REF!</definedName>
    <definedName name="sd2_15" localSheetId="8">[49]Electrical!#REF!</definedName>
    <definedName name="sd2_15" localSheetId="9">[49]Electrical!#REF!</definedName>
    <definedName name="sd2_15" localSheetId="11">[49]Electrical!#REF!</definedName>
    <definedName name="sd2_15" localSheetId="7">[49]Electrical!#REF!</definedName>
    <definedName name="sd2_15">[49]Electrical!#REF!</definedName>
    <definedName name="sd2_16" localSheetId="8">[48]Electrical!#REF!</definedName>
    <definedName name="sd2_16" localSheetId="9">[48]Electrical!#REF!</definedName>
    <definedName name="sd2_16" localSheetId="11">[48]Electrical!#REF!</definedName>
    <definedName name="sd2_16" localSheetId="7">[48]Electrical!#REF!</definedName>
    <definedName name="sd2_16">[48]Electrical!#REF!</definedName>
    <definedName name="sd2_19" localSheetId="8">[48]Electrical!#REF!</definedName>
    <definedName name="sd2_19" localSheetId="9">[48]Electrical!#REF!</definedName>
    <definedName name="sd2_19" localSheetId="11">[48]Electrical!#REF!</definedName>
    <definedName name="sd2_19" localSheetId="7">[48]Electrical!#REF!</definedName>
    <definedName name="sd2_19">[48]Electrical!#REF!</definedName>
    <definedName name="sd2_20" localSheetId="8">[48]Electrical!#REF!</definedName>
    <definedName name="sd2_20" localSheetId="9">[48]Electrical!#REF!</definedName>
    <definedName name="sd2_20" localSheetId="11">[48]Electrical!#REF!</definedName>
    <definedName name="sd2_20" localSheetId="7">[48]Electrical!#REF!</definedName>
    <definedName name="sd2_20">[48]Electrical!#REF!</definedName>
    <definedName name="sd2_23" localSheetId="8">[48]Electrical!#REF!</definedName>
    <definedName name="sd2_23" localSheetId="9">[48]Electrical!#REF!</definedName>
    <definedName name="sd2_23" localSheetId="11">[48]Electrical!#REF!</definedName>
    <definedName name="sd2_23" localSheetId="7">[48]Electrical!#REF!</definedName>
    <definedName name="sd2_23">[48]Electrical!#REF!</definedName>
    <definedName name="sd2_3" localSheetId="3">#REF!</definedName>
    <definedName name="sd2_3" localSheetId="8">#REF!</definedName>
    <definedName name="sd2_3" localSheetId="9">#REF!</definedName>
    <definedName name="sd2_3" localSheetId="11">#REF!</definedName>
    <definedName name="sd2_3" localSheetId="7">#REF!</definedName>
    <definedName name="sd2_3">#REF!</definedName>
    <definedName name="sd2_4" localSheetId="3">[5]Electrical!#REF!</definedName>
    <definedName name="sd2_4" localSheetId="8">[5]Electrical!#REF!</definedName>
    <definedName name="sd2_4" localSheetId="9">[5]Electrical!#REF!</definedName>
    <definedName name="sd2_4" localSheetId="11">[5]Electrical!#REF!</definedName>
    <definedName name="sd2_4" localSheetId="7">[5]Electrical!#REF!</definedName>
    <definedName name="sd2_4">[5]Electrical!#REF!</definedName>
    <definedName name="sd2_8" localSheetId="8">[5]Electrical!#REF!</definedName>
    <definedName name="sd2_8" localSheetId="9">[5]Electrical!#REF!</definedName>
    <definedName name="sd2_8" localSheetId="11">[5]Electrical!#REF!</definedName>
    <definedName name="sd2_8" localSheetId="7">[5]Electrical!#REF!</definedName>
    <definedName name="sd2_8">[5]Electrical!#REF!</definedName>
    <definedName name="sd2_9" localSheetId="8">[5]Electrical!#REF!</definedName>
    <definedName name="sd2_9" localSheetId="9">[5]Electrical!#REF!</definedName>
    <definedName name="sd2_9" localSheetId="11">[5]Electrical!#REF!</definedName>
    <definedName name="sd2_9" localSheetId="7">[5]Electrical!#REF!</definedName>
    <definedName name="sd2_9">[5]Electrical!#REF!</definedName>
    <definedName name="sd3_1" localSheetId="8">[5]Electrical!#REF!</definedName>
    <definedName name="sd3_1" localSheetId="9">[5]Electrical!#REF!</definedName>
    <definedName name="sd3_1" localSheetId="11">[5]Electrical!#REF!</definedName>
    <definedName name="sd3_1" localSheetId="7">[5]Electrical!#REF!</definedName>
    <definedName name="sd3_1">[5]Electrical!#REF!</definedName>
    <definedName name="sd3_10" localSheetId="8">[5]Electrical!#REF!</definedName>
    <definedName name="sd3_10" localSheetId="9">[5]Electrical!#REF!</definedName>
    <definedName name="sd3_10" localSheetId="11">[5]Electrical!#REF!</definedName>
    <definedName name="sd3_10" localSheetId="7">[5]Electrical!#REF!</definedName>
    <definedName name="sd3_10">[5]Electrical!#REF!</definedName>
    <definedName name="sd3_11" localSheetId="8">[5]Electrical!#REF!</definedName>
    <definedName name="sd3_11" localSheetId="9">[5]Electrical!#REF!</definedName>
    <definedName name="sd3_11" localSheetId="11">[5]Electrical!#REF!</definedName>
    <definedName name="sd3_11" localSheetId="7">[5]Electrical!#REF!</definedName>
    <definedName name="sd3_11">[5]Electrical!#REF!</definedName>
    <definedName name="sd3_13" localSheetId="8">[48]Electrical!#REF!</definedName>
    <definedName name="sd3_13" localSheetId="9">[48]Electrical!#REF!</definedName>
    <definedName name="sd3_13" localSheetId="11">[48]Electrical!#REF!</definedName>
    <definedName name="sd3_13" localSheetId="7">[48]Electrical!#REF!</definedName>
    <definedName name="sd3_13">[48]Electrical!#REF!</definedName>
    <definedName name="sd3_14" localSheetId="8">[48]Electrical!#REF!</definedName>
    <definedName name="sd3_14" localSheetId="9">[48]Electrical!#REF!</definedName>
    <definedName name="sd3_14" localSheetId="11">[48]Electrical!#REF!</definedName>
    <definedName name="sd3_14" localSheetId="7">[48]Electrical!#REF!</definedName>
    <definedName name="sd3_14">[48]Electrical!#REF!</definedName>
    <definedName name="sd3_15" localSheetId="8">[49]Electrical!#REF!</definedName>
    <definedName name="sd3_15" localSheetId="9">[49]Electrical!#REF!</definedName>
    <definedName name="sd3_15" localSheetId="11">[49]Electrical!#REF!</definedName>
    <definedName name="sd3_15" localSheetId="7">[49]Electrical!#REF!</definedName>
    <definedName name="sd3_15">[49]Electrical!#REF!</definedName>
    <definedName name="sd3_16" localSheetId="8">[48]Electrical!#REF!</definedName>
    <definedName name="sd3_16" localSheetId="9">[48]Electrical!#REF!</definedName>
    <definedName name="sd3_16" localSheetId="11">[48]Electrical!#REF!</definedName>
    <definedName name="sd3_16" localSheetId="7">[48]Electrical!#REF!</definedName>
    <definedName name="sd3_16">[48]Electrical!#REF!</definedName>
    <definedName name="sd3_19" localSheetId="8">[48]Electrical!#REF!</definedName>
    <definedName name="sd3_19" localSheetId="9">[48]Electrical!#REF!</definedName>
    <definedName name="sd3_19" localSheetId="11">[48]Electrical!#REF!</definedName>
    <definedName name="sd3_19" localSheetId="7">[48]Electrical!#REF!</definedName>
    <definedName name="sd3_19">[48]Electrical!#REF!</definedName>
    <definedName name="sd3_20" localSheetId="8">[48]Electrical!#REF!</definedName>
    <definedName name="sd3_20" localSheetId="9">[48]Electrical!#REF!</definedName>
    <definedName name="sd3_20" localSheetId="11">[48]Electrical!#REF!</definedName>
    <definedName name="sd3_20" localSheetId="7">[48]Electrical!#REF!</definedName>
    <definedName name="sd3_20">[48]Electrical!#REF!</definedName>
    <definedName name="sd3_23" localSheetId="8">[48]Electrical!#REF!</definedName>
    <definedName name="sd3_23" localSheetId="9">[48]Electrical!#REF!</definedName>
    <definedName name="sd3_23" localSheetId="11">[48]Electrical!#REF!</definedName>
    <definedName name="sd3_23" localSheetId="7">[48]Electrical!#REF!</definedName>
    <definedName name="sd3_23">[48]Electrical!#REF!</definedName>
    <definedName name="sd3_3" localSheetId="3">#REF!</definedName>
    <definedName name="sd3_3" localSheetId="8">#REF!</definedName>
    <definedName name="sd3_3" localSheetId="9">#REF!</definedName>
    <definedName name="sd3_3" localSheetId="11">#REF!</definedName>
    <definedName name="sd3_3" localSheetId="7">#REF!</definedName>
    <definedName name="sd3_3">#REF!</definedName>
    <definedName name="sd3_4" localSheetId="3">[5]Electrical!#REF!</definedName>
    <definedName name="sd3_4" localSheetId="8">[5]Electrical!#REF!</definedName>
    <definedName name="sd3_4" localSheetId="9">[5]Electrical!#REF!</definedName>
    <definedName name="sd3_4" localSheetId="11">[5]Electrical!#REF!</definedName>
    <definedName name="sd3_4" localSheetId="7">[5]Electrical!#REF!</definedName>
    <definedName name="sd3_4">[5]Electrical!#REF!</definedName>
    <definedName name="sd3_8" localSheetId="8">[5]Electrical!#REF!</definedName>
    <definedName name="sd3_8" localSheetId="9">[5]Electrical!#REF!</definedName>
    <definedName name="sd3_8" localSheetId="11">[5]Electrical!#REF!</definedName>
    <definedName name="sd3_8" localSheetId="7">[5]Electrical!#REF!</definedName>
    <definedName name="sd3_8">[5]Electrical!#REF!</definedName>
    <definedName name="sd3_9" localSheetId="8">[5]Electrical!#REF!</definedName>
    <definedName name="sd3_9" localSheetId="9">[5]Electrical!#REF!</definedName>
    <definedName name="sd3_9" localSheetId="11">[5]Electrical!#REF!</definedName>
    <definedName name="sd3_9" localSheetId="7">[5]Electrical!#REF!</definedName>
    <definedName name="sd3_9">[5]Electrical!#REF!</definedName>
    <definedName name="sd4_13" localSheetId="3">#REF!</definedName>
    <definedName name="sd4_13" localSheetId="8">#REF!</definedName>
    <definedName name="sd4_13" localSheetId="9">#REF!</definedName>
    <definedName name="sd4_13" localSheetId="11">#REF!</definedName>
    <definedName name="sd4_13" localSheetId="7">#REF!</definedName>
    <definedName name="sd4_13">#REF!</definedName>
    <definedName name="sd4_14" localSheetId="3">#REF!</definedName>
    <definedName name="sd4_14" localSheetId="8">#REF!</definedName>
    <definedName name="sd4_14" localSheetId="9">#REF!</definedName>
    <definedName name="sd4_14" localSheetId="11">#REF!</definedName>
    <definedName name="sd4_14" localSheetId="7">#REF!</definedName>
    <definedName name="sd4_14">#REF!</definedName>
    <definedName name="sd4_15" localSheetId="3">#REF!</definedName>
    <definedName name="sd4_15" localSheetId="8">#REF!</definedName>
    <definedName name="sd4_15" localSheetId="9">#REF!</definedName>
    <definedName name="sd4_15" localSheetId="11">#REF!</definedName>
    <definedName name="sd4_15" localSheetId="7">#REF!</definedName>
    <definedName name="sd4_15">#REF!</definedName>
    <definedName name="sd4_16" localSheetId="8">#REF!</definedName>
    <definedName name="sd4_16" localSheetId="9">#REF!</definedName>
    <definedName name="sd4_16" localSheetId="11">#REF!</definedName>
    <definedName name="sd4_16" localSheetId="7">#REF!</definedName>
    <definedName name="sd4_16">#REF!</definedName>
    <definedName name="sd4_17" localSheetId="8">#REF!</definedName>
    <definedName name="sd4_17" localSheetId="9">#REF!</definedName>
    <definedName name="sd4_17" localSheetId="11">#REF!</definedName>
    <definedName name="sd4_17" localSheetId="7">#REF!</definedName>
    <definedName name="sd4_17">#REF!</definedName>
    <definedName name="sd4_18" localSheetId="8">#REF!</definedName>
    <definedName name="sd4_18" localSheetId="9">#REF!</definedName>
    <definedName name="sd4_18" localSheetId="11">#REF!</definedName>
    <definedName name="sd4_18" localSheetId="7">#REF!</definedName>
    <definedName name="sd4_18">#REF!</definedName>
    <definedName name="sd4_19" localSheetId="8">#REF!</definedName>
    <definedName name="sd4_19" localSheetId="9">#REF!</definedName>
    <definedName name="sd4_19" localSheetId="11">#REF!</definedName>
    <definedName name="sd4_19" localSheetId="7">#REF!</definedName>
    <definedName name="sd4_19">#REF!</definedName>
    <definedName name="sd4_20" localSheetId="8">#REF!</definedName>
    <definedName name="sd4_20" localSheetId="9">#REF!</definedName>
    <definedName name="sd4_20" localSheetId="11">#REF!</definedName>
    <definedName name="sd4_20" localSheetId="7">#REF!</definedName>
    <definedName name="sd4_20">#REF!</definedName>
    <definedName name="sd4_23" localSheetId="8">#REF!</definedName>
    <definedName name="sd4_23" localSheetId="9">#REF!</definedName>
    <definedName name="sd4_23" localSheetId="11">#REF!</definedName>
    <definedName name="sd4_23" localSheetId="7">#REF!</definedName>
    <definedName name="sd4_23">#REF!</definedName>
    <definedName name="sd4_3" localSheetId="8">#REF!</definedName>
    <definedName name="sd4_3" localSheetId="9">#REF!</definedName>
    <definedName name="sd4_3" localSheetId="11">#REF!</definedName>
    <definedName name="sd4_3" localSheetId="7">#REF!</definedName>
    <definedName name="sd4_3">#REF!</definedName>
    <definedName name="sd5_1" localSheetId="8">[5]Electrical!#REF!</definedName>
    <definedName name="sd5_1" localSheetId="9">[5]Electrical!#REF!</definedName>
    <definedName name="sd5_1" localSheetId="11">[5]Electrical!#REF!</definedName>
    <definedName name="sd5_1" localSheetId="7">[5]Electrical!#REF!</definedName>
    <definedName name="sd5_1">[5]Electrical!#REF!</definedName>
    <definedName name="sd5_10" localSheetId="8">[5]Electrical!#REF!</definedName>
    <definedName name="sd5_10" localSheetId="9">[5]Electrical!#REF!</definedName>
    <definedName name="sd5_10" localSheetId="11">[5]Electrical!#REF!</definedName>
    <definedName name="sd5_10" localSheetId="7">[5]Electrical!#REF!</definedName>
    <definedName name="sd5_10">[5]Electrical!#REF!</definedName>
    <definedName name="sd5_11" localSheetId="8">[5]Electrical!#REF!</definedName>
    <definedName name="sd5_11" localSheetId="9">[5]Electrical!#REF!</definedName>
    <definedName name="sd5_11" localSheetId="11">[5]Electrical!#REF!</definedName>
    <definedName name="sd5_11" localSheetId="7">[5]Electrical!#REF!</definedName>
    <definedName name="sd5_11">[5]Electrical!#REF!</definedName>
    <definedName name="sd5_13" localSheetId="8">[48]Electrical!#REF!</definedName>
    <definedName name="sd5_13" localSheetId="9">[48]Electrical!#REF!</definedName>
    <definedName name="sd5_13" localSheetId="11">[48]Electrical!#REF!</definedName>
    <definedName name="sd5_13" localSheetId="7">[48]Electrical!#REF!</definedName>
    <definedName name="sd5_13">[48]Electrical!#REF!</definedName>
    <definedName name="sd5_14" localSheetId="8">[48]Electrical!#REF!</definedName>
    <definedName name="sd5_14" localSheetId="9">[48]Electrical!#REF!</definedName>
    <definedName name="sd5_14" localSheetId="11">[48]Electrical!#REF!</definedName>
    <definedName name="sd5_14" localSheetId="7">[48]Electrical!#REF!</definedName>
    <definedName name="sd5_14">[48]Electrical!#REF!</definedName>
    <definedName name="sd5_15" localSheetId="8">[49]Electrical!#REF!</definedName>
    <definedName name="sd5_15" localSheetId="9">[49]Electrical!#REF!</definedName>
    <definedName name="sd5_15" localSheetId="11">[49]Electrical!#REF!</definedName>
    <definedName name="sd5_15" localSheetId="7">[49]Electrical!#REF!</definedName>
    <definedName name="sd5_15">[49]Electrical!#REF!</definedName>
    <definedName name="sd5_16" localSheetId="8">[48]Electrical!#REF!</definedName>
    <definedName name="sd5_16" localSheetId="9">[48]Electrical!#REF!</definedName>
    <definedName name="sd5_16" localSheetId="11">[48]Electrical!#REF!</definedName>
    <definedName name="sd5_16" localSheetId="7">[48]Electrical!#REF!</definedName>
    <definedName name="sd5_16">[48]Electrical!#REF!</definedName>
    <definedName name="sd5_19" localSheetId="8">[48]Electrical!#REF!</definedName>
    <definedName name="sd5_19" localSheetId="9">[48]Electrical!#REF!</definedName>
    <definedName name="sd5_19" localSheetId="11">[48]Electrical!#REF!</definedName>
    <definedName name="sd5_19" localSheetId="7">[48]Electrical!#REF!</definedName>
    <definedName name="sd5_19">[48]Electrical!#REF!</definedName>
    <definedName name="sd5_20" localSheetId="8">[48]Electrical!#REF!</definedName>
    <definedName name="sd5_20" localSheetId="9">[48]Electrical!#REF!</definedName>
    <definedName name="sd5_20" localSheetId="11">[48]Electrical!#REF!</definedName>
    <definedName name="sd5_20" localSheetId="7">[48]Electrical!#REF!</definedName>
    <definedName name="sd5_20">[48]Electrical!#REF!</definedName>
    <definedName name="sd5_23" localSheetId="8">[48]Electrical!#REF!</definedName>
    <definedName name="sd5_23" localSheetId="9">[48]Electrical!#REF!</definedName>
    <definedName name="sd5_23" localSheetId="11">[48]Electrical!#REF!</definedName>
    <definedName name="sd5_23" localSheetId="7">[48]Electrical!#REF!</definedName>
    <definedName name="sd5_23">[48]Electrical!#REF!</definedName>
    <definedName name="sd5_3" localSheetId="3">#REF!</definedName>
    <definedName name="sd5_3" localSheetId="8">#REF!</definedName>
    <definedName name="sd5_3" localSheetId="9">#REF!</definedName>
    <definedName name="sd5_3" localSheetId="11">#REF!</definedName>
    <definedName name="sd5_3" localSheetId="7">#REF!</definedName>
    <definedName name="sd5_3">#REF!</definedName>
    <definedName name="sd5_4" localSheetId="3">[5]Electrical!#REF!</definedName>
    <definedName name="sd5_4" localSheetId="8">[5]Electrical!#REF!</definedName>
    <definedName name="sd5_4" localSheetId="9">[5]Electrical!#REF!</definedName>
    <definedName name="sd5_4" localSheetId="11">[5]Electrical!#REF!</definedName>
    <definedName name="sd5_4" localSheetId="7">[5]Electrical!#REF!</definedName>
    <definedName name="sd5_4">[5]Electrical!#REF!</definedName>
    <definedName name="sd5_8" localSheetId="8">[5]Electrical!#REF!</definedName>
    <definedName name="sd5_8" localSheetId="9">[5]Electrical!#REF!</definedName>
    <definedName name="sd5_8" localSheetId="11">[5]Electrical!#REF!</definedName>
    <definedName name="sd5_8" localSheetId="7">[5]Electrical!#REF!</definedName>
    <definedName name="sd5_8">[5]Electrical!#REF!</definedName>
    <definedName name="sd5_9" localSheetId="8">[5]Electrical!#REF!</definedName>
    <definedName name="sd5_9" localSheetId="9">[5]Electrical!#REF!</definedName>
    <definedName name="sd5_9" localSheetId="11">[5]Electrical!#REF!</definedName>
    <definedName name="sd5_9" localSheetId="7">[5]Electrical!#REF!</definedName>
    <definedName name="sd5_9">[5]Electrical!#REF!</definedName>
    <definedName name="sd6_1" localSheetId="8">[5]Electrical!#REF!</definedName>
    <definedName name="sd6_1" localSheetId="9">[5]Electrical!#REF!</definedName>
    <definedName name="sd6_1" localSheetId="11">[5]Electrical!#REF!</definedName>
    <definedName name="sd6_1" localSheetId="7">[5]Electrical!#REF!</definedName>
    <definedName name="sd6_1">[5]Electrical!#REF!</definedName>
    <definedName name="sd6_10" localSheetId="8">[5]Electrical!#REF!</definedName>
    <definedName name="sd6_10" localSheetId="9">[5]Electrical!#REF!</definedName>
    <definedName name="sd6_10" localSheetId="11">[5]Electrical!#REF!</definedName>
    <definedName name="sd6_10" localSheetId="7">[5]Electrical!#REF!</definedName>
    <definedName name="sd6_10">[5]Electrical!#REF!</definedName>
    <definedName name="sd6_11" localSheetId="8">[5]Electrical!#REF!</definedName>
    <definedName name="sd6_11" localSheetId="9">[5]Electrical!#REF!</definedName>
    <definedName name="sd6_11" localSheetId="11">[5]Electrical!#REF!</definedName>
    <definedName name="sd6_11" localSheetId="7">[5]Electrical!#REF!</definedName>
    <definedName name="sd6_11">[5]Electrical!#REF!</definedName>
    <definedName name="sd6_13" localSheetId="8">[48]Electrical!#REF!</definedName>
    <definedName name="sd6_13" localSheetId="9">[48]Electrical!#REF!</definedName>
    <definedName name="sd6_13" localSheetId="11">[48]Electrical!#REF!</definedName>
    <definedName name="sd6_13" localSheetId="7">[48]Electrical!#REF!</definedName>
    <definedName name="sd6_13">[48]Electrical!#REF!</definedName>
    <definedName name="sd6_14" localSheetId="8">[48]Electrical!#REF!</definedName>
    <definedName name="sd6_14" localSheetId="9">[48]Electrical!#REF!</definedName>
    <definedName name="sd6_14" localSheetId="11">[48]Electrical!#REF!</definedName>
    <definedName name="sd6_14" localSheetId="7">[48]Electrical!#REF!</definedName>
    <definedName name="sd6_14">[48]Electrical!#REF!</definedName>
    <definedName name="sd6_15" localSheetId="8">[49]Electrical!#REF!</definedName>
    <definedName name="sd6_15" localSheetId="9">[49]Electrical!#REF!</definedName>
    <definedName name="sd6_15" localSheetId="11">[49]Electrical!#REF!</definedName>
    <definedName name="sd6_15" localSheetId="7">[49]Electrical!#REF!</definedName>
    <definedName name="sd6_15">[49]Electrical!#REF!</definedName>
    <definedName name="sd6_16" localSheetId="8">[48]Electrical!#REF!</definedName>
    <definedName name="sd6_16" localSheetId="9">[48]Electrical!#REF!</definedName>
    <definedName name="sd6_16" localSheetId="11">[48]Electrical!#REF!</definedName>
    <definedName name="sd6_16" localSheetId="7">[48]Electrical!#REF!</definedName>
    <definedName name="sd6_16">[48]Electrical!#REF!</definedName>
    <definedName name="sd6_19" localSheetId="8">[48]Electrical!#REF!</definedName>
    <definedName name="sd6_19" localSheetId="9">[48]Electrical!#REF!</definedName>
    <definedName name="sd6_19" localSheetId="11">[48]Electrical!#REF!</definedName>
    <definedName name="sd6_19" localSheetId="7">[48]Electrical!#REF!</definedName>
    <definedName name="sd6_19">[48]Electrical!#REF!</definedName>
    <definedName name="sd6_20" localSheetId="8">[48]Electrical!#REF!</definedName>
    <definedName name="sd6_20" localSheetId="9">[48]Electrical!#REF!</definedName>
    <definedName name="sd6_20" localSheetId="11">[48]Electrical!#REF!</definedName>
    <definedName name="sd6_20" localSheetId="7">[48]Electrical!#REF!</definedName>
    <definedName name="sd6_20">[48]Electrical!#REF!</definedName>
    <definedName name="sd6_23" localSheetId="8">[48]Electrical!#REF!</definedName>
    <definedName name="sd6_23" localSheetId="9">[48]Electrical!#REF!</definedName>
    <definedName name="sd6_23" localSheetId="11">[48]Electrical!#REF!</definedName>
    <definedName name="sd6_23" localSheetId="7">[48]Electrical!#REF!</definedName>
    <definedName name="sd6_23">[48]Electrical!#REF!</definedName>
    <definedName name="sd6_3" localSheetId="3">#REF!</definedName>
    <definedName name="sd6_3" localSheetId="8">#REF!</definedName>
    <definedName name="sd6_3" localSheetId="9">#REF!</definedName>
    <definedName name="sd6_3" localSheetId="11">#REF!</definedName>
    <definedName name="sd6_3" localSheetId="7">#REF!</definedName>
    <definedName name="sd6_3">#REF!</definedName>
    <definedName name="sd6_4" localSheetId="3">[5]Electrical!#REF!</definedName>
    <definedName name="sd6_4" localSheetId="8">[5]Electrical!#REF!</definedName>
    <definedName name="sd6_4" localSheetId="9">[5]Electrical!#REF!</definedName>
    <definedName name="sd6_4" localSheetId="11">[5]Electrical!#REF!</definedName>
    <definedName name="sd6_4" localSheetId="7">[5]Electrical!#REF!</definedName>
    <definedName name="sd6_4">[5]Electrical!#REF!</definedName>
    <definedName name="sd6_8" localSheetId="8">[5]Electrical!#REF!</definedName>
    <definedName name="sd6_8" localSheetId="9">[5]Electrical!#REF!</definedName>
    <definedName name="sd6_8" localSheetId="11">[5]Electrical!#REF!</definedName>
    <definedName name="sd6_8" localSheetId="7">[5]Electrical!#REF!</definedName>
    <definedName name="sd6_8">[5]Electrical!#REF!</definedName>
    <definedName name="sd6_9" localSheetId="8">[5]Electrical!#REF!</definedName>
    <definedName name="sd6_9" localSheetId="9">[5]Electrical!#REF!</definedName>
    <definedName name="sd6_9" localSheetId="11">[5]Electrical!#REF!</definedName>
    <definedName name="sd6_9" localSheetId="7">[5]Electrical!#REF!</definedName>
    <definedName name="sd6_9">[5]Electrical!#REF!</definedName>
    <definedName name="sd7_1" localSheetId="8">[5]Electrical!#REF!</definedName>
    <definedName name="sd7_1" localSheetId="9">[5]Electrical!#REF!</definedName>
    <definedName name="sd7_1" localSheetId="11">[5]Electrical!#REF!</definedName>
    <definedName name="sd7_1" localSheetId="7">[5]Electrical!#REF!</definedName>
    <definedName name="sd7_1">[5]Electrical!#REF!</definedName>
    <definedName name="sd7_10" localSheetId="8">[5]Electrical!#REF!</definedName>
    <definedName name="sd7_10" localSheetId="9">[5]Electrical!#REF!</definedName>
    <definedName name="sd7_10" localSheetId="11">[5]Electrical!#REF!</definedName>
    <definedName name="sd7_10" localSheetId="7">[5]Electrical!#REF!</definedName>
    <definedName name="sd7_10">[5]Electrical!#REF!</definedName>
    <definedName name="sd7_11" localSheetId="8">[5]Electrical!#REF!</definedName>
    <definedName name="sd7_11" localSheetId="9">[5]Electrical!#REF!</definedName>
    <definedName name="sd7_11" localSheetId="11">[5]Electrical!#REF!</definedName>
    <definedName name="sd7_11" localSheetId="7">[5]Electrical!#REF!</definedName>
    <definedName name="sd7_11">[5]Electrical!#REF!</definedName>
    <definedName name="sd7_13" localSheetId="8">[48]Electrical!#REF!</definedName>
    <definedName name="sd7_13" localSheetId="9">[48]Electrical!#REF!</definedName>
    <definedName name="sd7_13" localSheetId="11">[48]Electrical!#REF!</definedName>
    <definedName name="sd7_13" localSheetId="7">[48]Electrical!#REF!</definedName>
    <definedName name="sd7_13">[48]Electrical!#REF!</definedName>
    <definedName name="sd7_14" localSheetId="8">[48]Electrical!#REF!</definedName>
    <definedName name="sd7_14" localSheetId="9">[48]Electrical!#REF!</definedName>
    <definedName name="sd7_14" localSheetId="11">[48]Electrical!#REF!</definedName>
    <definedName name="sd7_14" localSheetId="7">[48]Electrical!#REF!</definedName>
    <definedName name="sd7_14">[48]Electrical!#REF!</definedName>
    <definedName name="sd7_15" localSheetId="8">[49]Electrical!#REF!</definedName>
    <definedName name="sd7_15" localSheetId="9">[49]Electrical!#REF!</definedName>
    <definedName name="sd7_15" localSheetId="11">[49]Electrical!#REF!</definedName>
    <definedName name="sd7_15" localSheetId="7">[49]Electrical!#REF!</definedName>
    <definedName name="sd7_15">[49]Electrical!#REF!</definedName>
    <definedName name="sd7_16" localSheetId="8">[48]Electrical!#REF!</definedName>
    <definedName name="sd7_16" localSheetId="9">[48]Electrical!#REF!</definedName>
    <definedName name="sd7_16" localSheetId="11">[48]Electrical!#REF!</definedName>
    <definedName name="sd7_16" localSheetId="7">[48]Electrical!#REF!</definedName>
    <definedName name="sd7_16">[48]Electrical!#REF!</definedName>
    <definedName name="sd7_19" localSheetId="8">[48]Electrical!#REF!</definedName>
    <definedName name="sd7_19" localSheetId="9">[48]Electrical!#REF!</definedName>
    <definedName name="sd7_19" localSheetId="11">[48]Electrical!#REF!</definedName>
    <definedName name="sd7_19" localSheetId="7">[48]Electrical!#REF!</definedName>
    <definedName name="sd7_19">[48]Electrical!#REF!</definedName>
    <definedName name="sd7_20" localSheetId="8">[48]Electrical!#REF!</definedName>
    <definedName name="sd7_20" localSheetId="9">[48]Electrical!#REF!</definedName>
    <definedName name="sd7_20" localSheetId="11">[48]Electrical!#REF!</definedName>
    <definedName name="sd7_20" localSheetId="7">[48]Electrical!#REF!</definedName>
    <definedName name="sd7_20">[48]Electrical!#REF!</definedName>
    <definedName name="sd7_23" localSheetId="8">[48]Electrical!#REF!</definedName>
    <definedName name="sd7_23" localSheetId="9">[48]Electrical!#REF!</definedName>
    <definedName name="sd7_23" localSheetId="11">[48]Electrical!#REF!</definedName>
    <definedName name="sd7_23" localSheetId="7">[48]Electrical!#REF!</definedName>
    <definedName name="sd7_23">[48]Electrical!#REF!</definedName>
    <definedName name="sd7_3" localSheetId="3">#REF!</definedName>
    <definedName name="sd7_3" localSheetId="8">#REF!</definedName>
    <definedName name="sd7_3" localSheetId="9">#REF!</definedName>
    <definedName name="sd7_3" localSheetId="11">#REF!</definedName>
    <definedName name="sd7_3" localSheetId="7">#REF!</definedName>
    <definedName name="sd7_3">#REF!</definedName>
    <definedName name="sd7_4" localSheetId="3">[5]Electrical!#REF!</definedName>
    <definedName name="sd7_4" localSheetId="8">[5]Electrical!#REF!</definedName>
    <definedName name="sd7_4" localSheetId="9">[5]Electrical!#REF!</definedName>
    <definedName name="sd7_4" localSheetId="11">[5]Electrical!#REF!</definedName>
    <definedName name="sd7_4" localSheetId="7">[5]Electrical!#REF!</definedName>
    <definedName name="sd7_4">[5]Electrical!#REF!</definedName>
    <definedName name="sd7_8" localSheetId="8">[5]Electrical!#REF!</definedName>
    <definedName name="sd7_8" localSheetId="9">[5]Electrical!#REF!</definedName>
    <definedName name="sd7_8" localSheetId="11">[5]Electrical!#REF!</definedName>
    <definedName name="sd7_8" localSheetId="7">[5]Electrical!#REF!</definedName>
    <definedName name="sd7_8">[5]Electrical!#REF!</definedName>
    <definedName name="sd7_9" localSheetId="8">[5]Electrical!#REF!</definedName>
    <definedName name="sd7_9" localSheetId="9">[5]Electrical!#REF!</definedName>
    <definedName name="sd7_9" localSheetId="11">[5]Electrical!#REF!</definedName>
    <definedName name="sd7_9" localSheetId="7">[5]Electrical!#REF!</definedName>
    <definedName name="sd7_9">[5]Electrical!#REF!</definedName>
    <definedName name="sd8_1" localSheetId="8">[5]Electrical!#REF!</definedName>
    <definedName name="sd8_1" localSheetId="9">[5]Electrical!#REF!</definedName>
    <definedName name="sd8_1" localSheetId="11">[5]Electrical!#REF!</definedName>
    <definedName name="sd8_1" localSheetId="7">[5]Electrical!#REF!</definedName>
    <definedName name="sd8_1">[5]Electrical!#REF!</definedName>
    <definedName name="sd8_10" localSheetId="8">[5]Electrical!#REF!</definedName>
    <definedName name="sd8_10" localSheetId="9">[5]Electrical!#REF!</definedName>
    <definedName name="sd8_10" localSheetId="11">[5]Electrical!#REF!</definedName>
    <definedName name="sd8_10" localSheetId="7">[5]Electrical!#REF!</definedName>
    <definedName name="sd8_10">[5]Electrical!#REF!</definedName>
    <definedName name="sd8_11" localSheetId="8">[5]Electrical!#REF!</definedName>
    <definedName name="sd8_11" localSheetId="9">[5]Electrical!#REF!</definedName>
    <definedName name="sd8_11" localSheetId="11">[5]Electrical!#REF!</definedName>
    <definedName name="sd8_11" localSheetId="7">[5]Electrical!#REF!</definedName>
    <definedName name="sd8_11">[5]Electrical!#REF!</definedName>
    <definedName name="sd8_13" localSheetId="8">[48]Electrical!#REF!</definedName>
    <definedName name="sd8_13" localSheetId="9">[48]Electrical!#REF!</definedName>
    <definedName name="sd8_13" localSheetId="11">[48]Electrical!#REF!</definedName>
    <definedName name="sd8_13" localSheetId="7">[48]Electrical!#REF!</definedName>
    <definedName name="sd8_13">[48]Electrical!#REF!</definedName>
    <definedName name="sd8_14" localSheetId="8">[48]Electrical!#REF!</definedName>
    <definedName name="sd8_14" localSheetId="9">[48]Electrical!#REF!</definedName>
    <definedName name="sd8_14" localSheetId="11">[48]Electrical!#REF!</definedName>
    <definedName name="sd8_14" localSheetId="7">[48]Electrical!#REF!</definedName>
    <definedName name="sd8_14">[48]Electrical!#REF!</definedName>
    <definedName name="sd8_15" localSheetId="8">[49]Electrical!#REF!</definedName>
    <definedName name="sd8_15" localSheetId="9">[49]Electrical!#REF!</definedName>
    <definedName name="sd8_15" localSheetId="11">[49]Electrical!#REF!</definedName>
    <definedName name="sd8_15" localSheetId="7">[49]Electrical!#REF!</definedName>
    <definedName name="sd8_15">[49]Electrical!#REF!</definedName>
    <definedName name="sd8_16" localSheetId="8">[48]Electrical!#REF!</definedName>
    <definedName name="sd8_16" localSheetId="9">[48]Electrical!#REF!</definedName>
    <definedName name="sd8_16" localSheetId="11">[48]Electrical!#REF!</definedName>
    <definedName name="sd8_16" localSheetId="7">[48]Electrical!#REF!</definedName>
    <definedName name="sd8_16">[48]Electrical!#REF!</definedName>
    <definedName name="sd8_19" localSheetId="8">[48]Electrical!#REF!</definedName>
    <definedName name="sd8_19" localSheetId="9">[48]Electrical!#REF!</definedName>
    <definedName name="sd8_19" localSheetId="11">[48]Electrical!#REF!</definedName>
    <definedName name="sd8_19" localSheetId="7">[48]Electrical!#REF!</definedName>
    <definedName name="sd8_19">[48]Electrical!#REF!</definedName>
    <definedName name="sd8_20" localSheetId="8">[48]Electrical!#REF!</definedName>
    <definedName name="sd8_20" localSheetId="9">[48]Electrical!#REF!</definedName>
    <definedName name="sd8_20" localSheetId="11">[48]Electrical!#REF!</definedName>
    <definedName name="sd8_20" localSheetId="7">[48]Electrical!#REF!</definedName>
    <definedName name="sd8_20">[48]Electrical!#REF!</definedName>
    <definedName name="sd8_23" localSheetId="8">[48]Electrical!#REF!</definedName>
    <definedName name="sd8_23" localSheetId="9">[48]Electrical!#REF!</definedName>
    <definedName name="sd8_23" localSheetId="11">[48]Electrical!#REF!</definedName>
    <definedName name="sd8_23" localSheetId="7">[48]Electrical!#REF!</definedName>
    <definedName name="sd8_23">[48]Electrical!#REF!</definedName>
    <definedName name="sd8_3" localSheetId="3">#REF!</definedName>
    <definedName name="sd8_3" localSheetId="8">#REF!</definedName>
    <definedName name="sd8_3" localSheetId="9">#REF!</definedName>
    <definedName name="sd8_3" localSheetId="11">#REF!</definedName>
    <definedName name="sd8_3" localSheetId="7">#REF!</definedName>
    <definedName name="sd8_3">#REF!</definedName>
    <definedName name="sd8_4" localSheetId="3">[5]Electrical!#REF!</definedName>
    <definedName name="sd8_4" localSheetId="8">[5]Electrical!#REF!</definedName>
    <definedName name="sd8_4" localSheetId="9">[5]Electrical!#REF!</definedName>
    <definedName name="sd8_4" localSheetId="11">[5]Electrical!#REF!</definedName>
    <definedName name="sd8_4" localSheetId="7">[5]Electrical!#REF!</definedName>
    <definedName name="sd8_4">[5]Electrical!#REF!</definedName>
    <definedName name="sd8_8" localSheetId="8">[5]Electrical!#REF!</definedName>
    <definedName name="sd8_8" localSheetId="9">[5]Electrical!#REF!</definedName>
    <definedName name="sd8_8" localSheetId="11">[5]Electrical!#REF!</definedName>
    <definedName name="sd8_8" localSheetId="7">[5]Electrical!#REF!</definedName>
    <definedName name="sd8_8">[5]Electrical!#REF!</definedName>
    <definedName name="sd8_9" localSheetId="8">[5]Electrical!#REF!</definedName>
    <definedName name="sd8_9" localSheetId="9">[5]Electrical!#REF!</definedName>
    <definedName name="sd8_9" localSheetId="11">[5]Electrical!#REF!</definedName>
    <definedName name="sd8_9" localSheetId="7">[5]Electrical!#REF!</definedName>
    <definedName name="sd8_9">[5]Electrical!#REF!</definedName>
    <definedName name="sd9_1" localSheetId="8">[5]Electrical!#REF!</definedName>
    <definedName name="sd9_1" localSheetId="9">[5]Electrical!#REF!</definedName>
    <definedName name="sd9_1" localSheetId="11">[5]Electrical!#REF!</definedName>
    <definedName name="sd9_1" localSheetId="7">[5]Electrical!#REF!</definedName>
    <definedName name="sd9_1">[5]Electrical!#REF!</definedName>
    <definedName name="sd9_10" localSheetId="8">[5]Electrical!#REF!</definedName>
    <definedName name="sd9_10" localSheetId="9">[5]Electrical!#REF!</definedName>
    <definedName name="sd9_10" localSheetId="11">[5]Electrical!#REF!</definedName>
    <definedName name="sd9_10" localSheetId="7">[5]Electrical!#REF!</definedName>
    <definedName name="sd9_10">[5]Electrical!#REF!</definedName>
    <definedName name="sd9_11" localSheetId="8">[5]Electrical!#REF!</definedName>
    <definedName name="sd9_11" localSheetId="9">[5]Electrical!#REF!</definedName>
    <definedName name="sd9_11" localSheetId="11">[5]Electrical!#REF!</definedName>
    <definedName name="sd9_11" localSheetId="7">[5]Electrical!#REF!</definedName>
    <definedName name="sd9_11">[5]Electrical!#REF!</definedName>
    <definedName name="sd9_13" localSheetId="8">[48]Electrical!#REF!</definedName>
    <definedName name="sd9_13" localSheetId="9">[48]Electrical!#REF!</definedName>
    <definedName name="sd9_13" localSheetId="11">[48]Electrical!#REF!</definedName>
    <definedName name="sd9_13" localSheetId="7">[48]Electrical!#REF!</definedName>
    <definedName name="sd9_13">[48]Electrical!#REF!</definedName>
    <definedName name="sd9_14" localSheetId="8">[48]Electrical!#REF!</definedName>
    <definedName name="sd9_14" localSheetId="9">[48]Electrical!#REF!</definedName>
    <definedName name="sd9_14" localSheetId="11">[48]Electrical!#REF!</definedName>
    <definedName name="sd9_14" localSheetId="7">[48]Electrical!#REF!</definedName>
    <definedName name="sd9_14">[48]Electrical!#REF!</definedName>
    <definedName name="sd9_15" localSheetId="8">[49]Electrical!#REF!</definedName>
    <definedName name="sd9_15" localSheetId="9">[49]Electrical!#REF!</definedName>
    <definedName name="sd9_15" localSheetId="11">[49]Electrical!#REF!</definedName>
    <definedName name="sd9_15" localSheetId="7">[49]Electrical!#REF!</definedName>
    <definedName name="sd9_15">[49]Electrical!#REF!</definedName>
    <definedName name="sd9_16" localSheetId="8">[48]Electrical!#REF!</definedName>
    <definedName name="sd9_16" localSheetId="9">[48]Electrical!#REF!</definedName>
    <definedName name="sd9_16" localSheetId="11">[48]Electrical!#REF!</definedName>
    <definedName name="sd9_16" localSheetId="7">[48]Electrical!#REF!</definedName>
    <definedName name="sd9_16">[48]Electrical!#REF!</definedName>
    <definedName name="sd9_19" localSheetId="8">[48]Electrical!#REF!</definedName>
    <definedName name="sd9_19" localSheetId="9">[48]Electrical!#REF!</definedName>
    <definedName name="sd9_19" localSheetId="11">[48]Electrical!#REF!</definedName>
    <definedName name="sd9_19" localSheetId="7">[48]Electrical!#REF!</definedName>
    <definedName name="sd9_19">[48]Electrical!#REF!</definedName>
    <definedName name="sd9_20" localSheetId="8">[48]Electrical!#REF!</definedName>
    <definedName name="sd9_20" localSheetId="9">[48]Electrical!#REF!</definedName>
    <definedName name="sd9_20" localSheetId="11">[48]Electrical!#REF!</definedName>
    <definedName name="sd9_20" localSheetId="7">[48]Electrical!#REF!</definedName>
    <definedName name="sd9_20">[48]Electrical!#REF!</definedName>
    <definedName name="sd9_23" localSheetId="8">[48]Electrical!#REF!</definedName>
    <definedName name="sd9_23" localSheetId="9">[48]Electrical!#REF!</definedName>
    <definedName name="sd9_23" localSheetId="11">[48]Electrical!#REF!</definedName>
    <definedName name="sd9_23" localSheetId="7">[48]Electrical!#REF!</definedName>
    <definedName name="sd9_23">[48]Electrical!#REF!</definedName>
    <definedName name="sd9_3" localSheetId="3">#REF!</definedName>
    <definedName name="sd9_3" localSheetId="8">#REF!</definedName>
    <definedName name="sd9_3" localSheetId="9">#REF!</definedName>
    <definedName name="sd9_3" localSheetId="11">#REF!</definedName>
    <definedName name="sd9_3" localSheetId="7">#REF!</definedName>
    <definedName name="sd9_3">#REF!</definedName>
    <definedName name="sd9_4" localSheetId="3">[5]Electrical!#REF!</definedName>
    <definedName name="sd9_4" localSheetId="8">[5]Electrical!#REF!</definedName>
    <definedName name="sd9_4" localSheetId="9">[5]Electrical!#REF!</definedName>
    <definedName name="sd9_4" localSheetId="11">[5]Electrical!#REF!</definedName>
    <definedName name="sd9_4" localSheetId="7">[5]Electrical!#REF!</definedName>
    <definedName name="sd9_4">[5]Electrical!#REF!</definedName>
    <definedName name="sd9_8" localSheetId="8">[5]Electrical!#REF!</definedName>
    <definedName name="sd9_8" localSheetId="9">[5]Electrical!#REF!</definedName>
    <definedName name="sd9_8" localSheetId="11">[5]Electrical!#REF!</definedName>
    <definedName name="sd9_8" localSheetId="7">[5]Electrical!#REF!</definedName>
    <definedName name="sd9_8">[5]Electrical!#REF!</definedName>
    <definedName name="sd9_9" localSheetId="8">[5]Electrical!#REF!</definedName>
    <definedName name="sd9_9" localSheetId="9">[5]Electrical!#REF!</definedName>
    <definedName name="sd9_9" localSheetId="11">[5]Electrical!#REF!</definedName>
    <definedName name="sd9_9" localSheetId="7">[5]Electrical!#REF!</definedName>
    <definedName name="sd9_9">[5]Electrical!#REF!</definedName>
    <definedName name="sda" localSheetId="4">#REF!</definedName>
    <definedName name="sda" localSheetId="10">#REF!</definedName>
    <definedName name="sda" localSheetId="3">#REF!</definedName>
    <definedName name="sda" localSheetId="8">#REF!</definedName>
    <definedName name="sda" localSheetId="9">#REF!</definedName>
    <definedName name="sda" localSheetId="11">#REF!</definedName>
    <definedName name="sda" localSheetId="2">#REF!</definedName>
    <definedName name="sda" localSheetId="7">#REF!</definedName>
    <definedName name="sda">#REF!</definedName>
    <definedName name="SDF" localSheetId="3">#REF!</definedName>
    <definedName name="SDF" localSheetId="8">#REF!</definedName>
    <definedName name="SDF" localSheetId="9">#REF!</definedName>
    <definedName name="SDF" localSheetId="11">#REF!</definedName>
    <definedName name="SDF" localSheetId="7">#REF!</definedName>
    <definedName name="SDF">#REF!</definedName>
    <definedName name="sdfghskjgrkjg" localSheetId="4">#REF!</definedName>
    <definedName name="sdfghskjgrkjg" localSheetId="10">#REF!</definedName>
    <definedName name="sdfghskjgrkjg" localSheetId="3">#REF!</definedName>
    <definedName name="sdfghskjgrkjg" localSheetId="8">#REF!</definedName>
    <definedName name="sdfghskjgrkjg" localSheetId="9">#REF!</definedName>
    <definedName name="sdfghskjgrkjg" localSheetId="11">#REF!</definedName>
    <definedName name="sdfghskjgrkjg" localSheetId="2">#REF!</definedName>
    <definedName name="sdfghskjgrkjg" localSheetId="7">#REF!</definedName>
    <definedName name="sdfghskjgrkjg">#REF!</definedName>
    <definedName name="Se" localSheetId="8">#REF!</definedName>
    <definedName name="Se" localSheetId="9">#REF!</definedName>
    <definedName name="Se" localSheetId="11">#REF!</definedName>
    <definedName name="Se" localSheetId="7">#REF!</definedName>
    <definedName name="Se">#REF!</definedName>
    <definedName name="sec">'[47]RA-markate'!$A$389:$B$1034</definedName>
    <definedName name="SECTION" localSheetId="3">#REF!</definedName>
    <definedName name="SECTION" localSheetId="8">#REF!</definedName>
    <definedName name="SECTION" localSheetId="9">#REF!</definedName>
    <definedName name="SECTION" localSheetId="11">#REF!</definedName>
    <definedName name="SECTION" localSheetId="7">#REF!</definedName>
    <definedName name="SECTION">#REF!</definedName>
    <definedName name="segment" localSheetId="3">#REF!</definedName>
    <definedName name="segment" localSheetId="8">#REF!</definedName>
    <definedName name="segment" localSheetId="9">#REF!</definedName>
    <definedName name="segment" localSheetId="11">#REF!</definedName>
    <definedName name="segment" localSheetId="7">#REF!</definedName>
    <definedName name="segment">#REF!</definedName>
    <definedName name="seishcof">[13]Intro!$L$145</definedName>
    <definedName name="sen" localSheetId="3">#REF!</definedName>
    <definedName name="sen" localSheetId="8">#REF!</definedName>
    <definedName name="sen" localSheetId="9">#REF!</definedName>
    <definedName name="sen" localSheetId="11">#REF!</definedName>
    <definedName name="sen" localSheetId="7">#REF!</definedName>
    <definedName name="sen">#REF!</definedName>
    <definedName name="sew" localSheetId="3">[49]Electrical!#REF!</definedName>
    <definedName name="sew" localSheetId="8">[49]Electrical!#REF!</definedName>
    <definedName name="sew" localSheetId="9">[49]Electrical!#REF!</definedName>
    <definedName name="sew" localSheetId="11">[49]Electrical!#REF!</definedName>
    <definedName name="sew" localSheetId="7">[49]Electrical!#REF!</definedName>
    <definedName name="sew">[49]Electrical!#REF!</definedName>
    <definedName name="sew_1" localSheetId="3">[49]Electrical!#REF!</definedName>
    <definedName name="sew_1" localSheetId="8">[49]Electrical!#REF!</definedName>
    <definedName name="sew_1" localSheetId="9">[49]Electrical!#REF!</definedName>
    <definedName name="sew_1" localSheetId="11">[49]Electrical!#REF!</definedName>
    <definedName name="sew_1" localSheetId="7">[49]Electrical!#REF!</definedName>
    <definedName name="sew_1">[49]Electrical!#REF!</definedName>
    <definedName name="sew_10" localSheetId="3">[49]Electrical!#REF!</definedName>
    <definedName name="sew_10" localSheetId="8">[49]Electrical!#REF!</definedName>
    <definedName name="sew_10" localSheetId="9">[49]Electrical!#REF!</definedName>
    <definedName name="sew_10" localSheetId="11">[49]Electrical!#REF!</definedName>
    <definedName name="sew_10" localSheetId="7">[49]Electrical!#REF!</definedName>
    <definedName name="sew_10">[49]Electrical!#REF!</definedName>
    <definedName name="sew_11" localSheetId="3">[49]Electrical!#REF!</definedName>
    <definedName name="sew_11" localSheetId="8">[49]Electrical!#REF!</definedName>
    <definedName name="sew_11" localSheetId="9">[49]Electrical!#REF!</definedName>
    <definedName name="sew_11" localSheetId="11">[49]Electrical!#REF!</definedName>
    <definedName name="sew_11" localSheetId="7">[49]Electrical!#REF!</definedName>
    <definedName name="sew_11">[49]Electrical!#REF!</definedName>
    <definedName name="sew_3" localSheetId="8">[48]Electrical!#REF!</definedName>
    <definedName name="sew_3" localSheetId="9">[48]Electrical!#REF!</definedName>
    <definedName name="sew_3" localSheetId="11">[48]Electrical!#REF!</definedName>
    <definedName name="sew_3" localSheetId="7">[48]Electrical!#REF!</definedName>
    <definedName name="sew_3">[48]Electrical!#REF!</definedName>
    <definedName name="sew_4" localSheetId="8">[49]Electrical!#REF!</definedName>
    <definedName name="sew_4" localSheetId="9">[49]Electrical!#REF!</definedName>
    <definedName name="sew_4" localSheetId="11">[49]Electrical!#REF!</definedName>
    <definedName name="sew_4" localSheetId="7">[49]Electrical!#REF!</definedName>
    <definedName name="sew_4">[49]Electrical!#REF!</definedName>
    <definedName name="sew_8" localSheetId="8">[49]Electrical!#REF!</definedName>
    <definedName name="sew_8" localSheetId="9">[49]Electrical!#REF!</definedName>
    <definedName name="sew_8" localSheetId="11">[49]Electrical!#REF!</definedName>
    <definedName name="sew_8" localSheetId="7">[49]Electrical!#REF!</definedName>
    <definedName name="sew_8">[49]Electrical!#REF!</definedName>
    <definedName name="sew_9" localSheetId="8">[49]Electrical!#REF!</definedName>
    <definedName name="sew_9" localSheetId="9">[49]Electrical!#REF!</definedName>
    <definedName name="sew_9" localSheetId="11">[49]Electrical!#REF!</definedName>
    <definedName name="sew_9" localSheetId="7">[49]Electrical!#REF!</definedName>
    <definedName name="sew_9">[49]Electrical!#REF!</definedName>
    <definedName name="sf" localSheetId="3">#REF!</definedName>
    <definedName name="sf" localSheetId="8">#REF!</definedName>
    <definedName name="sf" localSheetId="9">#REF!</definedName>
    <definedName name="sf" localSheetId="11">#REF!</definedName>
    <definedName name="sf" localSheetId="7">#REF!</definedName>
    <definedName name="sf">#REF!</definedName>
    <definedName name="sf_13" localSheetId="3">#REF!</definedName>
    <definedName name="sf_13" localSheetId="8">#REF!</definedName>
    <definedName name="sf_13" localSheetId="9">#REF!</definedName>
    <definedName name="sf_13" localSheetId="11">#REF!</definedName>
    <definedName name="sf_13" localSheetId="7">#REF!</definedName>
    <definedName name="sf_13">#REF!</definedName>
    <definedName name="sf_14" localSheetId="3">#REF!</definedName>
    <definedName name="sf_14" localSheetId="8">#REF!</definedName>
    <definedName name="sf_14" localSheetId="9">#REF!</definedName>
    <definedName name="sf_14" localSheetId="11">#REF!</definedName>
    <definedName name="sf_14" localSheetId="7">#REF!</definedName>
    <definedName name="sf_14">#REF!</definedName>
    <definedName name="sf_15" localSheetId="8">#REF!</definedName>
    <definedName name="sf_15" localSheetId="9">#REF!</definedName>
    <definedName name="sf_15" localSheetId="11">#REF!</definedName>
    <definedName name="sf_15" localSheetId="7">#REF!</definedName>
    <definedName name="sf_15">#REF!</definedName>
    <definedName name="sf_16" localSheetId="8">#REF!</definedName>
    <definedName name="sf_16" localSheetId="9">#REF!</definedName>
    <definedName name="sf_16" localSheetId="11">#REF!</definedName>
    <definedName name="sf_16" localSheetId="7">#REF!</definedName>
    <definedName name="sf_16">#REF!</definedName>
    <definedName name="sf_17" localSheetId="8">#REF!</definedName>
    <definedName name="sf_17" localSheetId="9">#REF!</definedName>
    <definedName name="sf_17" localSheetId="11">#REF!</definedName>
    <definedName name="sf_17" localSheetId="7">#REF!</definedName>
    <definedName name="sf_17">#REF!</definedName>
    <definedName name="sf_18" localSheetId="8">#REF!</definedName>
    <definedName name="sf_18" localSheetId="9">#REF!</definedName>
    <definedName name="sf_18" localSheetId="11">#REF!</definedName>
    <definedName name="sf_18" localSheetId="7">#REF!</definedName>
    <definedName name="sf_18">#REF!</definedName>
    <definedName name="sf_19" localSheetId="8">#REF!</definedName>
    <definedName name="sf_19" localSheetId="9">#REF!</definedName>
    <definedName name="sf_19" localSheetId="11">#REF!</definedName>
    <definedName name="sf_19" localSheetId="7">#REF!</definedName>
    <definedName name="sf_19">#REF!</definedName>
    <definedName name="sf_20" localSheetId="8">#REF!</definedName>
    <definedName name="sf_20" localSheetId="9">#REF!</definedName>
    <definedName name="sf_20" localSheetId="11">#REF!</definedName>
    <definedName name="sf_20" localSheetId="7">#REF!</definedName>
    <definedName name="sf_20">#REF!</definedName>
    <definedName name="sf_23" localSheetId="8">#REF!</definedName>
    <definedName name="sf_23" localSheetId="9">#REF!</definedName>
    <definedName name="sf_23" localSheetId="11">#REF!</definedName>
    <definedName name="sf_23" localSheetId="7">#REF!</definedName>
    <definedName name="sf_23">#REF!</definedName>
    <definedName name="sf_3" localSheetId="8">#REF!</definedName>
    <definedName name="sf_3" localSheetId="9">#REF!</definedName>
    <definedName name="sf_3" localSheetId="11">#REF!</definedName>
    <definedName name="sf_3" localSheetId="7">#REF!</definedName>
    <definedName name="sf_3">#REF!</definedName>
    <definedName name="sfysisjghisufgisghifdgh" localSheetId="4">#REF!</definedName>
    <definedName name="sfysisjghisufgisghifdgh" localSheetId="10">#REF!</definedName>
    <definedName name="sfysisjghisufgisghifdgh" localSheetId="8">#REF!</definedName>
    <definedName name="sfysisjghisufgisghifdgh" localSheetId="9">#REF!</definedName>
    <definedName name="sfysisjghisufgisghifdgh" localSheetId="11">#REF!</definedName>
    <definedName name="sfysisjghisufgisghifdgh" localSheetId="2">#REF!</definedName>
    <definedName name="sfysisjghisufgisghifdgh" localSheetId="7">#REF!</definedName>
    <definedName name="sfysisjghisufgisghifdgh">#REF!</definedName>
    <definedName name="Sgrade">'[14]basic-data'!$D$28</definedName>
    <definedName name="sh" localSheetId="3">#REF!</definedName>
    <definedName name="sh" localSheetId="8">#REF!</definedName>
    <definedName name="sh" localSheetId="9">#REF!</definedName>
    <definedName name="sh" localSheetId="11">#REF!</definedName>
    <definedName name="sh" localSheetId="7">#REF!</definedName>
    <definedName name="sh">#REF!</definedName>
    <definedName name="sheet" localSheetId="8">#REF!</definedName>
    <definedName name="sheet" localSheetId="9">#REF!</definedName>
    <definedName name="sheet" localSheetId="11">#REF!</definedName>
    <definedName name="sheet" localSheetId="7">#REF!</definedName>
    <definedName name="sheet">#REF!</definedName>
    <definedName name="shutteringtimb" localSheetId="3">#REF!</definedName>
    <definedName name="shutteringtimb" localSheetId="8">#REF!</definedName>
    <definedName name="shutteringtimb" localSheetId="9">#REF!</definedName>
    <definedName name="shutteringtimb" localSheetId="11">#REF!</definedName>
    <definedName name="shutteringtimb" localSheetId="7">#REF!</definedName>
    <definedName name="shutteringtimb">#REF!</definedName>
    <definedName name="skilldresser" localSheetId="3">#REF!</definedName>
    <definedName name="skilldresser" localSheetId="8">#REF!</definedName>
    <definedName name="skilldresser" localSheetId="9">#REF!</definedName>
    <definedName name="skilldresser" localSheetId="11">#REF!</definedName>
    <definedName name="skilldresser" localSheetId="7">#REF!</definedName>
    <definedName name="skilldresser">#REF!</definedName>
    <definedName name="skillmazdoor" localSheetId="8">#REF!</definedName>
    <definedName name="skillmazdoor" localSheetId="9">#REF!</definedName>
    <definedName name="skillmazdoor" localSheetId="11">#REF!</definedName>
    <definedName name="skillmazdoor" localSheetId="7">#REF!</definedName>
    <definedName name="skillmazdoor">#REF!</definedName>
    <definedName name="SLABTHK1">[3]girder!$H$20</definedName>
    <definedName name="SLABTHK2">[22]girder!$H$21</definedName>
    <definedName name="SLABTHK3">[6]girder!$H$22</definedName>
    <definedName name="sp" localSheetId="3">#REF!</definedName>
    <definedName name="sp" localSheetId="8">#REF!</definedName>
    <definedName name="sp" localSheetId="9">#REF!</definedName>
    <definedName name="sp" localSheetId="11">#REF!</definedName>
    <definedName name="sp" localSheetId="7">#REF!</definedName>
    <definedName name="sp">#REF!</definedName>
    <definedName name="SPAN">[50]girder!$H$14</definedName>
    <definedName name="spc" localSheetId="3">#REF!</definedName>
    <definedName name="spc" localSheetId="8">#REF!</definedName>
    <definedName name="spc" localSheetId="9">#REF!</definedName>
    <definedName name="spc" localSheetId="11">#REF!</definedName>
    <definedName name="spc" localSheetId="7">#REF!</definedName>
    <definedName name="spc">#REF!</definedName>
    <definedName name="Splrepairwork" localSheetId="8">#REF!</definedName>
    <definedName name="Splrepairwork" localSheetId="9">#REF!</definedName>
    <definedName name="Splrepairwork" localSheetId="11">#REF!</definedName>
    <definedName name="Splrepairwork" localSheetId="7">#REF!</definedName>
    <definedName name="Splrepairwork">#REF!</definedName>
    <definedName name="Spmg">'[14]basic-data'!$D$7</definedName>
    <definedName name="sprayer" localSheetId="3">#REF!</definedName>
    <definedName name="sprayer" localSheetId="8">#REF!</definedName>
    <definedName name="sprayer" localSheetId="9">#REF!</definedName>
    <definedName name="sprayer" localSheetId="11">#REF!</definedName>
    <definedName name="sprayer" localSheetId="7">#REF!</definedName>
    <definedName name="sprayer">#REF!</definedName>
    <definedName name="srgfrthfjjhgj" localSheetId="4">#REF!</definedName>
    <definedName name="srgfrthfjjhgj" localSheetId="10">#REF!</definedName>
    <definedName name="srgfrthfjjhgj" localSheetId="3">#REF!</definedName>
    <definedName name="srgfrthfjjhgj" localSheetId="8">#REF!</definedName>
    <definedName name="srgfrthfjjhgj" localSheetId="9">#REF!</definedName>
    <definedName name="srgfrthfjjhgj" localSheetId="11">#REF!</definedName>
    <definedName name="srgfrthfjjhgj" localSheetId="2">#REF!</definedName>
    <definedName name="srgfrthfjjhgj" localSheetId="7">#REF!</definedName>
    <definedName name="srgfrthfjjhgj">#REF!</definedName>
    <definedName name="srs" localSheetId="3">#REF!</definedName>
    <definedName name="srs" localSheetId="8">#REF!</definedName>
    <definedName name="srs" localSheetId="9">#REF!</definedName>
    <definedName name="srs" localSheetId="11">#REF!</definedName>
    <definedName name="srs" localSheetId="7">#REF!</definedName>
    <definedName name="srs">#REF!</definedName>
    <definedName name="ss">'[51]Sqn_Abs _G_1'!$D$11</definedName>
    <definedName name="SSL" localSheetId="3">[36]loadcal!#REF!</definedName>
    <definedName name="SSL" localSheetId="8">[36]loadcal!#REF!</definedName>
    <definedName name="SSL" localSheetId="9">[36]loadcal!#REF!</definedName>
    <definedName name="SSL" localSheetId="11">[36]loadcal!#REF!</definedName>
    <definedName name="SSL" localSheetId="7">[36]loadcal!#REF!</definedName>
    <definedName name="SSL">[36]loadcal!#REF!</definedName>
    <definedName name="sss" localSheetId="3">#REF!</definedName>
    <definedName name="sss" localSheetId="8">#REF!</definedName>
    <definedName name="sss" localSheetId="9">#REF!</definedName>
    <definedName name="sss" localSheetId="11">#REF!</definedName>
    <definedName name="sss" localSheetId="7">#REF!</definedName>
    <definedName name="sss">#REF!</definedName>
    <definedName name="sss_13" localSheetId="3">#REF!</definedName>
    <definedName name="sss_13" localSheetId="8">#REF!</definedName>
    <definedName name="sss_13" localSheetId="9">#REF!</definedName>
    <definedName name="sss_13" localSheetId="11">#REF!</definedName>
    <definedName name="sss_13" localSheetId="7">#REF!</definedName>
    <definedName name="sss_13">#REF!</definedName>
    <definedName name="sss_14" localSheetId="3">#REF!</definedName>
    <definedName name="sss_14" localSheetId="8">#REF!</definedName>
    <definedName name="sss_14" localSheetId="9">#REF!</definedName>
    <definedName name="sss_14" localSheetId="11">#REF!</definedName>
    <definedName name="sss_14" localSheetId="7">#REF!</definedName>
    <definedName name="sss_14">#REF!</definedName>
    <definedName name="sss_15" localSheetId="8">#REF!</definedName>
    <definedName name="sss_15" localSheetId="9">#REF!</definedName>
    <definedName name="sss_15" localSheetId="11">#REF!</definedName>
    <definedName name="sss_15" localSheetId="7">#REF!</definedName>
    <definedName name="sss_15">#REF!</definedName>
    <definedName name="sss_16" localSheetId="8">#REF!</definedName>
    <definedName name="sss_16" localSheetId="9">#REF!</definedName>
    <definedName name="sss_16" localSheetId="11">#REF!</definedName>
    <definedName name="sss_16" localSheetId="7">#REF!</definedName>
    <definedName name="sss_16">#REF!</definedName>
    <definedName name="sss_17" localSheetId="8">#REF!</definedName>
    <definedName name="sss_17" localSheetId="9">#REF!</definedName>
    <definedName name="sss_17" localSheetId="11">#REF!</definedName>
    <definedName name="sss_17" localSheetId="7">#REF!</definedName>
    <definedName name="sss_17">#REF!</definedName>
    <definedName name="sss_18" localSheetId="8">#REF!</definedName>
    <definedName name="sss_18" localSheetId="9">#REF!</definedName>
    <definedName name="sss_18" localSheetId="11">#REF!</definedName>
    <definedName name="sss_18" localSheetId="7">#REF!</definedName>
    <definedName name="sss_18">#REF!</definedName>
    <definedName name="sss_19" localSheetId="8">#REF!</definedName>
    <definedName name="sss_19" localSheetId="9">#REF!</definedName>
    <definedName name="sss_19" localSheetId="11">#REF!</definedName>
    <definedName name="sss_19" localSheetId="7">#REF!</definedName>
    <definedName name="sss_19">#REF!</definedName>
    <definedName name="sss_20" localSheetId="8">#REF!</definedName>
    <definedName name="sss_20" localSheetId="9">#REF!</definedName>
    <definedName name="sss_20" localSheetId="11">#REF!</definedName>
    <definedName name="sss_20" localSheetId="7">#REF!</definedName>
    <definedName name="sss_20">#REF!</definedName>
    <definedName name="sss_23" localSheetId="8">#REF!</definedName>
    <definedName name="sss_23" localSheetId="9">#REF!</definedName>
    <definedName name="sss_23" localSheetId="11">#REF!</definedName>
    <definedName name="sss_23" localSheetId="7">#REF!</definedName>
    <definedName name="sss_23">#REF!</definedName>
    <definedName name="sss_3" localSheetId="8">#REF!</definedName>
    <definedName name="sss_3" localSheetId="9">#REF!</definedName>
    <definedName name="sss_3" localSheetId="11">#REF!</definedName>
    <definedName name="sss_3" localSheetId="7">#REF!</definedName>
    <definedName name="sss_3">#REF!</definedName>
    <definedName name="Sst">[22]girder!$H$64</definedName>
    <definedName name="st" localSheetId="3">#REF!</definedName>
    <definedName name="st" localSheetId="8">#REF!</definedName>
    <definedName name="st" localSheetId="9">#REF!</definedName>
    <definedName name="st" localSheetId="11">#REF!</definedName>
    <definedName name="st" localSheetId="7">#REF!</definedName>
    <definedName name="st">#REF!</definedName>
    <definedName name="st_12" localSheetId="3">#REF!</definedName>
    <definedName name="st_12" localSheetId="8">#REF!</definedName>
    <definedName name="st_12" localSheetId="9">#REF!</definedName>
    <definedName name="st_12" localSheetId="11">#REF!</definedName>
    <definedName name="st_12" localSheetId="7">#REF!</definedName>
    <definedName name="st_12">#REF!</definedName>
    <definedName name="St_13" localSheetId="3">#REF!</definedName>
    <definedName name="St_13" localSheetId="8">#REF!</definedName>
    <definedName name="St_13" localSheetId="9">#REF!</definedName>
    <definedName name="St_13" localSheetId="11">#REF!</definedName>
    <definedName name="St_13" localSheetId="7">#REF!</definedName>
    <definedName name="St_13">#REF!</definedName>
    <definedName name="St_14" localSheetId="8">#REF!</definedName>
    <definedName name="St_14" localSheetId="9">#REF!</definedName>
    <definedName name="St_14" localSheetId="11">#REF!</definedName>
    <definedName name="St_14" localSheetId="7">#REF!</definedName>
    <definedName name="St_14">#REF!</definedName>
    <definedName name="St_15" localSheetId="8">#REF!</definedName>
    <definedName name="St_15" localSheetId="9">#REF!</definedName>
    <definedName name="St_15" localSheetId="11">#REF!</definedName>
    <definedName name="St_15" localSheetId="7">#REF!</definedName>
    <definedName name="St_15">#REF!</definedName>
    <definedName name="St_16" localSheetId="8">#REF!</definedName>
    <definedName name="St_16" localSheetId="9">#REF!</definedName>
    <definedName name="St_16" localSheetId="11">#REF!</definedName>
    <definedName name="St_16" localSheetId="7">#REF!</definedName>
    <definedName name="St_16">#REF!</definedName>
    <definedName name="St_17" localSheetId="8">#REF!</definedName>
    <definedName name="St_17" localSheetId="9">#REF!</definedName>
    <definedName name="St_17" localSheetId="11">#REF!</definedName>
    <definedName name="St_17" localSheetId="7">#REF!</definedName>
    <definedName name="St_17">#REF!</definedName>
    <definedName name="St_19" localSheetId="8">#REF!</definedName>
    <definedName name="St_19" localSheetId="9">#REF!</definedName>
    <definedName name="St_19" localSheetId="11">#REF!</definedName>
    <definedName name="St_19" localSheetId="7">#REF!</definedName>
    <definedName name="St_19">#REF!</definedName>
    <definedName name="st_2" localSheetId="8">#REF!</definedName>
    <definedName name="st_2" localSheetId="9">#REF!</definedName>
    <definedName name="st_2" localSheetId="11">#REF!</definedName>
    <definedName name="st_2" localSheetId="7">#REF!</definedName>
    <definedName name="st_2">#REF!</definedName>
    <definedName name="St_20" localSheetId="8">#REF!</definedName>
    <definedName name="St_20" localSheetId="9">#REF!</definedName>
    <definedName name="St_20" localSheetId="11">#REF!</definedName>
    <definedName name="St_20" localSheetId="7">#REF!</definedName>
    <definedName name="St_20">#REF!</definedName>
    <definedName name="St_21" localSheetId="8">#REF!</definedName>
    <definedName name="St_21" localSheetId="9">#REF!</definedName>
    <definedName name="St_21" localSheetId="11">#REF!</definedName>
    <definedName name="St_21" localSheetId="7">#REF!</definedName>
    <definedName name="St_21">#REF!</definedName>
    <definedName name="St_23" localSheetId="8">#REF!</definedName>
    <definedName name="St_23" localSheetId="9">#REF!</definedName>
    <definedName name="St_23" localSheetId="11">#REF!</definedName>
    <definedName name="St_23" localSheetId="7">#REF!</definedName>
    <definedName name="St_23">#REF!</definedName>
    <definedName name="st_3" localSheetId="8">#REF!</definedName>
    <definedName name="st_3" localSheetId="9">#REF!</definedName>
    <definedName name="st_3" localSheetId="11">#REF!</definedName>
    <definedName name="st_3" localSheetId="7">#REF!</definedName>
    <definedName name="st_3">#REF!</definedName>
    <definedName name="st12_12" localSheetId="8">#REF!</definedName>
    <definedName name="st12_12" localSheetId="9">#REF!</definedName>
    <definedName name="st12_12" localSheetId="11">#REF!</definedName>
    <definedName name="st12_12" localSheetId="7">#REF!</definedName>
    <definedName name="st12_12">#REF!</definedName>
    <definedName name="st12_13" localSheetId="8">#REF!</definedName>
    <definedName name="st12_13" localSheetId="9">#REF!</definedName>
    <definedName name="st12_13" localSheetId="11">#REF!</definedName>
    <definedName name="st12_13" localSheetId="7">#REF!</definedName>
    <definedName name="st12_13">#REF!</definedName>
    <definedName name="st12_14" localSheetId="8">#REF!</definedName>
    <definedName name="st12_14" localSheetId="9">#REF!</definedName>
    <definedName name="st12_14" localSheetId="11">#REF!</definedName>
    <definedName name="st12_14" localSheetId="7">#REF!</definedName>
    <definedName name="st12_14">#REF!</definedName>
    <definedName name="st12_15" localSheetId="8">#REF!</definedName>
    <definedName name="st12_15" localSheetId="9">#REF!</definedName>
    <definedName name="st12_15" localSheetId="11">#REF!</definedName>
    <definedName name="st12_15" localSheetId="7">#REF!</definedName>
    <definedName name="st12_15">#REF!</definedName>
    <definedName name="st12_16" localSheetId="8">#REF!</definedName>
    <definedName name="st12_16" localSheetId="9">#REF!</definedName>
    <definedName name="st12_16" localSheetId="11">#REF!</definedName>
    <definedName name="st12_16" localSheetId="7">#REF!</definedName>
    <definedName name="st12_16">#REF!</definedName>
    <definedName name="st12_17" localSheetId="8">#REF!</definedName>
    <definedName name="st12_17" localSheetId="9">#REF!</definedName>
    <definedName name="st12_17" localSheetId="11">#REF!</definedName>
    <definedName name="st12_17" localSheetId="7">#REF!</definedName>
    <definedName name="st12_17">#REF!</definedName>
    <definedName name="st12_19" localSheetId="8">#REF!</definedName>
    <definedName name="st12_19" localSheetId="9">#REF!</definedName>
    <definedName name="st12_19" localSheetId="11">#REF!</definedName>
    <definedName name="st12_19" localSheetId="7">#REF!</definedName>
    <definedName name="st12_19">#REF!</definedName>
    <definedName name="st12_2" localSheetId="8">'[16]2.civil-RA'!#REF!</definedName>
    <definedName name="st12_2" localSheetId="9">'[16]2.civil-RA'!#REF!</definedName>
    <definedName name="st12_2" localSheetId="11">'[16]2.civil-RA'!#REF!</definedName>
    <definedName name="st12_2" localSheetId="7">'[16]2.civil-RA'!#REF!</definedName>
    <definedName name="st12_2">'[16]2.civil-RA'!#REF!</definedName>
    <definedName name="st12_20" localSheetId="3">#REF!</definedName>
    <definedName name="st12_20" localSheetId="8">#REF!</definedName>
    <definedName name="st12_20" localSheetId="9">#REF!</definedName>
    <definedName name="st12_20" localSheetId="11">#REF!</definedName>
    <definedName name="st12_20" localSheetId="7">#REF!</definedName>
    <definedName name="st12_20">#REF!</definedName>
    <definedName name="st12_21" localSheetId="3">#REF!</definedName>
    <definedName name="st12_21" localSheetId="8">#REF!</definedName>
    <definedName name="st12_21" localSheetId="9">#REF!</definedName>
    <definedName name="st12_21" localSheetId="11">#REF!</definedName>
    <definedName name="st12_21" localSheetId="7">#REF!</definedName>
    <definedName name="st12_21">#REF!</definedName>
    <definedName name="st12_23" localSheetId="3">#REF!</definedName>
    <definedName name="st12_23" localSheetId="8">#REF!</definedName>
    <definedName name="st12_23" localSheetId="9">#REF!</definedName>
    <definedName name="st12_23" localSheetId="11">#REF!</definedName>
    <definedName name="st12_23" localSheetId="7">#REF!</definedName>
    <definedName name="st12_23">#REF!</definedName>
    <definedName name="st12_3" localSheetId="8">#REF!</definedName>
    <definedName name="st12_3" localSheetId="9">#REF!</definedName>
    <definedName name="st12_3" localSheetId="11">#REF!</definedName>
    <definedName name="st12_3" localSheetId="7">#REF!</definedName>
    <definedName name="st12_3">#REF!</definedName>
    <definedName name="st2_12" localSheetId="8">#REF!</definedName>
    <definedName name="st2_12" localSheetId="9">#REF!</definedName>
    <definedName name="st2_12" localSheetId="11">#REF!</definedName>
    <definedName name="st2_12" localSheetId="7">#REF!</definedName>
    <definedName name="st2_12">#REF!</definedName>
    <definedName name="st2_13" localSheetId="8">#REF!</definedName>
    <definedName name="st2_13" localSheetId="9">#REF!</definedName>
    <definedName name="st2_13" localSheetId="11">#REF!</definedName>
    <definedName name="st2_13" localSheetId="7">#REF!</definedName>
    <definedName name="st2_13">#REF!</definedName>
    <definedName name="st2_14" localSheetId="8">#REF!</definedName>
    <definedName name="st2_14" localSheetId="9">#REF!</definedName>
    <definedName name="st2_14" localSheetId="11">#REF!</definedName>
    <definedName name="st2_14" localSheetId="7">#REF!</definedName>
    <definedName name="st2_14">#REF!</definedName>
    <definedName name="st2_15" localSheetId="8">#REF!</definedName>
    <definedName name="st2_15" localSheetId="9">#REF!</definedName>
    <definedName name="st2_15" localSheetId="11">#REF!</definedName>
    <definedName name="st2_15" localSheetId="7">#REF!</definedName>
    <definedName name="st2_15">#REF!</definedName>
    <definedName name="st2_16" localSheetId="8">#REF!</definedName>
    <definedName name="st2_16" localSheetId="9">#REF!</definedName>
    <definedName name="st2_16" localSheetId="11">#REF!</definedName>
    <definedName name="st2_16" localSheetId="7">#REF!</definedName>
    <definedName name="st2_16">#REF!</definedName>
    <definedName name="st2_17" localSheetId="8">#REF!</definedName>
    <definedName name="st2_17" localSheetId="9">#REF!</definedName>
    <definedName name="st2_17" localSheetId="11">#REF!</definedName>
    <definedName name="st2_17" localSheetId="7">#REF!</definedName>
    <definedName name="st2_17">#REF!</definedName>
    <definedName name="st2_19" localSheetId="8">#REF!</definedName>
    <definedName name="st2_19" localSheetId="9">#REF!</definedName>
    <definedName name="st2_19" localSheetId="11">#REF!</definedName>
    <definedName name="st2_19" localSheetId="7">#REF!</definedName>
    <definedName name="st2_19">#REF!</definedName>
    <definedName name="st2_2" localSheetId="8">'[18]2.civil-RA'!#REF!</definedName>
    <definedName name="st2_2" localSheetId="9">'[18]2.civil-RA'!#REF!</definedName>
    <definedName name="st2_2" localSheetId="11">'[18]2.civil-RA'!#REF!</definedName>
    <definedName name="st2_2" localSheetId="7">'[18]2.civil-RA'!#REF!</definedName>
    <definedName name="st2_2">'[18]2.civil-RA'!#REF!</definedName>
    <definedName name="st2_20" localSheetId="3">#REF!</definedName>
    <definedName name="st2_20" localSheetId="8">#REF!</definedName>
    <definedName name="st2_20" localSheetId="9">#REF!</definedName>
    <definedName name="st2_20" localSheetId="11">#REF!</definedName>
    <definedName name="st2_20" localSheetId="7">#REF!</definedName>
    <definedName name="st2_20">#REF!</definedName>
    <definedName name="st2_21" localSheetId="3">#REF!</definedName>
    <definedName name="st2_21" localSheetId="8">#REF!</definedName>
    <definedName name="st2_21" localSheetId="9">#REF!</definedName>
    <definedName name="st2_21" localSheetId="11">#REF!</definedName>
    <definedName name="st2_21" localSheetId="7">#REF!</definedName>
    <definedName name="st2_21">#REF!</definedName>
    <definedName name="st2_23" localSheetId="3">#REF!</definedName>
    <definedName name="st2_23" localSheetId="8">#REF!</definedName>
    <definedName name="st2_23" localSheetId="9">#REF!</definedName>
    <definedName name="st2_23" localSheetId="11">#REF!</definedName>
    <definedName name="st2_23" localSheetId="7">#REF!</definedName>
    <definedName name="st2_23">#REF!</definedName>
    <definedName name="st2_3" localSheetId="8">#REF!</definedName>
    <definedName name="st2_3" localSheetId="9">#REF!</definedName>
    <definedName name="st2_3" localSheetId="11">#REF!</definedName>
    <definedName name="st2_3" localSheetId="7">#REF!</definedName>
    <definedName name="st2_3">#REF!</definedName>
    <definedName name="st4_12" localSheetId="8">#REF!</definedName>
    <definedName name="st4_12" localSheetId="9">#REF!</definedName>
    <definedName name="st4_12" localSheetId="11">#REF!</definedName>
    <definedName name="st4_12" localSheetId="7">#REF!</definedName>
    <definedName name="st4_12">#REF!</definedName>
    <definedName name="st4_13" localSheetId="8">#REF!</definedName>
    <definedName name="st4_13" localSheetId="9">#REF!</definedName>
    <definedName name="st4_13" localSheetId="11">#REF!</definedName>
    <definedName name="st4_13" localSheetId="7">#REF!</definedName>
    <definedName name="st4_13">#REF!</definedName>
    <definedName name="st4_14" localSheetId="8">#REF!</definedName>
    <definedName name="st4_14" localSheetId="9">#REF!</definedName>
    <definedName name="st4_14" localSheetId="11">#REF!</definedName>
    <definedName name="st4_14" localSheetId="7">#REF!</definedName>
    <definedName name="st4_14">#REF!</definedName>
    <definedName name="st4_15" localSheetId="8">#REF!</definedName>
    <definedName name="st4_15" localSheetId="9">#REF!</definedName>
    <definedName name="st4_15" localSheetId="11">#REF!</definedName>
    <definedName name="st4_15" localSheetId="7">#REF!</definedName>
    <definedName name="st4_15">#REF!</definedName>
    <definedName name="st4_16" localSheetId="8">#REF!</definedName>
    <definedName name="st4_16" localSheetId="9">#REF!</definedName>
    <definedName name="st4_16" localSheetId="11">#REF!</definedName>
    <definedName name="st4_16" localSheetId="7">#REF!</definedName>
    <definedName name="st4_16">#REF!</definedName>
    <definedName name="st4_17" localSheetId="8">#REF!</definedName>
    <definedName name="st4_17" localSheetId="9">#REF!</definedName>
    <definedName name="st4_17" localSheetId="11">#REF!</definedName>
    <definedName name="st4_17" localSheetId="7">#REF!</definedName>
    <definedName name="st4_17">#REF!</definedName>
    <definedName name="st4_19" localSheetId="8">#REF!</definedName>
    <definedName name="st4_19" localSheetId="9">#REF!</definedName>
    <definedName name="st4_19" localSheetId="11">#REF!</definedName>
    <definedName name="st4_19" localSheetId="7">#REF!</definedName>
    <definedName name="st4_19">#REF!</definedName>
    <definedName name="st4_2" localSheetId="8">'[16]2.civil-RA'!#REF!</definedName>
    <definedName name="st4_2" localSheetId="9">'[16]2.civil-RA'!#REF!</definedName>
    <definedName name="st4_2" localSheetId="11">'[16]2.civil-RA'!#REF!</definedName>
    <definedName name="st4_2" localSheetId="7">'[16]2.civil-RA'!#REF!</definedName>
    <definedName name="st4_2">'[16]2.civil-RA'!#REF!</definedName>
    <definedName name="st4_20" localSheetId="3">#REF!</definedName>
    <definedName name="st4_20" localSheetId="8">#REF!</definedName>
    <definedName name="st4_20" localSheetId="9">#REF!</definedName>
    <definedName name="st4_20" localSheetId="11">#REF!</definedName>
    <definedName name="st4_20" localSheetId="7">#REF!</definedName>
    <definedName name="st4_20">#REF!</definedName>
    <definedName name="st4_21" localSheetId="3">#REF!</definedName>
    <definedName name="st4_21" localSheetId="8">#REF!</definedName>
    <definedName name="st4_21" localSheetId="9">#REF!</definedName>
    <definedName name="st4_21" localSheetId="11">#REF!</definedName>
    <definedName name="st4_21" localSheetId="7">#REF!</definedName>
    <definedName name="st4_21">#REF!</definedName>
    <definedName name="st4_23" localSheetId="3">#REF!</definedName>
    <definedName name="st4_23" localSheetId="8">#REF!</definedName>
    <definedName name="st4_23" localSheetId="9">#REF!</definedName>
    <definedName name="st4_23" localSheetId="11">#REF!</definedName>
    <definedName name="st4_23" localSheetId="7">#REF!</definedName>
    <definedName name="st4_23">#REF!</definedName>
    <definedName name="st4_3" localSheetId="8">#REF!</definedName>
    <definedName name="st4_3" localSheetId="9">#REF!</definedName>
    <definedName name="st4_3" localSheetId="11">#REF!</definedName>
    <definedName name="st4_3" localSheetId="7">#REF!</definedName>
    <definedName name="st4_3">#REF!</definedName>
    <definedName name="st53_12" localSheetId="8">#REF!</definedName>
    <definedName name="st53_12" localSheetId="9">#REF!</definedName>
    <definedName name="st53_12" localSheetId="11">#REF!</definedName>
    <definedName name="st53_12" localSheetId="7">#REF!</definedName>
    <definedName name="st53_12">#REF!</definedName>
    <definedName name="st53_13" localSheetId="8">#REF!</definedName>
    <definedName name="st53_13" localSheetId="9">#REF!</definedName>
    <definedName name="st53_13" localSheetId="11">#REF!</definedName>
    <definedName name="st53_13" localSheetId="7">#REF!</definedName>
    <definedName name="st53_13">#REF!</definedName>
    <definedName name="st53_14" localSheetId="8">#REF!</definedName>
    <definedName name="st53_14" localSheetId="9">#REF!</definedName>
    <definedName name="st53_14" localSheetId="11">#REF!</definedName>
    <definedName name="st53_14" localSheetId="7">#REF!</definedName>
    <definedName name="st53_14">#REF!</definedName>
    <definedName name="st53_15" localSheetId="8">#REF!</definedName>
    <definedName name="st53_15" localSheetId="9">#REF!</definedName>
    <definedName name="st53_15" localSheetId="11">#REF!</definedName>
    <definedName name="st53_15" localSheetId="7">#REF!</definedName>
    <definedName name="st53_15">#REF!</definedName>
    <definedName name="st53_16" localSheetId="8">#REF!</definedName>
    <definedName name="st53_16" localSheetId="9">#REF!</definedName>
    <definedName name="st53_16" localSheetId="11">#REF!</definedName>
    <definedName name="st53_16" localSheetId="7">#REF!</definedName>
    <definedName name="st53_16">#REF!</definedName>
    <definedName name="st53_17" localSheetId="8">#REF!</definedName>
    <definedName name="st53_17" localSheetId="9">#REF!</definedName>
    <definedName name="st53_17" localSheetId="11">#REF!</definedName>
    <definedName name="st53_17" localSheetId="7">#REF!</definedName>
    <definedName name="st53_17">#REF!</definedName>
    <definedName name="st53_19" localSheetId="8">#REF!</definedName>
    <definedName name="st53_19" localSheetId="9">#REF!</definedName>
    <definedName name="st53_19" localSheetId="11">#REF!</definedName>
    <definedName name="st53_19" localSheetId="7">#REF!</definedName>
    <definedName name="st53_19">#REF!</definedName>
    <definedName name="st53_2" localSheetId="8">'[16]2.civil-RA'!#REF!</definedName>
    <definedName name="st53_2" localSheetId="9">'[16]2.civil-RA'!#REF!</definedName>
    <definedName name="st53_2" localSheetId="11">'[16]2.civil-RA'!#REF!</definedName>
    <definedName name="st53_2" localSheetId="7">'[16]2.civil-RA'!#REF!</definedName>
    <definedName name="st53_2">'[16]2.civil-RA'!#REF!</definedName>
    <definedName name="st53_20" localSheetId="3">#REF!</definedName>
    <definedName name="st53_20" localSheetId="8">#REF!</definedName>
    <definedName name="st53_20" localSheetId="9">#REF!</definedName>
    <definedName name="st53_20" localSheetId="11">#REF!</definedName>
    <definedName name="st53_20" localSheetId="7">#REF!</definedName>
    <definedName name="st53_20">#REF!</definedName>
    <definedName name="st53_23" localSheetId="3">#REF!</definedName>
    <definedName name="st53_23" localSheetId="8">#REF!</definedName>
    <definedName name="st53_23" localSheetId="9">#REF!</definedName>
    <definedName name="st53_23" localSheetId="11">#REF!</definedName>
    <definedName name="st53_23" localSheetId="7">#REF!</definedName>
    <definedName name="st53_23">#REF!</definedName>
    <definedName name="st53_3" localSheetId="3">#REF!</definedName>
    <definedName name="st53_3" localSheetId="8">#REF!</definedName>
    <definedName name="st53_3" localSheetId="9">#REF!</definedName>
    <definedName name="st53_3" localSheetId="11">#REF!</definedName>
    <definedName name="st53_3" localSheetId="7">#REF!</definedName>
    <definedName name="st53_3">#REF!</definedName>
    <definedName name="st6_13" localSheetId="8">#REF!</definedName>
    <definedName name="st6_13" localSheetId="9">#REF!</definedName>
    <definedName name="st6_13" localSheetId="11">#REF!</definedName>
    <definedName name="st6_13" localSheetId="7">#REF!</definedName>
    <definedName name="st6_13">#REF!</definedName>
    <definedName name="st6_14" localSheetId="8">#REF!</definedName>
    <definedName name="st6_14" localSheetId="9">#REF!</definedName>
    <definedName name="st6_14" localSheetId="11">#REF!</definedName>
    <definedName name="st6_14" localSheetId="7">#REF!</definedName>
    <definedName name="st6_14">#REF!</definedName>
    <definedName name="st6_15" localSheetId="8">#REF!</definedName>
    <definedName name="st6_15" localSheetId="9">#REF!</definedName>
    <definedName name="st6_15" localSheetId="11">#REF!</definedName>
    <definedName name="st6_15" localSheetId="7">#REF!</definedName>
    <definedName name="st6_15">#REF!</definedName>
    <definedName name="st6_16" localSheetId="8">#REF!</definedName>
    <definedName name="st6_16" localSheetId="9">#REF!</definedName>
    <definedName name="st6_16" localSheetId="11">#REF!</definedName>
    <definedName name="st6_16" localSheetId="7">#REF!</definedName>
    <definedName name="st6_16">#REF!</definedName>
    <definedName name="st6_17" localSheetId="8">#REF!</definedName>
    <definedName name="st6_17" localSheetId="9">#REF!</definedName>
    <definedName name="st6_17" localSheetId="11">#REF!</definedName>
    <definedName name="st6_17" localSheetId="7">#REF!</definedName>
    <definedName name="st6_17">#REF!</definedName>
    <definedName name="st6_19" localSheetId="8">#REF!</definedName>
    <definedName name="st6_19" localSheetId="9">#REF!</definedName>
    <definedName name="st6_19" localSheetId="11">#REF!</definedName>
    <definedName name="st6_19" localSheetId="7">#REF!</definedName>
    <definedName name="st6_19">#REF!</definedName>
    <definedName name="st6_20" localSheetId="8">#REF!</definedName>
    <definedName name="st6_20" localSheetId="9">#REF!</definedName>
    <definedName name="st6_20" localSheetId="11">#REF!</definedName>
    <definedName name="st6_20" localSheetId="7">#REF!</definedName>
    <definedName name="st6_20">#REF!</definedName>
    <definedName name="st6_23" localSheetId="8">#REF!</definedName>
    <definedName name="st6_23" localSheetId="9">#REF!</definedName>
    <definedName name="st6_23" localSheetId="11">#REF!</definedName>
    <definedName name="st6_23" localSheetId="7">#REF!</definedName>
    <definedName name="st6_23">#REF!</definedName>
    <definedName name="st6_3" localSheetId="8">#REF!</definedName>
    <definedName name="st6_3" localSheetId="9">#REF!</definedName>
    <definedName name="st6_3" localSheetId="11">#REF!</definedName>
    <definedName name="st6_3" localSheetId="7">#REF!</definedName>
    <definedName name="st6_3">#REF!</definedName>
    <definedName name="st63_12" localSheetId="8">#REF!</definedName>
    <definedName name="st63_12" localSheetId="9">#REF!</definedName>
    <definedName name="st63_12" localSheetId="11">#REF!</definedName>
    <definedName name="st63_12" localSheetId="7">#REF!</definedName>
    <definedName name="st63_12">#REF!</definedName>
    <definedName name="st63_13" localSheetId="8">#REF!</definedName>
    <definedName name="st63_13" localSheetId="9">#REF!</definedName>
    <definedName name="st63_13" localSheetId="11">#REF!</definedName>
    <definedName name="st63_13" localSheetId="7">#REF!</definedName>
    <definedName name="st63_13">#REF!</definedName>
    <definedName name="st63_14" localSheetId="8">#REF!</definedName>
    <definedName name="st63_14" localSheetId="9">#REF!</definedName>
    <definedName name="st63_14" localSheetId="11">#REF!</definedName>
    <definedName name="st63_14" localSheetId="7">#REF!</definedName>
    <definedName name="st63_14">#REF!</definedName>
    <definedName name="st63_15" localSheetId="8">#REF!</definedName>
    <definedName name="st63_15" localSheetId="9">#REF!</definedName>
    <definedName name="st63_15" localSheetId="11">#REF!</definedName>
    <definedName name="st63_15" localSheetId="7">#REF!</definedName>
    <definedName name="st63_15">#REF!</definedName>
    <definedName name="st63_16" localSheetId="8">#REF!</definedName>
    <definedName name="st63_16" localSheetId="9">#REF!</definedName>
    <definedName name="st63_16" localSheetId="11">#REF!</definedName>
    <definedName name="st63_16" localSheetId="7">#REF!</definedName>
    <definedName name="st63_16">#REF!</definedName>
    <definedName name="st63_17" localSheetId="8">#REF!</definedName>
    <definedName name="st63_17" localSheetId="9">#REF!</definedName>
    <definedName name="st63_17" localSheetId="11">#REF!</definedName>
    <definedName name="st63_17" localSheetId="7">#REF!</definedName>
    <definedName name="st63_17">#REF!</definedName>
    <definedName name="st63_19" localSheetId="8">#REF!</definedName>
    <definedName name="st63_19" localSheetId="9">#REF!</definedName>
    <definedName name="st63_19" localSheetId="11">#REF!</definedName>
    <definedName name="st63_19" localSheetId="7">#REF!</definedName>
    <definedName name="st63_19">#REF!</definedName>
    <definedName name="st63_2" localSheetId="8">'[16]2.civil-RA'!#REF!</definedName>
    <definedName name="st63_2" localSheetId="9">'[16]2.civil-RA'!#REF!</definedName>
    <definedName name="st63_2" localSheetId="11">'[16]2.civil-RA'!#REF!</definedName>
    <definedName name="st63_2" localSheetId="7">'[16]2.civil-RA'!#REF!</definedName>
    <definedName name="st63_2">'[16]2.civil-RA'!#REF!</definedName>
    <definedName name="st63_20" localSheetId="3">#REF!</definedName>
    <definedName name="st63_20" localSheetId="8">#REF!</definedName>
    <definedName name="st63_20" localSheetId="9">#REF!</definedName>
    <definedName name="st63_20" localSheetId="11">#REF!</definedName>
    <definedName name="st63_20" localSheetId="7">#REF!</definedName>
    <definedName name="st63_20">#REF!</definedName>
    <definedName name="st63_23" localSheetId="3">#REF!</definedName>
    <definedName name="st63_23" localSheetId="8">#REF!</definedName>
    <definedName name="st63_23" localSheetId="9">#REF!</definedName>
    <definedName name="st63_23" localSheetId="11">#REF!</definedName>
    <definedName name="st63_23" localSheetId="7">#REF!</definedName>
    <definedName name="st63_23">#REF!</definedName>
    <definedName name="st63_3" localSheetId="3">#REF!</definedName>
    <definedName name="st63_3" localSheetId="8">#REF!</definedName>
    <definedName name="st63_3" localSheetId="9">#REF!</definedName>
    <definedName name="st63_3" localSheetId="11">#REF!</definedName>
    <definedName name="st63_3" localSheetId="7">#REF!</definedName>
    <definedName name="st63_3">#REF!</definedName>
    <definedName name="st7_13" localSheetId="8">#REF!</definedName>
    <definedName name="st7_13" localSheetId="9">#REF!</definedName>
    <definedName name="st7_13" localSheetId="11">#REF!</definedName>
    <definedName name="st7_13" localSheetId="7">#REF!</definedName>
    <definedName name="st7_13">#REF!</definedName>
    <definedName name="st7_14" localSheetId="8">#REF!</definedName>
    <definedName name="st7_14" localSheetId="9">#REF!</definedName>
    <definedName name="st7_14" localSheetId="11">#REF!</definedName>
    <definedName name="st7_14" localSheetId="7">#REF!</definedName>
    <definedName name="st7_14">#REF!</definedName>
    <definedName name="st7_15" localSheetId="8">#REF!</definedName>
    <definedName name="st7_15" localSheetId="9">#REF!</definedName>
    <definedName name="st7_15" localSheetId="11">#REF!</definedName>
    <definedName name="st7_15" localSheetId="7">#REF!</definedName>
    <definedName name="st7_15">#REF!</definedName>
    <definedName name="st7_16" localSheetId="8">#REF!</definedName>
    <definedName name="st7_16" localSheetId="9">#REF!</definedName>
    <definedName name="st7_16" localSheetId="11">#REF!</definedName>
    <definedName name="st7_16" localSheetId="7">#REF!</definedName>
    <definedName name="st7_16">#REF!</definedName>
    <definedName name="st7_17" localSheetId="8">#REF!</definedName>
    <definedName name="st7_17" localSheetId="9">#REF!</definedName>
    <definedName name="st7_17" localSheetId="11">#REF!</definedName>
    <definedName name="st7_17" localSheetId="7">#REF!</definedName>
    <definedName name="st7_17">#REF!</definedName>
    <definedName name="st7_18" localSheetId="8">#REF!</definedName>
    <definedName name="st7_18" localSheetId="9">#REF!</definedName>
    <definedName name="st7_18" localSheetId="11">#REF!</definedName>
    <definedName name="st7_18" localSheetId="7">#REF!</definedName>
    <definedName name="st7_18">#REF!</definedName>
    <definedName name="st7_19" localSheetId="8">#REF!</definedName>
    <definedName name="st7_19" localSheetId="9">#REF!</definedName>
    <definedName name="st7_19" localSheetId="11">#REF!</definedName>
    <definedName name="st7_19" localSheetId="7">#REF!</definedName>
    <definedName name="st7_19">#REF!</definedName>
    <definedName name="st7_20" localSheetId="8">#REF!</definedName>
    <definedName name="st7_20" localSheetId="9">#REF!</definedName>
    <definedName name="st7_20" localSheetId="11">#REF!</definedName>
    <definedName name="st7_20" localSheetId="7">#REF!</definedName>
    <definedName name="st7_20">#REF!</definedName>
    <definedName name="st7_23" localSheetId="8">#REF!</definedName>
    <definedName name="st7_23" localSheetId="9">#REF!</definedName>
    <definedName name="st7_23" localSheetId="11">#REF!</definedName>
    <definedName name="st7_23" localSheetId="7">#REF!</definedName>
    <definedName name="st7_23">#REF!</definedName>
    <definedName name="st7_3" localSheetId="8">#REF!</definedName>
    <definedName name="st7_3" localSheetId="9">#REF!</definedName>
    <definedName name="st7_3" localSheetId="11">#REF!</definedName>
    <definedName name="st7_3" localSheetId="7">#REF!</definedName>
    <definedName name="st7_3">#REF!</definedName>
    <definedName name="st8_13" localSheetId="8">#REF!</definedName>
    <definedName name="st8_13" localSheetId="9">#REF!</definedName>
    <definedName name="st8_13" localSheetId="11">#REF!</definedName>
    <definedName name="st8_13" localSheetId="7">#REF!</definedName>
    <definedName name="st8_13">#REF!</definedName>
    <definedName name="st8_14" localSheetId="8">#REF!</definedName>
    <definedName name="st8_14" localSheetId="9">#REF!</definedName>
    <definedName name="st8_14" localSheetId="11">#REF!</definedName>
    <definedName name="st8_14" localSheetId="7">#REF!</definedName>
    <definedName name="st8_14">#REF!</definedName>
    <definedName name="st8_15" localSheetId="8">#REF!</definedName>
    <definedName name="st8_15" localSheetId="9">#REF!</definedName>
    <definedName name="st8_15" localSheetId="11">#REF!</definedName>
    <definedName name="st8_15" localSheetId="7">#REF!</definedName>
    <definedName name="st8_15">#REF!</definedName>
    <definedName name="st8_16" localSheetId="8">#REF!</definedName>
    <definedName name="st8_16" localSheetId="9">#REF!</definedName>
    <definedName name="st8_16" localSheetId="11">#REF!</definedName>
    <definedName name="st8_16" localSheetId="7">#REF!</definedName>
    <definedName name="st8_16">#REF!</definedName>
    <definedName name="st8_17" localSheetId="8">#REF!</definedName>
    <definedName name="st8_17" localSheetId="9">#REF!</definedName>
    <definedName name="st8_17" localSheetId="11">#REF!</definedName>
    <definedName name="st8_17" localSheetId="7">#REF!</definedName>
    <definedName name="st8_17">#REF!</definedName>
    <definedName name="st8_18" localSheetId="8">#REF!</definedName>
    <definedName name="st8_18" localSheetId="9">#REF!</definedName>
    <definedName name="st8_18" localSheetId="11">#REF!</definedName>
    <definedName name="st8_18" localSheetId="7">#REF!</definedName>
    <definedName name="st8_18">#REF!</definedName>
    <definedName name="st8_19" localSheetId="8">#REF!</definedName>
    <definedName name="st8_19" localSheetId="9">#REF!</definedName>
    <definedName name="st8_19" localSheetId="11">#REF!</definedName>
    <definedName name="st8_19" localSheetId="7">#REF!</definedName>
    <definedName name="st8_19">#REF!</definedName>
    <definedName name="st8_20" localSheetId="8">#REF!</definedName>
    <definedName name="st8_20" localSheetId="9">#REF!</definedName>
    <definedName name="st8_20" localSheetId="11">#REF!</definedName>
    <definedName name="st8_20" localSheetId="7">#REF!</definedName>
    <definedName name="st8_20">#REF!</definedName>
    <definedName name="st8_23" localSheetId="8">#REF!</definedName>
    <definedName name="st8_23" localSheetId="9">#REF!</definedName>
    <definedName name="st8_23" localSheetId="11">#REF!</definedName>
    <definedName name="st8_23" localSheetId="7">#REF!</definedName>
    <definedName name="st8_23">#REF!</definedName>
    <definedName name="st8_3" localSheetId="8">#REF!</definedName>
    <definedName name="st8_3" localSheetId="9">#REF!</definedName>
    <definedName name="st8_3" localSheetId="11">#REF!</definedName>
    <definedName name="st8_3" localSheetId="7">#REF!</definedName>
    <definedName name="st8_3">#REF!</definedName>
    <definedName name="st90_12" localSheetId="8">#REF!</definedName>
    <definedName name="st90_12" localSheetId="9">#REF!</definedName>
    <definedName name="st90_12" localSheetId="11">#REF!</definedName>
    <definedName name="st90_12" localSheetId="7">#REF!</definedName>
    <definedName name="st90_12">#REF!</definedName>
    <definedName name="st90_13" localSheetId="8">#REF!</definedName>
    <definedName name="st90_13" localSheetId="9">#REF!</definedName>
    <definedName name="st90_13" localSheetId="11">#REF!</definedName>
    <definedName name="st90_13" localSheetId="7">#REF!</definedName>
    <definedName name="st90_13">#REF!</definedName>
    <definedName name="st90_14" localSheetId="8">#REF!</definedName>
    <definedName name="st90_14" localSheetId="9">#REF!</definedName>
    <definedName name="st90_14" localSheetId="11">#REF!</definedName>
    <definedName name="st90_14" localSheetId="7">#REF!</definedName>
    <definedName name="st90_14">#REF!</definedName>
    <definedName name="st90_15" localSheetId="8">#REF!</definedName>
    <definedName name="st90_15" localSheetId="9">#REF!</definedName>
    <definedName name="st90_15" localSheetId="11">#REF!</definedName>
    <definedName name="st90_15" localSheetId="7">#REF!</definedName>
    <definedName name="st90_15">#REF!</definedName>
    <definedName name="st90_16" localSheetId="8">#REF!</definedName>
    <definedName name="st90_16" localSheetId="9">#REF!</definedName>
    <definedName name="st90_16" localSheetId="11">#REF!</definedName>
    <definedName name="st90_16" localSheetId="7">#REF!</definedName>
    <definedName name="st90_16">#REF!</definedName>
    <definedName name="st90_17" localSheetId="8">#REF!</definedName>
    <definedName name="st90_17" localSheetId="9">#REF!</definedName>
    <definedName name="st90_17" localSheetId="11">#REF!</definedName>
    <definedName name="st90_17" localSheetId="7">#REF!</definedName>
    <definedName name="st90_17">#REF!</definedName>
    <definedName name="st90_19" localSheetId="8">#REF!</definedName>
    <definedName name="st90_19" localSheetId="9">#REF!</definedName>
    <definedName name="st90_19" localSheetId="11">#REF!</definedName>
    <definedName name="st90_19" localSheetId="7">#REF!</definedName>
    <definedName name="st90_19">#REF!</definedName>
    <definedName name="st90_2" localSheetId="8">'[16]2.civil-RA'!#REF!</definedName>
    <definedName name="st90_2" localSheetId="9">'[16]2.civil-RA'!#REF!</definedName>
    <definedName name="st90_2" localSheetId="11">'[16]2.civil-RA'!#REF!</definedName>
    <definedName name="st90_2" localSheetId="7">'[16]2.civil-RA'!#REF!</definedName>
    <definedName name="st90_2">'[16]2.civil-RA'!#REF!</definedName>
    <definedName name="st90_20" localSheetId="3">#REF!</definedName>
    <definedName name="st90_20" localSheetId="8">#REF!</definedName>
    <definedName name="st90_20" localSheetId="9">#REF!</definedName>
    <definedName name="st90_20" localSheetId="11">#REF!</definedName>
    <definedName name="st90_20" localSheetId="7">#REF!</definedName>
    <definedName name="st90_20">#REF!</definedName>
    <definedName name="st90_23" localSheetId="3">#REF!</definedName>
    <definedName name="st90_23" localSheetId="8">#REF!</definedName>
    <definedName name="st90_23" localSheetId="9">#REF!</definedName>
    <definedName name="st90_23" localSheetId="11">#REF!</definedName>
    <definedName name="st90_23" localSheetId="7">#REF!</definedName>
    <definedName name="st90_23">#REF!</definedName>
    <definedName name="st90_3" localSheetId="3">#REF!</definedName>
    <definedName name="st90_3" localSheetId="8">#REF!</definedName>
    <definedName name="st90_3" localSheetId="9">#REF!</definedName>
    <definedName name="st90_3" localSheetId="11">#REF!</definedName>
    <definedName name="st90_3" localSheetId="7">#REF!</definedName>
    <definedName name="st90_3">#REF!</definedName>
    <definedName name="staticpaver" localSheetId="8">#REF!</definedName>
    <definedName name="staticpaver" localSheetId="9">#REF!</definedName>
    <definedName name="staticpaver" localSheetId="11">#REF!</definedName>
    <definedName name="staticpaver" localSheetId="7">#REF!</definedName>
    <definedName name="staticpaver">#REF!</definedName>
    <definedName name="steel" localSheetId="8">#REF!</definedName>
    <definedName name="steel" localSheetId="9">#REF!</definedName>
    <definedName name="steel" localSheetId="11">#REF!</definedName>
    <definedName name="steel" localSheetId="7">#REF!</definedName>
    <definedName name="steel">#REF!</definedName>
    <definedName name="steelbars" localSheetId="8">#REF!</definedName>
    <definedName name="steelbars" localSheetId="9">#REF!</definedName>
    <definedName name="steelbars" localSheetId="11">#REF!</definedName>
    <definedName name="steelbars" localSheetId="7">#REF!</definedName>
    <definedName name="steelbars">#REF!</definedName>
    <definedName name="steellead" localSheetId="8">#REF!</definedName>
    <definedName name="steellead" localSheetId="9">#REF!</definedName>
    <definedName name="steellead" localSheetId="11">#REF!</definedName>
    <definedName name="steellead" localSheetId="7">#REF!</definedName>
    <definedName name="steellead">#REF!</definedName>
    <definedName name="steelwires" localSheetId="8">#REF!</definedName>
    <definedName name="steelwires" localSheetId="9">#REF!</definedName>
    <definedName name="steelwires" localSheetId="11">#REF!</definedName>
    <definedName name="steelwires" localSheetId="7">#REF!</definedName>
    <definedName name="steelwires">#REF!</definedName>
    <definedName name="steelwires1">'[9]Material '!$G$25</definedName>
    <definedName name="strands" localSheetId="3">#REF!</definedName>
    <definedName name="strands" localSheetId="8">#REF!</definedName>
    <definedName name="strands" localSheetId="9">#REF!</definedName>
    <definedName name="strands" localSheetId="11">#REF!</definedName>
    <definedName name="strands" localSheetId="7">#REF!</definedName>
    <definedName name="strands">#REF!</definedName>
    <definedName name="stripseal" localSheetId="3">#REF!</definedName>
    <definedName name="stripseal" localSheetId="8">#REF!</definedName>
    <definedName name="stripseal" localSheetId="9">#REF!</definedName>
    <definedName name="stripseal" localSheetId="11">#REF!</definedName>
    <definedName name="stripseal" localSheetId="7">#REF!</definedName>
    <definedName name="stripseal">#REF!</definedName>
    <definedName name="structuralsteel" localSheetId="3">#REF!</definedName>
    <definedName name="structuralsteel" localSheetId="8">#REF!</definedName>
    <definedName name="structuralsteel" localSheetId="9">#REF!</definedName>
    <definedName name="structuralsteel" localSheetId="11">#REF!</definedName>
    <definedName name="structuralsteel" localSheetId="7">#REF!</definedName>
    <definedName name="structuralsteel">#REF!</definedName>
    <definedName name="studs" localSheetId="8">#REF!</definedName>
    <definedName name="studs" localSheetId="9">#REF!</definedName>
    <definedName name="studs" localSheetId="11">#REF!</definedName>
    <definedName name="studs" localSheetId="7">#REF!</definedName>
    <definedName name="studs">#REF!</definedName>
    <definedName name="stupid" localSheetId="8">'[52]SSR _ NSSR Market final'!#REF!</definedName>
    <definedName name="stupid" localSheetId="9">'[52]SSR _ NSSR Market final'!#REF!</definedName>
    <definedName name="stupid" localSheetId="11">'[52]SSR _ NSSR Market final'!#REF!</definedName>
    <definedName name="stupid" localSheetId="7">'[52]SSR _ NSSR Market final'!#REF!</definedName>
    <definedName name="stupid">'[52]SSR _ NSSR Market final'!#REF!</definedName>
    <definedName name="stupid_1" localSheetId="8">'[52]SSR _ NSSR Market final'!#REF!</definedName>
    <definedName name="stupid_1" localSheetId="9">'[52]SSR _ NSSR Market final'!#REF!</definedName>
    <definedName name="stupid_1" localSheetId="11">'[52]SSR _ NSSR Market final'!#REF!</definedName>
    <definedName name="stupid_1" localSheetId="7">'[52]SSR _ NSSR Market final'!#REF!</definedName>
    <definedName name="stupid_1">'[52]SSR _ NSSR Market final'!#REF!</definedName>
    <definedName name="stupid_10" localSheetId="8">'[52]SSR _ NSSR Market final'!#REF!</definedName>
    <definedName name="stupid_10" localSheetId="9">'[52]SSR _ NSSR Market final'!#REF!</definedName>
    <definedName name="stupid_10" localSheetId="11">'[52]SSR _ NSSR Market final'!#REF!</definedName>
    <definedName name="stupid_10" localSheetId="7">'[52]SSR _ NSSR Market final'!#REF!</definedName>
    <definedName name="stupid_10">'[52]SSR _ NSSR Market final'!#REF!</definedName>
    <definedName name="stupid_11" localSheetId="8">'[52]SSR _ NSSR Market final'!#REF!</definedName>
    <definedName name="stupid_11" localSheetId="9">'[52]SSR _ NSSR Market final'!#REF!</definedName>
    <definedName name="stupid_11" localSheetId="11">'[52]SSR _ NSSR Market final'!#REF!</definedName>
    <definedName name="stupid_11" localSheetId="7">'[52]SSR _ NSSR Market final'!#REF!</definedName>
    <definedName name="stupid_11">'[52]SSR _ NSSR Market final'!#REF!</definedName>
    <definedName name="stupid_13" localSheetId="3">#REF!</definedName>
    <definedName name="stupid_13" localSheetId="8">#REF!</definedName>
    <definedName name="stupid_13" localSheetId="9">#REF!</definedName>
    <definedName name="stupid_13" localSheetId="11">#REF!</definedName>
    <definedName name="stupid_13" localSheetId="7">#REF!</definedName>
    <definedName name="stupid_13">#REF!</definedName>
    <definedName name="stupid_14" localSheetId="3">#REF!</definedName>
    <definedName name="stupid_14" localSheetId="8">#REF!</definedName>
    <definedName name="stupid_14" localSheetId="9">#REF!</definedName>
    <definedName name="stupid_14" localSheetId="11">#REF!</definedName>
    <definedName name="stupid_14" localSheetId="7">#REF!</definedName>
    <definedName name="stupid_14">#REF!</definedName>
    <definedName name="stupid_15" localSheetId="3">#REF!</definedName>
    <definedName name="stupid_15" localSheetId="8">#REF!</definedName>
    <definedName name="stupid_15" localSheetId="9">#REF!</definedName>
    <definedName name="stupid_15" localSheetId="11">#REF!</definedName>
    <definedName name="stupid_15" localSheetId="7">#REF!</definedName>
    <definedName name="stupid_15">#REF!</definedName>
    <definedName name="stupid_16" localSheetId="8">#REF!</definedName>
    <definedName name="stupid_16" localSheetId="9">#REF!</definedName>
    <definedName name="stupid_16" localSheetId="11">#REF!</definedName>
    <definedName name="stupid_16" localSheetId="7">#REF!</definedName>
    <definedName name="stupid_16">#REF!</definedName>
    <definedName name="stupid_17" localSheetId="8">#REF!</definedName>
    <definedName name="stupid_17" localSheetId="9">#REF!</definedName>
    <definedName name="stupid_17" localSheetId="11">#REF!</definedName>
    <definedName name="stupid_17" localSheetId="7">#REF!</definedName>
    <definedName name="stupid_17">#REF!</definedName>
    <definedName name="stupid_19" localSheetId="8">#REF!</definedName>
    <definedName name="stupid_19" localSheetId="9">#REF!</definedName>
    <definedName name="stupid_19" localSheetId="11">#REF!</definedName>
    <definedName name="stupid_19" localSheetId="7">#REF!</definedName>
    <definedName name="stupid_19">#REF!</definedName>
    <definedName name="stupid_20" localSheetId="8">#REF!</definedName>
    <definedName name="stupid_20" localSheetId="9">#REF!</definedName>
    <definedName name="stupid_20" localSheetId="11">#REF!</definedName>
    <definedName name="stupid_20" localSheetId="7">#REF!</definedName>
    <definedName name="stupid_20">#REF!</definedName>
    <definedName name="stupid_23" localSheetId="8">#REF!</definedName>
    <definedName name="stupid_23" localSheetId="9">#REF!</definedName>
    <definedName name="stupid_23" localSheetId="11">#REF!</definedName>
    <definedName name="stupid_23" localSheetId="7">#REF!</definedName>
    <definedName name="stupid_23">#REF!</definedName>
    <definedName name="stupid_3" localSheetId="8">#REF!</definedName>
    <definedName name="stupid_3" localSheetId="9">#REF!</definedName>
    <definedName name="stupid_3" localSheetId="11">#REF!</definedName>
    <definedName name="stupid_3" localSheetId="7">#REF!</definedName>
    <definedName name="stupid_3">#REF!</definedName>
    <definedName name="stupid_4" localSheetId="8">'[52]SSR _ NSSR Market final'!#REF!</definedName>
    <definedName name="stupid_4" localSheetId="9">'[52]SSR _ NSSR Market final'!#REF!</definedName>
    <definedName name="stupid_4" localSheetId="11">'[52]SSR _ NSSR Market final'!#REF!</definedName>
    <definedName name="stupid_4" localSheetId="7">'[52]SSR _ NSSR Market final'!#REF!</definedName>
    <definedName name="stupid_4">'[52]SSR _ NSSR Market final'!#REF!</definedName>
    <definedName name="stupid_8" localSheetId="8">'[52]SSR _ NSSR Market final'!#REF!</definedName>
    <definedName name="stupid_8" localSheetId="9">'[52]SSR _ NSSR Market final'!#REF!</definedName>
    <definedName name="stupid_8" localSheetId="11">'[52]SSR _ NSSR Market final'!#REF!</definedName>
    <definedName name="stupid_8" localSheetId="7">'[52]SSR _ NSSR Market final'!#REF!</definedName>
    <definedName name="stupid_8">'[52]SSR _ NSSR Market final'!#REF!</definedName>
    <definedName name="stupid_9" localSheetId="8">'[52]SSR _ NSSR Market final'!#REF!</definedName>
    <definedName name="stupid_9" localSheetId="9">'[52]SSR _ NSSR Market final'!#REF!</definedName>
    <definedName name="stupid_9" localSheetId="11">'[52]SSR _ NSSR Market final'!#REF!</definedName>
    <definedName name="stupid_9" localSheetId="7">'[52]SSR _ NSSR Market final'!#REF!</definedName>
    <definedName name="stupid_9">'[52]SSR _ NSSR Market final'!#REF!</definedName>
    <definedName name="subshoulderpcc" localSheetId="3">#REF!</definedName>
    <definedName name="subshoulderpcc" localSheetId="8">#REF!</definedName>
    <definedName name="subshoulderpcc" localSheetId="9">#REF!</definedName>
    <definedName name="subshoulderpcc" localSheetId="11">#REF!</definedName>
    <definedName name="subshoulderpcc" localSheetId="7">#REF!</definedName>
    <definedName name="subshoulderpcc">#REF!</definedName>
    <definedName name="sump" localSheetId="4">#REF!</definedName>
    <definedName name="sump" localSheetId="3">#REF!</definedName>
    <definedName name="sump" localSheetId="8">#REF!</definedName>
    <definedName name="sump" localSheetId="9">#REF!</definedName>
    <definedName name="sump" localSheetId="11">#REF!</definedName>
    <definedName name="sump" localSheetId="2">#REF!</definedName>
    <definedName name="sump" localSheetId="7">#REF!</definedName>
    <definedName name="sump">#REF!</definedName>
    <definedName name="sun" localSheetId="3">#REF!</definedName>
    <definedName name="sun" localSheetId="8">#REF!</definedName>
    <definedName name="sun" localSheetId="9">#REF!</definedName>
    <definedName name="sun" localSheetId="11">#REF!</definedName>
    <definedName name="sun" localSheetId="7">#REF!</definedName>
    <definedName name="sun">#REF!</definedName>
    <definedName name="t" localSheetId="8">#REF!</definedName>
    <definedName name="t" localSheetId="9">#REF!</definedName>
    <definedName name="t" localSheetId="11">#REF!</definedName>
    <definedName name="t" localSheetId="7">#REF!</definedName>
    <definedName name="t">#REF!</definedName>
    <definedName name="table250" localSheetId="8">#REF!</definedName>
    <definedName name="table250" localSheetId="9">#REF!</definedName>
    <definedName name="table250" localSheetId="11">#REF!</definedName>
    <definedName name="table250" localSheetId="7">#REF!</definedName>
    <definedName name="table250">#REF!</definedName>
    <definedName name="table275" localSheetId="8">#REF!</definedName>
    <definedName name="table275" localSheetId="9">#REF!</definedName>
    <definedName name="table275" localSheetId="11">#REF!</definedName>
    <definedName name="table275" localSheetId="7">#REF!</definedName>
    <definedName name="table275">#REF!</definedName>
    <definedName name="table300" localSheetId="8">#REF!</definedName>
    <definedName name="table300" localSheetId="9">#REF!</definedName>
    <definedName name="table300" localSheetId="11">#REF!</definedName>
    <definedName name="table300" localSheetId="7">#REF!</definedName>
    <definedName name="table300">#REF!</definedName>
    <definedName name="table325" localSheetId="8">#REF!</definedName>
    <definedName name="table325" localSheetId="9">#REF!</definedName>
    <definedName name="table325" localSheetId="11">#REF!</definedName>
    <definedName name="table325" localSheetId="7">#REF!</definedName>
    <definedName name="table325">#REF!</definedName>
    <definedName name="table350" localSheetId="8">#REF!</definedName>
    <definedName name="table350" localSheetId="9">#REF!</definedName>
    <definedName name="table350" localSheetId="11">#REF!</definedName>
    <definedName name="table350" localSheetId="7">#REF!</definedName>
    <definedName name="table350">#REF!</definedName>
    <definedName name="table375" localSheetId="8">#REF!</definedName>
    <definedName name="table375" localSheetId="9">#REF!</definedName>
    <definedName name="table375" localSheetId="11">#REF!</definedName>
    <definedName name="table375" localSheetId="7">#REF!</definedName>
    <definedName name="table375">#REF!</definedName>
    <definedName name="table400" localSheetId="8">#REF!</definedName>
    <definedName name="table400" localSheetId="9">#REF!</definedName>
    <definedName name="table400" localSheetId="11">#REF!</definedName>
    <definedName name="table400" localSheetId="7">#REF!</definedName>
    <definedName name="table400">#REF!</definedName>
    <definedName name="table425" localSheetId="8">#REF!</definedName>
    <definedName name="table425" localSheetId="9">#REF!</definedName>
    <definedName name="table425" localSheetId="11">#REF!</definedName>
    <definedName name="table425" localSheetId="7">#REF!</definedName>
    <definedName name="table425">#REF!</definedName>
    <definedName name="table450" localSheetId="8">#REF!</definedName>
    <definedName name="table450" localSheetId="9">#REF!</definedName>
    <definedName name="table450" localSheetId="11">#REF!</definedName>
    <definedName name="table450" localSheetId="7">#REF!</definedName>
    <definedName name="table450">#REF!</definedName>
    <definedName name="table475" localSheetId="8">#REF!</definedName>
    <definedName name="table475" localSheetId="9">#REF!</definedName>
    <definedName name="table475" localSheetId="11">#REF!</definedName>
    <definedName name="table475" localSheetId="7">#REF!</definedName>
    <definedName name="table475">#REF!</definedName>
    <definedName name="table500" localSheetId="8">#REF!</definedName>
    <definedName name="table500" localSheetId="9">#REF!</definedName>
    <definedName name="table500" localSheetId="11">#REF!</definedName>
    <definedName name="table500" localSheetId="7">#REF!</definedName>
    <definedName name="table500">#REF!</definedName>
    <definedName name="table525" localSheetId="8">#REF!</definedName>
    <definedName name="table525" localSheetId="9">#REF!</definedName>
    <definedName name="table525" localSheetId="11">#REF!</definedName>
    <definedName name="table525" localSheetId="7">#REF!</definedName>
    <definedName name="table525">#REF!</definedName>
    <definedName name="table550" localSheetId="8">#REF!</definedName>
    <definedName name="table550" localSheetId="9">#REF!</definedName>
    <definedName name="table550" localSheetId="11">#REF!</definedName>
    <definedName name="table550" localSheetId="7">#REF!</definedName>
    <definedName name="table550">#REF!</definedName>
    <definedName name="table575" localSheetId="8">#REF!</definedName>
    <definedName name="table575" localSheetId="9">#REF!</definedName>
    <definedName name="table575" localSheetId="11">#REF!</definedName>
    <definedName name="table575" localSheetId="7">#REF!</definedName>
    <definedName name="table575">#REF!</definedName>
    <definedName name="table600" localSheetId="8">#REF!</definedName>
    <definedName name="table600" localSheetId="9">#REF!</definedName>
    <definedName name="table600" localSheetId="11">#REF!</definedName>
    <definedName name="table600" localSheetId="7">#REF!</definedName>
    <definedName name="table600">#REF!</definedName>
    <definedName name="table625" localSheetId="8">#REF!</definedName>
    <definedName name="table625" localSheetId="9">#REF!</definedName>
    <definedName name="table625" localSheetId="11">#REF!</definedName>
    <definedName name="table625" localSheetId="7">#REF!</definedName>
    <definedName name="table625">#REF!</definedName>
    <definedName name="table650" localSheetId="8">#REF!</definedName>
    <definedName name="table650" localSheetId="9">#REF!</definedName>
    <definedName name="table650" localSheetId="11">#REF!</definedName>
    <definedName name="table650" localSheetId="7">#REF!</definedName>
    <definedName name="table650">#REF!</definedName>
    <definedName name="table675" localSheetId="8">#REF!</definedName>
    <definedName name="table675" localSheetId="9">#REF!</definedName>
    <definedName name="table675" localSheetId="11">#REF!</definedName>
    <definedName name="table675" localSheetId="7">#REF!</definedName>
    <definedName name="table675">#REF!</definedName>
    <definedName name="table700" localSheetId="8">#REF!</definedName>
    <definedName name="table700" localSheetId="9">#REF!</definedName>
    <definedName name="table700" localSheetId="11">#REF!</definedName>
    <definedName name="table700" localSheetId="7">#REF!</definedName>
    <definedName name="table700">#REF!</definedName>
    <definedName name="table725" localSheetId="8">#REF!</definedName>
    <definedName name="table725" localSheetId="9">#REF!</definedName>
    <definedName name="table725" localSheetId="11">#REF!</definedName>
    <definedName name="table725" localSheetId="7">#REF!</definedName>
    <definedName name="table725">#REF!</definedName>
    <definedName name="table750" localSheetId="8">#REF!</definedName>
    <definedName name="table750" localSheetId="9">#REF!</definedName>
    <definedName name="table750" localSheetId="11">#REF!</definedName>
    <definedName name="table750" localSheetId="7">#REF!</definedName>
    <definedName name="table750">#REF!</definedName>
    <definedName name="table775" localSheetId="8">#REF!</definedName>
    <definedName name="table775" localSheetId="9">#REF!</definedName>
    <definedName name="table775" localSheetId="11">#REF!</definedName>
    <definedName name="table775" localSheetId="7">#REF!</definedName>
    <definedName name="table775">#REF!</definedName>
    <definedName name="table800" localSheetId="8">#REF!</definedName>
    <definedName name="table800" localSheetId="9">#REF!</definedName>
    <definedName name="table800" localSheetId="11">#REF!</definedName>
    <definedName name="table800" localSheetId="7">#REF!</definedName>
    <definedName name="table800">#REF!</definedName>
    <definedName name="tackbetweenpcc" localSheetId="8">#REF!</definedName>
    <definedName name="tackbetweenpcc" localSheetId="9">#REF!</definedName>
    <definedName name="tackbetweenpcc" localSheetId="11">#REF!</definedName>
    <definedName name="tackbetweenpcc" localSheetId="7">#REF!</definedName>
    <definedName name="tackbetweenpcc">#REF!</definedName>
    <definedName name="Tandrolr" localSheetId="8">#REF!</definedName>
    <definedName name="Tandrolr" localSheetId="9">#REF!</definedName>
    <definedName name="Tandrolr" localSheetId="11">#REF!</definedName>
    <definedName name="Tandrolr" localSheetId="7">#REF!</definedName>
    <definedName name="Tandrolr">#REF!</definedName>
    <definedName name="tarman" localSheetId="8">#REF!</definedName>
    <definedName name="tarman" localSheetId="9">#REF!</definedName>
    <definedName name="tarman" localSheetId="11">#REF!</definedName>
    <definedName name="tarman" localSheetId="7">#REF!</definedName>
    <definedName name="tarman">#REF!</definedName>
    <definedName name="theta" localSheetId="8">#REF!</definedName>
    <definedName name="theta" localSheetId="9">#REF!</definedName>
    <definedName name="theta" localSheetId="11">#REF!</definedName>
    <definedName name="theta" localSheetId="7">#REF!</definedName>
    <definedName name="theta">#REF!</definedName>
    <definedName name="Theta1" localSheetId="8">#REF!</definedName>
    <definedName name="Theta1" localSheetId="9">#REF!</definedName>
    <definedName name="Theta1" localSheetId="11">#REF!</definedName>
    <definedName name="Theta1" localSheetId="7">#REF!</definedName>
    <definedName name="Theta1">#REF!</definedName>
    <definedName name="Theta2" localSheetId="8">#REF!</definedName>
    <definedName name="Theta2" localSheetId="9">#REF!</definedName>
    <definedName name="Theta2" localSheetId="11">#REF!</definedName>
    <definedName name="Theta2" localSheetId="7">#REF!</definedName>
    <definedName name="Theta2">#REF!</definedName>
    <definedName name="tibmth">[13]Intro!$L$206</definedName>
    <definedName name="Tiles">'[53]Material '!$G$52</definedName>
    <definedName name="tipp5t">'[9]Labour &amp; Plant'!$G$8</definedName>
    <definedName name="tipper" localSheetId="3">#REF!</definedName>
    <definedName name="tipper" localSheetId="8">#REF!</definedName>
    <definedName name="tipper" localSheetId="9">#REF!</definedName>
    <definedName name="tipper" localSheetId="11">#REF!</definedName>
    <definedName name="tipper" localSheetId="7">#REF!</definedName>
    <definedName name="tipper">#REF!</definedName>
    <definedName name="tipper5t" localSheetId="3">#REF!</definedName>
    <definedName name="tipper5t" localSheetId="8">#REF!</definedName>
    <definedName name="tipper5t" localSheetId="9">#REF!</definedName>
    <definedName name="tipper5t" localSheetId="11">#REF!</definedName>
    <definedName name="tipper5t" localSheetId="7">#REF!</definedName>
    <definedName name="tipper5t">#REF!</definedName>
    <definedName name="Total_Interest" localSheetId="4">#REF!</definedName>
    <definedName name="Total_Interest" localSheetId="3">#REF!</definedName>
    <definedName name="Total_Interest" localSheetId="8">#REF!</definedName>
    <definedName name="Total_Interest" localSheetId="9">#REF!</definedName>
    <definedName name="Total_Interest" localSheetId="11">#REF!</definedName>
    <definedName name="Total_Interest" localSheetId="2">#REF!</definedName>
    <definedName name="Total_Interest" localSheetId="7">#REF!</definedName>
    <definedName name="Total_Interest">#REF!</definedName>
    <definedName name="Total_Pay" localSheetId="4">#REF!</definedName>
    <definedName name="Total_Pay" localSheetId="8">#REF!</definedName>
    <definedName name="Total_Pay" localSheetId="9">#REF!</definedName>
    <definedName name="Total_Pay" localSheetId="11">#REF!</definedName>
    <definedName name="Total_Pay" localSheetId="2">#REF!</definedName>
    <definedName name="Total_Pay" localSheetId="7">#REF!</definedName>
    <definedName name="Total_Pay">#REF!</definedName>
    <definedName name="Total_Payment" localSheetId="1">Scheduled_Payment+Extra_Payment</definedName>
    <definedName name="Total_Payment" localSheetId="4">Scheduled_Payment+Extra_Payment</definedName>
    <definedName name="Total_Payment" localSheetId="5">Scheduled_Payment+Extra_Payment</definedName>
    <definedName name="Total_Payment" localSheetId="3">Scheduled_Payment+Extra_Payment</definedName>
    <definedName name="Total_Payment" localSheetId="8">Scheduled_Payment+Extra_Payment</definedName>
    <definedName name="Total_Payment" localSheetId="9">Scheduled_Payment+Extra_Payment</definedName>
    <definedName name="Total_Payment" localSheetId="11">Scheduled_Payment+Extra_Payment</definedName>
    <definedName name="Total_Payment" localSheetId="2">Scheduled_Payment+Extra_Payment</definedName>
    <definedName name="Total_Payment" localSheetId="7">Scheduled_Payment+Extra_Payment</definedName>
    <definedName name="Total_Payment">Scheduled_Payment+Extra_Payment</definedName>
    <definedName name="tr70r" localSheetId="3">#REF!</definedName>
    <definedName name="tr70r" localSheetId="8">#REF!</definedName>
    <definedName name="tr70r" localSheetId="9">#REF!</definedName>
    <definedName name="tr70r" localSheetId="11">#REF!</definedName>
    <definedName name="tr70r" localSheetId="7">#REF!</definedName>
    <definedName name="tr70r">#REF!</definedName>
    <definedName name="tractor" localSheetId="3">#REF!</definedName>
    <definedName name="tractor" localSheetId="8">#REF!</definedName>
    <definedName name="tractor" localSheetId="9">#REF!</definedName>
    <definedName name="tractor" localSheetId="11">#REF!</definedName>
    <definedName name="tractor" localSheetId="7">#REF!</definedName>
    <definedName name="tractor">#REF!</definedName>
    <definedName name="transitmixer" localSheetId="3">#REF!</definedName>
    <definedName name="transitmixer" localSheetId="8">#REF!</definedName>
    <definedName name="transitmixer" localSheetId="9">#REF!</definedName>
    <definedName name="transitmixer" localSheetId="11">#REF!</definedName>
    <definedName name="transitmixer" localSheetId="7">#REF!</definedName>
    <definedName name="transitmixer">#REF!</definedName>
    <definedName name="tst">[21]data!$I$34</definedName>
    <definedName name="tw" localSheetId="3">#REF!</definedName>
    <definedName name="tw" localSheetId="8">#REF!</definedName>
    <definedName name="tw" localSheetId="9">#REF!</definedName>
    <definedName name="tw" localSheetId="11">#REF!</definedName>
    <definedName name="tw" localSheetId="7">#REF!</definedName>
    <definedName name="tw">#REF!</definedName>
    <definedName name="Twt" localSheetId="3">#REF!</definedName>
    <definedName name="Twt" localSheetId="8">#REF!</definedName>
    <definedName name="Twt" localSheetId="9">#REF!</definedName>
    <definedName name="Twt" localSheetId="11">#REF!</definedName>
    <definedName name="Twt" localSheetId="7">#REF!</definedName>
    <definedName name="Twt">#REF!</definedName>
    <definedName name="udl" localSheetId="3">'[54]analysis-superstructure'!#REF!</definedName>
    <definedName name="udl" localSheetId="8">'[54]analysis-superstructure'!#REF!</definedName>
    <definedName name="udl" localSheetId="9">'[54]analysis-superstructure'!#REF!</definedName>
    <definedName name="udl" localSheetId="11">'[54]analysis-superstructure'!#REF!</definedName>
    <definedName name="udl" localSheetId="7">'[54]analysis-superstructure'!#REF!</definedName>
    <definedName name="udl">'[54]analysis-superstructure'!#REF!</definedName>
    <definedName name="v" localSheetId="3">#REF!</definedName>
    <definedName name="v" localSheetId="8">#REF!</definedName>
    <definedName name="v" localSheetId="9">#REF!</definedName>
    <definedName name="v" localSheetId="11">#REF!</definedName>
    <definedName name="v" localSheetId="7">#REF!</definedName>
    <definedName name="v">#REF!</definedName>
    <definedName name="v_app" localSheetId="4">#REF!</definedName>
    <definedName name="v_app" localSheetId="5">#REF!</definedName>
    <definedName name="v_app" localSheetId="3">#REF!</definedName>
    <definedName name="v_app" localSheetId="8">#REF!</definedName>
    <definedName name="v_app" localSheetId="9">#REF!</definedName>
    <definedName name="v_app" localSheetId="11">#REF!</definedName>
    <definedName name="v_app" localSheetId="2">#REF!</definedName>
    <definedName name="v_app" localSheetId="7">#REF!</definedName>
    <definedName name="v_app">#REF!</definedName>
    <definedName name="v_est" localSheetId="4">#REF!</definedName>
    <definedName name="v_est" localSheetId="3">#REF!</definedName>
    <definedName name="v_est" localSheetId="8">#REF!</definedName>
    <definedName name="v_est" localSheetId="9">#REF!</definedName>
    <definedName name="v_est" localSheetId="11">#REF!</definedName>
    <definedName name="v_est" localSheetId="2">#REF!</definedName>
    <definedName name="v_est" localSheetId="7">#REF!</definedName>
    <definedName name="v_est">#REF!</definedName>
    <definedName name="v_paid" localSheetId="4">#REF!</definedName>
    <definedName name="v_paid" localSheetId="8">#REF!</definedName>
    <definedName name="v_paid" localSheetId="9">#REF!</definedName>
    <definedName name="v_paid" localSheetId="11">#REF!</definedName>
    <definedName name="v_paid" localSheetId="2">#REF!</definedName>
    <definedName name="v_paid" localSheetId="7">#REF!</definedName>
    <definedName name="v_paid">#REF!</definedName>
    <definedName name="v_quo" localSheetId="4">#REF!</definedName>
    <definedName name="v_quo" localSheetId="8">#REF!</definedName>
    <definedName name="v_quo" localSheetId="9">#REF!</definedName>
    <definedName name="v_quo" localSheetId="11">#REF!</definedName>
    <definedName name="v_quo" localSheetId="2">#REF!</definedName>
    <definedName name="v_quo" localSheetId="7">#REF!</definedName>
    <definedName name="v_quo">#REF!</definedName>
    <definedName name="v_rec" localSheetId="4">#REF!</definedName>
    <definedName name="v_rec" localSheetId="8">#REF!</definedName>
    <definedName name="v_rec" localSheetId="9">#REF!</definedName>
    <definedName name="v_rec" localSheetId="11">#REF!</definedName>
    <definedName name="v_rec" localSheetId="2">#REF!</definedName>
    <definedName name="v_rec" localSheetId="7">#REF!</definedName>
    <definedName name="v_rec">#REF!</definedName>
    <definedName name="v_tot" localSheetId="4">#REF!</definedName>
    <definedName name="v_tot" localSheetId="8">#REF!</definedName>
    <definedName name="v_tot" localSheetId="9">#REF!</definedName>
    <definedName name="v_tot" localSheetId="11">#REF!</definedName>
    <definedName name="v_tot" localSheetId="2">#REF!</definedName>
    <definedName name="v_tot" localSheetId="7">#REF!</definedName>
    <definedName name="v_tot">#REF!</definedName>
    <definedName name="va" localSheetId="8">#REF!</definedName>
    <definedName name="va" localSheetId="9">#REF!</definedName>
    <definedName name="va" localSheetId="11">#REF!</definedName>
    <definedName name="va" localSheetId="7">#REF!</definedName>
    <definedName name="va">#REF!</definedName>
    <definedName name="Values_Entered" localSheetId="1">IF(Loan_Amount*Interest_Rate*Loan_Years*Loan_Start&gt;0,1,0)</definedName>
    <definedName name="Values_Entered" localSheetId="4">IF('Abstract (3)'!Loan_Amount*'Abstract (3)'!Interest_Rate*'Abstract (3)'!Loan_Years*'Abstract (3)'!Loan_Start&gt;0,1,0)</definedName>
    <definedName name="Values_Entered" localSheetId="5">IF(Loan_Amount*Interest_Rate*Loan_Years*Loan_Start&gt;0,1,0)</definedName>
    <definedName name="Values_Entered" localSheetId="3">IF(codng!Loan_Amount*Interest_Rate*Loan_Years*Loan_Start&gt;0,1,0)</definedName>
    <definedName name="Values_Entered" localSheetId="8">IF('CS 2021-22'!Loan_Amount*'CS 2021-22'!Interest_Rate*'CS 2021-22'!Loan_Years*'CS 2021-22'!Loan_Start&gt;0,1,0)</definedName>
    <definedName name="Values_Entered" localSheetId="9">IF('CS 2022-23'!Loan_Amount*'CS 2022-23'!Interest_Rate*'CS 2022-23'!Loan_Years*'CS 2022-23'!Loan_Start&gt;0,1,0)</definedName>
    <definedName name="Values_Entered" localSheetId="11">IF('CS 2022-23 (2)'!Loan_Amount*'CS 2022-23 (2)'!Interest_Rate*'CS 2022-23 (2)'!Loan_Years*'CS 2022-23 (2)'!Loan_Start&gt;0,1,0)</definedName>
    <definedName name="Values_Entered" localSheetId="2">IF('New Com Abst'!Loan_Amount*'New Com Abst'!Interest_Rate*'New Com Abst'!Loan_Years*'New Com Abst'!Loan_Start&gt;0,1,0)</definedName>
    <definedName name="Values_Entered" localSheetId="7">IF('New Com Abst (2022-23)'!Loan_Amount*'New Com Abst (2022-23)'!Interest_Rate*'New Com Abst (2022-23)'!Loan_Years*'New Com Abst (2022-23)'!Loan_Start&gt;0,1,0)</definedName>
    <definedName name="Values_Entered">IF(Loan_Amount*Interest_Rate*Loan_Years*Loan_Start&gt;0,1,0)</definedName>
    <definedName name="vat" localSheetId="3">#REF!</definedName>
    <definedName name="vat" localSheetId="8">#REF!</definedName>
    <definedName name="vat" localSheetId="9">#REF!</definedName>
    <definedName name="vat" localSheetId="11">#REF!</definedName>
    <definedName name="vat" localSheetId="7">#REF!</definedName>
    <definedName name="vat">#REF!</definedName>
    <definedName name="vat_12" localSheetId="3">#REF!</definedName>
    <definedName name="vat_12" localSheetId="8">#REF!</definedName>
    <definedName name="vat_12" localSheetId="9">#REF!</definedName>
    <definedName name="vat_12" localSheetId="11">#REF!</definedName>
    <definedName name="vat_12" localSheetId="7">#REF!</definedName>
    <definedName name="vat_12">#REF!</definedName>
    <definedName name="vat_13" localSheetId="3">#REF!</definedName>
    <definedName name="vat_13" localSheetId="8">#REF!</definedName>
    <definedName name="vat_13" localSheetId="9">#REF!</definedName>
    <definedName name="vat_13" localSheetId="11">#REF!</definedName>
    <definedName name="vat_13" localSheetId="7">#REF!</definedName>
    <definedName name="vat_13">#REF!</definedName>
    <definedName name="vat_15" localSheetId="8">#REF!</definedName>
    <definedName name="vat_15" localSheetId="9">#REF!</definedName>
    <definedName name="vat_15" localSheetId="11">#REF!</definedName>
    <definedName name="vat_15" localSheetId="7">#REF!</definedName>
    <definedName name="vat_15">#REF!</definedName>
    <definedName name="vat_16" localSheetId="8">#REF!</definedName>
    <definedName name="vat_16" localSheetId="9">#REF!</definedName>
    <definedName name="vat_16" localSheetId="11">#REF!</definedName>
    <definedName name="vat_16" localSheetId="7">#REF!</definedName>
    <definedName name="vat_16">#REF!</definedName>
    <definedName name="vat_17" localSheetId="8">#REF!</definedName>
    <definedName name="vat_17" localSheetId="9">#REF!</definedName>
    <definedName name="vat_17" localSheetId="11">#REF!</definedName>
    <definedName name="vat_17" localSheetId="7">#REF!</definedName>
    <definedName name="vat_17">#REF!</definedName>
    <definedName name="vat_2" localSheetId="8">#REF!</definedName>
    <definedName name="vat_2" localSheetId="9">#REF!</definedName>
    <definedName name="vat_2" localSheetId="11">#REF!</definedName>
    <definedName name="vat_2" localSheetId="7">#REF!</definedName>
    <definedName name="vat_2">#REF!</definedName>
    <definedName name="vat_3" localSheetId="8">#REF!</definedName>
    <definedName name="vat_3" localSheetId="9">#REF!</definedName>
    <definedName name="vat_3" localSheetId="11">#REF!</definedName>
    <definedName name="vat_3" localSheetId="7">#REF!</definedName>
    <definedName name="vat_3">#REF!</definedName>
    <definedName name="vfdb" localSheetId="3">#REF!</definedName>
    <definedName name="vfdb" localSheetId="8">#REF!</definedName>
    <definedName name="vfdb" localSheetId="9">#REF!</definedName>
    <definedName name="vfdb" localSheetId="11">#REF!</definedName>
    <definedName name="vfdb" localSheetId="7">#REF!</definedName>
    <definedName name="vfdb">#REF!</definedName>
    <definedName name="vibrator" localSheetId="8">#REF!</definedName>
    <definedName name="vibrator" localSheetId="9">#REF!</definedName>
    <definedName name="vibrator" localSheetId="11">#REF!</definedName>
    <definedName name="vibrator" localSheetId="7">#REF!</definedName>
    <definedName name="vibrator">#REF!</definedName>
    <definedName name="vibro" localSheetId="8">#REF!</definedName>
    <definedName name="vibro" localSheetId="9">#REF!</definedName>
    <definedName name="vibro" localSheetId="11">#REF!</definedName>
    <definedName name="vibro" localSheetId="7">#REF!</definedName>
    <definedName name="vibro">#REF!</definedName>
    <definedName name="vignesh" localSheetId="4">#REF!</definedName>
    <definedName name="vignesh" localSheetId="5">#REF!</definedName>
    <definedName name="vignesh" localSheetId="8">#REF!</definedName>
    <definedName name="vignesh" localSheetId="9">#REF!</definedName>
    <definedName name="vignesh" localSheetId="11">#REF!</definedName>
    <definedName name="vignesh" localSheetId="2">#REF!</definedName>
    <definedName name="vignesh" localSheetId="7">#REF!</definedName>
    <definedName name="vignesh">#REF!</definedName>
    <definedName name="W" localSheetId="4">#REF!</definedName>
    <definedName name="W" localSheetId="10">#REF!</definedName>
    <definedName name="W" localSheetId="8">#REF!</definedName>
    <definedName name="W" localSheetId="9">#REF!</definedName>
    <definedName name="W" localSheetId="11">#REF!</definedName>
    <definedName name="W" localSheetId="2">#REF!</definedName>
    <definedName name="W" localSheetId="7">#REF!</definedName>
    <definedName name="W">#REF!</definedName>
    <definedName name="wa" localSheetId="8">#REF!</definedName>
    <definedName name="wa" localSheetId="9">#REF!</definedName>
    <definedName name="wa" localSheetId="11">#REF!</definedName>
    <definedName name="wa" localSheetId="7">#REF!</definedName>
    <definedName name="wa">#REF!</definedName>
    <definedName name="wa_12" localSheetId="8">#REF!</definedName>
    <definedName name="wa_12" localSheetId="9">#REF!</definedName>
    <definedName name="wa_12" localSheetId="11">#REF!</definedName>
    <definedName name="wa_12" localSheetId="7">#REF!</definedName>
    <definedName name="wa_12">#REF!</definedName>
    <definedName name="wa_13" localSheetId="8">#REF!</definedName>
    <definedName name="wa_13" localSheetId="9">#REF!</definedName>
    <definedName name="wa_13" localSheetId="11">#REF!</definedName>
    <definedName name="wa_13" localSheetId="7">#REF!</definedName>
    <definedName name="wa_13">#REF!</definedName>
    <definedName name="wa_14" localSheetId="8">#REF!</definedName>
    <definedName name="wa_14" localSheetId="9">#REF!</definedName>
    <definedName name="wa_14" localSheetId="11">#REF!</definedName>
    <definedName name="wa_14" localSheetId="7">#REF!</definedName>
    <definedName name="wa_14">#REF!</definedName>
    <definedName name="wa_15" localSheetId="8">#REF!</definedName>
    <definedName name="wa_15" localSheetId="9">#REF!</definedName>
    <definedName name="wa_15" localSheetId="11">#REF!</definedName>
    <definedName name="wa_15" localSheetId="7">#REF!</definedName>
    <definedName name="wa_15">#REF!</definedName>
    <definedName name="wa_16" localSheetId="8">#REF!</definedName>
    <definedName name="wa_16" localSheetId="9">#REF!</definedName>
    <definedName name="wa_16" localSheetId="11">#REF!</definedName>
    <definedName name="wa_16" localSheetId="7">#REF!</definedName>
    <definedName name="wa_16">#REF!</definedName>
    <definedName name="wa_17" localSheetId="8">#REF!</definedName>
    <definedName name="wa_17" localSheetId="9">#REF!</definedName>
    <definedName name="wa_17" localSheetId="11">#REF!</definedName>
    <definedName name="wa_17" localSheetId="7">#REF!</definedName>
    <definedName name="wa_17">#REF!</definedName>
    <definedName name="wa_19" localSheetId="8">#REF!</definedName>
    <definedName name="wa_19" localSheetId="9">#REF!</definedName>
    <definedName name="wa_19" localSheetId="11">#REF!</definedName>
    <definedName name="wa_19" localSheetId="7">#REF!</definedName>
    <definedName name="wa_19">#REF!</definedName>
    <definedName name="wa_2" localSheetId="8">#REF!</definedName>
    <definedName name="wa_2" localSheetId="9">#REF!</definedName>
    <definedName name="wa_2" localSheetId="11">#REF!</definedName>
    <definedName name="wa_2" localSheetId="7">#REF!</definedName>
    <definedName name="wa_2">#REF!</definedName>
    <definedName name="wa_20" localSheetId="8">#REF!</definedName>
    <definedName name="wa_20" localSheetId="9">#REF!</definedName>
    <definedName name="wa_20" localSheetId="11">#REF!</definedName>
    <definedName name="wa_20" localSheetId="7">#REF!</definedName>
    <definedName name="wa_20">#REF!</definedName>
    <definedName name="wa_21" localSheetId="8">#REF!</definedName>
    <definedName name="wa_21" localSheetId="9">#REF!</definedName>
    <definedName name="wa_21" localSheetId="11">#REF!</definedName>
    <definedName name="wa_21" localSheetId="7">#REF!</definedName>
    <definedName name="wa_21">#REF!</definedName>
    <definedName name="wa_23" localSheetId="8">#REF!</definedName>
    <definedName name="wa_23" localSheetId="9">#REF!</definedName>
    <definedName name="wa_23" localSheetId="11">#REF!</definedName>
    <definedName name="wa_23" localSheetId="7">#REF!</definedName>
    <definedName name="wa_23">#REF!</definedName>
    <definedName name="wa_3" localSheetId="8">#REF!</definedName>
    <definedName name="wa_3" localSheetId="9">#REF!</definedName>
    <definedName name="wa_3" localSheetId="11">#REF!</definedName>
    <definedName name="wa_3" localSheetId="7">#REF!</definedName>
    <definedName name="wa_3">#REF!</definedName>
    <definedName name="water" localSheetId="8">#REF!</definedName>
    <definedName name="water" localSheetId="9">#REF!</definedName>
    <definedName name="water" localSheetId="11">#REF!</definedName>
    <definedName name="water" localSheetId="7">#REF!</definedName>
    <definedName name="water">#REF!</definedName>
    <definedName name="watertank" localSheetId="8">#REF!</definedName>
    <definedName name="watertank" localSheetId="9">#REF!</definedName>
    <definedName name="watertank" localSheetId="11">#REF!</definedName>
    <definedName name="watertank" localSheetId="7">#REF!</definedName>
    <definedName name="watertank">#REF!</definedName>
    <definedName name="watertanker" localSheetId="8">#REF!</definedName>
    <definedName name="watertanker" localSheetId="9">#REF!</definedName>
    <definedName name="watertanker" localSheetId="11">#REF!</definedName>
    <definedName name="watertanker" localSheetId="7">#REF!</definedName>
    <definedName name="watertanker">#REF!</definedName>
    <definedName name="wbeam" localSheetId="8">#REF!</definedName>
    <definedName name="wbeam" localSheetId="9">#REF!</definedName>
    <definedName name="wbeam" localSheetId="11">#REF!</definedName>
    <definedName name="wbeam" localSheetId="7">#REF!</definedName>
    <definedName name="wbeam">#REF!</definedName>
    <definedName name="Wc" localSheetId="8">#REF!</definedName>
    <definedName name="Wc" localSheetId="9">#REF!</definedName>
    <definedName name="Wc" localSheetId="11">#REF!</definedName>
    <definedName name="Wc" localSheetId="7">#REF!</definedName>
    <definedName name="Wc">#REF!</definedName>
    <definedName name="wc_1" localSheetId="8">#REF!</definedName>
    <definedName name="wc_1" localSheetId="9">#REF!</definedName>
    <definedName name="wc_1" localSheetId="11">#REF!</definedName>
    <definedName name="wc_1" localSheetId="7">#REF!</definedName>
    <definedName name="wc_1">#REF!</definedName>
    <definedName name="wc_13" localSheetId="8">#REF!</definedName>
    <definedName name="wc_13" localSheetId="9">#REF!</definedName>
    <definedName name="wc_13" localSheetId="11">#REF!</definedName>
    <definedName name="wc_13" localSheetId="7">#REF!</definedName>
    <definedName name="wc_13">#REF!</definedName>
    <definedName name="wc_14" localSheetId="8">#REF!</definedName>
    <definedName name="wc_14" localSheetId="9">#REF!</definedName>
    <definedName name="wc_14" localSheetId="11">#REF!</definedName>
    <definedName name="wc_14" localSheetId="7">#REF!</definedName>
    <definedName name="wc_14">#REF!</definedName>
    <definedName name="wc_15" localSheetId="8">#REF!</definedName>
    <definedName name="wc_15" localSheetId="9">#REF!</definedName>
    <definedName name="wc_15" localSheetId="11">#REF!</definedName>
    <definedName name="wc_15" localSheetId="7">#REF!</definedName>
    <definedName name="wc_15">#REF!</definedName>
    <definedName name="wc_16" localSheetId="8">#REF!</definedName>
    <definedName name="wc_16" localSheetId="9">#REF!</definedName>
    <definedName name="wc_16" localSheetId="11">#REF!</definedName>
    <definedName name="wc_16" localSheetId="7">#REF!</definedName>
    <definedName name="wc_16">#REF!</definedName>
    <definedName name="wc_17" localSheetId="8">#REF!</definedName>
    <definedName name="wc_17" localSheetId="9">#REF!</definedName>
    <definedName name="wc_17" localSheetId="11">#REF!</definedName>
    <definedName name="wc_17" localSheetId="7">#REF!</definedName>
    <definedName name="wc_17">#REF!</definedName>
    <definedName name="wc_19" localSheetId="8">#REF!</definedName>
    <definedName name="wc_19" localSheetId="9">#REF!</definedName>
    <definedName name="wc_19" localSheetId="11">#REF!</definedName>
    <definedName name="wc_19" localSheetId="7">#REF!</definedName>
    <definedName name="wc_19">#REF!</definedName>
    <definedName name="wc_20" localSheetId="8">#REF!</definedName>
    <definedName name="wc_20" localSheetId="9">#REF!</definedName>
    <definedName name="wc_20" localSheetId="11">#REF!</definedName>
    <definedName name="wc_20" localSheetId="7">#REF!</definedName>
    <definedName name="wc_20">#REF!</definedName>
    <definedName name="wc_21" localSheetId="8">#REF!</definedName>
    <definedName name="wc_21" localSheetId="9">#REF!</definedName>
    <definedName name="wc_21" localSheetId="11">#REF!</definedName>
    <definedName name="wc_21" localSheetId="7">#REF!</definedName>
    <definedName name="wc_21">#REF!</definedName>
    <definedName name="wc_23" localSheetId="8">#REF!</definedName>
    <definedName name="wc_23" localSheetId="9">#REF!</definedName>
    <definedName name="wc_23" localSheetId="11">#REF!</definedName>
    <definedName name="wc_23" localSheetId="7">#REF!</definedName>
    <definedName name="wc_23">#REF!</definedName>
    <definedName name="wc_3" localSheetId="8">#REF!</definedName>
    <definedName name="wc_3" localSheetId="9">#REF!</definedName>
    <definedName name="wc_3" localSheetId="11">#REF!</definedName>
    <definedName name="wc_3" localSheetId="7">#REF!</definedName>
    <definedName name="wc_3">#REF!</definedName>
    <definedName name="WCL">[22]girder!$H$56</definedName>
    <definedName name="WCTHK">[6]girder!$H$52</definedName>
    <definedName name="we" localSheetId="3">#REF!</definedName>
    <definedName name="we" localSheetId="8">#REF!</definedName>
    <definedName name="we" localSheetId="9">#REF!</definedName>
    <definedName name="we" localSheetId="11">#REF!</definedName>
    <definedName name="we" localSheetId="7">#REF!</definedName>
    <definedName name="we">#REF!</definedName>
    <definedName name="we_13" localSheetId="3">#REF!</definedName>
    <definedName name="we_13" localSheetId="8">#REF!</definedName>
    <definedName name="we_13" localSheetId="9">#REF!</definedName>
    <definedName name="we_13" localSheetId="11">#REF!</definedName>
    <definedName name="we_13" localSheetId="7">#REF!</definedName>
    <definedName name="we_13">#REF!</definedName>
    <definedName name="we_14" localSheetId="3">#REF!</definedName>
    <definedName name="we_14" localSheetId="8">#REF!</definedName>
    <definedName name="we_14" localSheetId="9">#REF!</definedName>
    <definedName name="we_14" localSheetId="11">#REF!</definedName>
    <definedName name="we_14" localSheetId="7">#REF!</definedName>
    <definedName name="we_14">#REF!</definedName>
    <definedName name="we_15" localSheetId="8">#REF!</definedName>
    <definedName name="we_15" localSheetId="9">#REF!</definedName>
    <definedName name="we_15" localSheetId="11">#REF!</definedName>
    <definedName name="we_15" localSheetId="7">#REF!</definedName>
    <definedName name="we_15">#REF!</definedName>
    <definedName name="we_16" localSheetId="8">#REF!</definedName>
    <definedName name="we_16" localSheetId="9">#REF!</definedName>
    <definedName name="we_16" localSheetId="11">#REF!</definedName>
    <definedName name="we_16" localSheetId="7">#REF!</definedName>
    <definedName name="we_16">#REF!</definedName>
    <definedName name="we_17" localSheetId="8">#REF!</definedName>
    <definedName name="we_17" localSheetId="9">#REF!</definedName>
    <definedName name="we_17" localSheetId="11">#REF!</definedName>
    <definedName name="we_17" localSheetId="7">#REF!</definedName>
    <definedName name="we_17">#REF!</definedName>
    <definedName name="we_19" localSheetId="8">#REF!</definedName>
    <definedName name="we_19" localSheetId="9">#REF!</definedName>
    <definedName name="we_19" localSheetId="11">#REF!</definedName>
    <definedName name="we_19" localSheetId="7">#REF!</definedName>
    <definedName name="we_19">#REF!</definedName>
    <definedName name="we_20" localSheetId="8">#REF!</definedName>
    <definedName name="we_20" localSheetId="9">#REF!</definedName>
    <definedName name="we_20" localSheetId="11">#REF!</definedName>
    <definedName name="we_20" localSheetId="7">#REF!</definedName>
    <definedName name="we_20">#REF!</definedName>
    <definedName name="we_21" localSheetId="8">#REF!</definedName>
    <definedName name="we_21" localSheetId="9">#REF!</definedName>
    <definedName name="we_21" localSheetId="11">#REF!</definedName>
    <definedName name="we_21" localSheetId="7">#REF!</definedName>
    <definedName name="we_21">#REF!</definedName>
    <definedName name="we_23" localSheetId="8">#REF!</definedName>
    <definedName name="we_23" localSheetId="9">#REF!</definedName>
    <definedName name="we_23" localSheetId="11">#REF!</definedName>
    <definedName name="we_23" localSheetId="7">#REF!</definedName>
    <definedName name="we_23">#REF!</definedName>
    <definedName name="we_3" localSheetId="8">#REF!</definedName>
    <definedName name="we_3" localSheetId="9">#REF!</definedName>
    <definedName name="we_3" localSheetId="11">#REF!</definedName>
    <definedName name="we_3" localSheetId="7">#REF!</definedName>
    <definedName name="we_3">#REF!</definedName>
    <definedName name="Welder" localSheetId="8">#REF!</definedName>
    <definedName name="Welder" localSheetId="9">#REF!</definedName>
    <definedName name="Welder" localSheetId="11">#REF!</definedName>
    <definedName name="Welder" localSheetId="7">#REF!</definedName>
    <definedName name="Welder">#REF!</definedName>
    <definedName name="welderhelper" localSheetId="8">#REF!</definedName>
    <definedName name="welderhelper" localSheetId="9">#REF!</definedName>
    <definedName name="welderhelper" localSheetId="11">#REF!</definedName>
    <definedName name="welderhelper" localSheetId="7">#REF!</definedName>
    <definedName name="welderhelper">#REF!</definedName>
    <definedName name="wh" localSheetId="8">#REF!</definedName>
    <definedName name="wh" localSheetId="9">#REF!</definedName>
    <definedName name="wh" localSheetId="11">#REF!</definedName>
    <definedName name="wh" localSheetId="7">#REF!</definedName>
    <definedName name="wh">#REF!</definedName>
    <definedName name="wh_12" localSheetId="8">#REF!</definedName>
    <definedName name="wh_12" localSheetId="9">#REF!</definedName>
    <definedName name="wh_12" localSheetId="11">#REF!</definedName>
    <definedName name="wh_12" localSheetId="7">#REF!</definedName>
    <definedName name="wh_12">#REF!</definedName>
    <definedName name="wh_13" localSheetId="8">#REF!</definedName>
    <definedName name="wh_13" localSheetId="9">#REF!</definedName>
    <definedName name="wh_13" localSheetId="11">#REF!</definedName>
    <definedName name="wh_13" localSheetId="7">#REF!</definedName>
    <definedName name="wh_13">#REF!</definedName>
    <definedName name="wh_14" localSheetId="8">#REF!</definedName>
    <definedName name="wh_14" localSheetId="9">#REF!</definedName>
    <definedName name="wh_14" localSheetId="11">#REF!</definedName>
    <definedName name="wh_14" localSheetId="7">#REF!</definedName>
    <definedName name="wh_14">#REF!</definedName>
    <definedName name="wh_15" localSheetId="8">#REF!</definedName>
    <definedName name="wh_15" localSheetId="9">#REF!</definedName>
    <definedName name="wh_15" localSheetId="11">#REF!</definedName>
    <definedName name="wh_15" localSheetId="7">#REF!</definedName>
    <definedName name="wh_15">#REF!</definedName>
    <definedName name="wh_16" localSheetId="8">#REF!</definedName>
    <definedName name="wh_16" localSheetId="9">#REF!</definedName>
    <definedName name="wh_16" localSheetId="11">#REF!</definedName>
    <definedName name="wh_16" localSheetId="7">#REF!</definedName>
    <definedName name="wh_16">#REF!</definedName>
    <definedName name="wh_17" localSheetId="8">#REF!</definedName>
    <definedName name="wh_17" localSheetId="9">#REF!</definedName>
    <definedName name="wh_17" localSheetId="11">#REF!</definedName>
    <definedName name="wh_17" localSheetId="7">#REF!</definedName>
    <definedName name="wh_17">#REF!</definedName>
    <definedName name="wh_19" localSheetId="8">#REF!</definedName>
    <definedName name="wh_19" localSheetId="9">#REF!</definedName>
    <definedName name="wh_19" localSheetId="11">#REF!</definedName>
    <definedName name="wh_19" localSheetId="7">#REF!</definedName>
    <definedName name="wh_19">#REF!</definedName>
    <definedName name="wh_2" localSheetId="8">#REF!</definedName>
    <definedName name="wh_2" localSheetId="9">#REF!</definedName>
    <definedName name="wh_2" localSheetId="11">#REF!</definedName>
    <definedName name="wh_2" localSheetId="7">#REF!</definedName>
    <definedName name="wh_2">#REF!</definedName>
    <definedName name="wh_20" localSheetId="8">#REF!</definedName>
    <definedName name="wh_20" localSheetId="9">#REF!</definedName>
    <definedName name="wh_20" localSheetId="11">#REF!</definedName>
    <definedName name="wh_20" localSheetId="7">#REF!</definedName>
    <definedName name="wh_20">#REF!</definedName>
    <definedName name="wh_21" localSheetId="8">#REF!</definedName>
    <definedName name="wh_21" localSheetId="9">#REF!</definedName>
    <definedName name="wh_21" localSheetId="11">#REF!</definedName>
    <definedName name="wh_21" localSheetId="7">#REF!</definedName>
    <definedName name="wh_21">#REF!</definedName>
    <definedName name="wh_23" localSheetId="8">#REF!</definedName>
    <definedName name="wh_23" localSheetId="9">#REF!</definedName>
    <definedName name="wh_23" localSheetId="11">#REF!</definedName>
    <definedName name="wh_23" localSheetId="7">#REF!</definedName>
    <definedName name="wh_23">#REF!</definedName>
    <definedName name="wh_3" localSheetId="8">#REF!</definedName>
    <definedName name="wh_3" localSheetId="9">#REF!</definedName>
    <definedName name="wh_3" localSheetId="11">#REF!</definedName>
    <definedName name="wh_3" localSheetId="7">#REF!</definedName>
    <definedName name="wh_3">#REF!</definedName>
    <definedName name="whc" localSheetId="8">#REF!</definedName>
    <definedName name="whc" localSheetId="9">#REF!</definedName>
    <definedName name="whc" localSheetId="11">#REF!</definedName>
    <definedName name="whc" localSheetId="7">#REF!</definedName>
    <definedName name="whc">#REF!</definedName>
    <definedName name="whc_12" localSheetId="8">#REF!</definedName>
    <definedName name="whc_12" localSheetId="9">#REF!</definedName>
    <definedName name="whc_12" localSheetId="11">#REF!</definedName>
    <definedName name="whc_12" localSheetId="7">#REF!</definedName>
    <definedName name="whc_12">#REF!</definedName>
    <definedName name="whc_13" localSheetId="8">#REF!</definedName>
    <definedName name="whc_13" localSheetId="9">#REF!</definedName>
    <definedName name="whc_13" localSheetId="11">#REF!</definedName>
    <definedName name="whc_13" localSheetId="7">#REF!</definedName>
    <definedName name="whc_13">#REF!</definedName>
    <definedName name="whc_15" localSheetId="8">#REF!</definedName>
    <definedName name="whc_15" localSheetId="9">#REF!</definedName>
    <definedName name="whc_15" localSheetId="11">#REF!</definedName>
    <definedName name="whc_15" localSheetId="7">#REF!</definedName>
    <definedName name="whc_15">#REF!</definedName>
    <definedName name="whc_16" localSheetId="8">#REF!</definedName>
    <definedName name="whc_16" localSheetId="9">#REF!</definedName>
    <definedName name="whc_16" localSheetId="11">#REF!</definedName>
    <definedName name="whc_16" localSheetId="7">#REF!</definedName>
    <definedName name="whc_16">#REF!</definedName>
    <definedName name="whc_17" localSheetId="8">#REF!</definedName>
    <definedName name="whc_17" localSheetId="9">#REF!</definedName>
    <definedName name="whc_17" localSheetId="11">#REF!</definedName>
    <definedName name="whc_17" localSheetId="7">#REF!</definedName>
    <definedName name="whc_17">#REF!</definedName>
    <definedName name="whc_2" localSheetId="8">'[16]2.civil-RA'!#REF!</definedName>
    <definedName name="whc_2" localSheetId="9">'[16]2.civil-RA'!#REF!</definedName>
    <definedName name="whc_2" localSheetId="11">'[16]2.civil-RA'!#REF!</definedName>
    <definedName name="whc_2" localSheetId="7">'[16]2.civil-RA'!#REF!</definedName>
    <definedName name="whc_2">'[16]2.civil-RA'!#REF!</definedName>
    <definedName name="wl" localSheetId="3">#REF!</definedName>
    <definedName name="wl" localSheetId="8">#REF!</definedName>
    <definedName name="wl" localSheetId="9">#REF!</definedName>
    <definedName name="wl" localSheetId="11">#REF!</definedName>
    <definedName name="wl" localSheetId="7">#REF!</definedName>
    <definedName name="wl">#REF!</definedName>
    <definedName name="wmmplant" localSheetId="3">#REF!</definedName>
    <definedName name="wmmplant" localSheetId="8">#REF!</definedName>
    <definedName name="wmmplant" localSheetId="9">#REF!</definedName>
    <definedName name="wmmplant" localSheetId="11">#REF!</definedName>
    <definedName name="wmmplant" localSheetId="7">#REF!</definedName>
    <definedName name="wmmplant">#REF!</definedName>
    <definedName name="work">'[47]RA-markate'!$A$389:$B$1034</definedName>
    <definedName name="wp" localSheetId="3">#REF!</definedName>
    <definedName name="wp" localSheetId="8">#REF!</definedName>
    <definedName name="wp" localSheetId="9">#REF!</definedName>
    <definedName name="wp" localSheetId="11">#REF!</definedName>
    <definedName name="wp" localSheetId="7">#REF!</definedName>
    <definedName name="wp">#REF!</definedName>
    <definedName name="WTP" localSheetId="3">#REF!</definedName>
    <definedName name="WTP" localSheetId="8">#REF!</definedName>
    <definedName name="WTP" localSheetId="9">#REF!</definedName>
    <definedName name="WTP" localSheetId="11">#REF!</definedName>
    <definedName name="WTP" localSheetId="7">#REF!</definedName>
    <definedName name="WTP">#REF!</definedName>
    <definedName name="ww" localSheetId="3">#REF!</definedName>
    <definedName name="ww" localSheetId="8">#REF!</definedName>
    <definedName name="ww" localSheetId="9">#REF!</definedName>
    <definedName name="ww" localSheetId="11">#REF!</definedName>
    <definedName name="ww" localSheetId="7">#REF!</definedName>
    <definedName name="ww">#REF!</definedName>
    <definedName name="ww_13" localSheetId="8">#REF!</definedName>
    <definedName name="ww_13" localSheetId="9">#REF!</definedName>
    <definedName name="ww_13" localSheetId="11">#REF!</definedName>
    <definedName name="ww_13" localSheetId="7">#REF!</definedName>
    <definedName name="ww_13">#REF!</definedName>
    <definedName name="ww_14" localSheetId="8">#REF!</definedName>
    <definedName name="ww_14" localSheetId="9">#REF!</definedName>
    <definedName name="ww_14" localSheetId="11">#REF!</definedName>
    <definedName name="ww_14" localSheetId="7">#REF!</definedName>
    <definedName name="ww_14">#REF!</definedName>
    <definedName name="ww_15" localSheetId="8">#REF!</definedName>
    <definedName name="ww_15" localSheetId="9">#REF!</definedName>
    <definedName name="ww_15" localSheetId="11">#REF!</definedName>
    <definedName name="ww_15" localSheetId="7">#REF!</definedName>
    <definedName name="ww_15">#REF!</definedName>
    <definedName name="ww_16" localSheetId="8">#REF!</definedName>
    <definedName name="ww_16" localSheetId="9">#REF!</definedName>
    <definedName name="ww_16" localSheetId="11">#REF!</definedName>
    <definedName name="ww_16" localSheetId="7">#REF!</definedName>
    <definedName name="ww_16">#REF!</definedName>
    <definedName name="ww_17" localSheetId="8">#REF!</definedName>
    <definedName name="ww_17" localSheetId="9">#REF!</definedName>
    <definedName name="ww_17" localSheetId="11">#REF!</definedName>
    <definedName name="ww_17" localSheetId="7">#REF!</definedName>
    <definedName name="ww_17">#REF!</definedName>
    <definedName name="ww_19" localSheetId="8">#REF!</definedName>
    <definedName name="ww_19" localSheetId="9">#REF!</definedName>
    <definedName name="ww_19" localSheetId="11">#REF!</definedName>
    <definedName name="ww_19" localSheetId="7">#REF!</definedName>
    <definedName name="ww_19">#REF!</definedName>
    <definedName name="ww_20" localSheetId="8">#REF!</definedName>
    <definedName name="ww_20" localSheetId="9">#REF!</definedName>
    <definedName name="ww_20" localSheetId="11">#REF!</definedName>
    <definedName name="ww_20" localSheetId="7">#REF!</definedName>
    <definedName name="ww_20">#REF!</definedName>
    <definedName name="ww_21" localSheetId="8">#REF!</definedName>
    <definedName name="ww_21" localSheetId="9">#REF!</definedName>
    <definedName name="ww_21" localSheetId="11">#REF!</definedName>
    <definedName name="ww_21" localSheetId="7">#REF!</definedName>
    <definedName name="ww_21">#REF!</definedName>
    <definedName name="ww_23" localSheetId="8">#REF!</definedName>
    <definedName name="ww_23" localSheetId="9">#REF!</definedName>
    <definedName name="ww_23" localSheetId="11">#REF!</definedName>
    <definedName name="ww_23" localSheetId="7">#REF!</definedName>
    <definedName name="ww_23">#REF!</definedName>
    <definedName name="ww_3" localSheetId="8">#REF!</definedName>
    <definedName name="ww_3" localSheetId="9">#REF!</definedName>
    <definedName name="ww_3" localSheetId="11">#REF!</definedName>
    <definedName name="ww_3" localSheetId="7">#REF!</definedName>
    <definedName name="ww_3">#REF!</definedName>
    <definedName name="ww2_13" localSheetId="8">#REF!</definedName>
    <definedName name="ww2_13" localSheetId="9">#REF!</definedName>
    <definedName name="ww2_13" localSheetId="11">#REF!</definedName>
    <definedName name="ww2_13" localSheetId="7">#REF!</definedName>
    <definedName name="ww2_13">#REF!</definedName>
    <definedName name="ww2_14" localSheetId="8">#REF!</definedName>
    <definedName name="ww2_14" localSheetId="9">#REF!</definedName>
    <definedName name="ww2_14" localSheetId="11">#REF!</definedName>
    <definedName name="ww2_14" localSheetId="7">#REF!</definedName>
    <definedName name="ww2_14">#REF!</definedName>
    <definedName name="ww2_15" localSheetId="8">#REF!</definedName>
    <definedName name="ww2_15" localSheetId="9">#REF!</definedName>
    <definedName name="ww2_15" localSheetId="11">#REF!</definedName>
    <definedName name="ww2_15" localSheetId="7">#REF!</definedName>
    <definedName name="ww2_15">#REF!</definedName>
    <definedName name="ww2_16" localSheetId="8">#REF!</definedName>
    <definedName name="ww2_16" localSheetId="9">#REF!</definedName>
    <definedName name="ww2_16" localSheetId="11">#REF!</definedName>
    <definedName name="ww2_16" localSheetId="7">#REF!</definedName>
    <definedName name="ww2_16">#REF!</definedName>
    <definedName name="ww2_17" localSheetId="8">#REF!</definedName>
    <definedName name="ww2_17" localSheetId="9">#REF!</definedName>
    <definedName name="ww2_17" localSheetId="11">#REF!</definedName>
    <definedName name="ww2_17" localSheetId="7">#REF!</definedName>
    <definedName name="ww2_17">#REF!</definedName>
    <definedName name="ww2_19" localSheetId="8">#REF!</definedName>
    <definedName name="ww2_19" localSheetId="9">#REF!</definedName>
    <definedName name="ww2_19" localSheetId="11">#REF!</definedName>
    <definedName name="ww2_19" localSheetId="7">#REF!</definedName>
    <definedName name="ww2_19">#REF!</definedName>
    <definedName name="ww2_20" localSheetId="8">#REF!</definedName>
    <definedName name="ww2_20" localSheetId="9">#REF!</definedName>
    <definedName name="ww2_20" localSheetId="11">#REF!</definedName>
    <definedName name="ww2_20" localSheetId="7">#REF!</definedName>
    <definedName name="ww2_20">#REF!</definedName>
    <definedName name="ww2_23" localSheetId="8">#REF!</definedName>
    <definedName name="ww2_23" localSheetId="9">#REF!</definedName>
    <definedName name="ww2_23" localSheetId="11">#REF!</definedName>
    <definedName name="ww2_23" localSheetId="7">#REF!</definedName>
    <definedName name="ww2_23">#REF!</definedName>
    <definedName name="ww2_3" localSheetId="8">#REF!</definedName>
    <definedName name="ww2_3" localSheetId="9">#REF!</definedName>
    <definedName name="ww2_3" localSheetId="11">#REF!</definedName>
    <definedName name="ww2_3" localSheetId="7">#REF!</definedName>
    <definedName name="ww2_3">#REF!</definedName>
    <definedName name="xgjhvfxfhkl" localSheetId="8">#REF!</definedName>
    <definedName name="xgjhvfxfhkl" localSheetId="9">#REF!</definedName>
    <definedName name="xgjhvfxfhkl" localSheetId="11">#REF!</definedName>
    <definedName name="xgjhvfxfhkl" localSheetId="7">#REF!</definedName>
    <definedName name="xgjhvfxfhkl">#REF!</definedName>
    <definedName name="xx" localSheetId="8">#REF!</definedName>
    <definedName name="xx" localSheetId="9">#REF!</definedName>
    <definedName name="xx" localSheetId="11">#REF!</definedName>
    <definedName name="xx" localSheetId="7">#REF!</definedName>
    <definedName name="xx">#REF!</definedName>
  </definedNames>
  <calcPr calcId="124519"/>
</workbook>
</file>

<file path=xl/calcChain.xml><?xml version="1.0" encoding="utf-8"?>
<calcChain xmlns="http://schemas.openxmlformats.org/spreadsheetml/2006/main">
  <c r="H104" i="12"/>
  <c r="N104"/>
  <c r="L104"/>
  <c r="J104"/>
  <c r="H103"/>
  <c r="N103"/>
  <c r="L103"/>
  <c r="J103"/>
  <c r="H102"/>
  <c r="N102"/>
  <c r="L102"/>
  <c r="J102"/>
  <c r="H101"/>
  <c r="N101"/>
  <c r="L101"/>
  <c r="J101"/>
  <c r="H100"/>
  <c r="N100"/>
  <c r="L100"/>
  <c r="J100"/>
  <c r="H99"/>
  <c r="N99"/>
  <c r="L99"/>
  <c r="J99"/>
  <c r="H98"/>
  <c r="N98"/>
  <c r="L98"/>
  <c r="J98"/>
  <c r="H97"/>
  <c r="N97"/>
  <c r="L97"/>
  <c r="J97"/>
  <c r="H96"/>
  <c r="N96"/>
  <c r="L96"/>
  <c r="J96"/>
  <c r="H95"/>
  <c r="N95"/>
  <c r="L95"/>
  <c r="J95"/>
  <c r="H94"/>
  <c r="N94"/>
  <c r="L94"/>
  <c r="J94"/>
  <c r="H93"/>
  <c r="N93"/>
  <c r="L93"/>
  <c r="J93"/>
  <c r="H92"/>
  <c r="N92"/>
  <c r="L92"/>
  <c r="J92"/>
  <c r="H91"/>
  <c r="N91"/>
  <c r="L91"/>
  <c r="J91"/>
  <c r="H90"/>
  <c r="N90"/>
  <c r="L90"/>
  <c r="J90"/>
  <c r="H89"/>
  <c r="N89"/>
  <c r="L89"/>
  <c r="J89"/>
  <c r="H88"/>
  <c r="N88"/>
  <c r="L88"/>
  <c r="J88"/>
  <c r="H87"/>
  <c r="N87"/>
  <c r="L87"/>
  <c r="J87"/>
  <c r="H86"/>
  <c r="N86"/>
  <c r="L86"/>
  <c r="J86"/>
  <c r="H85"/>
  <c r="N85"/>
  <c r="L85"/>
  <c r="J85"/>
  <c r="H84"/>
  <c r="N84"/>
  <c r="L84"/>
  <c r="J84"/>
  <c r="H83"/>
  <c r="N83"/>
  <c r="L83"/>
  <c r="J83"/>
  <c r="H82"/>
  <c r="N82"/>
  <c r="L82"/>
  <c r="J82"/>
  <c r="H81"/>
  <c r="N81"/>
  <c r="L81"/>
  <c r="J81"/>
  <c r="H80"/>
  <c r="N80"/>
  <c r="L80"/>
  <c r="J80"/>
  <c r="H79"/>
  <c r="N79"/>
  <c r="L79"/>
  <c r="J79"/>
  <c r="H78"/>
  <c r="N78"/>
  <c r="L78"/>
  <c r="J78"/>
  <c r="H77"/>
  <c r="N77"/>
  <c r="L77"/>
  <c r="J77"/>
  <c r="H76"/>
  <c r="N76"/>
  <c r="L76"/>
  <c r="J76"/>
  <c r="H75"/>
  <c r="N75"/>
  <c r="L75"/>
  <c r="J75"/>
  <c r="H74"/>
  <c r="N74"/>
  <c r="L74"/>
  <c r="J74"/>
  <c r="H73"/>
  <c r="N73"/>
  <c r="L73"/>
  <c r="J73"/>
  <c r="H72"/>
  <c r="N72"/>
  <c r="L72"/>
  <c r="J72"/>
  <c r="H71"/>
  <c r="N71"/>
  <c r="L71"/>
  <c r="J71"/>
  <c r="H70"/>
  <c r="N70"/>
  <c r="L70"/>
  <c r="J70"/>
  <c r="H69"/>
  <c r="N69"/>
  <c r="L69"/>
  <c r="J69"/>
  <c r="H68"/>
  <c r="N68"/>
  <c r="L68"/>
  <c r="J68"/>
  <c r="H67"/>
  <c r="N67"/>
  <c r="L67"/>
  <c r="J67"/>
  <c r="H66"/>
  <c r="N66"/>
  <c r="L66"/>
  <c r="J66"/>
  <c r="H65"/>
  <c r="N65"/>
  <c r="L65"/>
  <c r="J65"/>
  <c r="H64"/>
  <c r="N64"/>
  <c r="L64"/>
  <c r="J64"/>
  <c r="H63"/>
  <c r="N63"/>
  <c r="L63"/>
  <c r="J63"/>
  <c r="H62"/>
  <c r="N62"/>
  <c r="L62"/>
  <c r="J62"/>
  <c r="H61"/>
  <c r="N61"/>
  <c r="L61"/>
  <c r="J61"/>
  <c r="H60"/>
  <c r="N60"/>
  <c r="L60"/>
  <c r="J60"/>
  <c r="H59"/>
  <c r="N59"/>
  <c r="L59"/>
  <c r="J59"/>
  <c r="H58"/>
  <c r="N58"/>
  <c r="L58"/>
  <c r="J58"/>
  <c r="H57"/>
  <c r="N57"/>
  <c r="L57"/>
  <c r="J57"/>
  <c r="H56"/>
  <c r="N56"/>
  <c r="L56"/>
  <c r="J56"/>
  <c r="H55"/>
  <c r="N55"/>
  <c r="L55"/>
  <c r="J55"/>
  <c r="H54"/>
  <c r="N54"/>
  <c r="L54"/>
  <c r="J54"/>
  <c r="H53"/>
  <c r="N53"/>
  <c r="L53"/>
  <c r="J53"/>
  <c r="H52"/>
  <c r="N52"/>
  <c r="L52"/>
  <c r="J52"/>
  <c r="H51"/>
  <c r="N51"/>
  <c r="L51"/>
  <c r="J51"/>
  <c r="H50"/>
  <c r="N50"/>
  <c r="L50"/>
  <c r="J50"/>
  <c r="H49"/>
  <c r="N49"/>
  <c r="L49"/>
  <c r="J49"/>
  <c r="H48"/>
  <c r="N48"/>
  <c r="L48"/>
  <c r="J48"/>
  <c r="H47"/>
  <c r="N47"/>
  <c r="L47"/>
  <c r="J47"/>
  <c r="H46"/>
  <c r="N46"/>
  <c r="L46"/>
  <c r="J46"/>
  <c r="H45"/>
  <c r="N45"/>
  <c r="L45"/>
  <c r="J45"/>
  <c r="H44"/>
  <c r="N44"/>
  <c r="L44"/>
  <c r="J44"/>
  <c r="H43"/>
  <c r="N43"/>
  <c r="L43"/>
  <c r="J43"/>
  <c r="H42"/>
  <c r="N42"/>
  <c r="L42"/>
  <c r="J42"/>
  <c r="H41"/>
  <c r="N41"/>
  <c r="L41"/>
  <c r="J41"/>
  <c r="H40"/>
  <c r="N40"/>
  <c r="L40"/>
  <c r="J40"/>
  <c r="H39"/>
  <c r="N39"/>
  <c r="L39"/>
  <c r="J39"/>
  <c r="H38"/>
  <c r="N38"/>
  <c r="L38"/>
  <c r="J38"/>
  <c r="H37"/>
  <c r="N37"/>
  <c r="L37"/>
  <c r="J37"/>
  <c r="H36"/>
  <c r="N36"/>
  <c r="L36"/>
  <c r="J36"/>
  <c r="H35"/>
  <c r="N35"/>
  <c r="L35"/>
  <c r="J35"/>
  <c r="H34"/>
  <c r="N34"/>
  <c r="L34"/>
  <c r="J34"/>
  <c r="H33"/>
  <c r="N33"/>
  <c r="L33"/>
  <c r="J33"/>
  <c r="H32"/>
  <c r="N32"/>
  <c r="L32"/>
  <c r="J32"/>
  <c r="H31"/>
  <c r="N31"/>
  <c r="L31"/>
  <c r="J31"/>
  <c r="H30"/>
  <c r="N30"/>
  <c r="L30"/>
  <c r="J30"/>
  <c r="H29"/>
  <c r="N29"/>
  <c r="L29"/>
  <c r="J29"/>
  <c r="H28"/>
  <c r="N28"/>
  <c r="L28"/>
  <c r="J28"/>
  <c r="H27"/>
  <c r="Q27"/>
  <c r="N27"/>
  <c r="L27"/>
  <c r="J27"/>
  <c r="H26"/>
  <c r="N26"/>
  <c r="L26"/>
  <c r="J26"/>
  <c r="H25"/>
  <c r="N25"/>
  <c r="L25"/>
  <c r="J25"/>
  <c r="H24"/>
  <c r="N24"/>
  <c r="L24"/>
  <c r="J24"/>
  <c r="H23"/>
  <c r="N23"/>
  <c r="L23"/>
  <c r="J23"/>
  <c r="H22"/>
  <c r="N22"/>
  <c r="L22"/>
  <c r="J22"/>
  <c r="H21"/>
  <c r="N21"/>
  <c r="L21"/>
  <c r="J21"/>
  <c r="H20"/>
  <c r="N20"/>
  <c r="L20"/>
  <c r="J20"/>
  <c r="H19"/>
  <c r="N19"/>
  <c r="L19"/>
  <c r="J19"/>
  <c r="H17"/>
  <c r="N17"/>
  <c r="L17"/>
  <c r="J17"/>
  <c r="H16"/>
  <c r="N16"/>
  <c r="L16"/>
  <c r="J16"/>
  <c r="H14"/>
  <c r="N14"/>
  <c r="L14"/>
  <c r="J14"/>
  <c r="H13"/>
  <c r="N13"/>
  <c r="L13"/>
  <c r="J13"/>
  <c r="H12"/>
  <c r="N12"/>
  <c r="L12"/>
  <c r="J12"/>
  <c r="H11"/>
  <c r="N11"/>
  <c r="L11"/>
  <c r="J11"/>
  <c r="H10"/>
  <c r="N10"/>
  <c r="L10"/>
  <c r="J10"/>
  <c r="H9"/>
  <c r="N9"/>
  <c r="L9"/>
  <c r="J9"/>
  <c r="H8"/>
  <c r="N8"/>
  <c r="L8"/>
  <c r="J8"/>
  <c r="H7"/>
  <c r="N7"/>
  <c r="L7"/>
  <c r="J7"/>
  <c r="H6"/>
  <c r="N6"/>
  <c r="L6"/>
  <c r="J6"/>
  <c r="H5"/>
  <c r="N5"/>
  <c r="L5"/>
  <c r="J5"/>
  <c r="H4"/>
  <c r="N4"/>
  <c r="L4"/>
  <c r="J4"/>
  <c r="H3"/>
  <c r="N3"/>
  <c r="L3"/>
  <c r="J3"/>
  <c r="H2"/>
  <c r="N2"/>
  <c r="L2"/>
  <c r="L105" s="1"/>
  <c r="J2"/>
  <c r="P6" i="9"/>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5"/>
  <c r="P106" s="1"/>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5"/>
  <c r="P107" i="11"/>
  <c r="P108" s="1"/>
  <c r="P109" s="1"/>
  <c r="P110" s="1"/>
  <c r="P106"/>
  <c r="P6"/>
  <c r="P7"/>
  <c r="P8"/>
  <c r="P9"/>
  <c r="P10"/>
  <c r="P11"/>
  <c r="P12"/>
  <c r="P13"/>
  <c r="P14"/>
  <c r="P15"/>
  <c r="P16"/>
  <c r="P17"/>
  <c r="P18"/>
  <c r="P19"/>
  <c r="P20"/>
  <c r="P21"/>
  <c r="P22"/>
  <c r="P23"/>
  <c r="P24"/>
  <c r="P25"/>
  <c r="P26"/>
  <c r="P27"/>
  <c r="P28"/>
  <c r="P29"/>
  <c r="P30"/>
  <c r="P31"/>
  <c r="P32"/>
  <c r="P33"/>
  <c r="P34"/>
  <c r="P35"/>
  <c r="P36"/>
  <c r="P37"/>
  <c r="P38"/>
  <c r="P39"/>
  <c r="P40"/>
  <c r="P41"/>
  <c r="P42"/>
  <c r="P43"/>
  <c r="P44"/>
  <c r="P45"/>
  <c r="P46"/>
  <c r="P47"/>
  <c r="P48"/>
  <c r="P49"/>
  <c r="P50"/>
  <c r="P51"/>
  <c r="P52"/>
  <c r="P53"/>
  <c r="P54"/>
  <c r="P55"/>
  <c r="P56"/>
  <c r="P57"/>
  <c r="P58"/>
  <c r="P59"/>
  <c r="P60"/>
  <c r="P61"/>
  <c r="P62"/>
  <c r="P63"/>
  <c r="P64"/>
  <c r="P65"/>
  <c r="P66"/>
  <c r="P67"/>
  <c r="P68"/>
  <c r="P69"/>
  <c r="P70"/>
  <c r="P71"/>
  <c r="P72"/>
  <c r="P73"/>
  <c r="P74"/>
  <c r="P75"/>
  <c r="P76"/>
  <c r="P77"/>
  <c r="P78"/>
  <c r="P79"/>
  <c r="P80"/>
  <c r="P81"/>
  <c r="P82"/>
  <c r="P83"/>
  <c r="P84"/>
  <c r="P85"/>
  <c r="P86"/>
  <c r="P87"/>
  <c r="P88"/>
  <c r="P89"/>
  <c r="P90"/>
  <c r="P91"/>
  <c r="P92"/>
  <c r="P93"/>
  <c r="P94"/>
  <c r="P95"/>
  <c r="P96"/>
  <c r="P97"/>
  <c r="P98"/>
  <c r="P99"/>
  <c r="P100"/>
  <c r="P101"/>
  <c r="P102"/>
  <c r="P103"/>
  <c r="P104"/>
  <c r="P105"/>
  <c r="P5"/>
  <c r="Q6"/>
  <c r="Q7"/>
  <c r="Q8"/>
  <c r="Q9"/>
  <c r="Q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71"/>
  <c r="Q72"/>
  <c r="Q73"/>
  <c r="Q74"/>
  <c r="Q75"/>
  <c r="Q76"/>
  <c r="Q77"/>
  <c r="Q78"/>
  <c r="Q79"/>
  <c r="Q80"/>
  <c r="Q81"/>
  <c r="Q82"/>
  <c r="Q83"/>
  <c r="Q84"/>
  <c r="Q85"/>
  <c r="Q86"/>
  <c r="Q87"/>
  <c r="Q88"/>
  <c r="Q89"/>
  <c r="Q90"/>
  <c r="Q91"/>
  <c r="Q92"/>
  <c r="Q93"/>
  <c r="Q94"/>
  <c r="Q95"/>
  <c r="Q96"/>
  <c r="Q97"/>
  <c r="Q98"/>
  <c r="Q99"/>
  <c r="Q100"/>
  <c r="Q101"/>
  <c r="Q102"/>
  <c r="Q103"/>
  <c r="Q104"/>
  <c r="Q105"/>
  <c r="Q5"/>
  <c r="K105"/>
  <c r="I105"/>
  <c r="G105"/>
  <c r="K104"/>
  <c r="I104"/>
  <c r="G104"/>
  <c r="K103"/>
  <c r="I103"/>
  <c r="G103"/>
  <c r="K102"/>
  <c r="I102"/>
  <c r="G102"/>
  <c r="K101"/>
  <c r="I101"/>
  <c r="G101"/>
  <c r="K100"/>
  <c r="I100"/>
  <c r="G100"/>
  <c r="K99"/>
  <c r="I99"/>
  <c r="G99"/>
  <c r="K98"/>
  <c r="I98"/>
  <c r="G98"/>
  <c r="K97"/>
  <c r="I97"/>
  <c r="G97"/>
  <c r="K96"/>
  <c r="I96"/>
  <c r="G96"/>
  <c r="K95"/>
  <c r="I95"/>
  <c r="G95"/>
  <c r="K94"/>
  <c r="I94"/>
  <c r="G94"/>
  <c r="K93"/>
  <c r="I93"/>
  <c r="G93"/>
  <c r="K92"/>
  <c r="I92"/>
  <c r="G92"/>
  <c r="K91"/>
  <c r="I91"/>
  <c r="G91"/>
  <c r="K90"/>
  <c r="I90"/>
  <c r="G90"/>
  <c r="K89"/>
  <c r="I89"/>
  <c r="G89"/>
  <c r="K88"/>
  <c r="I88"/>
  <c r="G88"/>
  <c r="K87"/>
  <c r="I87"/>
  <c r="G87"/>
  <c r="K86"/>
  <c r="I86"/>
  <c r="G86"/>
  <c r="K85"/>
  <c r="I85"/>
  <c r="G85"/>
  <c r="K84"/>
  <c r="I84"/>
  <c r="G84"/>
  <c r="K83"/>
  <c r="I83"/>
  <c r="G83"/>
  <c r="K82"/>
  <c r="I82"/>
  <c r="G82"/>
  <c r="K81"/>
  <c r="I81"/>
  <c r="G81"/>
  <c r="K80"/>
  <c r="I80"/>
  <c r="G80"/>
  <c r="K79"/>
  <c r="I79"/>
  <c r="G79"/>
  <c r="K78"/>
  <c r="I78"/>
  <c r="G78"/>
  <c r="K77"/>
  <c r="I77"/>
  <c r="G77"/>
  <c r="K76"/>
  <c r="I76"/>
  <c r="G76"/>
  <c r="K75"/>
  <c r="I75"/>
  <c r="G75"/>
  <c r="K74"/>
  <c r="I74"/>
  <c r="G74"/>
  <c r="K73"/>
  <c r="I73"/>
  <c r="G73"/>
  <c r="K72"/>
  <c r="I72"/>
  <c r="G72"/>
  <c r="K71"/>
  <c r="I71"/>
  <c r="G71"/>
  <c r="K70"/>
  <c r="I70"/>
  <c r="G70"/>
  <c r="K69"/>
  <c r="I69"/>
  <c r="G69"/>
  <c r="K68"/>
  <c r="I68"/>
  <c r="G68"/>
  <c r="K67"/>
  <c r="I67"/>
  <c r="G67"/>
  <c r="K66"/>
  <c r="I66"/>
  <c r="G66"/>
  <c r="K65"/>
  <c r="I65"/>
  <c r="G65"/>
  <c r="K64"/>
  <c r="I64"/>
  <c r="G64"/>
  <c r="K63"/>
  <c r="I63"/>
  <c r="G63"/>
  <c r="K62"/>
  <c r="I62"/>
  <c r="G62"/>
  <c r="K61"/>
  <c r="I61"/>
  <c r="G61"/>
  <c r="K60"/>
  <c r="I60"/>
  <c r="G60"/>
  <c r="K59"/>
  <c r="I59"/>
  <c r="G59"/>
  <c r="K58"/>
  <c r="I58"/>
  <c r="G58"/>
  <c r="K57"/>
  <c r="I57"/>
  <c r="G57"/>
  <c r="K56"/>
  <c r="I56"/>
  <c r="G56"/>
  <c r="K55"/>
  <c r="I55"/>
  <c r="G55"/>
  <c r="K54"/>
  <c r="I54"/>
  <c r="G54"/>
  <c r="K53"/>
  <c r="I53"/>
  <c r="G53"/>
  <c r="K52"/>
  <c r="I52"/>
  <c r="G52"/>
  <c r="K51"/>
  <c r="I51"/>
  <c r="G51"/>
  <c r="K50"/>
  <c r="I50"/>
  <c r="G50"/>
  <c r="K49"/>
  <c r="I49"/>
  <c r="G49"/>
  <c r="K48"/>
  <c r="I48"/>
  <c r="G48"/>
  <c r="K47"/>
  <c r="I47"/>
  <c r="G47"/>
  <c r="K46"/>
  <c r="I46"/>
  <c r="G46"/>
  <c r="K45"/>
  <c r="I45"/>
  <c r="G45"/>
  <c r="K44"/>
  <c r="I44"/>
  <c r="G44"/>
  <c r="K43"/>
  <c r="I43"/>
  <c r="G43"/>
  <c r="K42"/>
  <c r="I42"/>
  <c r="G42"/>
  <c r="K41"/>
  <c r="I41"/>
  <c r="G41"/>
  <c r="K40"/>
  <c r="I40"/>
  <c r="G40"/>
  <c r="K39"/>
  <c r="I39"/>
  <c r="G39"/>
  <c r="K38"/>
  <c r="I38"/>
  <c r="G38"/>
  <c r="K37"/>
  <c r="I37"/>
  <c r="G37"/>
  <c r="K36"/>
  <c r="I36"/>
  <c r="G36"/>
  <c r="K35"/>
  <c r="I35"/>
  <c r="G35"/>
  <c r="K34"/>
  <c r="I34"/>
  <c r="G34"/>
  <c r="K33"/>
  <c r="I33"/>
  <c r="G33"/>
  <c r="K32"/>
  <c r="I32"/>
  <c r="G32"/>
  <c r="K31"/>
  <c r="I31"/>
  <c r="G31"/>
  <c r="K30"/>
  <c r="I30"/>
  <c r="G30"/>
  <c r="K29"/>
  <c r="I29"/>
  <c r="G29"/>
  <c r="N28"/>
  <c r="K28"/>
  <c r="I28"/>
  <c r="G28"/>
  <c r="K27"/>
  <c r="I27"/>
  <c r="G27"/>
  <c r="K26"/>
  <c r="I26"/>
  <c r="G26"/>
  <c r="K25"/>
  <c r="I25"/>
  <c r="G25"/>
  <c r="K24"/>
  <c r="I24"/>
  <c r="G24"/>
  <c r="K23"/>
  <c r="I23"/>
  <c r="G23"/>
  <c r="K22"/>
  <c r="I22"/>
  <c r="G22"/>
  <c r="K21"/>
  <c r="I21"/>
  <c r="G21"/>
  <c r="K20"/>
  <c r="I20"/>
  <c r="G20"/>
  <c r="K19"/>
  <c r="I19"/>
  <c r="G19"/>
  <c r="K18"/>
  <c r="I18"/>
  <c r="G18"/>
  <c r="K17"/>
  <c r="I17"/>
  <c r="G17"/>
  <c r="K16"/>
  <c r="I16"/>
  <c r="G16"/>
  <c r="K15"/>
  <c r="I15"/>
  <c r="G15"/>
  <c r="K14"/>
  <c r="I14"/>
  <c r="G14"/>
  <c r="K13"/>
  <c r="I13"/>
  <c r="G13"/>
  <c r="K12"/>
  <c r="I12"/>
  <c r="G12"/>
  <c r="K11"/>
  <c r="I11"/>
  <c r="G11"/>
  <c r="K10"/>
  <c r="I10"/>
  <c r="G10"/>
  <c r="K9"/>
  <c r="I9"/>
  <c r="G9"/>
  <c r="K8"/>
  <c r="I8"/>
  <c r="G8"/>
  <c r="K7"/>
  <c r="I7"/>
  <c r="G7"/>
  <c r="K6"/>
  <c r="I6"/>
  <c r="G6"/>
  <c r="K5"/>
  <c r="I5"/>
  <c r="G5"/>
  <c r="A2"/>
  <c r="F606" i="8"/>
  <c r="F500"/>
  <c r="F501" s="1"/>
  <c r="F481"/>
  <c r="F482" s="1"/>
  <c r="F471"/>
  <c r="F472" s="1"/>
  <c r="F450"/>
  <c r="F451" s="1"/>
  <c r="F435"/>
  <c r="F429"/>
  <c r="F440" s="1"/>
  <c r="F441" s="1"/>
  <c r="F377"/>
  <c r="F378" s="1"/>
  <c r="F368"/>
  <c r="F365"/>
  <c r="F334"/>
  <c r="F327"/>
  <c r="F144"/>
  <c r="F145"/>
  <c r="F146"/>
  <c r="F147"/>
  <c r="F148"/>
  <c r="F149"/>
  <c r="F150"/>
  <c r="F153"/>
  <c r="F143"/>
  <c r="H105" i="12" l="1"/>
  <c r="H106" s="1"/>
  <c r="N105"/>
  <c r="J105"/>
  <c r="J106" s="1"/>
  <c r="J107" s="1"/>
  <c r="L106"/>
  <c r="L107" s="1"/>
  <c r="N106"/>
  <c r="P108" i="9"/>
  <c r="P107"/>
  <c r="K106" i="11"/>
  <c r="K108" s="1"/>
  <c r="I106"/>
  <c r="G106"/>
  <c r="K107"/>
  <c r="I107"/>
  <c r="I108" s="1"/>
  <c r="F337" i="8"/>
  <c r="F338" s="1"/>
  <c r="F151"/>
  <c r="F152" s="1"/>
  <c r="F154" s="1"/>
  <c r="F156" s="1"/>
  <c r="F157" s="1"/>
  <c r="F158" s="1"/>
  <c r="F159" s="1"/>
  <c r="F160" s="1"/>
  <c r="F161" s="1"/>
  <c r="G69" i="10"/>
  <c r="G68"/>
  <c r="G67"/>
  <c r="G66"/>
  <c r="G115"/>
  <c r="G104"/>
  <c r="G103"/>
  <c r="G102"/>
  <c r="G101"/>
  <c r="G100"/>
  <c r="G99"/>
  <c r="G98"/>
  <c r="G97"/>
  <c r="G96"/>
  <c r="G95"/>
  <c r="G94"/>
  <c r="G93"/>
  <c r="G92"/>
  <c r="G91"/>
  <c r="G90"/>
  <c r="G89"/>
  <c r="G88"/>
  <c r="G87"/>
  <c r="G86"/>
  <c r="G85"/>
  <c r="G84"/>
  <c r="G83"/>
  <c r="G82"/>
  <c r="G81"/>
  <c r="G80"/>
  <c r="G79"/>
  <c r="G78"/>
  <c r="G77"/>
  <c r="G76"/>
  <c r="G75"/>
  <c r="G74"/>
  <c r="G73"/>
  <c r="G72"/>
  <c r="G71"/>
  <c r="G70"/>
  <c r="C70"/>
  <c r="I68"/>
  <c r="H67"/>
  <c r="G65"/>
  <c r="G64"/>
  <c r="G63"/>
  <c r="G62"/>
  <c r="G61"/>
  <c r="G60"/>
  <c r="G59"/>
  <c r="M58"/>
  <c r="G58"/>
  <c r="G57"/>
  <c r="G56"/>
  <c r="G55"/>
  <c r="G54"/>
  <c r="G53"/>
  <c r="G52"/>
  <c r="G51"/>
  <c r="G50"/>
  <c r="G49"/>
  <c r="G48"/>
  <c r="G47"/>
  <c r="G46"/>
  <c r="G45"/>
  <c r="G44"/>
  <c r="G43"/>
  <c r="G42"/>
  <c r="G41"/>
  <c r="G40"/>
  <c r="G39"/>
  <c r="C38"/>
  <c r="G38" s="1"/>
  <c r="G37"/>
  <c r="G36"/>
  <c r="G35"/>
  <c r="G34"/>
  <c r="G33"/>
  <c r="G32"/>
  <c r="G31"/>
  <c r="G30"/>
  <c r="G29"/>
  <c r="G28"/>
  <c r="C27"/>
  <c r="G27" s="1"/>
  <c r="G26"/>
  <c r="G25"/>
  <c r="G24"/>
  <c r="G23"/>
  <c r="C22"/>
  <c r="G22" s="1"/>
  <c r="C21"/>
  <c r="G21" s="1"/>
  <c r="G20"/>
  <c r="G19"/>
  <c r="C19"/>
  <c r="C18"/>
  <c r="G18" s="1"/>
  <c r="G17"/>
  <c r="G16"/>
  <c r="C15"/>
  <c r="G15" s="1"/>
  <c r="G14"/>
  <c r="G13"/>
  <c r="C12"/>
  <c r="G12" s="1"/>
  <c r="G11"/>
  <c r="G10"/>
  <c r="G9"/>
  <c r="G8"/>
  <c r="G7"/>
  <c r="G6"/>
  <c r="G5"/>
  <c r="G4"/>
  <c r="F216" i="8"/>
  <c r="N107" i="12" l="1"/>
  <c r="H107"/>
  <c r="G108" i="11"/>
  <c r="G107"/>
  <c r="G105" i="10"/>
  <c r="G106" s="1"/>
  <c r="G107" s="1"/>
  <c r="I109" i="11" l="1"/>
  <c r="I110" s="1"/>
  <c r="K109"/>
  <c r="K110" s="1"/>
  <c r="G111" i="10"/>
  <c r="I106"/>
  <c r="G112"/>
  <c r="G113"/>
  <c r="D616" i="8" l="1"/>
  <c r="F616" s="1"/>
  <c r="F618" s="1"/>
  <c r="E540"/>
  <c r="E541" s="1"/>
  <c r="D540"/>
  <c r="F540" s="1"/>
  <c r="D541" s="1"/>
  <c r="F541" s="1"/>
  <c r="D291"/>
  <c r="F291" s="1"/>
  <c r="D284"/>
  <c r="F284" s="1"/>
  <c r="F292"/>
  <c r="F290"/>
  <c r="F285"/>
  <c r="F283"/>
  <c r="F279"/>
  <c r="D278"/>
  <c r="F278" s="1"/>
  <c r="F277"/>
  <c r="K278"/>
  <c r="K279" s="1"/>
  <c r="J273"/>
  <c r="J272"/>
  <c r="L274"/>
  <c r="N271"/>
  <c r="N270"/>
  <c r="M259"/>
  <c r="M260"/>
  <c r="M261"/>
  <c r="M262"/>
  <c r="M263"/>
  <c r="M264"/>
  <c r="M258"/>
  <c r="N247"/>
  <c r="G252"/>
  <c r="N246"/>
  <c r="N245"/>
  <c r="N244"/>
  <c r="N243"/>
  <c r="K246"/>
  <c r="K247" s="1"/>
  <c r="D235"/>
  <c r="F235" s="1"/>
  <c r="D229"/>
  <c r="D236" s="1"/>
  <c r="F236" s="1"/>
  <c r="F228"/>
  <c r="F222"/>
  <c r="F221"/>
  <c r="F220"/>
  <c r="F229" l="1"/>
  <c r="N248"/>
  <c r="F280"/>
  <c r="F286"/>
  <c r="F293"/>
  <c r="J274"/>
  <c r="G253"/>
  <c r="M265"/>
  <c r="N272"/>
  <c r="F224"/>
  <c r="D227" s="1"/>
  <c r="F227" s="1"/>
  <c r="F230" s="1"/>
  <c r="D234" s="1"/>
  <c r="F234" s="1"/>
  <c r="F237" s="1"/>
  <c r="F238" s="1"/>
  <c r="F181" l="1"/>
  <c r="F180"/>
  <c r="O117"/>
  <c r="F182" l="1"/>
  <c r="K6" i="9" l="1"/>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5"/>
  <c r="K106" s="1"/>
  <c r="K107" s="1"/>
  <c r="K108" s="1"/>
  <c r="N28"/>
  <c r="I6"/>
  <c r="I7"/>
  <c r="I8"/>
  <c r="I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I69"/>
  <c r="I70"/>
  <c r="I71"/>
  <c r="I72"/>
  <c r="I73"/>
  <c r="I74"/>
  <c r="I75"/>
  <c r="I76"/>
  <c r="I77"/>
  <c r="I78"/>
  <c r="I79"/>
  <c r="I80"/>
  <c r="I81"/>
  <c r="I82"/>
  <c r="I83"/>
  <c r="I84"/>
  <c r="I85"/>
  <c r="I86"/>
  <c r="I87"/>
  <c r="I88"/>
  <c r="I89"/>
  <c r="I90"/>
  <c r="I91"/>
  <c r="I92"/>
  <c r="I93"/>
  <c r="I94"/>
  <c r="I95"/>
  <c r="I96"/>
  <c r="I97"/>
  <c r="I98"/>
  <c r="I99"/>
  <c r="I100"/>
  <c r="I101"/>
  <c r="I102"/>
  <c r="I103"/>
  <c r="I104"/>
  <c r="I105"/>
  <c r="I5"/>
  <c r="G105"/>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A2"/>
  <c r="G106" l="1"/>
  <c r="G107" s="1"/>
  <c r="G108" s="1"/>
  <c r="I106"/>
  <c r="I107" s="1"/>
  <c r="I108" s="1"/>
  <c r="A3" i="7"/>
  <c r="K109" i="9" l="1"/>
  <c r="K110" s="1"/>
  <c r="P109"/>
  <c r="P110" s="1"/>
  <c r="I113"/>
  <c r="I109"/>
  <c r="I110" s="1"/>
  <c r="G105" i="7"/>
  <c r="G104"/>
  <c r="G103"/>
  <c r="G102"/>
  <c r="G101"/>
  <c r="G100"/>
  <c r="G99"/>
  <c r="G98"/>
  <c r="G97"/>
  <c r="G96"/>
  <c r="G95"/>
  <c r="G94"/>
  <c r="G93"/>
  <c r="G92"/>
  <c r="G91"/>
  <c r="G90"/>
  <c r="G89"/>
  <c r="G88"/>
  <c r="G87"/>
  <c r="G86"/>
  <c r="G85"/>
  <c r="G84"/>
  <c r="G83"/>
  <c r="G82"/>
  <c r="G81"/>
  <c r="G80"/>
  <c r="G79"/>
  <c r="G78"/>
  <c r="G77"/>
  <c r="G76"/>
  <c r="G75"/>
  <c r="G74"/>
  <c r="G73"/>
  <c r="G72"/>
  <c r="G71"/>
  <c r="G70"/>
  <c r="G69"/>
  <c r="G68"/>
  <c r="G67"/>
  <c r="G66"/>
  <c r="G65"/>
  <c r="G64"/>
  <c r="G63"/>
  <c r="G62"/>
  <c r="G61"/>
  <c r="G60"/>
  <c r="G59"/>
  <c r="G58"/>
  <c r="G57"/>
  <c r="G56"/>
  <c r="G55"/>
  <c r="G54"/>
  <c r="G53"/>
  <c r="G52"/>
  <c r="G51"/>
  <c r="G50"/>
  <c r="G49"/>
  <c r="G48"/>
  <c r="G47"/>
  <c r="G46"/>
  <c r="G45"/>
  <c r="G44"/>
  <c r="G43"/>
  <c r="G42"/>
  <c r="G41"/>
  <c r="G40"/>
  <c r="G39"/>
  <c r="G38"/>
  <c r="G37"/>
  <c r="G36"/>
  <c r="G35"/>
  <c r="G34"/>
  <c r="G33"/>
  <c r="G32"/>
  <c r="G31"/>
  <c r="G30"/>
  <c r="G29"/>
  <c r="G28"/>
  <c r="G27"/>
  <c r="G26"/>
  <c r="G25"/>
  <c r="G24"/>
  <c r="G23"/>
  <c r="G22"/>
  <c r="G21"/>
  <c r="G20"/>
  <c r="G19"/>
  <c r="G18"/>
  <c r="G17"/>
  <c r="G16"/>
  <c r="G15"/>
  <c r="G14"/>
  <c r="G13"/>
  <c r="G12"/>
  <c r="G11"/>
  <c r="G10"/>
  <c r="G9"/>
  <c r="G8"/>
  <c r="G7"/>
  <c r="G6"/>
  <c r="G5"/>
  <c r="G106" l="1"/>
  <c r="A1" i="6" l="1"/>
  <c r="G6"/>
  <c r="G7"/>
  <c r="G8"/>
  <c r="G9"/>
  <c r="G10"/>
  <c r="G11"/>
  <c r="G12"/>
  <c r="G13"/>
  <c r="G5"/>
  <c r="A2" i="5"/>
  <c r="C19" i="3"/>
  <c r="C71"/>
  <c r="C39"/>
  <c r="C28"/>
  <c r="C23"/>
  <c r="C22"/>
  <c r="C20"/>
  <c r="C16"/>
  <c r="C13"/>
  <c r="G113"/>
  <c r="G94"/>
  <c r="G93"/>
  <c r="G92"/>
  <c r="G60"/>
  <c r="G62"/>
  <c r="G15"/>
  <c r="G78"/>
  <c r="G73"/>
  <c r="G14"/>
  <c r="G55"/>
  <c r="G27"/>
  <c r="G29"/>
  <c r="G30"/>
  <c r="G21"/>
  <c r="G24"/>
  <c r="G25"/>
  <c r="G26"/>
  <c r="G6"/>
  <c r="G5"/>
  <c r="H40" i="4"/>
  <c r="Q37"/>
  <c r="G36"/>
  <c r="G6" i="2"/>
  <c r="I39" i="4" l="1"/>
  <c r="G38"/>
  <c r="I37"/>
  <c r="G37"/>
  <c r="G39" s="1"/>
  <c r="G42" i="3" l="1"/>
  <c r="G41"/>
  <c r="G40"/>
  <c r="M59" l="1"/>
  <c r="G28" l="1"/>
  <c r="G51"/>
  <c r="G76"/>
  <c r="G20"/>
  <c r="G17"/>
  <c r="G43"/>
  <c r="G10"/>
  <c r="G86"/>
  <c r="G66"/>
  <c r="G79"/>
  <c r="G85"/>
  <c r="G84"/>
  <c r="G83"/>
  <c r="G82"/>
  <c r="G71"/>
  <c r="G54"/>
  <c r="G101"/>
  <c r="G100"/>
  <c r="G70"/>
  <c r="G105"/>
  <c r="G102"/>
  <c r="G87"/>
  <c r="G12"/>
  <c r="G11"/>
  <c r="G32"/>
  <c r="G81"/>
  <c r="G80"/>
  <c r="G45"/>
  <c r="G44"/>
  <c r="G77"/>
  <c r="G58"/>
  <c r="G104"/>
  <c r="G88"/>
  <c r="G91"/>
  <c r="G90"/>
  <c r="G89"/>
  <c r="G96"/>
  <c r="G18"/>
  <c r="G49"/>
  <c r="G35"/>
  <c r="G52"/>
  <c r="G34"/>
  <c r="G33"/>
  <c r="G9"/>
  <c r="G8"/>
  <c r="G31"/>
  <c r="G64"/>
  <c r="G72"/>
  <c r="G16"/>
  <c r="G48"/>
  <c r="G36"/>
  <c r="G67"/>
  <c r="G19"/>
  <c r="G59"/>
  <c r="G50"/>
  <c r="G53"/>
  <c r="G99"/>
  <c r="G98"/>
  <c r="G97"/>
  <c r="G95"/>
  <c r="G61"/>
  <c r="G74"/>
  <c r="G47"/>
  <c r="G46"/>
  <c r="G57"/>
  <c r="G56"/>
  <c r="G63"/>
  <c r="G38"/>
  <c r="G37"/>
  <c r="G39"/>
  <c r="G23"/>
  <c r="G22"/>
  <c r="G13"/>
  <c r="G7"/>
  <c r="G106" s="1"/>
  <c r="G75"/>
  <c r="G103"/>
  <c r="G65"/>
  <c r="I69"/>
  <c r="G69"/>
  <c r="H68"/>
  <c r="G68"/>
  <c r="H40" i="2"/>
  <c r="Q37"/>
  <c r="G35"/>
  <c r="G34"/>
  <c r="G33"/>
  <c r="G32"/>
  <c r="G30"/>
  <c r="G28"/>
  <c r="G27"/>
  <c r="G26"/>
  <c r="G24"/>
  <c r="G23"/>
  <c r="G22"/>
  <c r="G21"/>
  <c r="G20"/>
  <c r="G19"/>
  <c r="G18"/>
  <c r="G17"/>
  <c r="G16"/>
  <c r="G14"/>
  <c r="G13"/>
  <c r="G12"/>
  <c r="G11"/>
  <c r="G10"/>
  <c r="G9"/>
  <c r="G8"/>
  <c r="G7"/>
  <c r="G106" i="1"/>
  <c r="G105"/>
  <c r="E105"/>
  <c r="F100"/>
  <c r="E100"/>
  <c r="B100"/>
  <c r="G100" s="1"/>
  <c r="F98"/>
  <c r="B98"/>
  <c r="G98" s="1"/>
  <c r="F97"/>
  <c r="B97"/>
  <c r="G97" s="1"/>
  <c r="F96"/>
  <c r="E96"/>
  <c r="B96"/>
  <c r="F95"/>
  <c r="E95"/>
  <c r="B95"/>
  <c r="G95" s="1"/>
  <c r="F94"/>
  <c r="B94"/>
  <c r="G94" s="1"/>
  <c r="E93"/>
  <c r="B93"/>
  <c r="G93" s="1"/>
  <c r="B92"/>
  <c r="G92" s="1"/>
  <c r="B91"/>
  <c r="G91" s="1"/>
  <c r="G90"/>
  <c r="C89"/>
  <c r="F89" s="1"/>
  <c r="B89"/>
  <c r="G89" s="1"/>
  <c r="C88"/>
  <c r="F88" s="1"/>
  <c r="B88"/>
  <c r="G88" s="1"/>
  <c r="C87"/>
  <c r="F87" s="1"/>
  <c r="B87"/>
  <c r="G87" s="1"/>
  <c r="C86"/>
  <c r="F86" s="1"/>
  <c r="B86"/>
  <c r="G86" s="1"/>
  <c r="G85"/>
  <c r="C85"/>
  <c r="F85" s="1"/>
  <c r="G82"/>
  <c r="C82"/>
  <c r="F82" s="1"/>
  <c r="C81"/>
  <c r="F81" s="1"/>
  <c r="B81"/>
  <c r="G81" s="1"/>
  <c r="F80"/>
  <c r="C80"/>
  <c r="B80"/>
  <c r="G80" s="1"/>
  <c r="C79"/>
  <c r="F79" s="1"/>
  <c r="B79"/>
  <c r="G79" s="1"/>
  <c r="C78"/>
  <c r="F78" s="1"/>
  <c r="B78"/>
  <c r="G78" s="1"/>
  <c r="C77"/>
  <c r="F77" s="1"/>
  <c r="B77"/>
  <c r="G77" s="1"/>
  <c r="F76"/>
  <c r="B76"/>
  <c r="G76" s="1"/>
  <c r="F75"/>
  <c r="C75"/>
  <c r="B75"/>
  <c r="G75" s="1"/>
  <c r="C74"/>
  <c r="F74" s="1"/>
  <c r="B74"/>
  <c r="G74" s="1"/>
  <c r="C73"/>
  <c r="F73" s="1"/>
  <c r="B73"/>
  <c r="G73" s="1"/>
  <c r="C71"/>
  <c r="F71" s="1"/>
  <c r="B71"/>
  <c r="G71" s="1"/>
  <c r="C70"/>
  <c r="F70" s="1"/>
  <c r="B70"/>
  <c r="G70" s="1"/>
  <c r="C68"/>
  <c r="F68" s="1"/>
  <c r="B68"/>
  <c r="G68" s="1"/>
  <c r="C67"/>
  <c r="F67" s="1"/>
  <c r="B67"/>
  <c r="G67" s="1"/>
  <c r="G66"/>
  <c r="B66"/>
  <c r="F64"/>
  <c r="C64"/>
  <c r="B64"/>
  <c r="G64" s="1"/>
  <c r="C62"/>
  <c r="F62" s="1"/>
  <c r="B62"/>
  <c r="G62" s="1"/>
  <c r="C61"/>
  <c r="F61" s="1"/>
  <c r="B61"/>
  <c r="G61" s="1"/>
  <c r="C60"/>
  <c r="F60" s="1"/>
  <c r="B60"/>
  <c r="G60" s="1"/>
  <c r="F59"/>
  <c r="C59"/>
  <c r="B59"/>
  <c r="G59" s="1"/>
  <c r="C58"/>
  <c r="F58" s="1"/>
  <c r="B58"/>
  <c r="G58" s="1"/>
  <c r="C57"/>
  <c r="F57" s="1"/>
  <c r="B57"/>
  <c r="G57" s="1"/>
  <c r="C56"/>
  <c r="F56" s="1"/>
  <c r="B56"/>
  <c r="G56" s="1"/>
  <c r="F55"/>
  <c r="C55"/>
  <c r="B55"/>
  <c r="G55" s="1"/>
  <c r="C53"/>
  <c r="F53" s="1"/>
  <c r="B53"/>
  <c r="G53" s="1"/>
  <c r="C52"/>
  <c r="F52" s="1"/>
  <c r="B52"/>
  <c r="G52" s="1"/>
  <c r="C51"/>
  <c r="F51" s="1"/>
  <c r="B51"/>
  <c r="G51" s="1"/>
  <c r="F49"/>
  <c r="C49"/>
  <c r="B49"/>
  <c r="G49" s="1"/>
  <c r="C48"/>
  <c r="F48" s="1"/>
  <c r="B48"/>
  <c r="G48" s="1"/>
  <c r="G47"/>
  <c r="C47"/>
  <c r="F47" s="1"/>
  <c r="G46"/>
  <c r="C46"/>
  <c r="F46" s="1"/>
  <c r="F44"/>
  <c r="B44"/>
  <c r="G44" s="1"/>
  <c r="C43"/>
  <c r="F43" s="1"/>
  <c r="B43"/>
  <c r="G43" s="1"/>
  <c r="F42"/>
  <c r="E42"/>
  <c r="B42"/>
  <c r="G40"/>
  <c r="F40"/>
  <c r="F39"/>
  <c r="E39"/>
  <c r="B39"/>
  <c r="F37"/>
  <c r="E37"/>
  <c r="B37"/>
  <c r="F36"/>
  <c r="B36"/>
  <c r="G36" s="1"/>
  <c r="F35"/>
  <c r="B35"/>
  <c r="G35" s="1"/>
  <c r="C34"/>
  <c r="F34" s="1"/>
  <c r="B34"/>
  <c r="G34" s="1"/>
  <c r="G33"/>
  <c r="C33"/>
  <c r="F33" s="1"/>
  <c r="F32"/>
  <c r="B32"/>
  <c r="G32" s="1"/>
  <c r="C31"/>
  <c r="F31" s="1"/>
  <c r="B31"/>
  <c r="G31" s="1"/>
  <c r="C30"/>
  <c r="F30" s="1"/>
  <c r="B30"/>
  <c r="G30" s="1"/>
  <c r="C29"/>
  <c r="F29" s="1"/>
  <c r="B29"/>
  <c r="G29" s="1"/>
  <c r="C28"/>
  <c r="F28" s="1"/>
  <c r="B28"/>
  <c r="G28" s="1"/>
  <c r="C27"/>
  <c r="F27" s="1"/>
  <c r="B27"/>
  <c r="G27" s="1"/>
  <c r="C26"/>
  <c r="F26" s="1"/>
  <c r="B26"/>
  <c r="G26" s="1"/>
  <c r="F25"/>
  <c r="B25"/>
  <c r="G25" s="1"/>
  <c r="C24"/>
  <c r="F24" s="1"/>
  <c r="B24"/>
  <c r="G24" s="1"/>
  <c r="C23"/>
  <c r="F23" s="1"/>
  <c r="B23"/>
  <c r="G23" s="1"/>
  <c r="C22"/>
  <c r="F22" s="1"/>
  <c r="B22"/>
  <c r="G22" s="1"/>
  <c r="C21"/>
  <c r="F21" s="1"/>
  <c r="B21"/>
  <c r="G21" s="1"/>
  <c r="C20"/>
  <c r="F20" s="1"/>
  <c r="B20"/>
  <c r="G20" s="1"/>
  <c r="C19"/>
  <c r="F19" s="1"/>
  <c r="B19"/>
  <c r="G19" s="1"/>
  <c r="C18"/>
  <c r="F18" s="1"/>
  <c r="B18"/>
  <c r="G18" s="1"/>
  <c r="C17"/>
  <c r="F17" s="1"/>
  <c r="B17"/>
  <c r="G17" s="1"/>
  <c r="F16"/>
  <c r="E16"/>
  <c r="B16"/>
  <c r="E15"/>
  <c r="C15"/>
  <c r="F15" s="1"/>
  <c r="B15"/>
  <c r="F14"/>
  <c r="E14"/>
  <c r="B14"/>
  <c r="C12"/>
  <c r="F12" s="1"/>
  <c r="B12"/>
  <c r="G12" s="1"/>
  <c r="E11"/>
  <c r="C11"/>
  <c r="F11" s="1"/>
  <c r="B11"/>
  <c r="G10"/>
  <c r="C10"/>
  <c r="F10" s="1"/>
  <c r="C9"/>
  <c r="F9" s="1"/>
  <c r="B9"/>
  <c r="G9" s="1"/>
  <c r="G8"/>
  <c r="F8"/>
  <c r="I7"/>
  <c r="C7"/>
  <c r="F7" s="1"/>
  <c r="B7"/>
  <c r="G7" s="1"/>
  <c r="A7"/>
  <c r="A8" s="1"/>
  <c r="A9" s="1"/>
  <c r="A10" s="1"/>
  <c r="A11" s="1"/>
  <c r="A12" s="1"/>
  <c r="A13" s="1"/>
  <c r="A16" s="1"/>
  <c r="A17" s="1"/>
  <c r="A18" s="1"/>
  <c r="A19" s="1"/>
  <c r="A20" s="1"/>
  <c r="A21" s="1"/>
  <c r="A22" s="1"/>
  <c r="A23" s="1"/>
  <c r="A24" s="1"/>
  <c r="A25" s="1"/>
  <c r="A26" s="1"/>
  <c r="A27" s="1"/>
  <c r="A28" s="1"/>
  <c r="A29" s="1"/>
  <c r="A30" s="1"/>
  <c r="A31" s="1"/>
  <c r="A32" s="1"/>
  <c r="A33" s="1"/>
  <c r="A34" s="1"/>
  <c r="A35" s="1"/>
  <c r="A36" s="1"/>
  <c r="A37" s="1"/>
  <c r="A38" s="1"/>
  <c r="A40" s="1"/>
  <c r="A41" s="1"/>
  <c r="A45" s="1"/>
  <c r="A48" s="1"/>
  <c r="A49" s="1"/>
  <c r="A50" s="1"/>
  <c r="A52" s="1"/>
  <c r="A53" s="1"/>
  <c r="A54" s="1"/>
  <c r="A56" s="1"/>
  <c r="A57" s="1"/>
  <c r="A58" s="1"/>
  <c r="A59" s="1"/>
  <c r="A60" s="1"/>
  <c r="A61" s="1"/>
  <c r="A62" s="1"/>
  <c r="A63" s="1"/>
  <c r="A65" s="1"/>
  <c r="A69" s="1"/>
  <c r="A72" s="1"/>
  <c r="A74" s="1"/>
  <c r="A75" s="1"/>
  <c r="A76" s="1"/>
  <c r="A77" s="1"/>
  <c r="A78" s="1"/>
  <c r="A79" s="1"/>
  <c r="A80" s="1"/>
  <c r="A81" s="1"/>
  <c r="A82" s="1"/>
  <c r="A85" s="1"/>
  <c r="H6"/>
  <c r="C6"/>
  <c r="F6" s="1"/>
  <c r="B6"/>
  <c r="G6" s="1"/>
  <c r="G42" l="1"/>
  <c r="G11"/>
  <c r="G15"/>
  <c r="G96"/>
  <c r="G14"/>
  <c r="G101" s="1"/>
  <c r="G16"/>
  <c r="G37"/>
  <c r="G39"/>
  <c r="G29" i="2"/>
  <c r="G31"/>
  <c r="G108" i="1" l="1"/>
  <c r="G103"/>
  <c r="G102"/>
  <c r="G104" s="1"/>
  <c r="G107" s="1"/>
  <c r="G110" s="1"/>
  <c r="G111" s="1"/>
  <c r="H112" s="1"/>
  <c r="I102"/>
  <c r="I104"/>
  <c r="I107" i="3"/>
  <c r="G36" i="2"/>
  <c r="G38" s="1"/>
  <c r="G109" i="3"/>
  <c r="G107"/>
  <c r="G108" s="1"/>
  <c r="G108" i="10" s="1"/>
  <c r="G109" i="1"/>
  <c r="I105"/>
  <c r="G109" i="10" l="1"/>
  <c r="G110" s="1"/>
  <c r="I37" i="2"/>
  <c r="G37"/>
  <c r="G39" s="1"/>
  <c r="I39"/>
  <c r="G111" i="3"/>
  <c r="G114" i="10" l="1"/>
  <c r="G110" i="3"/>
  <c r="G112" s="1"/>
  <c r="G116" i="10" l="1"/>
  <c r="H117"/>
  <c r="H115" i="3"/>
  <c r="G114"/>
</calcChain>
</file>

<file path=xl/sharedStrings.xml><?xml version="1.0" encoding="utf-8"?>
<sst xmlns="http://schemas.openxmlformats.org/spreadsheetml/2006/main" count="3529" uniqueCount="1079">
  <si>
    <t>Tamil Nadu Police Housing Corporation Limited</t>
  </si>
  <si>
    <t>Chennai Division - I</t>
  </si>
  <si>
    <t>ABSTRACT</t>
  </si>
  <si>
    <t>Name of Work: Special repair works to Armed Police Head quarters at Lutheral Garden in Chennai City</t>
  </si>
  <si>
    <t>Sl. No</t>
  </si>
  <si>
    <t xml:space="preserve">Qty </t>
  </si>
  <si>
    <t>Description of items</t>
  </si>
  <si>
    <t xml:space="preserve">Rate </t>
  </si>
  <si>
    <t xml:space="preserve">per </t>
  </si>
  <si>
    <t>Amount</t>
  </si>
  <si>
    <t>Dismantling Lime Concrete existing roofing including the cost of required tools and plants and scaffolding if necessary and cleaning the debaries 2 km away from the site etc., all complete and  as directed by the departmental officers</t>
  </si>
  <si>
    <t>Dismantling Brick / Stone Masonry in lime mortar walls under 3m high including the cost of required tools and plants and scaffolding if necessary and cleaning the debaries 2 km away from the site etc., all complete and  as directed by the departmental officers</t>
  </si>
  <si>
    <t>Sqm</t>
  </si>
  <si>
    <t>Dismantling, clearing away and carefully of existing  false ceiling, existing partition, existing wall panel etc.,including the cost of required tools and plants and scaffolding if necessary and cleaning the debaries 2 km away from the site etc., all complete and  as directed by the departmental officers</t>
  </si>
  <si>
    <t>Supplying and erection of PIL 44/130 0.8mm thick GI Decking Profile sheet with necessary fasteners with full finishing as per drawing etc</t>
  </si>
  <si>
    <t xml:space="preserve">Supplying, fabricating &amp; Erection of steel structural column, beams, base plate, top plate, joining plate with necessary bolts, fasteners and welding arrangements for joints etc., including cost of gas cutting, making holes,  materials, labour charges, for necessary machineries and cost of lifting charges in all floors, power supply etc., as directed by the departmental officers </t>
  </si>
  <si>
    <r>
      <t>Brick work in Cement Mortar 1:6 (One of cement and six of sand) using Chamber burnt bricks  of size 9”x4½"X3” (23x11.4x7.5cm) for super structure in the following floors including labour for fixing the doors, windows and ventilator frames in position, fixing of hold fasts, scaffoldings, curing etc., complete in all respect complying with relevant standard specifications and drawings.</t>
    </r>
    <r>
      <rPr>
        <b/>
        <sz val="14"/>
        <rFont val="Times New Roman"/>
        <family val="1"/>
      </rPr>
      <t xml:space="preserve"> In first floor</t>
    </r>
  </si>
  <si>
    <t>Plastering with CM 1:5 (One of cement and five of sand) 12mm thick finished with neat cement including providing band cornice, ceiling cornice, curing, scaffolding, etc., complete in all respects and complying with relevant standard specifications.</t>
  </si>
  <si>
    <t>Providing and laying in position, Standardised Concrete Mix M-30 Grade in a accordance with IS:456-2000 using 20mm and down graded hard broken granite stone jelly for the all RCC items of works with minium cement content of 400 Kg/m3 and maximum water cement ratio of 0.45, including admixture (plasticiser/super plasticiser) in recommended proportions as per IS:9103 to accelerate, retard setting of concrete, improve workability without impairing strength and durability with about (5.0 cum) 7730Kg of 20mm machine crushed stone jelly and with about (3.3 cum) 5156 Kg of 10-12mm machine crushed stone jelly and with about (4.79 cum) 7670Kg of sand (for making 10 cum)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relevent standard specification and as directed by the departmental officers. The coarse and fine aggregates to be used should comply with requirements of IS standards. (No separate payment will be made by the Departmental for the excess usage of materials)</t>
  </si>
  <si>
    <t>Cum</t>
  </si>
  <si>
    <t>b) In ground floor</t>
  </si>
  <si>
    <t>c) In first floor</t>
  </si>
  <si>
    <t>MT</t>
  </si>
  <si>
    <t>Supplying, fabricating  and placing in position of  Mild steel Grills / Ribbed Tor Steels of all diameters for reinforcement for all floors including cost of  binding wire insulated with PVC bending tying  etc., all complete and as directed by the departmental officers.( For coastal area)</t>
  </si>
  <si>
    <r>
      <t>White washing two coats</t>
    </r>
    <r>
      <rPr>
        <sz val="14"/>
        <color indexed="8"/>
        <rFont val="Times New Roman"/>
        <family val="1"/>
      </rPr>
      <t xml:space="preserve"> using clean shell lime slaked including cost of lime, gum, blue, brushes, including scaffolding etc., complete in all respects.</t>
    </r>
  </si>
  <si>
    <t>Painting the old walls with two coats using approved quality of best Oil Bound Distemper including cost of distemper, cleaning and scrapping the walls, brushes, scaffolding arrangements &amp; labour charges etc., all complete and as directed by the departmental officers (paints and its shade shall be got approved from the Executive Engineer before using)</t>
  </si>
  <si>
    <t xml:space="preserve">Painting the false ceiling / walls with two coats of 1st class ready mixed plastic emulsion paint of best approved quality colour and shade including a priming coat, including clean removal of dirt and dust etc., complete including cost of necessary brushes, labour charges, putty etc., complying with relevant standard 	specification. (The paint should be supplied by the contractors at his own cost. The quality and shade of the paint should be got approved from the Executive engineer before use.) 
</t>
  </si>
  <si>
    <t xml:space="preserve"> Wiring with 1.5 sq.mm copper PVC insulated unsheathed single 1.1 KV grade core / cable with continuous earth by means of 1.5 sq.mm copper PVC insulated unsheathed single core 1.1 KV grade core / cable in fully concealed PVC rigid conduit pipe heavy duty with ISI mark with suitable size MS box of 16 g thick concealed and covered with 3 mm thick laminated hylem sheet for light point with ceiling rose for Administrative block and community center controlled by 5 amps flush type switch including circuit main, cost of all materials, specials etc., all complete and as directed by the departmental officer.</t>
  </si>
  <si>
    <t>Wiring with 1.5 sq.mm copper PVC insulated unsheathed single 1.1 KV grade core / cable with continuous earth by means of 1.5 sq,.mm copper PVC insulated unsheathed single core 1.1 KV grade cable in fully concealed PVC rigid conduit pipe heavy duty with ISI mark with suitable size MS box of 16 g thick concealed and covered with 3 mm thick laminated hylem sheet for light point with backlite battern type holder for Administrative block and community center controlled by 5 amps flush type switch including circuit mains, cost of all materials, specials etc., all complete and as directed by the departmental officer.</t>
  </si>
  <si>
    <r>
      <t xml:space="preserve">Wiring with 1.5 sqmm P.V.C. insulated single core multistrand fire resistant flexible copper cable with ISI mark conforming to IS 694 / 1990 1.1.k.v. grade cable with continuous earth by means of 1.5 sqmm  PVC insulated single core multistrand fire resistant flexible copper cable with ISI mark conforming to IS 694 / 1990 1.1.k.v. grade cable in fully concealed PVC rigid conduit pipe heavy duty with ISI mark with suitable size MS box of 16g thick concealed and covered with 3mm thick laminated hylem sheet for </t>
    </r>
    <r>
      <rPr>
        <b/>
        <sz val="14"/>
        <rFont val="Times New Roman"/>
        <family val="1"/>
      </rPr>
      <t>5 amps. 5 pin modular plug socket  at convenient places Administrative block</t>
    </r>
    <r>
      <rPr>
        <sz val="14"/>
        <rFont val="Times New Roman"/>
        <family val="1"/>
      </rPr>
      <t xml:space="preserve"> including circuit mains cost of all materials, specials, etc., all complete( The brand / model and colour shade of </t>
    </r>
    <r>
      <rPr>
        <b/>
        <sz val="14"/>
        <rFont val="Times New Roman"/>
        <family val="1"/>
      </rPr>
      <t xml:space="preserve">modular plug socket </t>
    </r>
    <r>
      <rPr>
        <sz val="14"/>
        <rFont val="Times New Roman"/>
        <family val="1"/>
      </rPr>
      <t>has to be got approved by the Executive Engineer before use).</t>
    </r>
  </si>
  <si>
    <t>Supplying and fixing of 15 amps 3 pin plug type socket on a existing board and covered with 3mm thick laminated hylem sheet inclusive of labour charges etc., all complete.</t>
  </si>
  <si>
    <t>Supply and fixing of 9 watts LED lamp including cost of materials, labour charges etc., all complete</t>
  </si>
  <si>
    <t>Nos</t>
  </si>
  <si>
    <t>Supply and fixing of horizontal  three phase distribution  board with MCBS.  TPMCB DB with acrylic Door cover IP42  protection of 4ways 3 phae DB, No of ways incomer MCB / Isolated-4, No of ways income ELCB / RCB - 4, No of outgoings ways  including cost of materials, labour charges  etc., all complete</t>
  </si>
  <si>
    <t>Supply and fixing of four pole 63 Amps  30 MA four pole ELCB including cost of materials, labour charges  etc., all complete (Higher end)</t>
  </si>
  <si>
    <t>Supply and fixing of Four Pole 63A, 10KA MCB including cost of materials, labour charges  etc., all complete (Higher end)</t>
  </si>
  <si>
    <t>Supply and fixing of Double Pole 40A, 10KA including cost of materials, labour charges  etc., all complete (Higher end)</t>
  </si>
  <si>
    <t>Supply and fixing of  Single Pole 6A to 32A, 10KA  including cost of materials, labour charges  etc., all complete (Higher end)</t>
  </si>
  <si>
    <t xml:space="preserve">Supply and Run off main with 2 wires of 4 sq.mm. PVC insulated single core multi strand fire retardant flexible copper cablewith ISI mark conforming to IS: 694/1990,1.1 kv grade cable with continuous earth by means of 1x2.5 sq.mm PVC insulated single core multi strand fire retardant flexible copper cable with ISI mark conformuing to IS: 694/1990,1.1. k.v. grade cable in open wiring 19mm/20mm dia rigid PVC conduit pipe heavy dutywith ISI mark cost of all materials, specials etc., all complete and as directed by the departmental officer.
</t>
  </si>
  <si>
    <t xml:space="preserve">Supply and Run off main with 2 wires of 2.5 sq.mm. PVC insulated single core multi strand fire retardant flexible copper cablewith ISI mark conforming to IS: 694/1990,1.1 kv grade cable with continuous earth by means of 1x2.5 sq.mm PVC insulated single core multi strand fire retardant flexible copper cable with ISI mark conformuing to IS: 694/1990,1.1. k.v. grade cable in open wiring 19mm/20mm dia rigid PVC conduit pipe heavy dutywith ISI mark cost of all materials, specials etc., all complete and as directed by the departmental officer.
</t>
  </si>
  <si>
    <t>Rmt</t>
  </si>
  <si>
    <t>Supply and Run off main with 4 wires of 10 sq.mm. PVC insulated single core multi strand fire retardant flexible copper cablewith ISI mark conforming to IS: 694/1990,1.1 kv grade cable with continuous earth by means of 1x4 sq.mm PVC insulated single core multi strand fire retardant flexible copper cable with ISI mark conformuing to IS: 694/1990,1.1. k.v. grade cable in open wiring 32mm dia rigid PVC conduit pipe heavy dutywith ISI mark cost of all materials, specials etc., all complete and as directed by the departmental officer.</t>
  </si>
  <si>
    <r>
      <t xml:space="preserve">Applying one coat of </t>
    </r>
    <r>
      <rPr>
        <b/>
        <sz val="14"/>
        <color indexed="8"/>
        <rFont val="Times New Roman"/>
        <family val="1"/>
      </rPr>
      <t>anticorrosive treatment</t>
    </r>
    <r>
      <rPr>
        <sz val="14"/>
        <color indexed="8"/>
        <rFont val="Times New Roman"/>
        <family val="1"/>
      </rPr>
      <t xml:space="preserve"> on steel reinforcement rods (20 ltrs. of anitcorrosive chemical for one mertic tonne of steel reinforcement rods) at site including a cost of required quantity of anticorrosive chemicals,  (best approved quality) cement, consumables such as brushes, gloves and labour for anticorrosive coating etc. complete and as directed by the departmental officers. (The Quality and brand of anticorrosive chemaical should be got approved by the EE before use). </t>
    </r>
  </si>
  <si>
    <t>Clean removal of the old lime plastering both inside and outside from the existing walls of brick masonry and racking out joints to 20mm deep or from terraced roofs racking out joints 12mm deep without damaging the existing structure and surroundings and clearing the debris away from the site including cost of required tools and plant and necessary scaffolding if necessary etc., all complete in all respect and as directed by the departmental officers.</t>
  </si>
  <si>
    <t>Plastering with CM 1:2 (One of lime and two of sand) 20 mm thick finished with neat cement including providing band cornice, ceiling cornice, curing, scaffolding, etc., complete in all respects and complying with relevant standard specifications.</t>
  </si>
  <si>
    <t>Supply and fixing of 4'40W twin box type fluorescent fittting complete with copper choke and condensor with conduit pipe suspension from ceiling with PVC unsheathed copper leads from terminals to the fitting with fluorescent Tubes  SD - 91</t>
  </si>
  <si>
    <t>Painting the new Iron work and other similar works such as PVC /ASTM Pipes, Kerb Stone and grills with two coats of approved first class synthetic enamel ready mixed paint of approved quality and brand, the paint should be supplied by the contractor at his own cost.  (The quality and the brand of paint should be got approved by the Executive Engineer before use) complying  with relevant Standard specifications.</t>
  </si>
  <si>
    <r>
      <t xml:space="preserve">Providing </t>
    </r>
    <r>
      <rPr>
        <b/>
        <sz val="14"/>
        <color indexed="8"/>
        <rFont val="Times New Roman"/>
        <family val="1"/>
      </rPr>
      <t xml:space="preserve">two legged scaffolding </t>
    </r>
    <r>
      <rPr>
        <sz val="14"/>
        <color indexed="8"/>
        <rFont val="Times New Roman"/>
        <family val="1"/>
      </rPr>
      <t>using 15cm diameter  casurina props or best quality bamboo posts of 4m overall length  (3m height  +   0.50m projection   +   0.50m into the ground ) the distance between the two rows being 1.25 m and the spacing of posts being 2m in both rows with two horizontal posts with 0.5m overlap on either side and braces at 2mc/c including longitudianl and transverse middle braces to step up and providing a   platform with country wood planks of 40mm thick and 1 m width etc., ( To a height of 8m ) in a complete firm using coir and nails 1m run.</t>
    </r>
  </si>
  <si>
    <t xml:space="preserve">a)  Upto 5.5 m height </t>
  </si>
  <si>
    <t>Painting the old iron work with two coat of Ist class synthetic enamel paint of best  approved quality and brand, the paint should be supplied by the contractor at his own cost. (The quality and the brand of the paint should be got approved from the Executive Engineer before use) complying with relevant standard specifications after  scrapping using emery sheet etc., all complete and as directed by the departmental officers.</t>
  </si>
  <si>
    <t>Supplying and fixing of Teak Wood wrought  and put up for frames  of doors, windows, ventilators, cupboard and any other similar joineries works  with necessary plugs, rebates for shutters, plaster grooves on all faces etc. , including labour charges for fixing hold fasts, complying with relevant standard specifications etc., in all respects.</t>
  </si>
  <si>
    <t>a) Teak wood over 3 metre length</t>
  </si>
  <si>
    <t>b) Teak wood over 2.00 metre and below 3 metre length</t>
  </si>
  <si>
    <t>c) Teak wood below 2.00 metre length</t>
  </si>
  <si>
    <r>
      <t xml:space="preserve">Supplying and fixing of single leaf door shutters by using Best Indian T.W. Marine door shutters with </t>
    </r>
    <r>
      <rPr>
        <b/>
        <sz val="14"/>
        <color indexed="8"/>
        <rFont val="Times New Roman"/>
        <family val="1"/>
      </rPr>
      <t xml:space="preserve"> 9mm thick phenol bonded BWR grade plywood </t>
    </r>
    <r>
      <rPr>
        <sz val="14"/>
        <color indexed="8"/>
        <rFont val="Times New Roman"/>
        <family val="1"/>
      </rPr>
      <t>as per IS 303-1989 (General) with IS 5539-1969 (for preservative treatment) and IS 848-1974 (for adhesives) with relevant IS specifications and its latest amendment for shutters with 75mm x 37.50 mm teak wood styles and 3 Nos. of 150 mm x 37.50 mm TW rails (top, bottom and lock rails) using the above panel including labour for fixing in position, cost of materials, Aluminium Furniture fittings such as 3 nos. of 5” of Aluminium butt hinges, 2 nos. of 6”x1/2” Aluminium Tower  bolt, 1 No of 10"x5/8" Aldrop, 1 No of Handle with CP screws, Nylon Bush and brass screws of best approved quality shade, all complete &amp; as directed by the departmental officers. (The quality of BWR plywood should be got approved from the Executive Engineer before use.)</t>
    </r>
  </si>
  <si>
    <t>a)1.2 x 2.10( Single leaf )</t>
  </si>
  <si>
    <t>b)1.2 x 2.40( Single leaf )</t>
  </si>
  <si>
    <t>Supply, fixing, commisioning and testing of 32W LED panel light (600x600). The rate is inclusive cost of materials and labour charges</t>
  </si>
  <si>
    <t>Supply and fixing Hydraulic Door Closer of various sizes of approved quality using Aluminium Extruded Section Body Tubular Type Universal Hydraulic Door Closer with Double Speed Adjustment like HARDWYN (make) 'GAZEL' (or) Equivalent (with ISI Monogram)</t>
  </si>
  <si>
    <t>Supply and delivery of following Electric Celling fan with ISI mark with blades and double ball bearing, capacitor,etc., complete with 300mm down rod, canopies, capacitor, shackleblades with dimmer electronic regulator suitable for operation on 230 volts 50 HTZ single phase AC supply conforming to ISS No.374/79 and provided with insulation . (The brand should be got approved from the Executive Engineer before supply made).</t>
  </si>
  <si>
    <t>a) 48" ( 1200mm sweep)</t>
  </si>
  <si>
    <t>Charges for assembling and fixing of ceiling fan of different sweep with necessary connections and fixing of fan regulator on the existing board etc., all complete (Excluding cost of fan)</t>
  </si>
  <si>
    <t>Supply and fixing of 20A DP plug and socket in sheet enclosure with 32A DP MCB in flush with wall with earth connection (For AC Plug) [Legrand (MDS) / Hager (L&amp;T) Make] SD 140</t>
  </si>
  <si>
    <t>Supply and installation of Air - Conditioner with copper coil (5 star rated)</t>
  </si>
  <si>
    <t>a) 2.00 TR split type AC unit</t>
  </si>
  <si>
    <t>Supply and installation of 5 KVA capacity Automatic Voltage Stabilizer with time delay relay (V-Gurad / Equivalent)</t>
  </si>
  <si>
    <t>Supply and laying of 5/8" and 3/8" copper pipe (Extra beyond 3 metres supplied with AC unit)</t>
  </si>
  <si>
    <t>Supply and fixing of MS stand for fixing outdoor unit</t>
  </si>
  <si>
    <t>Providing pressure grouting with lime motor  in ceiling cracks  of  existing old building  using nipple at an intervels of 600mm using hydraulic pump and other tools and plants etc.,</t>
  </si>
  <si>
    <r>
      <t xml:space="preserve">Wiring with 1.5 sq.mm  </t>
    </r>
    <r>
      <rPr>
        <b/>
        <sz val="14"/>
        <rFont val="Times New Roman"/>
        <family val="1"/>
      </rPr>
      <t>PVC insulated single core multistrand fire resistant flexible copper cable with ISI mark conforming to IS 694 / 1990 1.1 KV grade core / cable</t>
    </r>
    <r>
      <rPr>
        <sz val="14"/>
        <rFont val="Times New Roman"/>
        <family val="1"/>
      </rPr>
      <t xml:space="preserve"> with continuous earth by means of 1.5 sq.mm  PVC insulated single core multistrand fire resistant flexible copper cable with ISI mark conforming to IS 694 / 1990 1.1 KV grade core / cable in fully concealed PVC rigid conduit pipe heavy duty with ISI mark with suitable size MS box of 16g thick concealed and covered with 3 mm thick laminated by hylem sheet for </t>
    </r>
    <r>
      <rPr>
        <b/>
        <sz val="14"/>
        <rFont val="Times New Roman"/>
        <family val="1"/>
      </rPr>
      <t xml:space="preserve">fan point for Administrative blocks </t>
    </r>
    <r>
      <rPr>
        <sz val="14"/>
        <rFont val="Times New Roman"/>
        <family val="1"/>
      </rPr>
      <t>and community center controlled by 5 Amps modular type switch including circuit mains, cost of all materials, specials etc., all complete and as directed by the departmental officer.</t>
    </r>
  </si>
  <si>
    <t xml:space="preserve">Supplying and fixing of stainfree nano polishing  Vitrified Tiles of size 600mmx600mmx8mm for flooring and other similar works in cement mortar 1:3 (one of cement and three of sand) 20mm thick including fixing in position, cutting the tiles to the required size wherever necessary pointing the joints with grout (Tile joint filler), curing, finishing etc., all complete and as directed by the departmental officers.  (The brand and quality of tiles should be got approved from EE before use)
</t>
  </si>
  <si>
    <t>Supplying and fixing EWC superior variety (white) 500mm including cost and fixing of double flapped coloured plastic sheet cover PVC flushing cistern in appropriate level as directed by the departmental officers at a maximum level of 5’6” and of approved brand of 10 litres capacity including fittings such as CI brackets.  Pvc connection GM wheel valve, Hex nipple, etc., complete (EWC and plastic cover shall be got approved from the Executive Engineer before fixing)</t>
  </si>
  <si>
    <t>Supplying, laying and jointing of the following dia   UPVC non- Pressure with ISI mark Superior variety and jointing with cement and tarred yarn laid to proper gradient including earth work excavation, refilling trenches, concreting, curing and testing the joint etc., complete.</t>
  </si>
  <si>
    <t>a) 110mm dia</t>
  </si>
  <si>
    <r>
      <t>Supplying, laying, fixing and jointing the following U</t>
    </r>
    <r>
      <rPr>
        <b/>
        <sz val="14"/>
        <rFont val="Times New Roman"/>
        <family val="1"/>
      </rPr>
      <t>PVC pipes as per ASTM D - 1785</t>
    </r>
    <r>
      <rPr>
        <sz val="14"/>
        <rFont val="Times New Roman"/>
        <family val="1"/>
      </rPr>
      <t xml:space="preserve"> of schedule 40 of wall thickness not less than the specified in IS 4985 suitable for plumbing by threading of wall thickness including the cost of suitable PVC/GI specials /GM specials like Elbow, Tee reducers, Plug, union, bend, coupler, nipple/ GM gate valve, check and wheel valve etc., wherever required above the ground level including the cost of teflon tape, special clamps, nails, etc., fixing  on wall to the proper gradient and alignment and redoing the chipped of masonry etc., as directed by the departmental officers.</t>
    </r>
  </si>
  <si>
    <t>a) 32mm dia Astm D schedule 40 threaded UPvc pipe with necessary PVC/GI specials</t>
  </si>
  <si>
    <t>b) 25mm dia Astm D schedule 40 threaded UPvc pipe with necessary PVC/GI specials</t>
  </si>
  <si>
    <t>c) 20mm dia Astm D schedule 40 threaded UPvc pipe with necessary PVC/GI specials</t>
  </si>
  <si>
    <t>Supplying and fixing of water supply and sanitary fitting of approved make including cost of all materials and labour charges for fixing etc.,</t>
  </si>
  <si>
    <t>a) 15mm dia CP long body tap</t>
  </si>
  <si>
    <t>c) 15mm dia CP health faucet</t>
  </si>
  <si>
    <t>Supply and fixing Solid PVC Door Shutters using 19 Gauge 19mm MS square tubes for styles and outer frames. 15mm MS square tubes for top, lock and bottom rails. The steel tubes shall be covered with 5mm thick solid PVC Sheets. Shutter using 5mm thick solid PVC Sheets for panelling shall rigidly fixed in position including necessary furniture and fittings. The over all size of styles shall be 50mm x 30mm. The over all size of top rail, lock rail and bottom rail shall be 75mm x 30mm. The over all size of frames shall be 50mm x 45mm with suitable rabate for housing the shutter</t>
  </si>
  <si>
    <t>Solid panel PVC door with frame</t>
  </si>
  <si>
    <r>
      <t>Weathering Course with concrete broken brick jelly 20mm gauge</t>
    </r>
    <r>
      <rPr>
        <sz val="14"/>
        <rFont val="Times New Roman"/>
        <family val="1"/>
      </rPr>
      <t xml:space="preserve"> in pure burnt lime stone slaked and screened (No Sand) over RCC Roof Slab with proportion of brick jelly to lime (fat lime) being 32: 12 1/2 by volume well beaten with wooden beaters for giving the required slope and thickness complying with relevant standard specification and as directed by the departmental officers.</t>
    </r>
  </si>
  <si>
    <r>
      <t xml:space="preserve">Finishing top of roof with one course of </t>
    </r>
    <r>
      <rPr>
        <b/>
        <sz val="14"/>
        <rFont val="Times New Roman"/>
        <family val="1"/>
      </rPr>
      <t>Hydraulic Pressed Tiles</t>
    </r>
    <r>
      <rPr>
        <sz val="14"/>
        <rFont val="Times New Roman"/>
        <family val="1"/>
      </rPr>
      <t xml:space="preserve"> of approved superior quality of size </t>
    </r>
    <r>
      <rPr>
        <b/>
        <sz val="14"/>
        <rFont val="Times New Roman"/>
        <family val="1"/>
      </rPr>
      <t>23cmx 23cmx20mm thick</t>
    </r>
    <r>
      <rPr>
        <sz val="14"/>
        <rFont val="Times New Roman"/>
        <family val="1"/>
      </rPr>
      <t xml:space="preserve"> laid over weathering course in cm 1:3 (One of cement and three of sand) 12mm thick </t>
    </r>
    <r>
      <rPr>
        <b/>
        <sz val="14"/>
        <rFont val="Times New Roman"/>
        <family val="1"/>
      </rPr>
      <t xml:space="preserve">mixed with water proofing compound  at 2% by weight of cement used </t>
    </r>
    <r>
      <rPr>
        <sz val="14"/>
        <rFont val="Times New Roman"/>
        <family val="1"/>
      </rPr>
      <t>and pointed neatly with the same cement moratar mixed with water proofing compound including  curing etc., as per standard specifications. (The quality of tiles shall be got approved from the EE before use)</t>
    </r>
  </si>
  <si>
    <t>Supply and applying of two coat of wall putty of approved make for smooth finishing the wall/ wall panel for roller painting including dcost of  brushes, scaffolding arrangements &amp; labour charges etc., all complete and as directed by the departmental officer</t>
  </si>
  <si>
    <t>Roof treatment using polymer modified material applying one coat of polymer liquid and two coats of clear seal coat after cleaning the entries surface</t>
  </si>
  <si>
    <t xml:space="preserve">Supplying and providing micro lime motor with necessary chemicals for treating cracks in the madras terrace roof </t>
  </si>
  <si>
    <r>
      <t xml:space="preserve">Labour charges for removal of the damaged doors and windows </t>
    </r>
    <r>
      <rPr>
        <sz val="14"/>
        <rFont val="Times New Roman"/>
        <family val="1"/>
      </rPr>
      <t>including the removal of frames, hinges, fastenings and shutters form the existing structure and stacking the same carefully for reuse if any in the departmental stores at site of work and as directed by the departmental officers etc., all complete (including removing the furniture fittings such as hinges, hookes and eyes etc.,)</t>
    </r>
  </si>
  <si>
    <t>Supplying and fixing UPVC (Un-Plasticized Polyvinyl Chloride) Windows of casement type (open) from the profile the size of outer frame 60mm x 58mm and shutter profile are reinforcement with GI/1mm 125GSM and 100% corrosion free, the profiles are multi chambered sections with wall thick of 2mm. The EPDM rubber (black colour) covered with over all the edges of frame and shutter the shutter will be provided with Espag multi power point locks and also it operates as handle. The corners and joints should be welded and cleaned. Radiations free pin headed plain or brown colour glass 4mm thick should be provided to the shutter and it should not allow leakage of water even at most ranging storms and should have key lockable action, security protective hinges, strong locking systems and as per size for arresting noise and energy loss. The connecting mechanism between sash and outer frame that enables opening of the window. The window should be fixed to the wall with 100% packing with screws and silicon packing all round the frames. The window should be got approved from the Executive Engineer before use on work</t>
  </si>
  <si>
    <t xml:space="preserve">Supplying and fixing UPVC (Un-Plasticized Polyvinyl Chloride) Louvered Ventilators of from the profile the size of outer frame 60mm x 58mm and shutter profile size of 60 x 78mm both profiles are reinforced with GI/1mm 125GSM and 100% corrosion free, the profile are multi chambered sections with wall thick of 2mm. The EPDM rubber (black colour) covered with all over the edges of frame and shutter. The corners and joints should be welded and cleaned. Radiations pin headed glass 4mm thick should be provided in the louvers. The window should be fixed to the wall with 100% packing with screws and silicon packing all round the frames. The ventilator should be got approved from the Executive Engineer before use on work </t>
  </si>
  <si>
    <t>Post Construction Anti- termite treatment: Termites always begin their work by boring a hole into the object that they are about  to attack and then devour the hole of the interior. They never back through the exterior but leave a shell scarcely thicker than the ordinary paper, so that nothing on the exterior indicates the vacuum within. Termites were found in Cub board and eletrical conducts.</t>
  </si>
  <si>
    <t>Method of Treatment:</t>
  </si>
  <si>
    <t>1) Drillin g at the internal wall floor junction of all the rooms insides holes and injecting soli toxicant emulsion into the drilled holes and closing the holes with and closing the holes with cement mortar. 2) Spraying chemical formulation on all the wooden fittings inside the office such as door, door frames, wall cupboards, oartitions, wooden panels, beams and joints. 3) Drilling at the external perimeter of the building and injection chemical emulsion measured.</t>
  </si>
  <si>
    <r>
      <t xml:space="preserve">Applying one coat of </t>
    </r>
    <r>
      <rPr>
        <b/>
        <sz val="14"/>
        <color indexed="8"/>
        <rFont val="Times New Roman"/>
        <family val="1"/>
      </rPr>
      <t>Anticorrosive treatment for steel window/ M.S. Grills</t>
    </r>
    <r>
      <rPr>
        <sz val="14"/>
        <color indexed="8"/>
        <rFont val="Times New Roman"/>
        <family val="1"/>
      </rPr>
      <t xml:space="preserve"> (using 5 liters of anticorosive chemical per one MT of steel) at site including cost of paint (NITOZINC rich primer), brushes, gloves, labour charges for applying anticorrosive paint etc before the application of synthetic enamel paint. (The quality and the brand of the anticorrsive paint, should be got approved from the EE before use) and as directed by the departmental officers.</t>
    </r>
  </si>
  <si>
    <t>Removing the existing Ac out door unit and over haul the damage particles, rested bold nults, tinking charges, replacing 3 core supply wire from indoor unit (16m), transporting charges and reinstallation charges etc.,</t>
  </si>
  <si>
    <t>Top-up the R-22 gas in split AC</t>
  </si>
  <si>
    <t>Top-up the R-410 gas in split AC</t>
  </si>
  <si>
    <t>Removing the existing Ac indoor unit and reinstalling after servicing and attending repairs.</t>
  </si>
  <si>
    <r>
      <t xml:space="preserve">Providing wooden </t>
    </r>
    <r>
      <rPr>
        <b/>
        <sz val="14"/>
        <color theme="1"/>
        <rFont val="Times New Roman"/>
        <family val="1"/>
      </rPr>
      <t>(Melamine Door) Polish</t>
    </r>
    <r>
      <rPr>
        <sz val="14"/>
        <color theme="1"/>
        <rFont val="Times New Roman"/>
        <family val="1"/>
      </rPr>
      <t xml:space="preserve"> for new/old wood by removing using blade scrapping the existing dirt from the wooden surface using sand paper with M50 and repeat M80 paper to get a smooth surface. Leave it atleast 4hrs for drying sand paper and prepare surface by M100 and clear the surface. Apply one coat of wooden filter by brush and leave it for two hrs. For drying prepare the surface by M100 sand paper and apply one coat of ash sealer mixed with approved quality thinner after drying apply one coat of sanding sealer and attend the surface to get thoroughly dried smoother surface with no.250 water emery wood cleaner fill the holes and dots by putty and packing to get the surface clean apply surface by water emery no.250 apply first coat of melamine sealer with the thinner for preparing the surface and apply second coat of the same by during. After drying prepare the surface with water emery no.320 and apply two coats of melamine matt mixed with glazing and thinner 106 prepare the surface water no.400 and apply two coats of same and finally smoother etc., all complete including cost of all materials and labour etc., and as directed by the departmental officers (The quality and shade of the polish should be got approved from the EE before use).</t>
    </r>
  </si>
  <si>
    <t>Supply and fixing of 1mm thick tar felt top of silver reflective paint coating with necessary base tar coating of approved make ISI and quality including cost of materials, labour charges, scaffolding arrangement etc., all complete as directed by departmental officers.</t>
  </si>
  <si>
    <t xml:space="preserve">Loading and conveyance of  all dismantled materials are conveyance up to 10 Km from the site etc, all complete					</t>
  </si>
  <si>
    <r>
      <t xml:space="preserve">Finishing the top of flooring with cement concrete 1:3 (One of cement and three of blue granite chips of size 10mm and below) 20 mm thick </t>
    </r>
    <r>
      <rPr>
        <b/>
        <sz val="14"/>
        <rFont val="Times New Roman"/>
        <family val="1"/>
      </rPr>
      <t>Ellispattern Flooring</t>
    </r>
    <r>
      <rPr>
        <sz val="14"/>
        <rFont val="Times New Roman"/>
        <family val="1"/>
      </rPr>
      <t xml:space="preserve"> (No Sand) and surface rendered smooth including 150mm wide skirting, providing proper slopes,   thread lining, curing etc.. complete   in all floors complying with relevant standard specifications.</t>
    </r>
  </si>
  <si>
    <r>
      <t xml:space="preserve">Supplying and fixing of porcelain </t>
    </r>
    <r>
      <rPr>
        <b/>
        <sz val="14"/>
        <rFont val="Times New Roman"/>
        <family val="1"/>
      </rPr>
      <t>wash basin</t>
    </r>
    <r>
      <rPr>
        <sz val="14"/>
        <rFont val="Times New Roman"/>
        <family val="1"/>
      </rPr>
      <t xml:space="preserve"> superior variety of size 22”x16” (550x400mm) including cost and fixing of CI brackets, pvc waste pipe required grating, cp tap, wheel valve/ Bob cork, pvc, connection, cp waste plug, with aluminium chain etc., complete in all respects (washbasin shall be got approved by the Executive Engineer before fixing)</t>
    </r>
  </si>
  <si>
    <r>
      <t xml:space="preserve">Supplying and fixing of approved brand Porcelain </t>
    </r>
    <r>
      <rPr>
        <b/>
        <sz val="14"/>
        <rFont val="Times New Roman"/>
        <family val="1"/>
      </rPr>
      <t xml:space="preserve">Flat Back urinal </t>
    </r>
    <r>
      <rPr>
        <sz val="14"/>
        <rFont val="Times New Roman"/>
        <family val="1"/>
      </rPr>
      <t>superior variety including cost of Urinal lead pipe, waste pipe, 15mm wheel valve, TW plug and lobour for fixing etc., all complete as directed by the departmental officers (Thebrand and quality shall got approved from the Executive Engineer before use)</t>
    </r>
  </si>
  <si>
    <r>
      <t xml:space="preserve">Supply and filling in foundation and basement with Stone dust </t>
    </r>
    <r>
      <rPr>
        <sz val="14"/>
        <color indexed="8"/>
        <rFont val="Times New Roman"/>
        <family val="1"/>
      </rPr>
      <t>in layers of 150mm thickness well watered, rammed and consolidated complying with relevant standard specification including cost of stone dust etc., all complete and as directed by departmental officer.</t>
    </r>
  </si>
  <si>
    <r>
      <t xml:space="preserve">Supply and laying concrete tiles superior variety such as (Hindustan / </t>
    </r>
    <r>
      <rPr>
        <b/>
        <sz val="14"/>
        <rFont val="Times New Roman"/>
        <family val="1"/>
      </rPr>
      <t>Eurocon tiles etc.</t>
    </r>
    <r>
      <rPr>
        <sz val="14"/>
        <rFont val="Times New Roman"/>
        <family val="1"/>
      </rPr>
      <t>) for flooring in CM 1:3 (One of Cement and three of sand) 20mm thick, including fixing in position, cutting the tiles to the required size wherever necessary, pointing the joints with colour cement, finishing, curing etc complete and as directed by the departmental officers.</t>
    </r>
  </si>
  <si>
    <t>Supply and fixing of 30W street light fixings including cost of materials and labour charge etc., all complete</t>
  </si>
  <si>
    <r>
      <t xml:space="preserve">Providing </t>
    </r>
    <r>
      <rPr>
        <b/>
        <sz val="14"/>
        <rFont val="Times New Roman"/>
        <family val="1"/>
      </rPr>
      <t xml:space="preserve">Form work </t>
    </r>
    <r>
      <rPr>
        <sz val="14"/>
        <rFont val="Times New Roman"/>
        <family val="1"/>
      </rPr>
      <t xml:space="preserve">and centering for reinforced cement concrete works including supports and strutting up to 3.30m height for plane surfaces as detailed below with all cross bracings using mild steel sheets of size 90cm x 60cm and </t>
    </r>
    <r>
      <rPr>
        <b/>
        <sz val="14"/>
        <rFont val="Times New Roman"/>
        <family val="1"/>
      </rPr>
      <t>MS</t>
    </r>
    <r>
      <rPr>
        <sz val="14"/>
        <rFont val="Times New Roman"/>
        <family val="1"/>
      </rPr>
      <t xml:space="preserve"> 10 gauge stiffened with welded mild steel angles of size 25mmx25mmx3mm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specifaction and as directed by the departmental officers.</t>
    </r>
  </si>
  <si>
    <t>b.Plain surfaces such as Roof slab, floor slab, Beams, lintels, lofts, sill slab, staircase waist, portico slab and other similar works</t>
  </si>
  <si>
    <t>Sub Total - I</t>
  </si>
  <si>
    <t>GST @ 12%</t>
  </si>
  <si>
    <t>GST @ 6%</t>
  </si>
  <si>
    <t>Sub Total - II</t>
  </si>
  <si>
    <t>Construction of Over head tank for the Special repair works to Armed Police Head quarters at Lutheral Garden in Chennai City</t>
  </si>
  <si>
    <t>Job</t>
  </si>
  <si>
    <t>Quotation charges for Structural Consultancy charges for stability analysis, Design report and recommendation for Armed Police Head quarters Building</t>
  </si>
  <si>
    <t>Sub Total - III</t>
  </si>
  <si>
    <t>Labour welfare fund 1%</t>
  </si>
  <si>
    <t>Unforseen Item&amp; P.S charges 2.5 %</t>
  </si>
  <si>
    <t>Supervision charges 7.5 %</t>
  </si>
  <si>
    <t xml:space="preserve">Grand Total </t>
  </si>
  <si>
    <t>Say Rs.</t>
  </si>
  <si>
    <t>AE</t>
  </si>
  <si>
    <t>AEE</t>
  </si>
  <si>
    <t>Name of Work: Construction of Over head tank for the Special repair works to Armed Police Head quarters at Lutheral Garden in Chennai City</t>
  </si>
  <si>
    <t>b) in Ground floor</t>
  </si>
  <si>
    <t>c) in First floor</t>
  </si>
  <si>
    <t>d) Second floor</t>
  </si>
  <si>
    <t>e) Third floor</t>
  </si>
  <si>
    <t>f) Fourth floor</t>
  </si>
  <si>
    <t>Providing Form work and centering for reinforced cement concrete works including supports and strutting up to 3.30m height for plane surfaces as detailed below with all cross bracings using mild steel sheets of size 90cm x 60cm and MS 10 gauge stiffened with welded mild steel angles of size 25mmx25mmx3mm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specifaction and as directed by the departmental officers.</t>
  </si>
  <si>
    <t>a. For Column footings, plinth beam, Grade beam, Raft beam, Raft slab etc.,</t>
  </si>
  <si>
    <t>c.For Square and rectangular columns and small quantities such as sunshade, parapet cum drops window boxiing, fin projection and other similar works.</t>
  </si>
  <si>
    <t>d) Vertical  wall</t>
  </si>
  <si>
    <t>Supplying, fabricating  and placing in position of  Mild steel Grills / Ribbed Tor Steels of all diameters for reinforcement for all floors including cost of  binding wire, bending tying  etc., all complete and as directed by the departmental officers.</t>
  </si>
  <si>
    <t xml:space="preserve">Applying one coat of anticorrosive treatment on steel reinforcement rods (20 ltrs. of anitcorrosive chemical for one mertic tonne of steel reinforcement rods) at site including a cost of required quantity of anticorrosive chemicals,  (best approved quality) cement, consumables such as brushes, gloves and labour for anticorrosive coating etc. complete and as directed by the departmental officers. (The Quality and brand of anticorrosive chemaical should be got approved by the EE before use). </t>
  </si>
  <si>
    <t>Plastering with CM 1:3 (one of cement and three of sand ) 12 mm thick mixed with water proofing compound (CICO) at the rate of 2 kg / 10 sq.m including curing etc., all complete complying with relevant standard specification.</t>
  </si>
  <si>
    <t>Special ceiling plastering in cement mortar 1:3 (One of cement and three of sand) 10mm thick for bottom of roof, stair, waist, landing and sunshades in all floors finished with neat cement including hacking the areas, providing band cornice, scaffolding, curing etc., complete</t>
  </si>
  <si>
    <t>Providing two legged scaffolding using 15cm diameter  casurina props or best quality bamboo posts of 4m overall length  (3m height  +   0.50m projection   +   0.50m into the ground ) the distance between the two rows being 1.25 m and the spacing of posts being 2m in both rows with two horizontal posts with 0.5m overlap on either side and braces at 2mc/c including longitudianl and transverse middle braces to step up and providing a   platform with country wood planks of 40mm thick and 1 m width etc., ( To a height of 8m ) in a complete firm using coir and nails 1m run.</t>
  </si>
  <si>
    <t>Upto 10.5m height in addition of 2.5m ht</t>
  </si>
  <si>
    <t>Kg</t>
  </si>
  <si>
    <t>Supplying and fixing Mild Steel grills as per the design approved to verandah enclosure or gate including one coat of primer and labour for fixing in position etc. all complete</t>
  </si>
  <si>
    <t>Applying one coat of Anticorrosive treatment for steel window/ M.S. Grills (using 5 liters of anticorosive chemical per one MT of steel) at site including cost of paint (NITOZINC rich primer), brushes, gloves, labour charges for applying anticorrosive paint etc before the application of synthetic enamel paint. (The quality and the brand of the anticorrsive paint, should be got approved from the EE before use) and as directed by the departmental officers.</t>
  </si>
  <si>
    <t>No</t>
  </si>
  <si>
    <t>Supplying and laying of  pvc insulated and sheathed 3 x 2.5 Sqmcore flat type copper cable conforming to is 694/1990 and as amended thereafter</t>
  </si>
  <si>
    <t xml:space="preserve"> PVC INSULATED AND SHEATHED 3 CORE FLAT TYPE COPPER CABLE CONFORMING TO IS 694/1990 AND AS AMENDED THEREAFTER</t>
  </si>
  <si>
    <t>Grand Total</t>
  </si>
  <si>
    <t xml:space="preserve">Dismantling Lime Concrete existing roofing </t>
  </si>
  <si>
    <t>Dismantling Brick / Stone Masonry in lime mortar walls under 3m high</t>
  </si>
  <si>
    <t xml:space="preserve">Dismantling, clearing away and carefully of existing  false ceiling, existing partition, existing wall panel </t>
  </si>
  <si>
    <r>
      <t>White washing two coats</t>
    </r>
    <r>
      <rPr>
        <sz val="14"/>
        <color indexed="8"/>
        <rFont val="Times New Roman"/>
        <family val="1"/>
      </rPr>
      <t xml:space="preserve"> using clean shell lime slaked </t>
    </r>
  </si>
  <si>
    <t xml:space="preserve">Painting the false ceiling / walls with two coats of 1st class ready mixed plastic emulsion paint </t>
  </si>
  <si>
    <t xml:space="preserve">Supply and fixing of horizontal  three phase distribution  board with MCBS.  TPMCB DB with acrylic Door cover </t>
  </si>
  <si>
    <t>Supply and fixing of four pole 63 Amps  30 MA four pole ELCB (Higher end)</t>
  </si>
  <si>
    <t xml:space="preserve">Supply and Run off main with 2 wires of 4 sq.mm. PVC insulated single core multi strand fire retardant flexible copper cable (Open wiring) </t>
  </si>
  <si>
    <t>Supply and Run off main with 2 wires of 2.5 sq.mm. PVC insulated single core multi strand fire retardant flexible copper cable (Open wiring)</t>
  </si>
  <si>
    <t xml:space="preserve">Supply and Run off main with 4 wires of 10 sq.mm. PVC insulated single core multi strand fire retardant flexible copper cable (open wiring) </t>
  </si>
  <si>
    <r>
      <t xml:space="preserve">Applying one coat of </t>
    </r>
    <r>
      <rPr>
        <b/>
        <sz val="14"/>
        <color indexed="8"/>
        <rFont val="Times New Roman"/>
        <family val="1"/>
      </rPr>
      <t>anticorrosive treatment</t>
    </r>
    <r>
      <rPr>
        <sz val="14"/>
        <color indexed="8"/>
        <rFont val="Times New Roman"/>
        <family val="1"/>
      </rPr>
      <t xml:space="preserve"> on steel reinforcement rods</t>
    </r>
  </si>
  <si>
    <t xml:space="preserve">Clean removal of the old lime plastering both inside and outside from the existing walls of brick masonry </t>
  </si>
  <si>
    <t>Supply and fixing of 4'40W twin box type fluorescent fittting complete with copper choke</t>
  </si>
  <si>
    <t xml:space="preserve">Painting the new Iron work and other similar works </t>
  </si>
  <si>
    <t xml:space="preserve">Providing two legged scaffolding using 15cm diameter  casurina props or best quality 
a)  Upto 5.5 m height </t>
  </si>
  <si>
    <t>Supplying and fixing of Teak Wood wrought  and put up
a) Teak wood over 3 metre length</t>
  </si>
  <si>
    <t>Supplying and fixing of single leaf door shutters by using Best Indian T.W. Marine door shutters with  9mm thick phenol bonded BWR grade plywood 
a)1.2 x 2.10( Single leaf )</t>
  </si>
  <si>
    <t xml:space="preserve">Supply, fixing, commisioning and testing of 32W LED panel light (600x600). </t>
  </si>
  <si>
    <t xml:space="preserve">Supply and fixing Hydraulic Door Closer of various sizes of approved quality </t>
  </si>
  <si>
    <t>Charges for assembling and fixing of ceiling fan of different sweep  (Excluding cost of fan)</t>
  </si>
  <si>
    <t>Supply and installation of Air - Conditioner with copper coil (5 star rated)
a) 2.00 TR split type AC unit</t>
  </si>
  <si>
    <t xml:space="preserve">Providing pressure grouting with lime motor  in ceiling cracks  of  existing old building  </t>
  </si>
  <si>
    <t>Supplying and fixing of water supply and sanitary fitting of approved make 
a) 15mm dia CP long body tap</t>
  </si>
  <si>
    <t xml:space="preserve">Supply and fixing Solid PVC Door Shutters </t>
  </si>
  <si>
    <r>
      <t>Weathering Course with concrete broken brick jelly 20mm gauge</t>
    </r>
    <r>
      <rPr>
        <sz val="14"/>
        <rFont val="Times New Roman"/>
        <family val="1"/>
      </rPr>
      <t xml:space="preserve"> in pure burnt lime stone slaked and screened (No Sand) </t>
    </r>
  </si>
  <si>
    <r>
      <t xml:space="preserve">Finishing top of roof with one course of </t>
    </r>
    <r>
      <rPr>
        <b/>
        <sz val="14"/>
        <rFont val="Times New Roman"/>
        <family val="1"/>
      </rPr>
      <t>Hydraulic Pressed Tiles</t>
    </r>
    <r>
      <rPr>
        <sz val="14"/>
        <rFont val="Times New Roman"/>
        <family val="1"/>
      </rPr>
      <t xml:space="preserve"> of approved superior quality of size </t>
    </r>
    <r>
      <rPr>
        <b/>
        <sz val="14"/>
        <rFont val="Times New Roman"/>
        <family val="1"/>
      </rPr>
      <t>23cmx 23cmx20mm thick</t>
    </r>
    <r>
      <rPr>
        <sz val="14"/>
        <rFont val="Times New Roman"/>
        <family val="1"/>
      </rPr>
      <t xml:space="preserve"> laid over weathering course</t>
    </r>
  </si>
  <si>
    <t>Supply and applying of two coat of wall putty of approved make for smooth finishing the wall/ wall panel for roller painting</t>
  </si>
  <si>
    <t xml:space="preserve">Labour charges for removal of the damaged doors and windows </t>
  </si>
  <si>
    <t xml:space="preserve">Supplying and fixing UPVC (Un-Plasticized Polyvinyl Chloride) Windows of casement type (open) </t>
  </si>
  <si>
    <t xml:space="preserve">Supplying and fixing UPVC (Un-Plasticized Polyvinyl Chloride) Louvered Ventilators </t>
  </si>
  <si>
    <r>
      <t xml:space="preserve">Applying one coat of </t>
    </r>
    <r>
      <rPr>
        <b/>
        <sz val="14"/>
        <color indexed="8"/>
        <rFont val="Times New Roman"/>
        <family val="1"/>
      </rPr>
      <t>Anticorrosive treatment for steel window/ M.S. Grills</t>
    </r>
    <r>
      <rPr>
        <sz val="14"/>
        <color indexed="8"/>
        <rFont val="Times New Roman"/>
        <family val="1"/>
      </rPr>
      <t xml:space="preserve"> </t>
    </r>
  </si>
  <si>
    <t xml:space="preserve">Removing the existing Ac out door unit and over haul the damage particles, rested bold nults, tinking charges, </t>
  </si>
  <si>
    <r>
      <t xml:space="preserve">Providing wooden </t>
    </r>
    <r>
      <rPr>
        <b/>
        <sz val="14"/>
        <color theme="1"/>
        <rFont val="Times New Roman"/>
        <family val="1"/>
      </rPr>
      <t>(Melamine Door) Polish</t>
    </r>
    <r>
      <rPr>
        <sz val="14"/>
        <color theme="1"/>
        <rFont val="Times New Roman"/>
        <family val="1"/>
      </rPr>
      <t xml:space="preserve"> for new/old wood</t>
    </r>
  </si>
  <si>
    <t xml:space="preserve">Loading and conveyance of  all dismantled materials are conveyance up to 10 Km from the site </t>
  </si>
  <si>
    <r>
      <t xml:space="preserve">Finishing the top of flooring with cement concrete 1:3 (One of cement and three of blue granite chips of size 10mm and below) 20 mm thick </t>
    </r>
    <r>
      <rPr>
        <b/>
        <sz val="14"/>
        <rFont val="Times New Roman"/>
        <family val="1"/>
      </rPr>
      <t>Ellispattern Flooring</t>
    </r>
    <r>
      <rPr>
        <sz val="14"/>
        <rFont val="Times New Roman"/>
        <family val="1"/>
      </rPr>
      <t xml:space="preserve"> (No Sand)</t>
    </r>
  </si>
  <si>
    <r>
      <t xml:space="preserve">Supplying and fixing of approved brand Porcelain </t>
    </r>
    <r>
      <rPr>
        <b/>
        <sz val="14"/>
        <rFont val="Times New Roman"/>
        <family val="1"/>
      </rPr>
      <t xml:space="preserve">Flat Back urinal </t>
    </r>
    <r>
      <rPr>
        <sz val="14"/>
        <rFont val="Times New Roman"/>
        <family val="1"/>
      </rPr>
      <t>superior variety</t>
    </r>
  </si>
  <si>
    <r>
      <t xml:space="preserve">Supply and laying concrete tiles superior variety such as (Hindustan / </t>
    </r>
    <r>
      <rPr>
        <b/>
        <sz val="14"/>
        <rFont val="Times New Roman"/>
        <family val="1"/>
      </rPr>
      <t>Eurocon tiles etc.</t>
    </r>
    <r>
      <rPr>
        <sz val="14"/>
        <rFont val="Times New Roman"/>
        <family val="1"/>
      </rPr>
      <t>) for flooring in CM 1:3 (One of Cement and three of sand) 20mm thick,</t>
    </r>
  </si>
  <si>
    <t>Supply and fixing of 30W street light fixings</t>
  </si>
  <si>
    <t>8.2.3.1</t>
  </si>
  <si>
    <t>43.2.1</t>
  </si>
  <si>
    <t>37.3.1</t>
  </si>
  <si>
    <t>207.3.5</t>
  </si>
  <si>
    <t>84.3.1</t>
  </si>
  <si>
    <t>77.7.1</t>
  </si>
  <si>
    <t>108.7.1</t>
  </si>
  <si>
    <t>209.5.2</t>
  </si>
  <si>
    <t>35.6.1</t>
  </si>
  <si>
    <t>23.1.8</t>
  </si>
  <si>
    <t>23.5.1</t>
  </si>
  <si>
    <t>741.1.1</t>
  </si>
  <si>
    <t>540.1.6.1</t>
  </si>
  <si>
    <t>540.1.9.1</t>
  </si>
  <si>
    <t>540.2.1</t>
  </si>
  <si>
    <t>540.1.3.1</t>
  </si>
  <si>
    <t>960.4.8</t>
  </si>
  <si>
    <t>362.2.2</t>
  </si>
  <si>
    <t>57.1.1</t>
  </si>
  <si>
    <t>52.1.2</t>
  </si>
  <si>
    <t>21.5.2.2</t>
  </si>
  <si>
    <t>960.4.7</t>
  </si>
  <si>
    <t>832.5.2</t>
  </si>
  <si>
    <t>832.5.3</t>
  </si>
  <si>
    <t>86.1.1</t>
  </si>
  <si>
    <t>451.3.3</t>
  </si>
  <si>
    <t>451.3.4</t>
  </si>
  <si>
    <t>451.3.5</t>
  </si>
  <si>
    <t>68.2.2</t>
  </si>
  <si>
    <t xml:space="preserve"> Wiring with 1.5sqmm PVC insulated single core multi standard fire retardant flexible copper cable with ISI mark for 5Amps 5pin point at convenient point PVC box (Fire retardent box) </t>
  </si>
  <si>
    <t>38.8.2</t>
  </si>
  <si>
    <t>103.2.1</t>
  </si>
  <si>
    <t>Earth work excavation for foundation in all soils and sub-soils  (Including Refilling)
a)  0 to 2m depth.</t>
  </si>
  <si>
    <t xml:space="preserve">Supplying and filling in foundation and basement with filling stone stone in layers of 150 mm thickness </t>
  </si>
  <si>
    <t xml:space="preserve">Plain cement concrete 1:5:10 </t>
  </si>
  <si>
    <t xml:space="preserve">Standardised concrete Mix M30 concrete for all RCC works 
a)  foundation and basement </t>
  </si>
  <si>
    <t xml:space="preserve">Manufacturing, Supplying and Fixing of Stainless Steel Hand rails for staircase </t>
  </si>
  <si>
    <t xml:space="preserve">Supplying and fixing Mild Steel grills as per the design approved to verandah enclosure or gate </t>
  </si>
  <si>
    <t xml:space="preserve">Painting the new Iron work and other similar </t>
  </si>
  <si>
    <t>Painting the new walls with two coats of 1st class ready mixed plastic emulsion paint</t>
  </si>
  <si>
    <t>Supply and delivery of clear water vertical wet type submersible pumpset suitable for 150mm dia borewell  DUTY= 50 lpm x 40m</t>
  </si>
  <si>
    <t xml:space="preserve">Labour charges for the erection of Horizontal shaft, centrifugal monoblock pumpset (coupled / monoblock) in borewell/ openwell/sump 
Upto 5 HP Monoblock pumpset </t>
  </si>
  <si>
    <t>Supply and delivery of direct online starter confirming to IS13947, IEC60947-1  for 3 Hp</t>
  </si>
  <si>
    <t>82.3.1</t>
  </si>
  <si>
    <t>102.2.1</t>
  </si>
  <si>
    <t xml:space="preserve"> Supplying and fixing 15amps 3 pin plug type socket on a suitable size PVC box (Fire retardent box)</t>
  </si>
  <si>
    <t>175.5.2</t>
  </si>
  <si>
    <t>70.7.1</t>
  </si>
  <si>
    <t>82.3.5</t>
  </si>
  <si>
    <t>209.1.2</t>
  </si>
  <si>
    <t>960.4.7.1</t>
  </si>
  <si>
    <t>359.3.1</t>
  </si>
  <si>
    <t>470.1.2</t>
  </si>
  <si>
    <t>209.3.1</t>
  </si>
  <si>
    <t>960.4.9</t>
  </si>
  <si>
    <t>451.3.2</t>
  </si>
  <si>
    <t>213.1.2</t>
  </si>
  <si>
    <t>212.1.2</t>
  </si>
  <si>
    <t>Plastering with CM 1:3 (one of cement and three of sand ) 12 mm thick mixed with water proofing compound (CICO)</t>
  </si>
  <si>
    <t>207.3.1</t>
  </si>
  <si>
    <t>171.2.8</t>
  </si>
  <si>
    <t>615.2.1</t>
  </si>
  <si>
    <t>615.3.1</t>
  </si>
  <si>
    <t>Sub Total - IV</t>
  </si>
  <si>
    <t>1,96,50,000/-</t>
  </si>
  <si>
    <t xml:space="preserve">Providing and laying in position, Standardised Concrete Mix M-30 Grade 
a)  foundation and basement </t>
  </si>
  <si>
    <t>Providing Form work and centering for reinforced cement concrete works
a. For Column footings, plinth beam, Grade beam, Raft beam, Raft slab etc.,</t>
  </si>
  <si>
    <t>1 Cum</t>
  </si>
  <si>
    <t>1 Sqm</t>
  </si>
  <si>
    <t>1 No</t>
  </si>
  <si>
    <t>1 Rmt</t>
  </si>
  <si>
    <t>1 Kg</t>
  </si>
  <si>
    <t>21.2.1</t>
  </si>
  <si>
    <t>Supplying and fixing of Teak Wood wrought  and put up
a) Teak wood over 2.00 metre and below 3 metre length</t>
  </si>
  <si>
    <t>b) Teak wood below 2.00 metre length</t>
  </si>
  <si>
    <r>
      <rPr>
        <b/>
        <u/>
        <sz val="14"/>
        <color indexed="8"/>
        <rFont val="Times New Roman"/>
        <family val="1"/>
      </rPr>
      <t>Annexure</t>
    </r>
    <r>
      <rPr>
        <sz val="14"/>
        <color indexed="8"/>
        <rFont val="Times New Roman"/>
        <family val="1"/>
      </rPr>
      <t xml:space="preserve">
Supply and filling in foundation and basement with Stone dust in layers of 150mm thickness </t>
    </r>
  </si>
  <si>
    <t xml:space="preserve">Lime Plastering With Lime mortar 1:2(one of lime and  Two  of sand ) 20mm thick using Unslaked Pollachi Lime for Heritage Works  </t>
  </si>
  <si>
    <t>Painting the old walls with two coats using approved quality of best Oil Bound Distemper including thorough srapping</t>
  </si>
  <si>
    <t xml:space="preserve"> Supplying, fabricating and placing in position of mild steel grills/ ribbed tor steels ( without cement slurry) binding wire insulated with PVC, bending tying </t>
  </si>
  <si>
    <t>b) 25mm dia UPVC pipes as per schedule 40 with necessary UPVC</t>
  </si>
  <si>
    <t>c) 20mm dia UPVC pipes as per schedule 40 with necessary UPVC</t>
  </si>
  <si>
    <t xml:space="preserve"> Supplying and fixing of porcelin Wash hand basin (white without pedastal), superior variety of size  550x400mm</t>
  </si>
  <si>
    <t xml:space="preserve"> Supplying and Fixing of EWC superior variety ( white) 500mm with PVC SWR grade "p" or "S" trap </t>
  </si>
  <si>
    <t>Supply and delivery of following Electric Ceiling fan with ISI mark with blades and double ball bearing, capacitor
a) 48" Electric fan 1200mm sweep</t>
  </si>
  <si>
    <t xml:space="preserve"> UPVC Non Pressure  pipe of SN8 SDR 34 ( S 16.5) as per IS 15328/2003 ( below G.L)
a) 110mm dia SN 8 PVC pipe</t>
  </si>
  <si>
    <r>
      <t xml:space="preserve">Wiring with 1.5 sq.mm  </t>
    </r>
    <r>
      <rPr>
        <b/>
        <sz val="14"/>
        <rFont val="Times New Roman"/>
        <family val="1"/>
      </rPr>
      <t xml:space="preserve">PVC insulated single core multistrand fire resistant flexible copper cable </t>
    </r>
    <r>
      <rPr>
        <sz val="14"/>
        <rFont val="Times New Roman"/>
        <family val="1"/>
      </rPr>
      <t xml:space="preserve"> with 3 mm thick laminated by hylem sheet for </t>
    </r>
    <r>
      <rPr>
        <b/>
        <sz val="14"/>
        <rFont val="Times New Roman"/>
        <family val="1"/>
      </rPr>
      <t xml:space="preserve">fan point for Administrative blocks </t>
    </r>
    <r>
      <rPr>
        <sz val="14"/>
        <rFont val="Times New Roman"/>
        <family val="1"/>
      </rPr>
      <t>and community center controlled by 5 Amps modular type switch PVC box (Fire retardent box)</t>
    </r>
  </si>
  <si>
    <t>Painting the old iron work with two coat of Ist class synthetic enamel paint  including thorough scrapping'</t>
  </si>
  <si>
    <t>Supply and fixing of 1mm thick tar felt top of silver reflective paint coating</t>
  </si>
  <si>
    <t xml:space="preserve"> Supplying and fixing of LED Bulb for suitable for fixing it to pendent / bakelite battern holder
a) 9 watts LED bulb</t>
  </si>
  <si>
    <t>Supply and filling of  refrigerant gas
a) Top-up the R-22 gas in split AC</t>
  </si>
  <si>
    <t>b) Top-up the R-410 gas in split AC</t>
  </si>
  <si>
    <t>707.2.1</t>
  </si>
  <si>
    <t>Supply and fixing of following MCB
a) Four Pole 63A, 10KA MCB (Higher end)</t>
  </si>
  <si>
    <t>b) Double Pole 40A, 10KA (Higher end)</t>
  </si>
  <si>
    <t>c)  Single Pole 6A to 32A, 10KA  (Higher end)</t>
  </si>
  <si>
    <t>1 MT</t>
  </si>
  <si>
    <t>Supplying and fixing of stainfree nano polishing  Vitrified Tiles of size 600mmx600mmx8mm for flooring</t>
  </si>
  <si>
    <t>Brick work in Cement Mortar 1:6 (One of cement and six of sand) using Chamber burnt bricks  of size 9”x4½"X3” (23x11.4x7.5cm) for super structure
b.In first floor</t>
  </si>
  <si>
    <t>Item no</t>
  </si>
  <si>
    <t>ANNEXURE TO SCHEDULE - A</t>
  </si>
  <si>
    <t>S. No</t>
  </si>
  <si>
    <t>Item No</t>
  </si>
  <si>
    <t>QTY</t>
  </si>
  <si>
    <t>DESCRIPTION OF WORK</t>
  </si>
  <si>
    <t>TNBP NO.</t>
  </si>
  <si>
    <t>RATE IN FIG.
AND IN WORDS</t>
  </si>
  <si>
    <t>UNIT IN FIG.
AND IN WORDS</t>
  </si>
  <si>
    <t>AMOUNT</t>
  </si>
  <si>
    <t>Earth work excavation for foundation in all soils and sub-soils to the required depth as  may be directed except in hard rock requiring blasting but inclusive of shoring, strutting, and bailing out water wherever necessary and refilling the sides of foundation with excavated earth in 150mm thick layers well watered rammed and consolidated and depositing the surplus earth in places shown clearing and levelling the site with an initial lead of 10 metres and lift as specified here under etc. complete in all respects complying with relevant standard specifications. (Including Refilling).
a)  0 to 2m depth.</t>
  </si>
  <si>
    <t>17, 23 &amp; 24</t>
  </si>
  <si>
    <r>
      <t>1m</t>
    </r>
    <r>
      <rPr>
        <vertAlign val="superscript"/>
        <sz val="14"/>
        <rFont val="Times New Roman"/>
        <family val="1"/>
      </rPr>
      <t>3</t>
    </r>
    <r>
      <rPr>
        <sz val="14"/>
        <rFont val="Times New Roman"/>
        <family val="1"/>
      </rPr>
      <t xml:space="preserve">
(One Cubic metre)</t>
    </r>
  </si>
  <si>
    <t>31 &amp;
31-C</t>
  </si>
  <si>
    <r>
      <t>1m</t>
    </r>
    <r>
      <rPr>
        <vertAlign val="superscript"/>
        <sz val="14"/>
        <rFont val="Times New Roman"/>
        <family val="1"/>
      </rPr>
      <t>2</t>
    </r>
    <r>
      <rPr>
        <sz val="14"/>
        <rFont val="Times New Roman"/>
        <family val="1"/>
      </rPr>
      <t xml:space="preserve">
(One Square metre)</t>
    </r>
  </si>
  <si>
    <r>
      <t>1m</t>
    </r>
    <r>
      <rPr>
        <b/>
        <vertAlign val="superscript"/>
        <sz val="14"/>
        <rFont val="Times New Roman"/>
        <family val="1"/>
      </rPr>
      <t>3</t>
    </r>
    <r>
      <rPr>
        <b/>
        <sz val="14"/>
        <rFont val="Times New Roman"/>
        <family val="1"/>
      </rPr>
      <t xml:space="preserve"> 
</t>
    </r>
    <r>
      <rPr>
        <sz val="14"/>
        <rFont val="Times New Roman"/>
        <family val="1"/>
      </rPr>
      <t>(One Cubic metre)</t>
    </r>
  </si>
  <si>
    <t>Supplying and fixing of Teak Wood wrought and put up for frames  of doors, windows, ventilators, cupboard and any other similar joinery works  with necessary plugs, rebates for shutters, plaster grooves on all faces etc. , including labour charges for fixing hold fasts, complying with relevant standard specifications etc., in all respects.
a) Teak wood over 2.00 metre and below 3 metre length</t>
  </si>
  <si>
    <t>72 &amp; 74</t>
  </si>
  <si>
    <t>1 No.
 ( One Number )</t>
  </si>
  <si>
    <r>
      <t>1m</t>
    </r>
    <r>
      <rPr>
        <vertAlign val="superscript"/>
        <sz val="14"/>
        <rFont val="Times New Roman"/>
        <family val="1"/>
      </rPr>
      <t>2</t>
    </r>
    <r>
      <rPr>
        <sz val="14"/>
        <rFont val="Times New Roman"/>
        <family val="1"/>
      </rPr>
      <t xml:space="preserve">
( One Square metre )</t>
    </r>
  </si>
  <si>
    <r>
      <t xml:space="preserve">Weathering Course </t>
    </r>
    <r>
      <rPr>
        <sz val="14"/>
        <rFont val="Times New Roman"/>
        <family val="1"/>
      </rPr>
      <t>with concrete broken brick jelly 20mm gauge in pure burnt lime stone slaked and screened (No Sand) over RCC Roof Slab with proportion of brick jelly to lime (fat lime) being 32: 12 1/2 by volume well beaten with wooden beaters for giving the required slope and thickness complying with relevant standard specification and as directed by the departmental officers.</t>
    </r>
  </si>
  <si>
    <t>30 &amp; 41</t>
  </si>
  <si>
    <r>
      <t xml:space="preserve">Finishing top of roof with one course of </t>
    </r>
    <r>
      <rPr>
        <b/>
        <sz val="14"/>
        <rFont val="Times New Roman"/>
        <family val="1"/>
      </rPr>
      <t>Hydraulic Pressed Tiles</t>
    </r>
    <r>
      <rPr>
        <sz val="14"/>
        <rFont val="Times New Roman"/>
        <family val="1"/>
      </rPr>
      <t xml:space="preserve"> of approved superior quality of size </t>
    </r>
    <r>
      <rPr>
        <b/>
        <sz val="14"/>
        <rFont val="Times New Roman"/>
        <family val="1"/>
      </rPr>
      <t>23cmx 23cmx20mm</t>
    </r>
    <r>
      <rPr>
        <sz val="14"/>
        <rFont val="Times New Roman"/>
        <family val="1"/>
      </rPr>
      <t xml:space="preserve"> thick laid over weathering course in CM 1:3 (One of cement and three of sand) 12mm thick mixed with Water proofing compound at 2% by weight of cement used and pointed neatly with the same cement mortar mixed with water proofing compound including curing etc., as per standard specifications. (The quality of tiles shall be got approved from the EE before use)</t>
    </r>
  </si>
  <si>
    <t>41,46 
&amp; 57</t>
  </si>
  <si>
    <t>56 &amp; 57</t>
  </si>
  <si>
    <r>
      <t>Special ceiling plastering in cement mortar 1:3</t>
    </r>
    <r>
      <rPr>
        <sz val="14"/>
        <rFont val="Times New Roman"/>
        <family val="1"/>
      </rPr>
      <t xml:space="preserve"> (One of cement and three of sand) 10mm thick for bottom of roof, stair, waist, landing and sunshades in all floors finished with neat cement including hacking the areas, providing band cornice, scaffolding, curing etc., complete</t>
    </r>
  </si>
  <si>
    <t>1 Kg. 
(One Kilogram)</t>
  </si>
  <si>
    <t>66 &amp;
66A</t>
  </si>
  <si>
    <t>1 No
 ( One Number )</t>
  </si>
  <si>
    <t>1 No
(One Number)</t>
  </si>
  <si>
    <r>
      <t xml:space="preserve">Supplying and fixing of approved brand Porcelain </t>
    </r>
    <r>
      <rPr>
        <b/>
        <sz val="14"/>
        <rFont val="Times New Roman"/>
        <family val="1"/>
      </rPr>
      <t xml:space="preserve">Flat Back urinal </t>
    </r>
    <r>
      <rPr>
        <sz val="14"/>
        <rFont val="Times New Roman"/>
        <family val="1"/>
      </rPr>
      <t>superior variety including cost of Urinal lead pipe, waste pipe, 15mm wheel valve, TW plug and labour for fixing etc., all complete as directed by the departmental officers (Thebrand and quality shall got approved from the Executive Engineer before use)</t>
    </r>
  </si>
  <si>
    <t>1 RMT 
(One Running Metre)</t>
  </si>
  <si>
    <r>
      <t>1m</t>
    </r>
    <r>
      <rPr>
        <vertAlign val="superscript"/>
        <sz val="14"/>
        <color indexed="8"/>
        <rFont val="Times New Roman"/>
        <family val="1"/>
      </rPr>
      <t>2</t>
    </r>
    <r>
      <rPr>
        <sz val="14"/>
        <color indexed="8"/>
        <rFont val="Times New Roman"/>
        <family val="1"/>
      </rPr>
      <t xml:space="preserve">
(One Square metre)</t>
    </r>
  </si>
  <si>
    <t>1 MT
 ( One Metric tonne )</t>
  </si>
  <si>
    <r>
      <t xml:space="preserve">Supply and </t>
    </r>
    <r>
      <rPr>
        <b/>
        <sz val="14"/>
        <color indexed="8"/>
        <rFont val="Times New Roman"/>
        <family val="1"/>
      </rPr>
      <t xml:space="preserve">filling in foundation and basement with Stonedust </t>
    </r>
    <r>
      <rPr>
        <sz val="14"/>
        <color indexed="8"/>
        <rFont val="Times New Roman"/>
        <family val="1"/>
      </rPr>
      <t xml:space="preserve"> in layers of  150mm thickness well watered, rammed and consolidated complying with relevant standard specification including cost of Stonedust etc., all complete and as directed by departmental officer.</t>
    </r>
  </si>
  <si>
    <r>
      <t xml:space="preserve">Providing and laying in position, </t>
    </r>
    <r>
      <rPr>
        <b/>
        <sz val="14"/>
        <color indexed="8"/>
        <rFont val="Times New Roman"/>
        <family val="1"/>
      </rPr>
      <t>Standardised Concrete Mix M-30 Grade</t>
    </r>
    <r>
      <rPr>
        <sz val="14"/>
        <color indexed="8"/>
        <rFont val="Times New Roman"/>
        <family val="1"/>
      </rPr>
      <t xml:space="preserve"> in accordance with IS:456-2000 using 20mm and down graded hard broken granite stone jelly for the all RCC items of works with minimum cement content of 400 Kg/m</t>
    </r>
    <r>
      <rPr>
        <vertAlign val="superscript"/>
        <sz val="14"/>
        <color indexed="8"/>
        <rFont val="Times New Roman"/>
        <family val="1"/>
      </rPr>
      <t>3</t>
    </r>
    <r>
      <rPr>
        <sz val="14"/>
        <color indexed="8"/>
        <rFont val="Times New Roman"/>
        <family val="1"/>
      </rPr>
      <t xml:space="preserve"> and maximum water cement ratio of 0.45, including admixture (plasticiser/super plasticiser) in recommended proportions as per IS:9103 to accelerate, retard setting of concrete, improve workability without impairing strength and durability with about (5.0 cum) 7730Kg of 20mm machine crushed stone jelly and with about (3.3 cum) 5156 Kg of 10-12mm machine  crushed stone jelly and with about (4.79 cum) 7670Kg of sand (for making 10 cum)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relevent standard specification and as directed by the departmental officers. The coarse and fine aggregates to be used should comply with requirements of IS standards. (No separate payment will be made by the Departmental for the excess usage of materials) 
a. In Foundation and basement</t>
    </r>
  </si>
  <si>
    <t>b) In Ground Floor</t>
  </si>
  <si>
    <t>c) In First Floor</t>
  </si>
  <si>
    <t>d) In Second Floor</t>
  </si>
  <si>
    <t>e. In Third floor</t>
  </si>
  <si>
    <t>30 (8)</t>
  </si>
  <si>
    <t>a. For Column footings, plinth beam, Grade beam, Raftbeam, Raft slab etc.,</t>
  </si>
  <si>
    <t>b.Plain surfaces such as Roof slab, floorslab, Beams, lintels, lofts, sillslab, staircase waist, portico slab and other similar works</t>
  </si>
  <si>
    <t>c.For Square and rectangular columns and small quantities such as sunshade, parapet cum drops window boxing, fin projection and other similar works.</t>
  </si>
  <si>
    <t>d.  Vertical walls</t>
  </si>
  <si>
    <r>
      <t xml:space="preserve">Supplying, fabricating  and placing in position of  Mild steel Grills / Ribbed Tor Steels </t>
    </r>
    <r>
      <rPr>
        <b/>
        <sz val="14"/>
        <color indexed="8"/>
        <rFont val="Times New Roman"/>
        <family val="1"/>
      </rPr>
      <t>(without cement slurry)</t>
    </r>
    <r>
      <rPr>
        <sz val="14"/>
        <color indexed="8"/>
        <rFont val="Times New Roman"/>
        <family val="1"/>
      </rPr>
      <t xml:space="preserve"> of all diameters for reinforcement for all floors including cost of </t>
    </r>
    <r>
      <rPr>
        <b/>
        <sz val="14"/>
        <color indexed="8"/>
        <rFont val="Times New Roman"/>
        <family val="1"/>
      </rPr>
      <t>binding wire insulated with PVC</t>
    </r>
    <r>
      <rPr>
        <sz val="14"/>
        <color indexed="8"/>
        <rFont val="Times New Roman"/>
        <family val="1"/>
      </rPr>
      <t>, bending tying  etc., all complete and as directed by the departmental officers.</t>
    </r>
  </si>
  <si>
    <t>30 &amp; 86</t>
  </si>
  <si>
    <t>1 MT 
(One Metric Tonne)</t>
  </si>
  <si>
    <t>1 No. 
(One Number)</t>
  </si>
  <si>
    <r>
      <t>Supplying and fixing of porcelin</t>
    </r>
    <r>
      <rPr>
        <b/>
        <sz val="14"/>
        <color indexed="8"/>
        <rFont val="Times New Roman"/>
        <family val="1"/>
      </rPr>
      <t xml:space="preserve"> Wash hand basin</t>
    </r>
    <r>
      <rPr>
        <sz val="14"/>
        <color indexed="8"/>
        <rFont val="Times New Roman"/>
        <family val="1"/>
      </rPr>
      <t xml:space="preserve"> (white without pedastal), superior variety of size  550x400mm with all accessories such as powder coated cast iron brackets, 32mm dia C.P. waste coupling, Rubber plug and aluminium chain, 32mm dia 'B' class G.I. / PVC waste pipe, Angle Valve, 15mm dia Nylon connection, 15mm dia Brass Nipples, 15mm C.P. pillar tap &amp; required grating etc., complete in all respects (wash hand basin shall be got approved by the Executive Engineer before fixing).</t>
    </r>
  </si>
  <si>
    <r>
      <t>Supplying, laying and  jointing the following</t>
    </r>
    <r>
      <rPr>
        <b/>
        <sz val="14"/>
        <color indexed="8"/>
        <rFont val="Times New Roman"/>
        <family val="1"/>
      </rPr>
      <t xml:space="preserve"> dia UPVC Non Pressure  pipe</t>
    </r>
    <r>
      <rPr>
        <sz val="14"/>
        <color indexed="8"/>
        <rFont val="Times New Roman"/>
        <family val="1"/>
      </rPr>
      <t xml:space="preserve"> of SN8 SDR 34 (S 16.5) as per IS 15328/2003, superior variety and tested with water, including necessary earth work excavation for trenches and refilling the same, well rammed and consolidated after the pipes are jointed and laid to proper gradiant to the alignment as directed by the departmental officers. (SN8 SDR 34 (S16.5), as per IS 15328/2003, should be got approved by the EE/SE/CE before use in works) 
a. 110 mm UPVC Non Pressure  pipe
</t>
    </r>
  </si>
  <si>
    <r>
      <t xml:space="preserve">Wiring with 1.5 sqmm </t>
    </r>
    <r>
      <rPr>
        <b/>
        <sz val="14"/>
        <color indexed="8"/>
        <rFont val="Times New Roman"/>
        <family val="1"/>
      </rPr>
      <t xml:space="preserve">PVC insulated single core multi strand fire retardant flexible copper cable with ISI mark confirming to IS: 694/1990, </t>
    </r>
    <r>
      <rPr>
        <sz val="14"/>
        <color indexed="8"/>
        <rFont val="Times New Roman"/>
        <family val="1"/>
      </rPr>
      <t xml:space="preserve">1.1.k.v. grade cable with continuous earth by means of 1.5sq.mm </t>
    </r>
    <r>
      <rPr>
        <b/>
        <sz val="14"/>
        <color indexed="8"/>
        <rFont val="Times New Roman"/>
        <family val="1"/>
      </rPr>
      <t>PVC insulated single core multi strand fire retardant flexible copper cable   with ISI mark confirming to IS: 694/1990,</t>
    </r>
    <r>
      <rPr>
        <sz val="14"/>
        <color indexed="8"/>
        <rFont val="Times New Roman"/>
        <family val="1"/>
      </rPr>
      <t xml:space="preserve"> 1.1.k.v. grade cable in fully concealed PVC rigid conduit pipe heavy duty with ISI mark with suitable size </t>
    </r>
    <r>
      <rPr>
        <b/>
        <sz val="14"/>
        <color indexed="8"/>
        <rFont val="Times New Roman"/>
        <family val="1"/>
      </rPr>
      <t xml:space="preserve">PVC box (Fire retardent box) </t>
    </r>
    <r>
      <rPr>
        <sz val="14"/>
        <color indexed="8"/>
        <rFont val="Times New Roman"/>
        <family val="1"/>
      </rPr>
      <t xml:space="preserve">of required thickness concealed and covered with 3 mm  thick laminated hylem sheet for 5 Amps </t>
    </r>
    <r>
      <rPr>
        <b/>
        <sz val="14"/>
        <color indexed="8"/>
        <rFont val="Times New Roman"/>
        <family val="1"/>
      </rPr>
      <t>5 pin plug socket point at convenient places</t>
    </r>
    <r>
      <rPr>
        <sz val="14"/>
        <color indexed="8"/>
        <rFont val="Times New Roman"/>
        <family val="1"/>
      </rPr>
      <t xml:space="preserve"> including circuit mains, cost of all materials, specials, etc., all complete</t>
    </r>
  </si>
  <si>
    <r>
      <t xml:space="preserve">Supplying and fixing </t>
    </r>
    <r>
      <rPr>
        <b/>
        <sz val="14"/>
        <color indexed="8"/>
        <rFont val="Times New Roman"/>
        <family val="1"/>
      </rPr>
      <t>15amps 3 pin plug</t>
    </r>
    <r>
      <rPr>
        <sz val="14"/>
        <color indexed="8"/>
        <rFont val="Times New Roman"/>
        <family val="1"/>
      </rPr>
      <t xml:space="preserve"> type socket on a suitable size </t>
    </r>
    <r>
      <rPr>
        <b/>
        <sz val="14"/>
        <color indexed="8"/>
        <rFont val="Times New Roman"/>
        <family val="1"/>
      </rPr>
      <t>PVC box (Fire retardent box)</t>
    </r>
    <r>
      <rPr>
        <sz val="14"/>
        <color indexed="8"/>
        <rFont val="Times New Roman"/>
        <family val="1"/>
      </rPr>
      <t xml:space="preserve"> of required thickness concealed and covered with 3 mm thick laminated hylem sheet inclusive of all connections and cost of all materials.</t>
    </r>
  </si>
  <si>
    <r>
      <t xml:space="preserve">Supply and delivery of following Electric </t>
    </r>
    <r>
      <rPr>
        <b/>
        <sz val="14"/>
        <color indexed="8"/>
        <rFont val="Times New Roman"/>
        <family val="1"/>
      </rPr>
      <t>Ceiling fan</t>
    </r>
    <r>
      <rPr>
        <sz val="14"/>
        <color indexed="8"/>
        <rFont val="Times New Roman"/>
        <family val="1"/>
      </rPr>
      <t xml:space="preserve"> with </t>
    </r>
    <r>
      <rPr>
        <b/>
        <sz val="14"/>
        <color indexed="8"/>
        <rFont val="Times New Roman"/>
        <family val="1"/>
      </rPr>
      <t>ISI</t>
    </r>
    <r>
      <rPr>
        <sz val="14"/>
        <color indexed="8"/>
        <rFont val="Times New Roman"/>
        <family val="1"/>
      </rPr>
      <t xml:space="preserve"> mark with blades and double ball bearing, capacitor,etc., complete with 300mm down rod, canopies, capacitor, shackle blades with  dimmer electronic regulator suitable for operation on 230 volts 50 HTZ single phase AC supply conforming to ISS No.374/79 and provided with insulation . (The brand should be got approved from the Executive Engineer before supply made).
a) 48" Electric fan 1200mm sweep</t>
    </r>
  </si>
  <si>
    <r>
      <t>1m</t>
    </r>
    <r>
      <rPr>
        <vertAlign val="superscript"/>
        <sz val="14"/>
        <color indexed="8"/>
        <rFont val="Times New Roman"/>
        <family val="1"/>
      </rPr>
      <t>2</t>
    </r>
    <r>
      <rPr>
        <sz val="14"/>
        <color indexed="8"/>
        <rFont val="Times New Roman"/>
        <family val="1"/>
      </rPr>
      <t xml:space="preserve">
( One Square metre )</t>
    </r>
  </si>
  <si>
    <r>
      <t xml:space="preserve">Wiring with 1.5 sq.mm PVC insulated single core multi strand fire retardant flexible copper cable with ISI mark confirming to IS: 694/1990,1.1 kv grade cable with continuous earth by means of  of 1.5 sq.mm copper PVC insulated  single core multi strand fire retardant flexible copper cable with ISI mark confirming to IS: 694/1990 1.1 KV grade cable in fully concealed PVC rigid conduit pipe heavy duty with ISI mark with suitable size PVC box (Fire retardent box) of required thickness concealed and covered with 3 mm thick laminated hylem sheet for Administrative block and community center controlled by 5 amps flush type switch including circuit main, cost of all materials, specials etc., all complete and as directed by the departmental officer. 
a) light point </t>
    </r>
    <r>
      <rPr>
        <b/>
        <sz val="14"/>
        <color theme="1"/>
        <rFont val="Times New Roman"/>
        <family val="1"/>
      </rPr>
      <t>with ceiling rose</t>
    </r>
    <r>
      <rPr>
        <sz val="14"/>
        <color theme="1"/>
        <rFont val="Times New Roman"/>
        <family val="1"/>
      </rPr>
      <t xml:space="preserve"> for Administrative block </t>
    </r>
  </si>
  <si>
    <r>
      <t>b)  light point with</t>
    </r>
    <r>
      <rPr>
        <b/>
        <sz val="14"/>
        <color theme="1"/>
        <rFont val="Times New Roman"/>
        <family val="1"/>
      </rPr>
      <t xml:space="preserve"> backlite battern type </t>
    </r>
    <r>
      <rPr>
        <sz val="14"/>
        <color theme="1"/>
        <rFont val="Times New Roman"/>
        <family val="1"/>
      </rPr>
      <t>holder for Administrative block  5 amps flush type switch</t>
    </r>
  </si>
  <si>
    <t>1 No.
 ( One Number)</t>
  </si>
  <si>
    <r>
      <t xml:space="preserve">Painting </t>
    </r>
    <r>
      <rPr>
        <b/>
        <sz val="14"/>
        <rFont val="Times New Roman"/>
        <family val="1"/>
      </rPr>
      <t>the false ceilling / walls with two coats of 1</t>
    </r>
    <r>
      <rPr>
        <b/>
        <vertAlign val="superscript"/>
        <sz val="14"/>
        <rFont val="Times New Roman"/>
        <family val="1"/>
      </rPr>
      <t>st</t>
    </r>
    <r>
      <rPr>
        <b/>
        <sz val="14"/>
        <rFont val="Times New Roman"/>
        <family val="1"/>
      </rPr>
      <t xml:space="preserve"> class </t>
    </r>
    <r>
      <rPr>
        <sz val="14"/>
        <rFont val="Times New Roman"/>
        <family val="1"/>
      </rPr>
      <t xml:space="preserve">ready mixed </t>
    </r>
    <r>
      <rPr>
        <b/>
        <sz val="14"/>
        <rFont val="Times New Roman"/>
        <family val="1"/>
      </rPr>
      <t xml:space="preserve">plastic emulsion paint </t>
    </r>
    <r>
      <rPr>
        <sz val="14"/>
        <rFont val="Times New Roman"/>
        <family val="1"/>
      </rPr>
      <t>of best approved</t>
    </r>
    <r>
      <rPr>
        <b/>
        <sz val="14"/>
        <rFont val="Times New Roman"/>
        <family val="1"/>
      </rPr>
      <t xml:space="preserve"> </t>
    </r>
    <r>
      <rPr>
        <sz val="14"/>
        <rFont val="Times New Roman"/>
        <family val="1"/>
      </rPr>
      <t xml:space="preserve">quality colour and shade including a priming coat, including clean removal of dirt and dust etc., complete including cost of necessary brushes, labour charges, putty etc., complying with relevant standard specification. (The paint should be supplied by the contractors at his own cost.The quality and shade of the paint should be got approved from the  Executive engineer before use.) </t>
    </r>
  </si>
  <si>
    <t>65A</t>
  </si>
  <si>
    <r>
      <t>1m</t>
    </r>
    <r>
      <rPr>
        <vertAlign val="superscript"/>
        <sz val="14"/>
        <rFont val="Times New Roman"/>
        <family val="1"/>
      </rPr>
      <t xml:space="preserve">2
</t>
    </r>
    <r>
      <rPr>
        <sz val="14"/>
        <rFont val="Times New Roman"/>
        <family val="1"/>
      </rPr>
      <t xml:space="preserve"> (One Square metre)</t>
    </r>
  </si>
  <si>
    <t>1 MT
 ( One Metric Tonne )</t>
  </si>
  <si>
    <r>
      <t xml:space="preserve">Supplying and fixing of Stain free Nano polish Vitrified Tiles of size (600x600x8mm)  for flooring and other similar works in cement mortar 1:3 (one of cement and three of sand) 20mm thick including fixing in position, cutting the tiles to the required size wherever necessary pointing the joints  with </t>
    </r>
    <r>
      <rPr>
        <b/>
        <sz val="14"/>
        <color indexed="8"/>
        <rFont val="Times New Roman"/>
        <family val="1"/>
      </rPr>
      <t>grout (Tile joint filler)</t>
    </r>
    <r>
      <rPr>
        <sz val="14"/>
        <color indexed="8"/>
        <rFont val="Times New Roman"/>
        <family val="1"/>
      </rPr>
      <t xml:space="preserve">, curing, finishing etc., all complete and as directed by the departmental officers.  (The brand and quality of tiles should be got approved from EE before use) </t>
    </r>
  </si>
  <si>
    <r>
      <t>1m</t>
    </r>
    <r>
      <rPr>
        <vertAlign val="superscript"/>
        <sz val="14"/>
        <color indexed="8"/>
        <rFont val="Times New Roman"/>
        <family val="1"/>
      </rPr>
      <t xml:space="preserve">2
</t>
    </r>
    <r>
      <rPr>
        <sz val="14"/>
        <color indexed="8"/>
        <rFont val="Times New Roman"/>
        <family val="1"/>
      </rPr>
      <t xml:space="preserve"> (One Square metre)</t>
    </r>
  </si>
  <si>
    <r>
      <t>1m</t>
    </r>
    <r>
      <rPr>
        <vertAlign val="superscript"/>
        <sz val="14"/>
        <color indexed="8"/>
        <rFont val="Times New Roman"/>
        <family val="1"/>
      </rPr>
      <t>2</t>
    </r>
    <r>
      <rPr>
        <sz val="14"/>
        <color indexed="8"/>
        <rFont val="Times New Roman"/>
        <family val="1"/>
      </rPr>
      <t xml:space="preserve">
 (One Square metre)</t>
    </r>
  </si>
  <si>
    <t>1 Rmt 
(One Running Metre)</t>
  </si>
  <si>
    <r>
      <t xml:space="preserve">Supply and fixing of </t>
    </r>
    <r>
      <rPr>
        <b/>
        <sz val="14"/>
        <rFont val="Times New Roman"/>
        <family val="1"/>
      </rPr>
      <t xml:space="preserve"> MS stand for fixing outdoor unit of approved make  </t>
    </r>
    <r>
      <rPr>
        <sz val="14"/>
        <rFont val="Times New Roman"/>
        <family val="1"/>
      </rPr>
      <t>complete including labour charges , cost of materials, hire charges for tools and plants etc., all complete and as directed by the departmental officers. (The quality and brand should be got approved from EE before use)</t>
    </r>
  </si>
  <si>
    <t>1 Rmt
(One Running Meter)</t>
  </si>
  <si>
    <t xml:space="preserve">Labour charges for the erection of Submersible pumpset in borewell / openwell including fixing and jointing Submersible cable with proper clamps up to the starter to required depth and also fixing of riser pipes to the required depth valves erection clamps, pressure gauges upto the exterior wall of pump room and erection of panel board consisting of TPICN switches starter, voltmeter, Ammeter, three pilot (indicating) lamps capacitor single phasing preventor, water level guard and laying and jointing the cable and twin earthing as per IE rules etc.,complete and testing the pumpset and trail run for 10 days including signing of completion of reports as required by EB authorities etc., all complete and as directed by the departmental officers.
Upto 5 HP </t>
  </si>
  <si>
    <r>
      <t xml:space="preserve">Supply and fixing of </t>
    </r>
    <r>
      <rPr>
        <b/>
        <sz val="14"/>
        <rFont val="Times New Roman"/>
        <family val="1"/>
      </rPr>
      <t>20A Double pole plug and sockets</t>
    </r>
    <r>
      <rPr>
        <sz val="14"/>
        <rFont val="Times New Roman"/>
        <family val="1"/>
      </rPr>
      <t xml:space="preserve"> in sheet steel enclosure with 32 amps DP MCB in flush with wall, with earth connection (for AC plug) of approved brand including cost of materials and labour charges etc., all complete as directed by the departmental officers. (The brand and quality should be got approved by the Executive Engineer before use).</t>
    </r>
  </si>
  <si>
    <r>
      <t xml:space="preserve">Supplying and fixing of  </t>
    </r>
    <r>
      <rPr>
        <b/>
        <sz val="14"/>
        <rFont val="Times New Roman"/>
        <family val="1"/>
      </rPr>
      <t>UPVC (Un-plasticized polyvinyl chloride) Windows</t>
    </r>
    <r>
      <rPr>
        <sz val="14"/>
        <rFont val="Times New Roman"/>
        <family val="1"/>
      </rPr>
      <t xml:space="preserve"> of casement type (Open) from the profile the size of outer frame 60mmx58mm and shutter profile are reinforcement with GI/1mm 125GSM and 100% corrosion free, the profiles are multi chambered sections with wall thick of 2mm. The EPDM rubber (black colour) covered with over all the edges of frame and shutter. The shutter will be provided with Espag multi power point locks and also it operates as handle. The corners and joints should be welded and cleaned. Radiations free pin headed plain or brown colour glass 4mm thick should be provided to the shutter and it should not allow leakage of water even at most ranging storms and should have key lockable action, security protective hinges, strong locking systems and as per size for arresting noise and energy loss. The connecting mechanism between sash and  outer frame that enables opening of the window. The window should be fixed to the wall with 100% packing with screws and silicon packing all round the frames etc. all complete in all respects as directed by the departmental officers. (The colour, brand and quality of window should be got approved from the Executive Engineer before use)</t>
    </r>
  </si>
  <si>
    <r>
      <t xml:space="preserve">Supplying and fixing of </t>
    </r>
    <r>
      <rPr>
        <b/>
        <sz val="14"/>
        <color indexed="8"/>
        <rFont val="Times New Roman"/>
        <family val="1"/>
      </rPr>
      <t>UPVC (Un-Plasticized Polyvinyl Chloride) Louvered Ventilators</t>
    </r>
    <r>
      <rPr>
        <sz val="14"/>
        <color indexed="8"/>
        <rFont val="Times New Roman"/>
        <family val="1"/>
      </rPr>
      <t xml:space="preserve"> of from the profile the size of outer frame 60mmx58mm and shutter profile size of 60x78mm. Both profiles are reinforced with GI/1mm 125 GSM and 100% corrosion free, the profile are multi chambered sections with wall thickness of 2mm. The EPDM rubber (black colour) covered with all over the edges of frame and shutter. The corners and joints should be welded and cleaned. Radiations pin headed glass 4mm thick should be provided in the louvers. The ventilator should be fixed to the wall with 100% packing with screws and silicon packing all round the frames etc. all complete in all respects as directed by the departmental officers. (The colour, brand and quality should be got approved from the Executive Engineer before use.)</t>
    </r>
  </si>
  <si>
    <r>
      <t>Plain cement concrete 1:5:10</t>
    </r>
    <r>
      <rPr>
        <sz val="14"/>
        <rFont val="Times New Roman"/>
        <family val="1"/>
      </rPr>
      <t xml:space="preserve"> (One of cement, five of sand and ten of hard broken stone Jelly) for </t>
    </r>
    <r>
      <rPr>
        <b/>
        <sz val="14"/>
        <rFont val="Times New Roman"/>
        <family val="1"/>
      </rPr>
      <t>foundation using 40 mm</t>
    </r>
    <r>
      <rPr>
        <sz val="14"/>
        <rFont val="Times New Roman"/>
        <family val="1"/>
      </rPr>
      <t xml:space="preserve"> gauge hard broken stone jelly inclusive of shoring, strutting and bailing out water wherever necessary ramming, curing etc., complete in all respects complying with relevant standard specifications and as directed by the departmental officers.</t>
    </r>
  </si>
  <si>
    <r>
      <t>1m</t>
    </r>
    <r>
      <rPr>
        <vertAlign val="superscript"/>
        <sz val="14"/>
        <rFont val="Times New Roman"/>
        <family val="1"/>
      </rPr>
      <t>3</t>
    </r>
    <r>
      <rPr>
        <sz val="14"/>
        <rFont val="Times New Roman"/>
        <family val="1"/>
      </rPr>
      <t xml:space="preserve">
( One Cubic metre )</t>
    </r>
  </si>
  <si>
    <r>
      <t>Brick work in Cement Mortar 1:6</t>
    </r>
    <r>
      <rPr>
        <sz val="14"/>
        <rFont val="Times New Roman"/>
        <family val="1"/>
      </rPr>
      <t xml:space="preserve"> (One of cement and six of sand) using </t>
    </r>
    <r>
      <rPr>
        <b/>
        <sz val="14"/>
        <rFont val="Times New Roman"/>
        <family val="1"/>
      </rPr>
      <t>Chamber burnt bricks</t>
    </r>
    <r>
      <rPr>
        <sz val="14"/>
        <rFont val="Times New Roman"/>
        <family val="1"/>
      </rPr>
      <t xml:space="preserve">  of size 9”x4½"X3” (23x11.4x7.5cm) for super structure in the following floors including labour for fixing the doors, windows and ventilator frames in position, fixing of hold fasts, scaffoldings, curing etc., complete in all respect complying with relevant standard specifications and drawings.
(b) In First Floor</t>
    </r>
  </si>
  <si>
    <t>f. In Fourth floor</t>
  </si>
  <si>
    <t>Supplying and fixing of Teak Wood wrought and put up for frames  of doors, windows, ventilators, cupboard and any other similar joinery works  with necessary plugs, rebates for shutters, plaster grooves on all faces etc. , including labour charges for fixing hold fasts, complying with relevant standard specifications etc., in all respects.
a) Teak wood over 3 metre length</t>
  </si>
  <si>
    <t>23.4.6</t>
  </si>
  <si>
    <r>
      <t>White washing two coats for old wall</t>
    </r>
    <r>
      <rPr>
        <sz val="14"/>
        <color indexed="8"/>
        <rFont val="Times New Roman"/>
        <family val="1"/>
      </rPr>
      <t xml:space="preserve"> using clean shell lime slaked  including thorough scrapping the old paint using sand paper as required including cost of lime, gum, blue, brushes and  scaffolding a etc., all complete as directed by the departmental officers.</t>
    </r>
  </si>
  <si>
    <r>
      <t>Supplying, laying, fixing and jointing the following U</t>
    </r>
    <r>
      <rPr>
        <b/>
        <sz val="14"/>
        <rFont val="Times New Roman"/>
        <family val="1"/>
      </rPr>
      <t xml:space="preserve">PVC pipes as per </t>
    </r>
    <r>
      <rPr>
        <sz val="14"/>
        <rFont val="Times New Roman"/>
        <family val="1"/>
      </rPr>
      <t xml:space="preserve"> schedule 40 of wall thickness not less than the specified in IS 4985 suitable for plumbing by threading of wall thickness including the cost of suitable</t>
    </r>
    <r>
      <rPr>
        <b/>
        <sz val="14"/>
        <rFont val="Times New Roman"/>
        <family val="1"/>
      </rPr>
      <t xml:space="preserve"> UPVC specials </t>
    </r>
    <r>
      <rPr>
        <sz val="14"/>
        <rFont val="Times New Roman"/>
        <family val="1"/>
      </rPr>
      <t>like Elbow, Tee reducers, Plug, unions, bend, coupler, nipple/ UPVC gate valve, UPVC check and UPVC / ball valve etc., wherever required above the ground level including the cost of teflon tape, PVC special clamps, nails, etc., fixing  on wall to the proper gradient and alignment and redoing the chipped of masonry etc., as directed by the departmental officers. (The brand and quality of pipes and specials should be got approved by the EE/SE/CE before use in works)
a. 32mm dia  UPVC pipes as per schedule 40 with necessary UPVC</t>
    </r>
  </si>
  <si>
    <r>
      <t>Run off main with 2 wires of 2.5 sq.mm. PVC insulated single core multistrand fire retardant flexible copper cable with ISI mark confirming to IS: 694/1990,</t>
    </r>
    <r>
      <rPr>
        <sz val="14"/>
        <color indexed="8"/>
        <rFont val="Times New Roman"/>
        <family val="1"/>
      </rPr>
      <t>1.1 kv grade cable with continuous earth by means of 1.5 sq.mm</t>
    </r>
    <r>
      <rPr>
        <b/>
        <sz val="14"/>
        <color indexed="8"/>
        <rFont val="Times New Roman"/>
        <family val="1"/>
      </rPr>
      <t xml:space="preserve"> PVC insulated single core multi strand fire retardant flexible copper cable with ISI mark confirming to IS:694/1990,</t>
    </r>
    <r>
      <rPr>
        <sz val="14"/>
        <color indexed="8"/>
        <rFont val="Times New Roman"/>
        <family val="1"/>
      </rPr>
      <t xml:space="preserve">1.1. k.v. grade cable in </t>
    </r>
    <r>
      <rPr>
        <b/>
        <sz val="14"/>
        <color indexed="8"/>
        <rFont val="Times New Roman"/>
        <family val="1"/>
      </rPr>
      <t xml:space="preserve">Surface run of </t>
    </r>
    <r>
      <rPr>
        <sz val="14"/>
        <color indexed="8"/>
        <rFont val="Times New Roman"/>
        <family val="1"/>
      </rPr>
      <t xml:space="preserve">  19mm/20mm dia rigid PVC conduit pipe heavy duty with ISI mark cost of all materials, specials etc.,all complete  and as directed by the departmental officers. (Open Wiring)</t>
    </r>
  </si>
  <si>
    <r>
      <t xml:space="preserve">Supply and fixing of </t>
    </r>
    <r>
      <rPr>
        <b/>
        <sz val="14"/>
        <color indexed="8"/>
        <rFont val="Times New Roman"/>
        <family val="1"/>
      </rPr>
      <t xml:space="preserve">LED street light fittings with LED (Higher end) </t>
    </r>
    <r>
      <rPr>
        <sz val="14"/>
        <color indexed="8"/>
        <rFont val="Times New Roman"/>
        <family val="1"/>
      </rPr>
      <t>suitable for fixing following watts LED with heavy gauge aluminium sheet fabricated canopy treated primered and painted with stove enameled CRCA sheet steel contact gear cum reflector tray duly finished glossy white for optimum reflection with clear ribbed acrylic bowl fixed to aluminium frame with gasket lining secured to canopy by means of hinges for one side and foggle - catches in the other side for effective projection against dust and water entry all prewired upto terminal block complete with all accessories such as copper wire, LED, bulb etc., complete using 25mm dia GI 'B' class pipe for 1.50m length, confirming to ISI specifications and including labour charges for fixing street light fittings in EB pole / wall etc., complete as directed by the departmental officers. (The quality and brand of entire fitting should be got approved from Executive Engineer before use).
a) 30W LED</t>
    </r>
  </si>
  <si>
    <t>1 RMT
(One Running Metre</t>
  </si>
  <si>
    <t xml:space="preserve">Providing anti termite treatment for drilling at the internal wall flooring junction of all the rooms inside holes and injecting soil Toxicant emulsion into the drilled holes and closing the holes with cement mortar. Spraying chemical formulation on all the wooden fittings inside the building such as doors, door frames, windows, window frames, wall cupboards, partitions, wooden panels, beam and joints. Drilling at the external perimeter of the building and injecting chemical emulsion measured and as directed by the departmental officers.
Toxicant to be used: Chlorpyriphos 20% EC (Odour) for outer area. Imidacloprid 30.5% SC (Odourless). for AC room
Warranty : 5 Years
</t>
  </si>
  <si>
    <r>
      <t xml:space="preserve">Plastering with CM 1:3 </t>
    </r>
    <r>
      <rPr>
        <sz val="14"/>
        <color indexed="8"/>
        <rFont val="Times New Roman"/>
        <family val="1"/>
      </rPr>
      <t xml:space="preserve">(one of cement and three of sand ) </t>
    </r>
    <r>
      <rPr>
        <b/>
        <sz val="14"/>
        <color indexed="8"/>
        <rFont val="Times New Roman"/>
        <family val="1"/>
      </rPr>
      <t>12 mm</t>
    </r>
    <r>
      <rPr>
        <sz val="14"/>
        <color indexed="8"/>
        <rFont val="Times New Roman"/>
        <family val="1"/>
      </rPr>
      <t xml:space="preserve"> thick mixed </t>
    </r>
    <r>
      <rPr>
        <b/>
        <sz val="14"/>
        <color indexed="8"/>
        <rFont val="Times New Roman"/>
        <family val="1"/>
      </rPr>
      <t>with water proofing compound</t>
    </r>
    <r>
      <rPr>
        <sz val="14"/>
        <color indexed="8"/>
        <rFont val="Times New Roman"/>
        <family val="1"/>
      </rPr>
      <t xml:space="preserve"> (CICO) at the rate of 2 kg / 10 sq.m including curing etc., all complete complying with relevant standard specification.</t>
    </r>
  </si>
  <si>
    <t xml:space="preserve"> Wirng with 1.5 sqmm copper PVC insulated unsheathed single core 1.1 KV grade cable with  ADMINISTRATIVE BLOCKS AND COMMUNITYCENTRE controlled by 5 amps flush type switch PVC box (Fire retardent box)
a) light point with ceiling rose for Administrative block </t>
  </si>
  <si>
    <r>
      <t xml:space="preserve">Wiring with 1.5 sq.mm PVC insulated single core multi strand fire retardant flexible copper cable with ISI mark confirming to IS: 694/1990,1.1 kv grade cable with continuous earth by means of s of 1.5 sq.mm copper PVC insulated  single core multi strand fire retardant flexible copper cablewith ISI mark confirming to IS: 694/1990 1.1 KV grade cable in fully concealed PVC rigid heavy duty with ISI mark with suitable size </t>
    </r>
    <r>
      <rPr>
        <b/>
        <sz val="14"/>
        <color theme="1"/>
        <rFont val="Times New Roman"/>
        <family val="1"/>
      </rPr>
      <t xml:space="preserve">PVC box (Fire retardent box) </t>
    </r>
    <r>
      <rPr>
        <sz val="14"/>
        <color theme="1"/>
        <rFont val="Times New Roman"/>
        <family val="1"/>
      </rPr>
      <t xml:space="preserve"> concealed and covered with 3 mm thick laminated by hylem sheet for </t>
    </r>
    <r>
      <rPr>
        <b/>
        <sz val="14"/>
        <color theme="1"/>
        <rFont val="Times New Roman"/>
        <family val="1"/>
      </rPr>
      <t xml:space="preserve">fan point for Administrative blocks </t>
    </r>
    <r>
      <rPr>
        <sz val="14"/>
        <color theme="1"/>
        <rFont val="Times New Roman"/>
        <family val="1"/>
      </rPr>
      <t>and community center controlled by 5 Amps flush type switch including circuit mains, cost of all materials, specials etc., all complete and as directed by the departmental officer.</t>
    </r>
  </si>
  <si>
    <t>1 RMT
(One Running Metre)</t>
  </si>
  <si>
    <t>Supply and fixing of horizontal 4 way 3 phase TPMCB distribution  board with Acrylic Door Cover with IP42 Protection    4 way No of  way incomer MCB / Isolater-4, No of ways  income ELCB / RCB - 4, No of outgoings ways - 12  including cost of all materials and labour charges etc., all complete as per relevant standard specification and as directed by the departmental officers.(The quality and brand should be got approved from the Executive Engineer before use.)</t>
  </si>
  <si>
    <r>
      <t xml:space="preserve">Painting </t>
    </r>
    <r>
      <rPr>
        <b/>
        <sz val="14"/>
        <rFont val="Times New Roman"/>
        <family val="1"/>
      </rPr>
      <t>the old walls two coats with 1</t>
    </r>
    <r>
      <rPr>
        <b/>
        <vertAlign val="superscript"/>
        <sz val="14"/>
        <rFont val="Times New Roman"/>
        <family val="1"/>
      </rPr>
      <t>st</t>
    </r>
    <r>
      <rPr>
        <b/>
        <sz val="14"/>
        <rFont val="Times New Roman"/>
        <family val="1"/>
      </rPr>
      <t xml:space="preserve"> class </t>
    </r>
    <r>
      <rPr>
        <sz val="14"/>
        <rFont val="Times New Roman"/>
        <family val="1"/>
      </rPr>
      <t xml:space="preserve">ready mixed </t>
    </r>
    <r>
      <rPr>
        <b/>
        <sz val="14"/>
        <rFont val="Times New Roman"/>
        <family val="1"/>
      </rPr>
      <t xml:space="preserve">plastic emulsion paint </t>
    </r>
    <r>
      <rPr>
        <sz val="14"/>
        <rFont val="Times New Roman"/>
        <family val="1"/>
      </rPr>
      <t>of best approved</t>
    </r>
    <r>
      <rPr>
        <b/>
        <sz val="14"/>
        <rFont val="Times New Roman"/>
        <family val="1"/>
      </rPr>
      <t xml:space="preserve"> </t>
    </r>
    <r>
      <rPr>
        <sz val="14"/>
        <rFont val="Times New Roman"/>
        <family val="1"/>
      </rPr>
      <t xml:space="preserve">quality colour and shade including  Thorough scrapping the old  surface,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r>
  </si>
  <si>
    <r>
      <t xml:space="preserve">Painting the </t>
    </r>
    <r>
      <rPr>
        <b/>
        <sz val="14"/>
        <color indexed="8"/>
        <rFont val="Times New Roman"/>
        <family val="1"/>
      </rPr>
      <t xml:space="preserve">old iron work </t>
    </r>
    <r>
      <rPr>
        <sz val="14"/>
        <color indexed="8"/>
        <rFont val="Times New Roman"/>
        <family val="1"/>
      </rPr>
      <t xml:space="preserve">with </t>
    </r>
    <r>
      <rPr>
        <b/>
        <sz val="14"/>
        <color indexed="8"/>
        <rFont val="Times New Roman"/>
        <family val="1"/>
      </rPr>
      <t>two coat</t>
    </r>
    <r>
      <rPr>
        <sz val="14"/>
        <color indexed="8"/>
        <rFont val="Times New Roman"/>
        <family val="1"/>
      </rPr>
      <t xml:space="preserve"> of approved I</t>
    </r>
    <r>
      <rPr>
        <vertAlign val="superscript"/>
        <sz val="14"/>
        <color indexed="8"/>
        <rFont val="Times New Roman"/>
        <family val="1"/>
      </rPr>
      <t>st</t>
    </r>
    <r>
      <rPr>
        <sz val="14"/>
        <color indexed="8"/>
        <rFont val="Times New Roman"/>
        <family val="1"/>
      </rPr>
      <t xml:space="preserve"> class synthetic enamel paint including thorough scrapping the old paint using sand paper as required by the departmental officers including cost of material, labour for painting, supplying etc., all complete as directed by the departmental officers. (The paint quality and shade should be got approved by Executive Engineer before using.)</t>
    </r>
  </si>
  <si>
    <t>Removing the damaged broken door/window /ventilators including the removal of frames, hinges, fastenings and shutters from the existing structure and stacking the same carefully for reuse if any in the departmental stores at site of work and as directed by the departmental officers etc., all complete (including removing the furniture fittings such as hinges, hookes and eyes etc.,)</t>
  </si>
  <si>
    <t>Supplying and fixing of LED Bulb for suitable for fixing it to pendent / bakelite battern holder of best approved variety and as directed by the departmental officers. (The materials should be got approved from the EE before use)  
a) 9watts LED bulb</t>
  </si>
  <si>
    <t>Supply and laying superior variety Concrete Designer tiles  for flooring in CM 1:3 (One of Cement and three of sand) 20mm thick, including fixing in position, cutting the tiles to the required size wherever necessary, pointing the joints with White/colour cement, finishing, curing etc complete and as directed by the departmental officers. (The brand and quality of tiles should be got approved from EE before use ).</t>
  </si>
  <si>
    <t>366.1.1</t>
  </si>
  <si>
    <t>Manufacturing, Supplying and Fixing of Stainless Steel Hand rails for staircase near wet riser using 50mm dia 304L Grade Stainless Steel pipe of 1.60mm thick will be provided with tubular supports made of 304L Grade Stainless Steel pipe of 25mm dia of 1.60mm thick welded to the railing. The supports will be grouted into the wall and provided with 93.00mm thick Stainless Steel circular base plate of 304 Grade. The rate shall included for grouting into concrete with necessary supporting arrangements the hand rail in floor polishing buffing, bonding, cutting, grinding, conveyance, welding charges, electrical charges, etc., all complete and as directed by the departmental officers.</t>
  </si>
  <si>
    <t>1 Rmt
(One Running  metre)</t>
  </si>
  <si>
    <r>
      <t xml:space="preserve">Providing wooden </t>
    </r>
    <r>
      <rPr>
        <b/>
        <sz val="14"/>
        <color indexed="8"/>
        <rFont val="Times New Roman"/>
        <family val="1"/>
      </rPr>
      <t>( Melamine Door ) Polish</t>
    </r>
    <r>
      <rPr>
        <sz val="14"/>
        <color indexed="8"/>
        <rFont val="Times New Roman"/>
        <family val="1"/>
      </rPr>
      <t xml:space="preserve"> for new/old wood by removing using blade scrapping the existing dirt from the wooden surface using sand paper with M50 and repeat M80 paper to get a smooth surface. Leave it atleast 4hrs for drying sand paper and prepare surface by M100 and clear the surface. Apply one coat of wooden filter by brush and leave it for two hrs. For drying prepare the surface by M100 sand paper and apply one coat of ash  sealer mixed with approved quality thinner after drying apply one coat of sanding sealer and attend the surface to get thoroughly dried smoother surface with no.250 water emery wood cleaner fill the holes and dots by putty and packing to get the surface clean apply surface by water emery no.250 apply first coat of melamen sealer with the thinner for preparing the surface and apply second coat of the same by dring. After drying prepare the surface with water emery no.320 and apply two coats of melamen matt mixed with glazing and thinner 106 prepare the surface water no.400 and apply two coats of same and finally smoother etc., all complete including cost of all materials and labour etc., and as directed by the departmental officers (The quality and shade of the polish should be got approved from the EE before use).</t>
    </r>
  </si>
  <si>
    <t>b) 15mm dia CP health faucet</t>
  </si>
  <si>
    <t>Supply and filling of  refrigerant gas including cost of gas and labour charges for filling gas etc., all complete and as directed by departmental officers.
a) Top-up R-22 gas in split AC</t>
  </si>
  <si>
    <t xml:space="preserve">b) Top-up the R-410 gas in split AC </t>
  </si>
  <si>
    <t>Removing the existing AC indoor unit and reinstalling after servicing and attending repairs.etc all complete and as directed by the departmental officers.</t>
  </si>
  <si>
    <t>1 Job 
(One Job)</t>
  </si>
  <si>
    <r>
      <t xml:space="preserve">Supplying and applying of </t>
    </r>
    <r>
      <rPr>
        <b/>
        <sz val="14"/>
        <rFont val="Times New Roman"/>
        <family val="1"/>
      </rPr>
      <t>wall patty Two coat</t>
    </r>
    <r>
      <rPr>
        <sz val="14"/>
        <rFont val="Times New Roman"/>
        <family val="1"/>
      </rPr>
      <t xml:space="preserve"> with aproved make  for smooth finishing the new cement plastered walls for roller  painting including cost of putty, brushes, watering, curing, labour charges for applying putty, blade etc., complete as directed by the departmental officers. (The quality and brand should be got approved from the EE before use.)</t>
    </r>
  </si>
  <si>
    <r>
      <t xml:space="preserve">Supply ,delivery and installation of </t>
    </r>
    <r>
      <rPr>
        <b/>
        <sz val="14"/>
        <rFont val="Times New Roman"/>
        <family val="1"/>
      </rPr>
      <t>Hi - wall split Air Conditioner</t>
    </r>
    <r>
      <rPr>
        <sz val="14"/>
        <rFont val="Times New Roman"/>
        <family val="1"/>
      </rPr>
      <t xml:space="preserve"> </t>
    </r>
    <r>
      <rPr>
        <b/>
        <sz val="14"/>
        <rFont val="Times New Roman"/>
        <family val="1"/>
      </rPr>
      <t xml:space="preserve">with copper coil ( </t>
    </r>
    <r>
      <rPr>
        <sz val="14"/>
        <rFont val="Times New Roman"/>
        <family val="1"/>
      </rPr>
      <t>5 star rated) with cordless remote of approved make with termitically sealed compressor on refrigeration R-22 wall mounting confirming to IS 1391-for operation on 230v, 50 cycles/sec single phase/three phase AC supply with neat finishing etc., all complete and as directed by the departmental officers. (The quality and brand should be got approved from the EE before use)
a) For 2.00 Tr Hi wall (5 star) mounting split type</t>
    </r>
  </si>
  <si>
    <t xml:space="preserve">Supply and installation of following KVA capacity Automatic Voltage Stabilizer with time delay relay of approved quality and ISI make working in low voltage 140 v to 270 v A/c 50Hz including cost of material, conveyance, labour for fixing, hire charges for tools and plants etc.,all complete as directed by the departmental officers. (The quality and brand should be got approved from the EE before use)
a) 5 KVA capacity Automatic Voltage Stabilizer </t>
  </si>
  <si>
    <t>1 No.
 (One Number)</t>
  </si>
  <si>
    <t>Supply and fixing of following MCB including cost of all materials, labour charges and erection charges etc., all complete as per relevant standard specification and as directed by the departmental officers. ( The materials should be got approved from the EE before use)
a) Four Pole 63A, 10KA (Higher End)</t>
  </si>
  <si>
    <t>c) Single Pole 6A to 32A, 10KA (Higher End)</t>
  </si>
  <si>
    <t>Roof treatment using polymer modified material applying one coat of polymer liquid and two coats of clear seal coat after cleaning the enteries surface  including cost of all materials, labour charges   etc., all complete in all respects  and as directed by the departmental officers.</t>
  </si>
  <si>
    <t xml:space="preserve">Supplying and erection of PIL 44/130 0.8mm thick GI Decking Profile sheet with necessary fasteners with full finishing as per standard specifications and as per drawing given by departmental officers etc., all complete in all aspects and directed by the departmental officers. </t>
  </si>
  <si>
    <t>1 Point
(One Point)</t>
  </si>
  <si>
    <r>
      <t xml:space="preserve">Supplying and fixing of single leaf door shutter by using Best Indian T.W. Marine door shutters with </t>
    </r>
    <r>
      <rPr>
        <b/>
        <sz val="14"/>
        <color indexed="8"/>
        <rFont val="Times New Roman"/>
        <family val="1"/>
      </rPr>
      <t xml:space="preserve"> 9mm thick phenol bonded BWR grade plywood </t>
    </r>
    <r>
      <rPr>
        <sz val="14"/>
        <color indexed="8"/>
        <rFont val="Times New Roman"/>
        <family val="1"/>
      </rPr>
      <t>as per IS 303-1989 (General) with IS 5539-1969 (for preservative treatment) and IS 848-1974 (for adhesives) with relevant IS specifications and its latest amendment for shutters with 75mm x 37.50 mm teak wood styles and 3 Nos. of 150 mm x 37.50 mm TW rails (top, bottom and lock rails) using the above panel including labour for fixing in position , cost of materials, Aluminium Furniture fittings such as 3 nos. of 5” of Aluminium butt hinges, 2 nos. of 6”x1/2” Aluminium Tower  bolt, 1 No of 10"x5/8" Aldrop, 1 No of Aluminium  Handle with CP Screws, 1 No of Nylon Bush  1 No of door stopper and necessary brass screws of best approved quality shade, all complete &amp; as directed by the departmental officers. (The quality of BWR plywood should be got approved from the Executive Engineer before use.)
a.  1200 x 2100mm</t>
    </r>
  </si>
  <si>
    <t>39 -G</t>
  </si>
  <si>
    <t>Annexure Q</t>
  </si>
  <si>
    <t>Sl. No.</t>
  </si>
  <si>
    <t>Description</t>
  </si>
  <si>
    <t>Unit</t>
  </si>
  <si>
    <t>Qty</t>
  </si>
  <si>
    <t>1 Cum.</t>
  </si>
  <si>
    <t>1 Sqm.</t>
  </si>
  <si>
    <t>Plastering in C.M. 1:5, 12 mm tk.</t>
  </si>
  <si>
    <t>Painting - New "iron work"</t>
  </si>
  <si>
    <r>
      <t xml:space="preserve">Anticorrosive treatment for </t>
    </r>
    <r>
      <rPr>
        <b/>
        <sz val="14"/>
        <rFont val="Times New Roman"/>
        <family val="1"/>
      </rPr>
      <t>steel grills</t>
    </r>
  </si>
  <si>
    <r>
      <t>Anticorrosive treatment for window</t>
    </r>
    <r>
      <rPr>
        <b/>
        <sz val="14"/>
        <rFont val="Times New Roman"/>
        <family val="1"/>
      </rPr>
      <t xml:space="preserve"> grills</t>
    </r>
  </si>
  <si>
    <t>Over head tank</t>
  </si>
  <si>
    <t>c. Second floor</t>
  </si>
  <si>
    <t>Formwork using M.S.Sheet
b.Plain surfaces such as Roof slab,floorslab,Beams,lintels,lofts,sill slab,staircase,portico slab and other similar works</t>
  </si>
  <si>
    <t>Standardised concrete Mix M30 Grade Concrete
b. Ground floor</t>
  </si>
  <si>
    <t xml:space="preserve">Special repair works </t>
  </si>
  <si>
    <t xml:space="preserve">Total Qty.
(Special repair works + Over head tank)
</t>
  </si>
  <si>
    <r>
      <rPr>
        <b/>
        <u/>
        <sz val="14"/>
        <rFont val="Times New Roman"/>
        <family val="1"/>
      </rPr>
      <t>Annexure</t>
    </r>
    <r>
      <rPr>
        <sz val="14"/>
        <rFont val="Times New Roman"/>
        <family val="1"/>
      </rPr>
      <t xml:space="preserve">
Supplying and filling stone dust</t>
    </r>
  </si>
  <si>
    <t xml:space="preserve">Plastering with CM 1:5 12mm thick finished with neat cement </t>
  </si>
  <si>
    <t>Special ceiling plastering in cement mortar 1:3  10mm thick</t>
  </si>
  <si>
    <t>Providing anti termite treatment for drilling at the internal wall flooring junction of all the rooms</t>
  </si>
  <si>
    <t>Plastic Emulsion PAINT two coat for old wall including  thorough scrapping</t>
  </si>
  <si>
    <t xml:space="preserve">Supplying, fabricating and erection of steel work for Structural column, beams base plate, top plate and joining plate, stiffener plate  </t>
  </si>
  <si>
    <t xml:space="preserve">Labour charges for the erection of Submersible pumpset in borewell / openwell 
Upto 5 HP Monoblock pumpset </t>
  </si>
  <si>
    <t>Supply and delivery of three phase panel board- D.O.L. with two level guard and auto start  IEC60947-1  for 3 Hp</t>
  </si>
  <si>
    <t>Supply and laying of   PVC insulated and sheathed  3 core 4 sq.mm flat type copper cable</t>
  </si>
  <si>
    <t>Supply and fixing of 20A Double pole plug and sockets in sheet steel enclosure with 32 amps DP MCB in flush with wall, with earth connection (for AC plug)</t>
  </si>
  <si>
    <t xml:space="preserve">Supplying and erection of PIL 44/130 0.8mm thick GI Decking Profile sheet with necessary fasteners </t>
  </si>
  <si>
    <t>TENDER CODING SHEET (Rates to be filled up by the Tenderer in this coding sheet)</t>
  </si>
  <si>
    <t>DESCRIPTION</t>
  </si>
  <si>
    <t>UNIT</t>
  </si>
  <si>
    <t>Rate exclusive of GST in Figures and in Words</t>
  </si>
  <si>
    <t>Finishing the top of flooring with cement concrete 1:3 (One of cement and three of blue granite chips of size 10mm and below) 20 mm thick Ellispattern Flooring (No Sand)</t>
  </si>
  <si>
    <t>Total Amount Rs.</t>
  </si>
  <si>
    <t>( Rupees --------------------------------------------------------------------------------------------------------Only)</t>
  </si>
  <si>
    <t>Note: The items not furnished with Quantity are deemed to be deleted.</t>
  </si>
  <si>
    <t>Supplying, laying, fixing and jointing the following UPVC pipes as per schedule 40 of wall 
a) 32mm dia  UPVC pipes as per schedule 40 with necessary UPVC specials</t>
  </si>
  <si>
    <t>b) 25mm dia UPVC pipes as per schedule 40 with necessary UPVC specials</t>
  </si>
  <si>
    <t>c) 20mm dia UPVC pipes as per schedule 40 with necessary UPVC specials</t>
  </si>
  <si>
    <t xml:space="preserve">Weathering Course with concrete broken brick jelly 20mm gauge in pure burnt lime stone slaked and screened (No Sand) </t>
  </si>
  <si>
    <t>Finishing top of roof with one course of Hydraulic Pressed Tiles of approved superior quality of size 23cmx 23cmx20mm thick laid over weathering course</t>
  </si>
  <si>
    <t>Supplying and fixing of approved brand Porcelain Flat Back urinal superior variety</t>
  </si>
  <si>
    <t>Applying one coat of anticorrosive treatment on steel reinforcement rods</t>
  </si>
  <si>
    <t>b)  light point with backlite battern type holder for Administrative block  5 amps flush type switch</t>
  </si>
  <si>
    <t xml:space="preserve">Applying one coat of Anticorrosive treatment for steel window/ M.S. Grills </t>
  </si>
  <si>
    <t>Providing wooden (Melamine Door) Polish for new/old wood</t>
  </si>
  <si>
    <t>Supplying and fixing of single leaf door shutters by using Best Indian T.W. Marine door shutters with  9mm thick phenol bonded BWR grade plywood 
b)1.2 x 2.40( Single leaf )</t>
  </si>
  <si>
    <t>Name of Work: Renovation of  Armed Police Head quarters at Lutheral Garden in Chennai City</t>
  </si>
  <si>
    <r>
      <rPr>
        <b/>
        <u/>
        <sz val="14"/>
        <rFont val="Times New Roman"/>
        <family val="1"/>
      </rPr>
      <t>Electrical arrangements</t>
    </r>
    <r>
      <rPr>
        <sz val="14"/>
        <rFont val="Times New Roman"/>
        <family val="1"/>
      </rPr>
      <t xml:space="preserve">
Charges for assembling and fixing of ceiling fan of different sweep with necessary connections and fixing of fan regulator on the existing board etc., all complete (Excluding cost of fan)</t>
    </r>
  </si>
  <si>
    <t xml:space="preserve">Applying one coat of anticorrosive treatment on steel reinforcement rods (20 ltrs. of anitcorrosive chemical for one metric tonne of steel reinforcement rods) at site including cost of required quantity of anticorrosive chemicals,  (best approved quality) cement, consumables such as brushes, gloves and labour for anticorrosive coating etc. complete and as directed by the departmental officers. (The Quality and brand of anticorrosive chemical should be got approved by the EE before use). </t>
  </si>
  <si>
    <r>
      <t xml:space="preserve">Providing </t>
    </r>
    <r>
      <rPr>
        <b/>
        <sz val="14"/>
        <color indexed="8"/>
        <rFont val="Times New Roman"/>
        <family val="1"/>
      </rPr>
      <t>Form work</t>
    </r>
    <r>
      <rPr>
        <sz val="14"/>
        <color indexed="8"/>
        <rFont val="Times New Roman"/>
        <family val="1"/>
      </rPr>
      <t xml:space="preserve"> and centering for reinforced cement concrete works including supports and strutting up to 3.30m height for plane surfaces as detailed below with all cross bracings using mild steel sheets of size 90cm x 60cm and MS 10 gauge stiffened with welded mild steel angles of size 25mmx25mmx3mm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specification and as directed by the departmental officers.</t>
    </r>
  </si>
  <si>
    <t>Providing and fixing factory made unplasticized polyvinyl chloride (UPVC) Door Frame of size 50X47mm with a wall thickness of 5mm, made out  extruded 5mm  rigid  UPVC  foam  sheet,  mitred at  two corners and joined with 2 nos of 150mm long brackets of 15X15mm M.S square tube. The two vertical and horizontal door profiles are to be reinforced with 19X19mm M.S Square tube of 19 gauge with primer coat. The door frame shall be fixed to the wall using 65/100mm long M.S screw through the frame by using PVC fasteners. A minimum of 4 nos screws to be provided for each vertical member &amp; minimum 2 nos for horizontal member etc., and providing and fixing 30mm thick factory made door shutter with unplasticized polyvinyl chloride (UPVC)  solid panel foam sheet , structured with M.S. tube of 19 gauge thickness and size 19X19mm for styles &amp; 15mmX15mm for top &amp; bottom rails. Panelling of 5mm thick UPVC One Side Printed Lamination single sheet to be fitted in the M.S. frame welded / sealed to the styles and rails covered with  5mm  thick heat moulded UPVC 'C' Channel of 30x 50mm and 5mm thick  75mm wide UPVC sheet for top rail, lock rail and bottom rail on either side and 10mm (5mm X 2 Nos) thick, 20mm wide cross UPVC sheet as gap  insert for top rail &amp; bottom rail and  joined  together  with  PVC solvent cement  adhesive.  An  additional  5mm  thick  PVC strip of 20mm width is to be stuck on the interior side of the 'C' Channel using PVC solvent cement adhesive including cost  and labour charges for  fixing  of 3 nos 4” SS butt hinges and Aluminium furniture fittings such as 1 No 4" Tower bolt, 1 No 5" Aldrop, 2 Nos 6" flat 'D' type Handle etc are included the fitting provided shall bear ISI marks.  (The quality and brand of door shutter and furniture fittings should be got approved from the Executive Engineer before use)</t>
  </si>
  <si>
    <t xml:space="preserve">    </t>
  </si>
  <si>
    <t>Supplying and fixing of single leaf door shutter by using Best Indian T.W. Marine door shutters with  9mm thick phenol bonded BWR grade plywood as per IS 303-1989 (General) with IS 5539-1969 (for preservative treatment) and IS 848-1974 (for adhesives) with relevant IS specifications and its latest amendment for shutters with 75mm x 37.50 mm teak wood styles and 4 Nos. of 150 mm x 37.50 mm TW rails (top, bottom and lock rails) using the above panel including labour for fixing in position , cost of materials, Aluminium Furniture fittings such as 4 nos. of 5” of Aluminium butt hinges, 2 nos. of 6”x1/2” Aluminium Tower  bolt, 1 No of 10"x5/8" Aldrop, 1 No of Aluminium  Handle with CP Screws, 1 No of Nylon Bush  1 No of door stopper and necessary brass screws of best approved quality shade, all complete &amp; as directed by the departmental officers. (The quality of BWR plywood should be got approved from the Executive Engineer before use.)
a.  1200 x 2400mm</t>
  </si>
  <si>
    <t>Supplying and fixing of hydraulic  door closer of various size of approved quality using aluminium Extruded Section body, Tubular Type Universal Hydraulic door closer with Double speed adjustment like HARDWYN (make) GAZEL/equivalent (with ISI Monogram) including labour charges for fixing, hire charges for Tools and alants  etc.,all  complete complying with relevant standard specifications. (The brand and quality of hydraulic door closure should be got approved from EE before use )</t>
  </si>
  <si>
    <t>Lime Plastering With Lime mortar 1:2(one of lime and  Two  of sand ) 20mm thick using Unslaked Pollachi Lime for Heritage Works  for bottom of roof, stair, waist, landing and sunshades in all floors finished with neat Lime including labour Charge for Skilled labour for Heritage Works, hacking the areas, providing band cornice,ceiling cornice, scaffolding, curing  etc  all complete in all respects and complying with standard specifications</t>
  </si>
  <si>
    <r>
      <t>Painting</t>
    </r>
    <r>
      <rPr>
        <b/>
        <sz val="14"/>
        <color indexed="8"/>
        <rFont val="Times New Roman"/>
        <family val="1"/>
      </rPr>
      <t xml:space="preserve"> the old walls with two coats</t>
    </r>
    <r>
      <rPr>
        <sz val="14"/>
        <color indexed="8"/>
        <rFont val="Times New Roman"/>
        <family val="1"/>
      </rPr>
      <t xml:space="preserve"> using approved quality of best </t>
    </r>
    <r>
      <rPr>
        <b/>
        <sz val="14"/>
        <color indexed="8"/>
        <rFont val="Times New Roman"/>
        <family val="1"/>
      </rPr>
      <t xml:space="preserve">Oil Bound Distemper </t>
    </r>
    <r>
      <rPr>
        <sz val="14"/>
        <color indexed="8"/>
        <rFont val="Times New Roman"/>
        <family val="1"/>
      </rPr>
      <t>over the plastered surface  including cost of distemper, cleaning and thorough scrapping the old surface, rendering the walls smooth with necessary putty, brushes, scaffolding arrangements &amp; labour charges etc., all complete and as directed by the departmental officers (The quality of paints and its shade shall be got approved from the Executive Engineer before using)</t>
    </r>
  </si>
  <si>
    <r>
      <t xml:space="preserve">Supplying and fixing </t>
    </r>
    <r>
      <rPr>
        <b/>
        <sz val="14"/>
        <color indexed="8"/>
        <rFont val="Times New Roman"/>
        <family val="1"/>
      </rPr>
      <t>EWC</t>
    </r>
    <r>
      <rPr>
        <sz val="14"/>
        <color indexed="8"/>
        <rFont val="Times New Roman"/>
        <family val="1"/>
      </rPr>
      <t xml:space="preserve"> superior variety (white) 500mm with</t>
    </r>
    <r>
      <rPr>
        <b/>
        <sz val="14"/>
        <color indexed="8"/>
        <rFont val="Times New Roman"/>
        <family val="1"/>
      </rPr>
      <t xml:space="preserve"> PVC SWR grade 'P' or 'S' trap</t>
    </r>
    <r>
      <rPr>
        <sz val="14"/>
        <color indexed="8"/>
        <rFont val="Times New Roman"/>
        <family val="1"/>
      </rPr>
      <t xml:space="preserve"> including cost and fixing of double flapped coloured plastic sheet cover PVC flushing cistern in appropriate level as directed by the departmental officers at a maximum level of 5’6” and of approved brand of 10 litres capacity including fittings such as CI brackets.  PVC connection GM wheel valve, Hex nipple, etc., complete (Th Quality and brand of EWC and plastic cover shall be got approved from the Executive Engineer before fixing)</t>
    </r>
  </si>
  <si>
    <r>
      <t>Run of main with 2 wires of 4 sq.mm.</t>
    </r>
    <r>
      <rPr>
        <sz val="14"/>
        <color indexed="8"/>
        <rFont val="Times New Roman"/>
        <family val="1"/>
      </rPr>
      <t xml:space="preserve"> </t>
    </r>
    <r>
      <rPr>
        <b/>
        <sz val="14"/>
        <color indexed="8"/>
        <rFont val="Times New Roman"/>
        <family val="1"/>
      </rPr>
      <t>PVC insulated single core multi strand fire retardant flexible copper cable with ISI mark confirming to IS: 694/1990</t>
    </r>
    <r>
      <rPr>
        <sz val="14"/>
        <color indexed="8"/>
        <rFont val="Times New Roman"/>
        <family val="1"/>
      </rPr>
      <t>,1.1 kv grade cable with continuous earth by means of 1.5 sq.mm</t>
    </r>
    <r>
      <rPr>
        <b/>
        <sz val="14"/>
        <color indexed="8"/>
        <rFont val="Times New Roman"/>
        <family val="1"/>
      </rPr>
      <t xml:space="preserve"> PVC insulated single core multi strand fire retardant flexible copper cable with ISI mark confirming to IS: 694/1990,</t>
    </r>
    <r>
      <rPr>
        <sz val="14"/>
        <color indexed="8"/>
        <rFont val="Times New Roman"/>
        <family val="1"/>
      </rPr>
      <t xml:space="preserve">1.1. k.v. grade cable in </t>
    </r>
    <r>
      <rPr>
        <b/>
        <sz val="14"/>
        <color indexed="8"/>
        <rFont val="Times New Roman"/>
        <family val="1"/>
      </rPr>
      <t xml:space="preserve">Surface run of </t>
    </r>
    <r>
      <rPr>
        <sz val="14"/>
        <color indexed="8"/>
        <rFont val="Times New Roman"/>
        <family val="1"/>
      </rPr>
      <t xml:space="preserve">  19mm/20mm dia rigid PVC conduit pipe heavy duty with ISI mark cost of all materials, specials etc., all complete.(Open Wiring)</t>
    </r>
  </si>
  <si>
    <r>
      <t>Supply and Run off main with 4 wires of 10 sq.mm.</t>
    </r>
    <r>
      <rPr>
        <sz val="14"/>
        <color indexed="8"/>
        <rFont val="Times New Roman"/>
        <family val="1"/>
      </rPr>
      <t xml:space="preserve"> </t>
    </r>
    <r>
      <rPr>
        <b/>
        <sz val="14"/>
        <color indexed="8"/>
        <rFont val="Times New Roman"/>
        <family val="1"/>
      </rPr>
      <t>PVC insulated single core multi strand fire retardant flexible copper cablewith ISI mark confirming to IS: 694/1990</t>
    </r>
    <r>
      <rPr>
        <sz val="14"/>
        <color indexed="8"/>
        <rFont val="Times New Roman"/>
        <family val="1"/>
      </rPr>
      <t>,1.1 kv grade cable with continuous earth by means of 2.5 sq.mm</t>
    </r>
    <r>
      <rPr>
        <b/>
        <sz val="14"/>
        <color indexed="8"/>
        <rFont val="Times New Roman"/>
        <family val="1"/>
      </rPr>
      <t xml:space="preserve"> PVC insulated single core multi strand fire retardant flexible copper cable with ISI mark confirming to IS: 694/1990,</t>
    </r>
    <r>
      <rPr>
        <sz val="14"/>
        <color indexed="8"/>
        <rFont val="Times New Roman"/>
        <family val="1"/>
      </rPr>
      <t xml:space="preserve">1.1. k.v. grade cable in </t>
    </r>
    <r>
      <rPr>
        <b/>
        <sz val="14"/>
        <color indexed="8"/>
        <rFont val="Times New Roman"/>
        <family val="1"/>
      </rPr>
      <t>Surface Run of</t>
    </r>
    <r>
      <rPr>
        <sz val="14"/>
        <color indexed="8"/>
        <rFont val="Times New Roman"/>
        <family val="1"/>
      </rPr>
      <t xml:space="preserve"> 19mm/20mm dia rigid PVC conduit pipe heavy duty with ISI mark cost of all materials, specials etc., all complete.(Open Wiring)</t>
    </r>
  </si>
  <si>
    <t>Supply and delivery of clear water vertical wet type three phase submersible pumpset suitable for 150mm dia borewell conforming to IS 8034/2002 as amended thereafter and BEE 3 Star Rated capable of discharging noted LPM against head of water column due to all causes.The pump shall be with stainless steel shaft and dynamically balanced bronze or Cast SS impeller, brass screws and CI FG 200 grade pump bowl/diffuser with ISI mark. The pump shall be directly coupled to a continous rated two pole suitable wet type vertical squirrel cage induction motor as per IS9283 /1995 as amended there after, suitable for operation in AC three phase 415 V+/- 10 %, 50 HZ +/- 5 % etc. complete complying with relevant standard specifications and as directed by the departmental officers. (The quality and brand should be got approved from the EE before use) 
50 lpm x 40m</t>
  </si>
  <si>
    <t>Labour charges for removing the existing false ceiling, partition, wall panels including frames  without affecting the adjacent structures including cost of required tools and plants and removing the debris 2 km away from the site etc., all complete and as directed by the departmental officers</t>
  </si>
  <si>
    <r>
      <t xml:space="preserve">Supplying and fixing of 1mm thick </t>
    </r>
    <r>
      <rPr>
        <b/>
        <sz val="14"/>
        <rFont val="Times New Roman"/>
        <family val="1"/>
      </rPr>
      <t>Tar felt</t>
    </r>
    <r>
      <rPr>
        <sz val="14"/>
        <rFont val="Times New Roman"/>
        <family val="1"/>
      </rPr>
      <t xml:space="preserve"> with top of silver reflective paint coating with necessary base tar coating after cleaning the roofing free from dirt and dust including cost of all materials, labour charges, conveyance charges, scaffolding tools &amp; plants etc all complete and as directed by the departmental officers.  (The Tar felt should be got approved from the EE before use)</t>
    </r>
  </si>
  <si>
    <r>
      <t>Clean removal of lime plaster from walls</t>
    </r>
    <r>
      <rPr>
        <sz val="14"/>
        <rFont val="Times New Roman"/>
        <family val="1"/>
      </rPr>
      <t xml:space="preserve"> and racking out joint 20mm deep or terraced roofs racking out joint 12mm deep without damaging the existing structure and surroundings and clearing the debris 2 km  away from the site including cost of required tools and plant and necessary scaffolding if necessary etc., all complete in all respect and as directed by the departmental officers.</t>
    </r>
  </si>
  <si>
    <r>
      <t xml:space="preserve">Providing </t>
    </r>
    <r>
      <rPr>
        <b/>
        <sz val="14"/>
        <rFont val="Times New Roman"/>
        <family val="1"/>
      </rPr>
      <t xml:space="preserve">two legged scaffolding </t>
    </r>
    <r>
      <rPr>
        <sz val="14"/>
        <rFont val="Times New Roman"/>
        <family val="1"/>
      </rPr>
      <t>using 15cm diameter casurina props or best quality bamboo posts of 4m overall length  (3m height + 0.50m projection + 0.50m into the ground ) the distance between the two rows being 1.25 m and the spacing of posts being 2m in both rows with two horizontal posts with 0.5m overlap on either side and braces at 2m c/c including longitudinal and transverse middle braces to step up and providing a  platform with country wood planks of 40mm thick and 1 m width etc., ( To a height of 9m ) in a complete firm using coir and nails 1m run.
a) up to5.50m Height</t>
    </r>
  </si>
  <si>
    <t>b) Upto 10.5m height in addition of 2.5m height</t>
  </si>
  <si>
    <t xml:space="preserve">Supplying, fabricating and erection of steel work for Structural column, beams, base plate, top plate and joining plate, stiffener plate for required sizes etc, including all charges for handling  conveying, loading, assembling, hoisting, erecting in position at site and welding wherever required &amp; alignment of structures as per drawings &amp; specifications. Rate includes cost of steel, fabrication, welding, tools &amp; plants, bolts, fasteners ,gas cutting ,making holes labour etc. Painting one coat primer and two coats synthetic enamel paint over steel works of approved make &amp; color, brushing to give an even shade including cleaning the surface of all dust, dirt, lifting charges for crane and hoist &amp; other foreign matters, cost of paint &amp; scaffolding charges power supply  all as per standard specifications as per the relevant drawing enclosed and as directed by the departmental officers. (Structural steel make should be got approved from the Executive Engineer before supply and use). </t>
  </si>
  <si>
    <t>366.3.1</t>
  </si>
  <si>
    <t>Supplying and fixing of best approved quality of following CP water supply/Sanitary fittings confirming to I.S. specification including cost and labour charges for fixing etc., complete complying with relevent standard specifications and as directed by the departmental officers (The brand and quality of the materials should be got approved from the EE before use)
a) 15mm dia CP Long body tap</t>
  </si>
  <si>
    <r>
      <rPr>
        <b/>
        <sz val="14"/>
        <rFont val="Times New Roman"/>
        <family val="1"/>
      </rPr>
      <t xml:space="preserve">Supply and laying of 5/8" and 3/8"  copper pipe </t>
    </r>
    <r>
      <rPr>
        <sz val="14"/>
        <rFont val="Times New Roman"/>
        <family val="1"/>
      </rPr>
      <t>(Extra beyond 3m supplied with AC unit) including the suction line copper, liquid line copper, expanded polythene foam insulation for suction line, copper pipe, drain pipe suitable capacity complete including labour charges, cost of materials, hire charges for tools and plants etc., all complete and as directed by the departmental officers</t>
    </r>
  </si>
  <si>
    <t>Supply and delivery of THREE PHASE PANEL BOARD- D.O.L. WITH TWO LEVEL GUARD AND AUTO START   conforming to IS to IS13947, IEC 60947-1 suitable KW rating for operation in AC/three Phase/50HZ(± 5%) and 415 V(±10%) including Ammeter, Voltmeter, Thermal Overload relay, 16 amps 2 pole Magnetic Contactor with under Voltage protection, Indication lamp, starting capacitor, running capacitor and On/Off Push button switches, 5 way connector, wiring with 1 sq. mm/1.5 sq. mm copper PVC insulated cable, powder coated vermin proof box including the capacitor (the cost of capacitor is to be taken separately). standard specifications and as directed by the departmental officers (The brand and quality of the cable  shall be got approved by the Executive Engineer before use).
Up to 4 HP</t>
  </si>
  <si>
    <r>
      <t xml:space="preserve">Supply and laying of   PVC insulated and sheathed  </t>
    </r>
    <r>
      <rPr>
        <b/>
        <sz val="14"/>
        <rFont val="Times New Roman"/>
        <family val="1"/>
      </rPr>
      <t>3 core 2.5 sq.mm flat type copper cable</t>
    </r>
    <r>
      <rPr>
        <sz val="14"/>
        <rFont val="Times New Roman"/>
        <family val="1"/>
      </rPr>
      <t xml:space="preserve"> confirming to IS 694/1990,cable for submersible motor etc., all complete and as directed by the departmental officers. (The materials should be got approved from the EE before use)</t>
    </r>
  </si>
  <si>
    <t>Supply and erection of four pole 63 Amps  30 MA four pole ELCB/RCCB (legrand or  equvalant including cost of all materials, labour charges  etc., all complete as per relevant standard specification and as directed by the departmental officers. ( The materials should be got approved from the EE before use)</t>
  </si>
  <si>
    <t>b) Double Pole  6A to 32A, 10KA (Higher End)</t>
  </si>
  <si>
    <t>Providing pressure grouting with lime mortar  in ceiling cracks  of  existing old building using nipple at an intervels of 600mm using hydraulic pump and other tools and plants  including cost of all materials, labour charges   etc., all complete in all respects  and as directed by the departmental officers.</t>
  </si>
  <si>
    <t>Supplying and providing micro lime mortar with necessary chemicals for treating cracks in the madras terrace roof   including cost of all materials, labour charges   etc., all complete in all respects  and as directed by the departmental officers.</t>
  </si>
  <si>
    <t>Supplying and fixing of Teak Wood wrought  and put up for frame 
a) Teak wood over 2.00 metre and below 3 metre length</t>
  </si>
  <si>
    <r>
      <rPr>
        <b/>
        <u/>
        <sz val="14"/>
        <rFont val="Times New Roman"/>
        <family val="1"/>
      </rPr>
      <t xml:space="preserve">Electrical arrangement </t>
    </r>
    <r>
      <rPr>
        <sz val="14"/>
        <rFont val="Times New Roman"/>
        <family val="1"/>
      </rPr>
      <t xml:space="preserve">
Charges for assembling and fixing of ceiling fan of different sweep  (Excluding cost of fan)</t>
    </r>
  </si>
  <si>
    <r>
      <rPr>
        <b/>
        <u/>
        <sz val="14"/>
        <rFont val="Times New Roman"/>
        <family val="1"/>
      </rPr>
      <t>Annexure</t>
    </r>
    <r>
      <rPr>
        <sz val="14"/>
        <rFont val="Times New Roman"/>
        <family val="1"/>
      </rPr>
      <t xml:space="preserve">
Supply and filling in foundation and basement with Stone dust in layers of 150mm thickness </t>
    </r>
  </si>
  <si>
    <t>d) In Second floor</t>
  </si>
  <si>
    <t>e) In  Third floor</t>
  </si>
  <si>
    <t>f) In Fourth floor</t>
  </si>
  <si>
    <t xml:space="preserve">Providing and fixing factory made unplasticized polyvinyl chloride (UPVC) Door Frame </t>
  </si>
  <si>
    <t>Supplying and fixing of single leaf door shutter by using Best Indian T.W. Marine door shutters with  9mm thick phenol bonded BWR grade plywood 
a)1200 x 2100 mm (Single leaf)</t>
  </si>
  <si>
    <t>Supplying and fixing of single leaf door shutter by using Best Indian T.W. Marine door shutters with  9mm thick phenol bonded BWR grade plywood 
b)1200 x 2400 mm ( Single leaf )</t>
  </si>
  <si>
    <t>White washing two coats for old wall using clean shell lime slaked  including thorough scrapping</t>
  </si>
  <si>
    <t xml:space="preserve">Supplying, fabricating and placing in position of mild steel grills/ ribbed tor steels ( without cement slurry) binding wire insulated with PVC, bending tying </t>
  </si>
  <si>
    <t>Supplying and fixing of porcelin Wash hand basin (white without pedastal), superior variety of size  550x400mm</t>
  </si>
  <si>
    <t xml:space="preserve">Supplying and Fixing of EWC superior variety ( white) 500mm with PVC SWR grade "p" or "S" trap </t>
  </si>
  <si>
    <t>Supplying, laying and  jointing the following dia UPVC Non Pressure  pipe of SN8 SDR 34 (S 16.5) as per IS 15328/2003 ( below G.L)
a) 110mm dia SN 8 PVC pipe</t>
  </si>
  <si>
    <t xml:space="preserve"> Wiring with 1.5sqmm PVC insulated single core multi standard fire retardant flexible copper cable with ISI mark for 5 pin plug socket point at convenient places PVC box (Fire retardent box) </t>
  </si>
  <si>
    <t>Supplying and fixing 15amps 3 pin plug type socket on a suitable size PVC box (Fire retardent box)</t>
  </si>
  <si>
    <t>Supply and fixing of 4'40W twin box type fluorescent tube with fittting complete with copper choke</t>
  </si>
  <si>
    <t>Run off main with 2 wires of 2.5 sq.mm. PVC insulated single core multistrand fire retardant flexible copper cable(Open wiring)</t>
  </si>
  <si>
    <t>Supply and fixing of LED street light fittings with LED (Higher end)</t>
  </si>
  <si>
    <t>Supplyng, fixing, commisioning and testing of 32W LED Panel light (600mmx600mm)</t>
  </si>
  <si>
    <t xml:space="preserve">Run of main with 2 wires of 4 sq.mm. PVC insulated single core multi strand fire retardant flexible copper cable (Open wiring) </t>
  </si>
  <si>
    <t>Wiring with 1.5 sq.mm  PVC insulated single core multistrand fire resistant flexible copper cable  with 3 mm thick laminated by hylem sheet for fan point for Administrative blocks and community center controlled by 5 Amps switch PVC box (Fire retardent box)</t>
  </si>
  <si>
    <t>Supply and delivery of clear water vertical wet type three phase submersible pumpset suitable for 150mm dia borewell  DUTY= 50 lpm x 40m</t>
  </si>
  <si>
    <t>Supply and fixing of horizontal 4 way 3 phase TPMCB distribution  board with Acrylic Door Cover with IP42 Protection</t>
  </si>
  <si>
    <t>Labour charges for removing the existing false ceiling, partition, wall panels including frames</t>
  </si>
  <si>
    <t>Supplying and fixing of 1mm thick Tar felt with top of silver reflective paint coating with necessary base tar coating</t>
  </si>
  <si>
    <t>Clean removal of lime plaster from walls and racking out joint 20mm deep or terraced roofs racking out joint 12mm deep</t>
  </si>
  <si>
    <t>Dismantling damaged existing Lime Concrete roofing</t>
  </si>
  <si>
    <t>Dismantling Brick / Stone Masonry in lime mortar walls under 3m hight without affecting the adjacent structures including the cost of required tools and plants and scaffolding if necessary and cleaning the debris  away from the site etc., all complete and  as directed by the departmental officers</t>
  </si>
  <si>
    <t>Removing the damaged broken door/window /ventilators including the removal of frames, hinges, fastenings and shutters from the existing structure</t>
  </si>
  <si>
    <t xml:space="preserve">Supply and laying superior variety Concrete Designer tiles  for flooring in CM 1:3 (One of Cement and three of sand) 20mm thick, </t>
  </si>
  <si>
    <t>Removing the existing AC out door unit and over haul the damage particles, rasted bolts nults,, replacing 3 core supply wire from indoor unit (16m),</t>
  </si>
  <si>
    <t>Removing the existing AC indoor unit and reinstalling after servicing and attending repairs.</t>
  </si>
  <si>
    <t xml:space="preserve">Clearing the dismantled materials such as Lime concrete, Bricks   from the site 10 km away from the site </t>
  </si>
  <si>
    <t>Supply and applying of two coat of wall patty of approved make for smooth finishing the wall/ wall panel for roller painting</t>
  </si>
  <si>
    <t>Supply ,delivery and installation of Hi - wall split Air Conditioner with copper coil ( 5 star rated)
a) 2.00 TR split type AC unit</t>
  </si>
  <si>
    <t xml:space="preserve">Supply and installation of 5 KVA capacity Automatic Voltage Stabilizer with time delay relay </t>
  </si>
  <si>
    <t xml:space="preserve">Labour charges for the erection of Submersible pumpset in borewell / openwell 
Upto 5 HP pumpset </t>
  </si>
  <si>
    <t>Supply and delivery of three phase panel board- D.O.L. with two level guard and auto start  IEC60947-1 UP to 4 Hp</t>
  </si>
  <si>
    <t>Supply and laying of   PVC insulated and sheathed  3 core 2.5 sq.mm flat type copper cable</t>
  </si>
  <si>
    <t>Supply and erection of four pole 63 Amps  30 MA four pole ELCB/RCCB (legrand or  equvalant (Higher end)</t>
  </si>
  <si>
    <t>Supply and fixing of 20A Double pole plug and sockets in sheet steel enclosure with 32 Amps DP MCB in flush with wall, with earth connection (for AC plug)</t>
  </si>
  <si>
    <t>b) Double Pole 32A, 10KA (Higher end)</t>
  </si>
  <si>
    <t xml:space="preserve">Providing pressure grouting with lime mortar  in ceiling cracks  of  existing old building  </t>
  </si>
  <si>
    <t xml:space="preserve">Supplying and providing micro lime mortar with necessary chemicals for treating cracks in the madras terrace roof </t>
  </si>
  <si>
    <t>1 Point</t>
  </si>
  <si>
    <t>Supplying, fixing, commisioning and testing of 32W LED Panel light (600mmx600mm)with fittings on Gypsum ceiling with necessary mounting arrangements brackets .Including cost of all materials, hardware, transport and labour charges.  etc. all complete in all aspect and as directed by the departmental officers . (The brand and quality of the materials should be got approved from the EE before use)</t>
  </si>
  <si>
    <t>Supply and fixing of 4'40W twin box type fluorescent tube with  fitting complete with copper choke and condensor with conduit pipe suspension from ceiling   with T.W round block with Connecting leads by 1 sq.mm. PVC copper wire from terminals to the fitting with fluorescent Tubes   including cost of all materials such as ball and socket with check nuts and labour for fixing in position etc all complete and as directed by the departmental officers (The brand, quality &amp; entire fitting should be got approved from the Executive Engineer before use)</t>
  </si>
  <si>
    <t>Removing the existing AC out door unit and over haul the damage particles, rusted bolts nults, replacing 3 core supply wire from indoor unit (16m), transporting charges,  tinkering charges and reinstallation charges,etc all complete and as directed by the departmental officers.</t>
  </si>
  <si>
    <t>Dismantling damaged existing Lime Concrete in roofing without affecting the adjacent structures  including the cost of required tools and plants and scaffolding if necessary and cleaning the debris  away from the site etc., all complete and  as directed by the departmental officers</t>
  </si>
  <si>
    <r>
      <t xml:space="preserve">Clearing the dismantled materials such as Lime concrete, Bricks etc 10 km away  from the site    </t>
    </r>
    <r>
      <rPr>
        <sz val="14"/>
        <rFont val="Times New Roman"/>
        <family val="1"/>
      </rPr>
      <t>including loading, conveyance charges unloading  all complete and as directed by the departmental officer.</t>
    </r>
  </si>
  <si>
    <t xml:space="preserve"> </t>
  </si>
  <si>
    <t>EARTH WORK EXCAVATION</t>
  </si>
  <si>
    <t>---------------------</t>
  </si>
  <si>
    <t>CUM</t>
  </si>
  <si>
    <t>EARTH WORK EXCAVATION IN SS20B</t>
  </si>
  <si>
    <t>ADD 100% FOR NARROW CUTTING</t>
  </si>
  <si>
    <t xml:space="preserve"> 1/3REFILLING CHARGES</t>
  </si>
  <si>
    <t>L.S</t>
  </si>
  <si>
    <t>SUNDRIES</t>
  </si>
  <si>
    <t>-</t>
  </si>
  <si>
    <t>TOTAL FOR 10 CUM</t>
  </si>
  <si>
    <t>RATE PER CUM INCLUDING REFILLING</t>
  </si>
  <si>
    <t>0 TO 2M</t>
  </si>
  <si>
    <t>3.1</t>
  </si>
  <si>
    <t>*</t>
  </si>
  <si>
    <t>CEMENT CONCRETE(1:5:10) USING</t>
  </si>
  <si>
    <t>40mm HBSTONE METEL</t>
  </si>
  <si>
    <t xml:space="preserve">  H.B.STONEJELLY 40mm</t>
  </si>
  <si>
    <t>CEMENT MORTAR(1:5)</t>
  </si>
  <si>
    <t>NO.</t>
  </si>
  <si>
    <t>MASON II</t>
  </si>
  <si>
    <t>MAZDOOR I</t>
  </si>
  <si>
    <t>MAZDOOR II</t>
  </si>
  <si>
    <t xml:space="preserve">B.W IN C.M(1:6) using chamber burnt </t>
  </si>
  <si>
    <t>NOS.</t>
  </si>
  <si>
    <t xml:space="preserve"> 1000NO.</t>
  </si>
  <si>
    <t>CEMENT MORTAR(1:6)</t>
  </si>
  <si>
    <t>MASON I</t>
  </si>
  <si>
    <t>RATE PER CUM</t>
  </si>
  <si>
    <t>=</t>
  </si>
  <si>
    <t>G.F</t>
  </si>
  <si>
    <t>F.F</t>
  </si>
  <si>
    <t>S.F</t>
  </si>
  <si>
    <t>Bricks of size 23x11.4x7.5 cm</t>
  </si>
  <si>
    <t>TEAK WOOD WROUGHT &amp; PUT UP</t>
  </si>
  <si>
    <t>A</t>
  </si>
  <si>
    <t>T.W.SCANTLING 2M-3M LONG</t>
  </si>
  <si>
    <t>LABOUR CHARGE FOR WROUGHT &amp; PUTUP</t>
  </si>
  <si>
    <t>RATE FOR T.W.SCANDLING 2M-3M LONG</t>
  </si>
  <si>
    <t>B</t>
  </si>
  <si>
    <t>T.W.SCANTLING UP TO 2M LONG</t>
  </si>
  <si>
    <t>RATE FOR T.W.SCANTLING 2M LONG</t>
  </si>
  <si>
    <t>ITEM No.</t>
  </si>
  <si>
    <t>Estimate 
(As per PWD SR 2021-22)</t>
  </si>
  <si>
    <t>M/s. Acube Infrastructure               Chennai-17
(1)</t>
  </si>
  <si>
    <t>The lowest and negotiated tenderer of M/s. Acube Infrastructure, Chennai - 17 vide Lr. Dt:    .05.2022</t>
  </si>
  <si>
    <t>Ab-
Sub</t>
  </si>
  <si>
    <t>RATE</t>
  </si>
  <si>
    <t>Rate</t>
  </si>
  <si>
    <t>M/s. Bharath Building Construction
Chennai-37
(2)</t>
  </si>
  <si>
    <t>TOTAL</t>
  </si>
  <si>
    <t>Excess / Less amount</t>
  </si>
  <si>
    <t>Excess / Less percentage</t>
  </si>
  <si>
    <t>30.</t>
  </si>
  <si>
    <t>FINISHING THE TOP OF FLOORING</t>
  </si>
  <si>
    <t>WITH C.M(1:3)20mm THICK</t>
  </si>
  <si>
    <t xml:space="preserve"> (NO SAND)USING GRANITECHIPS</t>
  </si>
  <si>
    <t xml:space="preserve">STONE JELLY 3mm to 10mm </t>
  </si>
  <si>
    <t>M.T</t>
  </si>
  <si>
    <t>CEMENT</t>
  </si>
  <si>
    <t>NO</t>
  </si>
  <si>
    <t>MAZDOOR  I</t>
  </si>
  <si>
    <t>TOTAL FOR 10 SQM</t>
  </si>
  <si>
    <t>RATE PER SQM</t>
  </si>
  <si>
    <t>OF 10mm&amp;BELOW (ELLISPATTERN)</t>
  </si>
  <si>
    <t>31.</t>
  </si>
  <si>
    <t>JELLY LIME IN RATIO 32:121/2</t>
  </si>
  <si>
    <t>BY VOLUMN WELL WATERING</t>
  </si>
  <si>
    <t>CONSOLIDATED WITH WOODEN</t>
  </si>
  <si>
    <t>BEATERS TO REQUIRED SLOP</t>
  </si>
  <si>
    <t>BROKEN BRICKJELLY2OmmGAUGE</t>
  </si>
  <si>
    <t>COST OF LIME STONE</t>
  </si>
  <si>
    <t>WEATHERING COURSE WITH BRICK</t>
  </si>
  <si>
    <t>FINISHING TOP OF ROOF WITH</t>
  </si>
  <si>
    <t>ONE  COURSE OF PRESSED TILES</t>
  </si>
  <si>
    <t>OVER A BED OF C.M(1:3),</t>
  </si>
  <si>
    <t>12mmTHICK MIXED WITH WATER PROOF COMPOUND</t>
  </si>
  <si>
    <t>AT 2% BY WEIGHT OF CEMENT</t>
  </si>
  <si>
    <t>NOS</t>
  </si>
  <si>
    <t>PRESSED TILES 23X23X2cm P-15</t>
  </si>
  <si>
    <t>1000 Nos</t>
  </si>
  <si>
    <t>C.M(1:3)</t>
  </si>
  <si>
    <t>SQM</t>
  </si>
  <si>
    <t>POINTING WITH C.M(1:3)</t>
  </si>
  <si>
    <t>WPC</t>
  </si>
  <si>
    <t>33.</t>
  </si>
  <si>
    <t>PLASTERING C.M(1:5) 12mmTHICK</t>
  </si>
  <si>
    <t>35.</t>
  </si>
  <si>
    <t>PLASTERING C.M(1:3) 10mmTHICK</t>
  </si>
  <si>
    <t>CEMENT MORTAR(1:3)</t>
  </si>
  <si>
    <t>PAINTING TWO COATS OVER NEW</t>
  </si>
  <si>
    <t>IRON WORKS WITH IIND CLASS</t>
  </si>
  <si>
    <t>SYNTHETIC ENAMEL PAINT</t>
  </si>
  <si>
    <t>LIT</t>
  </si>
  <si>
    <t>READY MIXED IIND CLASS PAINT</t>
  </si>
  <si>
    <t xml:space="preserve">PAINTER I </t>
  </si>
  <si>
    <t>SUNDRIES FOR BRUSHES,ETC</t>
  </si>
  <si>
    <t>S &amp; F of Flat urinal (white)</t>
  </si>
  <si>
    <t>Flat back urinal including all accesseries p48/136 1</t>
  </si>
  <si>
    <t>Plumber I class</t>
  </si>
  <si>
    <t>Mason I class</t>
  </si>
  <si>
    <t>Mazdoor I class</t>
  </si>
  <si>
    <t>Add sundries for CM 1:3</t>
  </si>
  <si>
    <t>Ls</t>
  </si>
  <si>
    <t>Charges for assembling and fixing of ceiling  fan of different sweep ( to be supplied by the department at free of cost ) with necessary  interconnection and fixing of fan regulator on the existing board, etc., all complete.</t>
  </si>
  <si>
    <t>0.5 Sqmm copper twin core flex wire</t>
  </si>
  <si>
    <t>100 tmt</t>
  </si>
  <si>
    <t>Labour Charges</t>
  </si>
  <si>
    <t xml:space="preserve">Sundries </t>
  </si>
  <si>
    <t>Labour charges for 5 Nos</t>
  </si>
  <si>
    <t>Rate for Each</t>
  </si>
  <si>
    <t>Wiremen Grade I</t>
  </si>
  <si>
    <t>Wiremen Grade II</t>
  </si>
  <si>
    <t>Helpers</t>
  </si>
  <si>
    <t>Total for 5 Nos</t>
  </si>
  <si>
    <t>ANTI-CORROSIVE TREATMENT FOR STEEL</t>
  </si>
  <si>
    <t>FABRICATION  (RCC WORKS)</t>
  </si>
  <si>
    <t>ANTI-CORROSIVE(COROLOK-CP</t>
  </si>
  <si>
    <t>/PROTEKLOL) CHEMICALS</t>
  </si>
  <si>
    <t>BRUSHES GLOVES ETC</t>
  </si>
  <si>
    <t>TRANSPORTING AND HANDLING</t>
  </si>
  <si>
    <t>PAINTERII</t>
  </si>
  <si>
    <t>SUNDRIES FOR BRUSHES,CLOTH ETC</t>
  </si>
  <si>
    <t>TOTTAL FOR 1 MT</t>
  </si>
  <si>
    <t>2.1</t>
  </si>
  <si>
    <t>FILLING IN FOUNDATION AND</t>
  </si>
  <si>
    <t>rubbish</t>
  </si>
  <si>
    <t>stone dust</t>
  </si>
  <si>
    <t>COST OFSTONE DUST</t>
  </si>
  <si>
    <t>LABOUR CHARGES FOR FILLING</t>
  </si>
  <si>
    <t>TOTAL FOR 1 CUM</t>
  </si>
  <si>
    <t>BASEMENT  WITH  STONE DUST</t>
  </si>
  <si>
    <t>Standardised concrete Mix M30 Grade Concrete</t>
  </si>
  <si>
    <t>cum</t>
  </si>
  <si>
    <t>Cement</t>
  </si>
  <si>
    <t>Plasticiser /Super plasticiser @ 1% of cement</t>
  </si>
  <si>
    <t>Mason II</t>
  </si>
  <si>
    <t>Maz I</t>
  </si>
  <si>
    <t>Maz II</t>
  </si>
  <si>
    <t>Total for 10 cum</t>
  </si>
  <si>
    <t>for 1 cum</t>
  </si>
  <si>
    <t>Vibrating charges</t>
  </si>
  <si>
    <t>Sub Total</t>
  </si>
  <si>
    <t>LS</t>
  </si>
  <si>
    <t>Add for water charges &amp; other sundries (0.5 % of sub total</t>
  </si>
  <si>
    <t>Foundation &amp; Basement</t>
  </si>
  <si>
    <t>every 4.5m add</t>
  </si>
  <si>
    <t>T.F</t>
  </si>
  <si>
    <t>Fourth Floor</t>
  </si>
  <si>
    <t>20mm HBG Machine crushed stone jelly    (7730 Kg)</t>
  </si>
  <si>
    <t>10-12mm HBG Machine crushed stone jelly    (5156 Kg)</t>
  </si>
  <si>
    <t>Sand    (7670 Kg)</t>
  </si>
  <si>
    <t>Strutting to centering of R.C.C plain surface, 3.00m height wall.</t>
  </si>
  <si>
    <t>RMT</t>
  </si>
  <si>
    <t>Casurina Props 10 to 13 m dia @ 75m c/c cost for 1 
operation 24.02/5=4.804 p-20 it-139/b</t>
  </si>
  <si>
    <t>Carpenter I class</t>
  </si>
  <si>
    <t>Each</t>
  </si>
  <si>
    <t>Add sundries</t>
  </si>
  <si>
    <t>Rate for 10 sqm</t>
  </si>
  <si>
    <t>Rate for 1 sqm, for 3m ht.</t>
  </si>
  <si>
    <t>Rate for 1 sqm, for 1m ht.</t>
  </si>
  <si>
    <t>18.1.a.</t>
  </si>
  <si>
    <t>Form work for Plinth beam, Grade beam, Raft beam</t>
  </si>
  <si>
    <t>b.</t>
  </si>
  <si>
    <t>Form work for Roof and lintels using M.S sheet</t>
  </si>
  <si>
    <t>c.</t>
  </si>
  <si>
    <t>Form work for Small quantity and column using M.S. sheet</t>
  </si>
  <si>
    <t>d.</t>
  </si>
  <si>
    <t>Form work for Vertical walls</t>
  </si>
  <si>
    <t>T.W.SCANTLING 3M LONG</t>
  </si>
  <si>
    <t>(a)</t>
  </si>
  <si>
    <t>T.W.SCANTLING above 2M length</t>
  </si>
  <si>
    <t>T.W.SCANTLING below 2M length</t>
  </si>
  <si>
    <t>Phenol bonded BWR Plywood 9mm</t>
  </si>
  <si>
    <t>LABOUR CHARGE</t>
  </si>
  <si>
    <t xml:space="preserve"> 6"X1/2"ALU.TOWER BOLT</t>
  </si>
  <si>
    <t xml:space="preserve"> 5" ALU BUTT HINGES</t>
  </si>
  <si>
    <t xml:space="preserve"> 10"X5/8" ALU. ALDROP</t>
  </si>
  <si>
    <t>NYLON BUSH</t>
  </si>
  <si>
    <t>ALU.HANDLE WITH C.P.SCREWS 6"</t>
  </si>
  <si>
    <t>DOOR STOPPER</t>
  </si>
  <si>
    <t>brass screws</t>
  </si>
  <si>
    <t>TOTAL FOR 1.64 SQM</t>
  </si>
  <si>
    <t>DOOR OF SIZE 1200 X2100 MM</t>
  </si>
  <si>
    <t>DOOR OF SIZE 1200 X2400 MM</t>
  </si>
  <si>
    <t>Hydraulic door closure</t>
  </si>
  <si>
    <t>Carpenter -I</t>
  </si>
  <si>
    <t>Plastering with Lime mortar in 1:2 20mm thick</t>
  </si>
  <si>
    <t>Sub data A</t>
  </si>
  <si>
    <t>Preparation of lime 1:2 for 10cum</t>
  </si>
  <si>
    <t>M3</t>
  </si>
  <si>
    <t>Unslaked Pollachi Lime for Heritage Works</t>
  </si>
  <si>
    <t>SAND</t>
  </si>
  <si>
    <t>Cost for Sharpening tool</t>
  </si>
  <si>
    <t>L.s</t>
  </si>
  <si>
    <t>Sub data B</t>
  </si>
  <si>
    <t>Lime mortar for Plastering by Machine Grainding</t>
  </si>
  <si>
    <t>Cost of lime Mortar</t>
  </si>
  <si>
    <t>Galnut &amp; Jaggery</t>
  </si>
  <si>
    <t>Main Data</t>
  </si>
  <si>
    <t>Plastering in Lime Mortar 1:2 20mm Tk for 10 Sqm</t>
  </si>
  <si>
    <t>Cost of lime mortar as per Data B</t>
  </si>
  <si>
    <t>Skilled Mason Class-I for Heritage Work</t>
  </si>
  <si>
    <t>Rate for 1 Sqm</t>
  </si>
  <si>
    <t>**</t>
  </si>
  <si>
    <t>WHITE WASHING TWO COAT</t>
  </si>
  <si>
    <t>SLACKED SHELL LIME</t>
  </si>
  <si>
    <t>SUNDRIES FOR BRUSH ETC</t>
  </si>
  <si>
    <t>TOTAL FOR 100 SQM</t>
  </si>
  <si>
    <t>`</t>
  </si>
  <si>
    <t>Old PLASTERED SURFACE WITH OBD</t>
  </si>
  <si>
    <t xml:space="preserve">OBD </t>
  </si>
  <si>
    <t>sqm</t>
  </si>
  <si>
    <t>Thorough scrapping of old plastered surface</t>
  </si>
  <si>
    <t>43.</t>
  </si>
  <si>
    <t>a.</t>
  </si>
  <si>
    <t>SUPPLYING AND FABRICATING AND</t>
  </si>
  <si>
    <t>PLACING R.T.S RODS/MS RODS upto 16mm dia(without cement  slurry)</t>
  </si>
  <si>
    <t>QUTL</t>
  </si>
  <si>
    <t>R.T.S RODS/M.S.RODS UPTO 16MM DIA</t>
  </si>
  <si>
    <t>BINDING WIRE insulated with PVC as per circular</t>
  </si>
  <si>
    <t>FITTER I</t>
  </si>
  <si>
    <t>TOTTAL FOR 1 QTL</t>
  </si>
  <si>
    <t>RATE PER M.T</t>
  </si>
  <si>
    <t>PIPES WITH NECESSARY SPECIALS ELBOWS,</t>
  </si>
  <si>
    <t>TEE,REDUCE ,PLUG,UNION,BEND,COUPLE,</t>
  </si>
  <si>
    <t>NIPPLE,GATE VLVE,CHECK AND WHEEL VALVE</t>
  </si>
  <si>
    <t>WHEREVER NECESSARY INCLUDING LABOUR BELOW</t>
  </si>
  <si>
    <t>GROUND LEVEL(OR) FIXING ON WALLS  TO THE</t>
  </si>
  <si>
    <t>PROPER GRADIENT AND ALIGNMENT ETC.ALL</t>
  </si>
  <si>
    <t>COMPLETE AS DIRECTED BY DEPT. OFFICERS.</t>
  </si>
  <si>
    <t>ASTM-D SCHEDULE- 40 THREADED PVC PIPE</t>
  </si>
  <si>
    <t>WITH NECESSARY PVC-GI SPECIALS</t>
  </si>
  <si>
    <t>upvc 52.10</t>
  </si>
  <si>
    <t>astm 26</t>
  </si>
  <si>
    <t>LABOUR FOR LAYING &amp; FIXING</t>
  </si>
  <si>
    <t>TOTAL FOR 1 RMT</t>
  </si>
  <si>
    <t>astm 35</t>
  </si>
  <si>
    <t>upvc 75.60</t>
  </si>
  <si>
    <t>upvc 102.50</t>
  </si>
  <si>
    <t>astm 52</t>
  </si>
  <si>
    <t xml:space="preserve"> 20MM DIA UPVC PIPE ABOVE G.L:-</t>
  </si>
  <si>
    <t xml:space="preserve">COST OF 20MM DIA UPVC PIPE </t>
  </si>
  <si>
    <t xml:space="preserve"> 25MM DIA UPVC PIPE ABOVE G.L:-</t>
  </si>
  <si>
    <t>ADD 70% FOR UPVC SPECIALS</t>
  </si>
  <si>
    <t xml:space="preserve">COST OF 25MM DIA UPVC PIPE </t>
  </si>
  <si>
    <t>ADD 40% FOR UPVC/GI SPECIALS</t>
  </si>
  <si>
    <t xml:space="preserve"> 32MM DIA UPVC PIPE ABOVE G.L:-</t>
  </si>
  <si>
    <t xml:space="preserve">COST OF 32MM DIA UPVC PIPE </t>
  </si>
  <si>
    <t>ADD 20% FOR UPVC/GI SPECIALS</t>
  </si>
  <si>
    <t>SUPPLYING AND LAYING THE FOLLOWING UPVC</t>
  </si>
  <si>
    <t>SUPPLYING AND FIXING</t>
  </si>
  <si>
    <t>white</t>
  </si>
  <si>
    <t>COST OF ALL MATERIALS AND</t>
  </si>
  <si>
    <t>color</t>
  </si>
  <si>
    <t>FIXING CHARGES</t>
  </si>
  <si>
    <t>Wash Hand Basin of size 550 x 400 mm with all accessories such as CI brackets, 32mm dia CP waste coupling, Rubber plug and chain, 32mm dia B class GI waste pipe, 15mm dia brass nipples. 15mm CP pillar tap etc.,</t>
  </si>
  <si>
    <t>deduct rate for 15mm dia GM wheel valve</t>
  </si>
  <si>
    <t xml:space="preserve"> Angle Valve</t>
  </si>
  <si>
    <t>PLUMBER I</t>
  </si>
  <si>
    <t>SUNDRIES FOR PLUGSCREW,PAINT</t>
  </si>
  <si>
    <t>TOTAL FOR ONE NUMBER</t>
  </si>
  <si>
    <t>WASHBASIN (White Pedastal type)  22"X16" INCLUDING</t>
  </si>
  <si>
    <t>WITH DOUBLE FLAPPED PLASTIC SEAT COVER</t>
  </si>
  <si>
    <t>LOW LEVEL FLUSHING CISTERN 10 LIT.</t>
  </si>
  <si>
    <t>Steel 15500 (</t>
  </si>
  <si>
    <t>3060 white</t>
  </si>
  <si>
    <t>SET</t>
  </si>
  <si>
    <t>EUROPEAN WATER CLOSET WITH "P" OR "S" TRAP WITH DOUBLE FLAPPED SEAT AND SEAT COVER WITH BRASS HINGES AND 10LIT CAPACITY PVC L;OW LEVEL FLUSHING TANK WITH ALL INTERNAL FITTINGS</t>
  </si>
  <si>
    <t>LABOUR FOR FIXING OF EWC</t>
  </si>
  <si>
    <t>LABOUR FOR FIXING OF FLUSHING TANK</t>
  </si>
  <si>
    <t xml:space="preserve">Deduct rate for "P" &amp; "S" trap  </t>
  </si>
  <si>
    <t>Add rate for PVC SWR "P" &amp; "S" trap</t>
  </si>
  <si>
    <t>SUPPLY AND FIXING OF E.W.C.   18" SIZE (WHITE)</t>
  </si>
  <si>
    <t>SUPPLYING AND  LAYING AND</t>
  </si>
  <si>
    <t>JOINTING SN8 UPVC PIPE AND SPECIALS</t>
  </si>
  <si>
    <t>BELOW G.L</t>
  </si>
  <si>
    <t>110mm DIA  UPVC PIPE BELOW G.L</t>
  </si>
  <si>
    <t>E.W EXCLUDING REFILLING</t>
  </si>
  <si>
    <t>REFILLING CHARGE</t>
  </si>
  <si>
    <t>Cost of UPVC SN8 Pipe (TWAD SR 16-17 P-20 1.4 a /1)</t>
  </si>
  <si>
    <t>CONVEYING,LOWERING  ANDLAYING</t>
  </si>
  <si>
    <t>TO PROPER GRADEAND</t>
  </si>
  <si>
    <t>ALIGNMENT,JOINTING</t>
  </si>
  <si>
    <t>ETC BUT EXCLUDING  COST OF</t>
  </si>
  <si>
    <t>JOINTING MATERIALS. (TWAD SR 16-17 11-b)</t>
  </si>
  <si>
    <t>CUTTING CHARGES ( PWD SR 17-18 P-30)</t>
  </si>
  <si>
    <t>COST OF JOINTING  MATERIALS</t>
  </si>
  <si>
    <t>TOTAL FOR 30M</t>
  </si>
  <si>
    <t>RATE PER RMT</t>
  </si>
  <si>
    <t>68.1.2</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</si>
  <si>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5 amps 5 pin PLUG SOCKET POINT AT CONVENIENT PLACES including citcuit mains, cost of all materials, specials, etc., all complete,</t>
  </si>
  <si>
    <t>1.5 sqmm copper PVC insulated unsheathed single core cable</t>
  </si>
  <si>
    <t>90 Rmt</t>
  </si>
  <si>
    <t>PVC rigid conduit pipe 19 mm / 20mm heavy duty with ISI mark</t>
  </si>
  <si>
    <t>19 mm PVC rigid bends</t>
  </si>
  <si>
    <t>Dozen</t>
  </si>
  <si>
    <t>19 mm PVC rigid tees</t>
  </si>
  <si>
    <t>6" PVC Electrical Box (150mm)</t>
  </si>
  <si>
    <t xml:space="preserve">3 mm thick laminated Hylem sheet </t>
  </si>
  <si>
    <t>5 A 5 pin non - inter locking switch and plug ( flush type ) part - c (I a) + part - d (I a)( Rs. 207/12 + 28.20)</t>
  </si>
  <si>
    <t>Hylem sheet 3 mm thick with lamination p-83 it-7a part-I</t>
  </si>
  <si>
    <t>SQqm</t>
  </si>
  <si>
    <t>Bag</t>
  </si>
  <si>
    <t>1.5 sqmm copper PVC insulated unsheathed single core cable for continuous earth connection  (P-79 it-2/b)</t>
  </si>
  <si>
    <t>Labour charges</t>
  </si>
  <si>
    <t>Sundries</t>
  </si>
  <si>
    <t>Total for 15 points</t>
  </si>
  <si>
    <t>Rate for 1 point</t>
  </si>
  <si>
    <t>15 AMPS POWER PLUG</t>
  </si>
  <si>
    <t>15 Amps 3 pin flush type plug socket</t>
  </si>
  <si>
    <t xml:space="preserve">3 mm thick laminated hulem sheet </t>
  </si>
  <si>
    <t>Labour charges and sundries such as cement, screws etc.,</t>
  </si>
  <si>
    <t>Supplying and fixing of 15 Amps 3 pin flush type plug socket on suitable MS box of 16g thick concealed and covered with 3 mm thick laminated hylem sheet inclusive of all materials, etc., all complete.</t>
  </si>
  <si>
    <t>Supply of ceiling fan 1200mm</t>
  </si>
  <si>
    <t>56" (1400) 1357</t>
  </si>
  <si>
    <t>1200mm A.C ceiling fan (without regulator)( Part- B 1 a p-71</t>
  </si>
  <si>
    <t>Cost of electronic regulator( Part- B 1 d p-71</t>
  </si>
  <si>
    <t xml:space="preserve">Rate for each </t>
  </si>
  <si>
    <t>2 X 2.5 Sq mm in fully concealed PVC conduit (open wiring)</t>
  </si>
  <si>
    <t>Run off mains with 2 wires of 2.5 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</si>
  <si>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 xml:space="preserve">Total as per Data No. </t>
  </si>
  <si>
    <t>Add 180 mt 2.5 Sqmm copper PVC insulated unsheathed S.C. cable</t>
  </si>
  <si>
    <t>Deduct 1.5 Sqmm copper PVC insulated unsheathed S.C. cable</t>
  </si>
  <si>
    <t xml:space="preserve"> Rmt</t>
  </si>
  <si>
    <t>Total for 90 metres</t>
  </si>
  <si>
    <t>Rate for 1 Rmt</t>
  </si>
  <si>
    <t>Supply and  Fixing of 30 W  LED street light fitting</t>
  </si>
  <si>
    <t>25 mm dia GI 'B' class pipe p-44</t>
  </si>
  <si>
    <t>pair</t>
  </si>
  <si>
    <t>Back lamp with bolts &amp; nuts</t>
  </si>
  <si>
    <t>2.5 Sqmm PVC insulated unsheathed copper cable</t>
  </si>
  <si>
    <t>Labour charges for fixing the street light fitting with the required accessories in the E.B pole including connection etc., complete.</t>
  </si>
  <si>
    <t>Sundries for painting the GI pipes, MS clamps, screws, etc., complete in all respects.</t>
  </si>
  <si>
    <t>Rate for  Each</t>
  </si>
  <si>
    <t>Labour charges for 3 Nos</t>
  </si>
  <si>
    <t>Electrician Maistry</t>
  </si>
  <si>
    <t>Helper</t>
  </si>
  <si>
    <t>Total for 3 Nos</t>
  </si>
  <si>
    <t>Rate for 1 No</t>
  </si>
  <si>
    <t xml:space="preserve">DATA   </t>
  </si>
  <si>
    <t>30 W LEDStreet light Fittings (single)</t>
  </si>
  <si>
    <t>LED light fittings with Lamp p-68 new item k</t>
  </si>
  <si>
    <t xml:space="preserve">Charges for fixing 30W LED lamp street light fittings ( all types) in the existing street pole/wall with  required GI pipe 'B' class and accessories </t>
  </si>
  <si>
    <t>2 X 4 Sq mm in fully concealed PVC conduit (open wiring)</t>
  </si>
  <si>
    <t>Add 180 mt 4 Sqmm copper PVC insulated unsheathed S.C. cable</t>
  </si>
  <si>
    <t>PLASTERING C.M(1:3)12mmTHICK</t>
  </si>
  <si>
    <t>MIXEDWITH WATER PROOF COMPOUND</t>
  </si>
  <si>
    <t xml:space="preserve">  2Kg/10 SQM</t>
  </si>
  <si>
    <t>WATER PROOF COMPOUNDS</t>
  </si>
  <si>
    <t>LIGHT POINT WITH CEILING ROSE FOR ADMINISTRATIVE BLOCKS AND COMMUNITY CENTRE</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</si>
  <si>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CEILING ROSE FOR ADMINISTRATIVE BLOCKS AND COMMUNITYCENTRE controlled by 5 amps flush type switch including citcuit mains, cost of all materials, specials, etc., all complete,</t>
  </si>
  <si>
    <t>MS joint box 150 x 100 x 75 mm</t>
  </si>
  <si>
    <t xml:space="preserve">Hylem sheet 3 mm thick with lamination </t>
  </si>
  <si>
    <t>5 amps flush type switch</t>
  </si>
  <si>
    <t>Ceiling rose</t>
  </si>
  <si>
    <t>19 mm PVC junction box</t>
  </si>
  <si>
    <t>MS box  150 x 100 x 75 mm</t>
  </si>
  <si>
    <t>3 mm thick laminated Hylem sheet</t>
  </si>
  <si>
    <t>1.5 sqmm copper PVC insulated unsheathed single core cable for continuous earth connection</t>
  </si>
  <si>
    <t>Total for 6 Points</t>
  </si>
  <si>
    <t>Rate for 1 Point</t>
  </si>
  <si>
    <t>DATA    -   10</t>
  </si>
  <si>
    <t>LIGHT POINT WITH BAKELITE BATTERN TYPE HOLDER FOR ADMINISTRATIVE BLOCKS AND COMMUNITY CENTRE</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</si>
  <si>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LIGHT POINT WITH BAKELITE BATTERN TYPE HOLDER FOR ADMINISTRATIVE BLOCKS AND COMMUNITYCENTRE controlled by 5 amps flush type switch including citcuit mains, cost of all materials, specials, etc., all complete,</t>
  </si>
  <si>
    <t>Total of Data 9 excluding sundries</t>
  </si>
  <si>
    <t>Deduct cost of ceiling rose 6 nos</t>
  </si>
  <si>
    <t>Total for 6 points</t>
  </si>
  <si>
    <t>For 1 points</t>
  </si>
  <si>
    <t>Add cost of Bakelite battern type holders 6 nos @ 16.65  (New item 21-p-70)</t>
  </si>
  <si>
    <t>FAN POINT FOR ADMINISTRATIVE BLOCKS AND COMMUNITY CENTRE</t>
  </si>
  <si>
    <t>Wirng with 1.5 sqmm copper PVC insulated unsheathed single core 1.1 KV grade cable with continuous earth by means of 1.5 sqmm copper PVC insulated unsheathed single core 1.1 KV grade cable confirming to IS 694 / 1980 with ISI mark in fully concealed PVC rigid conduit pipe heavy duty with ISI mark with suitable size MS box of 16g thick concealed and covered with 3mm thick laminated hylem sheet for FAN POINT FOR ADMINISTRATIVE BLOCKS AND COMMUNITY CENTRE controlled by 5 amps flush type switch including citcuit mains, cost of all materials, specials, etc., all complete,</t>
  </si>
  <si>
    <t>PVC junction box 19 mm</t>
  </si>
  <si>
    <t>4 X 10 Sq mm in fully concealed PVC conduit (open wiring)</t>
  </si>
  <si>
    <t>Add 180 mt 10  Sqmm copper PVC insulated unsheathed S.C. cable</t>
  </si>
  <si>
    <t>Deduct  1.5 Sqmm copper PVC insulated unsheathed S.C. cable</t>
  </si>
  <si>
    <t>40.</t>
  </si>
  <si>
    <t xml:space="preserve">PLASTERED SURFACE WITH </t>
  </si>
  <si>
    <t>Plastic Emulsion PAINT</t>
  </si>
  <si>
    <t>exterior emulsion -300.80</t>
  </si>
  <si>
    <t>Plastic Emulsion PAINT  (LMR item 113) p51it 140</t>
  </si>
  <si>
    <t>Primer     (LMR item 139) p51</t>
  </si>
  <si>
    <t>PAINTING TWO COATS OVER NEW             (as per CER-112/2007-08)</t>
  </si>
  <si>
    <t xml:space="preserve">PAINTING TWO COATS OVER old             </t>
  </si>
  <si>
    <t>exterior</t>
  </si>
  <si>
    <t>Plastic Emulsion PAINT  (LMR item 113)</t>
  </si>
  <si>
    <t>Thorouh scrapping</t>
  </si>
  <si>
    <t>PAINTING TWO COATS OVER OLD iron works with synthetic enamel paint</t>
  </si>
  <si>
    <t>Lit</t>
  </si>
  <si>
    <t>nos</t>
  </si>
  <si>
    <t xml:space="preserve">SUNDRIES </t>
  </si>
  <si>
    <t>Anticorrosive Treatment for Window M.S. Grills.</t>
  </si>
  <si>
    <t>litres</t>
  </si>
  <si>
    <t>Zite Zinc primer</t>
  </si>
  <si>
    <t>litre</t>
  </si>
  <si>
    <t>Brush</t>
  </si>
  <si>
    <t>Painter I st Class</t>
  </si>
  <si>
    <t>Rate for 1 MT</t>
  </si>
  <si>
    <t xml:space="preserve">Two legged scaffolding using 15cm dia casurna props </t>
  </si>
  <si>
    <t>15cm dia Casurina post p-20 it-138</t>
  </si>
  <si>
    <t>Country wood planks (silver oak) p-138 it130/78b</t>
  </si>
  <si>
    <t>total cost of material used for 10 times</t>
  </si>
  <si>
    <t>Cost per 1 operation</t>
  </si>
  <si>
    <t>Oper</t>
  </si>
  <si>
    <t>15cm dia casurina post</t>
  </si>
  <si>
    <t>Mazdoor - I</t>
  </si>
  <si>
    <t>Add for coir, nail etc</t>
  </si>
  <si>
    <t>Rate for 6m</t>
  </si>
  <si>
    <t>Rate for intial height of 3m and length of 1m</t>
  </si>
  <si>
    <t xml:space="preserve">For every additional height of 2.5m height </t>
  </si>
  <si>
    <t>m</t>
  </si>
  <si>
    <t>vertical post of casurina post (13cm to 15cm)</t>
  </si>
  <si>
    <t>Cost of material plank</t>
  </si>
  <si>
    <t>Cost per 10 operation</t>
  </si>
  <si>
    <t>Sundries for coir , nais etc</t>
  </si>
  <si>
    <t>cost for 6 Rmt</t>
  </si>
  <si>
    <t>cost of 1m run ane every additional height of 2.5m</t>
  </si>
  <si>
    <t>For 3m Height</t>
  </si>
  <si>
    <t>5.5m height in addition of 2.5m ht</t>
  </si>
  <si>
    <t>8m height in addition of 2.5m ht</t>
  </si>
  <si>
    <t>10.5m height in addition of 2.5m ht</t>
  </si>
  <si>
    <t>13m height in addition of 2.5m ht</t>
  </si>
  <si>
    <t>Eurocon tile/ Designer tile flooring (as per CER-112/2007-08)</t>
  </si>
  <si>
    <t>white/colour cement</t>
  </si>
  <si>
    <t>COST OF Eurocon TILES (SR 2017-18)p51/157</t>
  </si>
  <si>
    <t>COST OF Vertified TILES (LSR New It-1) p51 it-156
nano polish</t>
  </si>
  <si>
    <t>Grout joint filler</t>
  </si>
  <si>
    <t>For New Wood</t>
  </si>
  <si>
    <t>Contain a size 1.2x2.1 m</t>
  </si>
  <si>
    <t>Area of Polishing 1x1x2.25x1.2x2.1+5.67m2</t>
  </si>
  <si>
    <t>Sand paper No 50</t>
  </si>
  <si>
    <t>Sand paper No 80</t>
  </si>
  <si>
    <t>Sand paper No 100</t>
  </si>
  <si>
    <t>Wooden filler</t>
  </si>
  <si>
    <t>kg</t>
  </si>
  <si>
    <t>liter</t>
  </si>
  <si>
    <t>sand seal thinner</t>
  </si>
  <si>
    <t>Thinner</t>
  </si>
  <si>
    <t>Water Emery No 250</t>
  </si>
  <si>
    <t>Water Emery No 320</t>
  </si>
  <si>
    <t>Water Emery No 400</t>
  </si>
  <si>
    <t>gm</t>
  </si>
  <si>
    <t>Teak Powder</t>
  </si>
  <si>
    <t>100gm</t>
  </si>
  <si>
    <t>Red Powder</t>
  </si>
  <si>
    <t>500gm</t>
  </si>
  <si>
    <t xml:space="preserve"> Fresh Chalk Powder</t>
  </si>
  <si>
    <t>MELAMEN matt</t>
  </si>
  <si>
    <t>MELAMEN  Glozy</t>
  </si>
  <si>
    <t>Thinner 106</t>
  </si>
  <si>
    <t>Banian waste</t>
  </si>
  <si>
    <t>3" Brush</t>
  </si>
  <si>
    <t>2" Flat Brush</t>
  </si>
  <si>
    <t>PAINTER- I Class</t>
  </si>
  <si>
    <t>PAINTER - II  Class</t>
  </si>
  <si>
    <t>Mazdoor - II  Class</t>
  </si>
  <si>
    <t xml:space="preserve">Bladder &amp; Tools </t>
  </si>
  <si>
    <t>----------------------</t>
  </si>
  <si>
    <t>Providing wooden MELAMEN DOOR POLISH</t>
  </si>
  <si>
    <t>TOTAL FOR 5.67 SQM</t>
  </si>
  <si>
    <t>supply and fixing of health faecut</t>
  </si>
  <si>
    <t>MAZDOOR</t>
  </si>
  <si>
    <t>Health facuet</t>
  </si>
  <si>
    <t>no</t>
  </si>
  <si>
    <t>sundries</t>
  </si>
  <si>
    <t>ss long body tap</t>
  </si>
  <si>
    <t>supply and fixing of CP long body tap</t>
  </si>
  <si>
    <t xml:space="preserve">Dismantling the conveyance materials </t>
  </si>
  <si>
    <t>dismantling the conveyance materials (10 x 11.45)</t>
  </si>
  <si>
    <t>loading charges</t>
  </si>
  <si>
    <t>Painter - I st Class</t>
  </si>
  <si>
    <t>Rate for 10 Sqm</t>
  </si>
  <si>
    <t>PATTY  two coat</t>
  </si>
  <si>
    <t>No.</t>
  </si>
  <si>
    <t>20A DP plug and socket in sheet steel enclosure</t>
  </si>
  <si>
    <t>32A DP MCB</t>
  </si>
  <si>
    <t>Wall cutting, grouting, flushing and earth connections</t>
  </si>
  <si>
    <t>Add 2% Sundries</t>
  </si>
  <si>
    <t>Labour charges as per SD 134</t>
  </si>
  <si>
    <t>Supply and fixing of 20A DP plug and socket in sheet enclosure with 32A DP MCB in flush with wall with earth connection (For AC Plug)</t>
  </si>
  <si>
    <t>RATE FOR T.W.SCANDLING 3M LONG</t>
  </si>
  <si>
    <t>SR (2021-22)</t>
  </si>
  <si>
    <t>Item 
No</t>
  </si>
  <si>
    <t>Excess Amount</t>
  </si>
  <si>
    <t>Excess % age</t>
  </si>
  <si>
    <t xml:space="preserve">Total </t>
  </si>
  <si>
    <t xml:space="preserve">Sub Total </t>
  </si>
  <si>
    <t>ABSTRACT (As per PWD SR 2022-2023)</t>
  </si>
  <si>
    <t>Say</t>
  </si>
  <si>
    <t>Run off mains with 2 wires of 4Sqmm copper PVC insulated unsheathed single core 1.1KV cable wire contuinuous earth by means of 1.5 Sqmm copper PVC insulated unsheathed single core 1.1 KV grade cable in fully concealed 19 mm / 20 mm dia rigid PVC conduit pipe heavy duty with ISI mark including cost of all materials, specials, etc., all complete.</t>
  </si>
  <si>
    <t>12'' PVC Electrical box (300mm)</t>
  </si>
  <si>
    <t>6'' PVC Electrical box (150mm)</t>
  </si>
  <si>
    <t xml:space="preserve">Say </t>
  </si>
  <si>
    <t>Estimate 
(As per PWD SR 2022-23)</t>
  </si>
  <si>
    <t>REVISED  COMPARATIVE STATEMENT</t>
  </si>
  <si>
    <t xml:space="preserve">Wiring with 1.5sqmm PVC insulated single core multi standard fire retardant flexible copper cable with ISI mark for 5 pin plug socket point at convenient places PVC box (Fire retardent box) </t>
  </si>
  <si>
    <t xml:space="preserve">Wiring with 1.5 sqmm copper PVC insulated unsheathed single core 1.1 KV grade cable with  ADMINISTRATIVE BLOCKS AND COMMUNITYCENTRE controlled by 5 amps flush type switch PVC box (Fire retardent box)
a) light point with ceiling rose for Administrative block </t>
  </si>
  <si>
    <t>Painting the old walls with two coats using approved quality of best Oil Bound Distemper including thorough scrapping</t>
  </si>
  <si>
    <t xml:space="preserve">Superintending Engineer
Chennai Circle/TNPHC Ltd </t>
  </si>
  <si>
    <t>The single &amp; valid and negotiated tenderer of 
M/s. Acube Infrastructure               Chennai-17, vide Lr. Dt:25.08.2022</t>
  </si>
  <si>
    <r>
      <rPr>
        <b/>
        <u/>
        <sz val="18"/>
        <color indexed="8"/>
        <rFont val="Times New Roman"/>
        <family val="1"/>
      </rPr>
      <t>Submitted :</t>
    </r>
    <r>
      <rPr>
        <sz val="18"/>
        <color indexed="8"/>
        <rFont val="Times New Roman"/>
        <family val="1"/>
      </rPr>
      <t xml:space="preserve">
                       The single &amp; valid and negotiated tender of </t>
    </r>
    <r>
      <rPr>
        <b/>
        <sz val="18"/>
        <color indexed="8"/>
        <rFont val="Times New Roman"/>
        <family val="1"/>
      </rPr>
      <t xml:space="preserve">M/s. Acube Infrastructure, Chennai-17, </t>
    </r>
    <r>
      <rPr>
        <sz val="18"/>
        <color indexed="8"/>
        <rFont val="Times New Roman"/>
        <family val="1"/>
      </rPr>
      <t xml:space="preserve">for a value of </t>
    </r>
    <r>
      <rPr>
        <b/>
        <sz val="18"/>
        <color indexed="8"/>
        <rFont val="Times New Roman"/>
        <family val="1"/>
      </rPr>
      <t xml:space="preserve">Rs.1,50,54,176.14 (with GST) </t>
    </r>
    <r>
      <rPr>
        <sz val="18"/>
        <color indexed="8"/>
        <rFont val="Times New Roman"/>
        <family val="1"/>
      </rPr>
      <t xml:space="preserve">which is </t>
    </r>
    <r>
      <rPr>
        <b/>
        <sz val="18"/>
        <color indexed="8"/>
        <rFont val="Times New Roman"/>
        <family val="1"/>
      </rPr>
      <t xml:space="preserve">Rs.34,72,107.83 </t>
    </r>
    <r>
      <rPr>
        <sz val="18"/>
        <color indexed="8"/>
        <rFont val="Times New Roman"/>
        <family val="1"/>
      </rPr>
      <t xml:space="preserve">or at </t>
    </r>
    <r>
      <rPr>
        <b/>
        <sz val="18"/>
        <color indexed="8"/>
        <rFont val="Times New Roman"/>
        <family val="1"/>
      </rPr>
      <t>(-)18.74%</t>
    </r>
    <r>
      <rPr>
        <sz val="18"/>
        <color indexed="8"/>
        <rFont val="Times New Roman"/>
        <family val="1"/>
      </rPr>
      <t xml:space="preserve"> less then the estimate value of </t>
    </r>
    <r>
      <rPr>
        <b/>
        <sz val="18"/>
        <color indexed="8"/>
        <rFont val="Times New Roman"/>
        <family val="1"/>
      </rPr>
      <t xml:space="preserve">Rs.1,85,26,283.97 </t>
    </r>
    <r>
      <rPr>
        <sz val="18"/>
        <color indexed="8"/>
        <rFont val="Times New Roman"/>
        <family val="1"/>
      </rPr>
      <t>(with GST) may be accepted by the Competent authority.</t>
    </r>
  </si>
  <si>
    <t>TNBP
NO</t>
  </si>
  <si>
    <t xml:space="preserve">Electrical arrangement </t>
  </si>
  <si>
    <t>Annexure</t>
  </si>
  <si>
    <r>
      <t>1 m</t>
    </r>
    <r>
      <rPr>
        <vertAlign val="superscript"/>
        <sz val="14"/>
        <rFont val="Times New Roman"/>
        <family val="1"/>
      </rPr>
      <t xml:space="preserve">3 
</t>
    </r>
    <r>
      <rPr>
        <sz val="14"/>
        <rFont val="Times New Roman"/>
        <family val="1"/>
      </rPr>
      <t>(One Cubic metre)</t>
    </r>
  </si>
  <si>
    <r>
      <t>1 m</t>
    </r>
    <r>
      <rPr>
        <vertAlign val="superscript"/>
        <sz val="11"/>
        <rFont val="Times New Roman"/>
        <family val="1"/>
      </rPr>
      <t xml:space="preserve">3 
</t>
    </r>
    <r>
      <rPr>
        <sz val="11"/>
        <rFont val="Times New Roman"/>
        <family val="1"/>
      </rPr>
      <t>(One Cubic metre)</t>
    </r>
  </si>
  <si>
    <r>
      <t>Plain cement concrete 1:5:10</t>
    </r>
    <r>
      <rPr>
        <sz val="11"/>
        <rFont val="Times New Roman"/>
        <family val="1"/>
      </rPr>
      <t xml:space="preserve"> (One of cement, five of sand and ten of hard broken stone Jelly) for </t>
    </r>
    <r>
      <rPr>
        <b/>
        <sz val="11"/>
        <rFont val="Times New Roman"/>
        <family val="1"/>
      </rPr>
      <t>foundation using 40 mm</t>
    </r>
    <r>
      <rPr>
        <sz val="11"/>
        <rFont val="Times New Roman"/>
        <family val="1"/>
      </rPr>
      <t xml:space="preserve"> gauge hard broken stone jelly inclusive of shoring, strutting and bailing out water wherever necessary ramming, curing etc., complete in all respects complying with relevant standard specifications and as directed by the departmental officers.</t>
    </r>
  </si>
  <si>
    <r>
      <t>Brick work in Cement Mortar 1:6</t>
    </r>
    <r>
      <rPr>
        <sz val="11"/>
        <rFont val="Times New Roman"/>
        <family val="1"/>
      </rPr>
      <t xml:space="preserve"> (One of cement and six of sand) using </t>
    </r>
    <r>
      <rPr>
        <b/>
        <sz val="11"/>
        <rFont val="Times New Roman"/>
        <family val="1"/>
      </rPr>
      <t>Chamber burnt bricks</t>
    </r>
    <r>
      <rPr>
        <sz val="11"/>
        <rFont val="Times New Roman"/>
        <family val="1"/>
      </rPr>
      <t xml:space="preserve">  of size 9”x4½"X3” (23x11.4x7.5cm) for super structure in the following floors including labour for fixing the doors, windows and ventilator frames in position, fixing of hold fasts, scaffoldings, curing etc., complete in all respect complying with relevant standard specifications and drawings.
(b) In First Floor</t>
    </r>
  </si>
  <si>
    <r>
      <t xml:space="preserve">Finishing the top of flooring with cement concrete 1:3 (One of cement and three of blue granite chips of size 10mm and below) 20 mm thick </t>
    </r>
    <r>
      <rPr>
        <b/>
        <sz val="11"/>
        <rFont val="Times New Roman"/>
        <family val="1"/>
      </rPr>
      <t>Ellispattern Flooring</t>
    </r>
    <r>
      <rPr>
        <sz val="11"/>
        <rFont val="Times New Roman"/>
        <family val="1"/>
      </rPr>
      <t xml:space="preserve"> (No Sand) and surface rendered smooth including 150mm wide skirting, providing proper slopes,   thread lining, curing etc.. complete   in all floors complying with relevant standard specifications.</t>
    </r>
  </si>
  <si>
    <r>
      <t xml:space="preserve">Weathering Course </t>
    </r>
    <r>
      <rPr>
        <sz val="11"/>
        <rFont val="Times New Roman"/>
        <family val="1"/>
      </rPr>
      <t>with concrete broken brick jelly 20mm gauge in pure burnt lime stone slaked and screened (No Sand) over RCC Roof Slab with proportion of brick jelly to lime (fat lime) being 32: 12 1/2 by volume well beaten with wooden beaters for giving the required slope and thickness complying with relevant standard specification and as directed by the departmental officers.</t>
    </r>
  </si>
  <si>
    <r>
      <t xml:space="preserve">Finishing top of roof with one course of </t>
    </r>
    <r>
      <rPr>
        <b/>
        <sz val="11"/>
        <rFont val="Times New Roman"/>
        <family val="1"/>
      </rPr>
      <t>Hydraulic Pressed Tiles</t>
    </r>
    <r>
      <rPr>
        <sz val="11"/>
        <rFont val="Times New Roman"/>
        <family val="1"/>
      </rPr>
      <t xml:space="preserve"> of approved superior quality of size </t>
    </r>
    <r>
      <rPr>
        <b/>
        <sz val="11"/>
        <rFont val="Times New Roman"/>
        <family val="1"/>
      </rPr>
      <t>23cmx 23cmx20mm</t>
    </r>
    <r>
      <rPr>
        <sz val="11"/>
        <rFont val="Times New Roman"/>
        <family val="1"/>
      </rPr>
      <t xml:space="preserve"> thick laid over weathering course in CM 1:3 (One of cement and three of sand) 12mm thick mixed with Water proofing compound at 2% by weight of cement used and pointed neatly with the same cement mortar mixed with water proofing compound including curing etc., as per standard specifications. (The quality of tiles shall be got approved from the EE before use)</t>
    </r>
  </si>
  <si>
    <r>
      <t>Special ceiling plastering in cement mortar 1:3</t>
    </r>
    <r>
      <rPr>
        <sz val="11"/>
        <rFont val="Times New Roman"/>
        <family val="1"/>
      </rPr>
      <t xml:space="preserve"> (One of cement and three of sand) 10mm thick for bottom of roof, stair, waist, landing and sunshades in all floors finished with neat cement including hacking the areas, providing band cornice, scaffolding, curing etc., complete</t>
    </r>
  </si>
  <si>
    <r>
      <t xml:space="preserve">Supplying and fixing of approved brand Porcelain </t>
    </r>
    <r>
      <rPr>
        <b/>
        <sz val="11"/>
        <rFont val="Times New Roman"/>
        <family val="1"/>
      </rPr>
      <t xml:space="preserve">Flat Back urinal </t>
    </r>
    <r>
      <rPr>
        <sz val="11"/>
        <rFont val="Times New Roman"/>
        <family val="1"/>
      </rPr>
      <t>superior variety including cost of Urinal lead pipe, waste pipe, 15mm wheel valve, TW plug and labour for fixing etc., all complete as directed by the departmental officers (Thebrand and quality shall got approved from the Executive Engineer before use)</t>
    </r>
  </si>
  <si>
    <r>
      <t xml:space="preserve">Providing and laying in position, </t>
    </r>
    <r>
      <rPr>
        <b/>
        <sz val="11"/>
        <rFont val="Times New Roman"/>
        <family val="1"/>
      </rPr>
      <t>Standardised Concrete Mix M-30 Grade</t>
    </r>
    <r>
      <rPr>
        <sz val="11"/>
        <rFont val="Times New Roman"/>
        <family val="1"/>
      </rPr>
      <t xml:space="preserve"> in accordance with IS:456-2000 using 20mm and down graded hard broken granite stone jelly for the all RCC items of works with minimum cement content of 400 Kg/m3 and maximum water cement ratio of 0.45, including admixture (plasticiser/super plasticiser) in recommended proportions as per IS:9103 to accelerate, retard setting of concrete, improve workability without impairing strength and durability with about (5.0 cum) 7730Kg of 20mm machine crushed stone jelly and with about (3.3 cum) 5156 Kg of 10-12mm machine  crushed stone jelly and with about (4.79 cum) 7670Kg of sand (for making 10 cum) but excluding cost of reinforcement grill and fabricating charges, centering and shuttering and also including laying, vibrating with mechanical vibrators, finishing, curing etc.,  and providing fixtures like fan clamps in the RCC floor/roof slabs wherever necessary without claiming extra etc., complete complying with relevent standard specification and as directed by the departmental officers. The coarse and fine aggregates to be used should comply with requirements of IS standards. (No separate payment will be made by the Departmental for the excess usage of materials) 
a. In Foundation and basement</t>
    </r>
  </si>
  <si>
    <r>
      <t>Supplying, laying, fixing and jointing the following U</t>
    </r>
    <r>
      <rPr>
        <b/>
        <sz val="11"/>
        <rFont val="Times New Roman"/>
        <family val="1"/>
      </rPr>
      <t xml:space="preserve">PVC pipes as per </t>
    </r>
    <r>
      <rPr>
        <sz val="11"/>
        <rFont val="Times New Roman"/>
        <family val="1"/>
      </rPr>
      <t xml:space="preserve"> schedule 40 of wall thickness not less than the specified in IS 4985 suitable for plumbing by threading of wall thickness including the cost of suitable</t>
    </r>
    <r>
      <rPr>
        <b/>
        <sz val="11"/>
        <rFont val="Times New Roman"/>
        <family val="1"/>
      </rPr>
      <t xml:space="preserve"> UPVC specials </t>
    </r>
    <r>
      <rPr>
        <sz val="11"/>
        <rFont val="Times New Roman"/>
        <family val="1"/>
      </rPr>
      <t>like Elbow, Tee reducers, Plug, unions, bend, coupler, nipple/ UPVC gate valve, UPVC check and UPVC / ball valve etc., wherever required above the ground level including the cost of teflon tape, PVC special clamps, nails, etc., fixing  on wall to the proper gradient and alignment and redoing the chipped of masonry etc., as directed by the departmental officers. (The brand and quality of pipes and specials should be got approved by the EE/SE/CE before use in works)
a. 32mm dia  UPVC pipes as per schedule 40 with necessary UPVC</t>
    </r>
  </si>
  <si>
    <r>
      <t xml:space="preserve">Painting </t>
    </r>
    <r>
      <rPr>
        <b/>
        <sz val="11"/>
        <rFont val="Times New Roman"/>
        <family val="1"/>
      </rPr>
      <t>the false ceilling / walls with two coats of 1</t>
    </r>
    <r>
      <rPr>
        <b/>
        <vertAlign val="superscript"/>
        <sz val="11"/>
        <rFont val="Times New Roman"/>
        <family val="1"/>
      </rPr>
      <t>st</t>
    </r>
    <r>
      <rPr>
        <b/>
        <sz val="11"/>
        <rFont val="Times New Roman"/>
        <family val="1"/>
      </rPr>
      <t xml:space="preserve"> class </t>
    </r>
    <r>
      <rPr>
        <sz val="11"/>
        <rFont val="Times New Roman"/>
        <family val="1"/>
      </rPr>
      <t xml:space="preserve">ready mixed </t>
    </r>
    <r>
      <rPr>
        <b/>
        <sz val="11"/>
        <rFont val="Times New Roman"/>
        <family val="1"/>
      </rPr>
      <t xml:space="preserve">plastic emulsion paint </t>
    </r>
    <r>
      <rPr>
        <sz val="11"/>
        <rFont val="Times New Roman"/>
        <family val="1"/>
      </rPr>
      <t>of best approved</t>
    </r>
    <r>
      <rPr>
        <b/>
        <sz val="11"/>
        <rFont val="Times New Roman"/>
        <family val="1"/>
      </rPr>
      <t xml:space="preserve"> </t>
    </r>
    <r>
      <rPr>
        <sz val="11"/>
        <rFont val="Times New Roman"/>
        <family val="1"/>
      </rPr>
      <t xml:space="preserve">quality colour and shade including a priming coat, including clean removal of dirt and dust etc., complete including cost of necessary brushes, labour charges, putty etc., complying with relevant standard specification. (The paint should be supplied by the contractors at his own cost.The quality and shade of the paint should be got approved from the  Executive engineer before use.) </t>
    </r>
  </si>
  <si>
    <r>
      <t xml:space="preserve">Painting </t>
    </r>
    <r>
      <rPr>
        <b/>
        <sz val="11"/>
        <rFont val="Times New Roman"/>
        <family val="1"/>
      </rPr>
      <t>the old walls two coats with 1</t>
    </r>
    <r>
      <rPr>
        <b/>
        <vertAlign val="superscript"/>
        <sz val="11"/>
        <rFont val="Times New Roman"/>
        <family val="1"/>
      </rPr>
      <t>st</t>
    </r>
    <r>
      <rPr>
        <b/>
        <sz val="11"/>
        <rFont val="Times New Roman"/>
        <family val="1"/>
      </rPr>
      <t xml:space="preserve"> class </t>
    </r>
    <r>
      <rPr>
        <sz val="11"/>
        <rFont val="Times New Roman"/>
        <family val="1"/>
      </rPr>
      <t xml:space="preserve">ready mixed </t>
    </r>
    <r>
      <rPr>
        <b/>
        <sz val="11"/>
        <rFont val="Times New Roman"/>
        <family val="1"/>
      </rPr>
      <t xml:space="preserve">plastic emulsion paint </t>
    </r>
    <r>
      <rPr>
        <sz val="11"/>
        <rFont val="Times New Roman"/>
        <family val="1"/>
      </rPr>
      <t>of best approved</t>
    </r>
    <r>
      <rPr>
        <b/>
        <sz val="11"/>
        <rFont val="Times New Roman"/>
        <family val="1"/>
      </rPr>
      <t xml:space="preserve"> </t>
    </r>
    <r>
      <rPr>
        <sz val="11"/>
        <rFont val="Times New Roman"/>
        <family val="1"/>
      </rPr>
      <t xml:space="preserve">quality colour and shade including  Thorough scrapping the old  surface, clean removal of dirt and dust etc., complete including cost of necessary brushes, labour charges, putty etc., complying with relevant standard specification. (The paint should be supplied by the contractors at his own cost.The quality and shade of the paint should be got approved by the  Executive engineer before use.) </t>
    </r>
  </si>
  <si>
    <r>
      <t xml:space="preserve">Supplying and fixing of 1mm thick </t>
    </r>
    <r>
      <rPr>
        <b/>
        <sz val="11"/>
        <rFont val="Times New Roman"/>
        <family val="1"/>
      </rPr>
      <t>Tar felt</t>
    </r>
    <r>
      <rPr>
        <sz val="11"/>
        <rFont val="Times New Roman"/>
        <family val="1"/>
      </rPr>
      <t xml:space="preserve"> with top of silver reflective paint coating with necessary base tar coating after cleaning the roofing free from dirt and dust including cost of all materials, labour charges, conveyance charges, scaffolding tools &amp; plants etc all complete and as directed by the departmental officers.  (The Tar felt should be got approved from the EE before use)</t>
    </r>
  </si>
  <si>
    <r>
      <t>Clean removal of lime plaster from walls</t>
    </r>
    <r>
      <rPr>
        <sz val="11"/>
        <rFont val="Times New Roman"/>
        <family val="1"/>
      </rPr>
      <t xml:space="preserve"> and racking out joint 20mm deep or terraced roofs racking out joint 12mm deep without damaging the existing structure and surroundings and clearing the debris 2 km  away from the site including cost of required tools and plant and necessary scaffolding if necessary etc., all complete in all respect and as directed by the departmental officers.</t>
    </r>
  </si>
  <si>
    <r>
      <t xml:space="preserve">Providing </t>
    </r>
    <r>
      <rPr>
        <b/>
        <sz val="11"/>
        <rFont val="Times New Roman"/>
        <family val="1"/>
      </rPr>
      <t xml:space="preserve">two legged scaffolding </t>
    </r>
    <r>
      <rPr>
        <sz val="11"/>
        <rFont val="Times New Roman"/>
        <family val="1"/>
      </rPr>
      <t>using 15cm diameter casurina props or best quality bamboo posts of 4m overall length  (3m height + 0.50m projection + 0.50m into the ground ) the distance between the two rows being 1.25 m and the spacing of posts being 2m in both rows with two horizontal posts with 0.5m overlap on either side and braces at 2m c/c including longitudinal and transverse middle braces to step up and providing a  platform with country wood planks of 40mm thick and 1 m width etc., ( To a height of 9m ) in a complete firm using coir and nails 1m run.
a) up to5.50m Height</t>
    </r>
  </si>
  <si>
    <r>
      <t xml:space="preserve">Providing wooden </t>
    </r>
    <r>
      <rPr>
        <b/>
        <sz val="11"/>
        <rFont val="Times New Roman"/>
        <family val="1"/>
      </rPr>
      <t>(Melamine Door) Polish</t>
    </r>
    <r>
      <rPr>
        <sz val="11"/>
        <rFont val="Times New Roman"/>
        <family val="1"/>
      </rPr>
      <t xml:space="preserve"> for new/old wood by removing using blade scrapping the existing dirt from the wooden surface using sand paper with M50 and repeat M80 paper to get a smooth surface. Leave it atleast 4hrs for drying sand paper and prepare surface by M100 and clear the surface. Apply one coat of wooden filter by brush and leave it for two hrs. For drying prepare the surface by M100 sand paper and apply one coat of ash  sealer mixed with approved quality thinner after drying apply one coat of sanding sealer and attend the surface to get thoroughly dried smoother surface with no.250 water emery wood cleaner fill the holes and dots by putty and packing to get the surface clean apply surface by water emery no.250 apply first coat of melamen sealer with the thinner for preparing the surface and apply second coat of the same by dring. After drying prepare the surface with water emery no.320 and apply two coats of melamen matt mixed with glazing and thinner 106 prepare the surface water no.400 and apply two coats of same and finally smoother etc., all complete including cost of all materials and labour etc., and as directed by the departmental officers (The quality and shade of the polish should be got approved from the EE before use).</t>
    </r>
  </si>
  <si>
    <r>
      <t xml:space="preserve">Clearing the dismantled materials such as Lime concrete, Bricks etc 10 km away  from the site    </t>
    </r>
    <r>
      <rPr>
        <sz val="11"/>
        <rFont val="Times New Roman"/>
        <family val="1"/>
      </rPr>
      <t>including loading, conveyance charges unloading  all complete and as directed by the departmental officer.</t>
    </r>
  </si>
  <si>
    <r>
      <t xml:space="preserve">Supplying and applying of </t>
    </r>
    <r>
      <rPr>
        <b/>
        <sz val="11"/>
        <rFont val="Times New Roman"/>
        <family val="1"/>
      </rPr>
      <t>wall patty Two coat</t>
    </r>
    <r>
      <rPr>
        <sz val="11"/>
        <rFont val="Times New Roman"/>
        <family val="1"/>
      </rPr>
      <t xml:space="preserve"> with aproved make  for smooth finishing the new cement plastered walls for roller  painting including cost of putty, brushes, watering, curing, labour charges for applying putty, blade etc., complete as directed by the departmental officers. (The quality and brand should be got approved from the EE before use.)</t>
    </r>
  </si>
  <si>
    <r>
      <t xml:space="preserve">Supply and fixing of </t>
    </r>
    <r>
      <rPr>
        <b/>
        <sz val="11"/>
        <rFont val="Times New Roman"/>
        <family val="1"/>
      </rPr>
      <t xml:space="preserve"> MS stand for fixing outdoor unit of approved make  </t>
    </r>
    <r>
      <rPr>
        <sz val="11"/>
        <rFont val="Times New Roman"/>
        <family val="1"/>
      </rPr>
      <t>complete including labour charges , cost of materials, hire charges for tools and plants etc., all complete and as directed by the departmental officers. (The quality and brand should be got approved from EE before use)</t>
    </r>
  </si>
  <si>
    <r>
      <t xml:space="preserve">Supply ,delivery and installation of </t>
    </r>
    <r>
      <rPr>
        <b/>
        <sz val="11"/>
        <rFont val="Times New Roman"/>
        <family val="1"/>
      </rPr>
      <t>Hi - wall split Air Conditioner</t>
    </r>
    <r>
      <rPr>
        <sz val="11"/>
        <rFont val="Times New Roman"/>
        <family val="1"/>
      </rPr>
      <t xml:space="preserve"> </t>
    </r>
    <r>
      <rPr>
        <b/>
        <sz val="11"/>
        <rFont val="Times New Roman"/>
        <family val="1"/>
      </rPr>
      <t xml:space="preserve">with copper coil ( </t>
    </r>
    <r>
      <rPr>
        <sz val="11"/>
        <rFont val="Times New Roman"/>
        <family val="1"/>
      </rPr>
      <t>5 star rated) with cordless remote of approved make with termitically sealed compressor on refrigeration R-22 wall mounting confirming to IS 1391-for operation on 230v, 50 cycles/sec single phase/three phase AC supply with neat finishing etc., all complete and as directed by the departmental officers. (The quality and brand should be got approved from the EE before use)
a) For 2.00 Tr Hi wall (5 star) mounting split type</t>
    </r>
  </si>
  <si>
    <r>
      <rPr>
        <b/>
        <sz val="11"/>
        <rFont val="Times New Roman"/>
        <family val="1"/>
      </rPr>
      <t xml:space="preserve">Supply and laying of 5/8" and 3/8"  copper pipe </t>
    </r>
    <r>
      <rPr>
        <sz val="11"/>
        <rFont val="Times New Roman"/>
        <family val="1"/>
      </rPr>
      <t>(Extra beyond 3m supplied with AC unit) including the suction line copper, liquid line copper, expanded polythene foam insulation for suction line, copper pipe, drain pipe suitable capacity complete including labour charges, cost of materials, hire charges for tools and plants etc., all complete and as directed by the departmental officers</t>
    </r>
  </si>
  <si>
    <r>
      <t xml:space="preserve">Supply and laying of   PVC insulated and sheathed  </t>
    </r>
    <r>
      <rPr>
        <b/>
        <sz val="11"/>
        <rFont val="Times New Roman"/>
        <family val="1"/>
      </rPr>
      <t>3 core 2.5 sq.mm flat type copper cable</t>
    </r>
    <r>
      <rPr>
        <sz val="11"/>
        <rFont val="Times New Roman"/>
        <family val="1"/>
      </rPr>
      <t xml:space="preserve"> confirming to IS 694/1990,cable for submersible motor etc., all complete and as directed by the departmental officers. (The materials should be got approved from the EE before use)</t>
    </r>
  </si>
  <si>
    <r>
      <t xml:space="preserve">Supply and fixing of </t>
    </r>
    <r>
      <rPr>
        <b/>
        <sz val="11"/>
        <rFont val="Times New Roman"/>
        <family val="1"/>
      </rPr>
      <t>20A Double pole plug and sockets</t>
    </r>
    <r>
      <rPr>
        <sz val="11"/>
        <rFont val="Times New Roman"/>
        <family val="1"/>
      </rPr>
      <t xml:space="preserve"> in sheet steel enclosure with 32 amps DP MCB in flush with wall, with earth connection (for AC plug) of approved brand including cost of materials and labour charges etc., all complete as directed by the departmental officers. (The brand and quality should be got approved by the Executive Engineer before use).</t>
    </r>
  </si>
  <si>
    <r>
      <t xml:space="preserve">Supplying and fixing of </t>
    </r>
    <r>
      <rPr>
        <b/>
        <sz val="11"/>
        <rFont val="Times New Roman"/>
        <family val="1"/>
      </rPr>
      <t xml:space="preserve"> UPVC (Un-plasticized polyvinyl chloride) Windows</t>
    </r>
    <r>
      <rPr>
        <sz val="11"/>
        <rFont val="Times New Roman"/>
        <family val="1"/>
      </rPr>
      <t xml:space="preserve"> of casement type (Open) from the profile the size of outer frame 60mmx58mm and shutter profile are reinforcement with GI/1mm 125GSM and 100% corrosion free, the profiles are multi chambered sections with wall thick of 2mm. The EPDM rubber (black colour) covered with over all the edges of frame and shutter. The shutter will be provided with Espag multi power point locks and also it operates as handle. The corners and joints should be welded and cleaned. Radiations free pin headed plain or brown colour glass 4mm thick should be provided to the shutter and it should not allow leakage of water even at most ranging storms and should have key lockable action, security protective hinges, strong locking systems and as per size for arresting noise and energy loss. The connecting mechanism between sash and  outer frame that enables opening of the window. The window should be fixed to the wall with 100% packing with screws and silicon packing all round the frames etc. all complete in all respects as directed by the departmental officers. (The colour, brand and quality of window should be got approved from the Executive Engineer before use)</t>
    </r>
  </si>
  <si>
    <r>
      <t>1m</t>
    </r>
    <r>
      <rPr>
        <vertAlign val="superscript"/>
        <sz val="11"/>
        <rFont val="Times New Roman"/>
        <family val="1"/>
      </rPr>
      <t>2</t>
    </r>
    <r>
      <rPr>
        <sz val="11"/>
        <rFont val="Times New Roman"/>
        <family val="1"/>
      </rPr>
      <t xml:space="preserve">
(One Square metre)</t>
    </r>
  </si>
  <si>
    <r>
      <t xml:space="preserve">Supply and </t>
    </r>
    <r>
      <rPr>
        <b/>
        <sz val="11"/>
        <rFont val="Times New Roman"/>
        <family val="1"/>
      </rPr>
      <t xml:space="preserve">filling in foundation and basement with Stonedust </t>
    </r>
    <r>
      <rPr>
        <sz val="11"/>
        <rFont val="Times New Roman"/>
        <family val="1"/>
      </rPr>
      <t xml:space="preserve"> in layers of  150mm thickness well watered, rammed and consolidated complying with relevant standard specification including cost of Stonedust etc., all complete and as directed by departmental officer.</t>
    </r>
  </si>
  <si>
    <r>
      <t xml:space="preserve">Providing </t>
    </r>
    <r>
      <rPr>
        <b/>
        <sz val="11"/>
        <rFont val="Times New Roman"/>
        <family val="1"/>
      </rPr>
      <t>Form work</t>
    </r>
    <r>
      <rPr>
        <sz val="11"/>
        <rFont val="Times New Roman"/>
        <family val="1"/>
      </rPr>
      <t xml:space="preserve"> and centering for reinforced cement concrete works including supports and strutting up to 3.30m height for plane surfaces as detailed below with all cross bracings using mild steel sheets of size 90cm x 60cm and MS 10 gauge stiffened with welded mild steel angles of size 25mmx25mmx3mm for boarding laid over silver oak or country wood joists of size 10cmx6.5cm spaced at about 90cm centre to centre and supported by casurina props 10cm to 13cm dia spaced at 75cm intervals and removing the same after a specified period without damaging the R.C.C works etc., complete complying with standard specification and as directed by the departmental officers.</t>
    </r>
  </si>
  <si>
    <r>
      <t xml:space="preserve">Supplying and fixing of single leaf door shutter by using Best Indian T.W. Marine door shutters with </t>
    </r>
    <r>
      <rPr>
        <b/>
        <sz val="11"/>
        <rFont val="Times New Roman"/>
        <family val="1"/>
      </rPr>
      <t xml:space="preserve"> 9mm thick phenol bonded BWR grade plywood </t>
    </r>
    <r>
      <rPr>
        <sz val="11"/>
        <rFont val="Times New Roman"/>
        <family val="1"/>
      </rPr>
      <t>as per IS 303-1989 (General) with IS 5539-1969 (for preservative treatment) and IS 848-1974 (for adhesives) with relevant IS specifications and its latest amendment for shutters with 75mm x 37.50 mm teak wood styles and 3 Nos. of 150 mm x 37.50 mm TW rails (top, bottom and lock rails) using the above panel including labour for fixing in position , cost of materials, Aluminium Furniture fittings such as 3 nos. of 5” of Aluminium butt hinges, 2 nos. of 6”x1/2” Aluminium Tower  bolt, 1 No of 10"x5/8" Aldrop, 1 No of Aluminium  Handle with CP Screws, 1 No of Nylon Bush  1 No of door stopper and necessary brass screws of best approved quality shade, all complete &amp; as directed by the departmental officers. (The quality of BWR plywood should be got approved from the Executive Engineer before use.)
a.  1200 x 2100mm</t>
    </r>
  </si>
  <si>
    <r>
      <t>White washing two coats for old wall</t>
    </r>
    <r>
      <rPr>
        <sz val="11"/>
        <rFont val="Times New Roman"/>
        <family val="1"/>
      </rPr>
      <t xml:space="preserve"> using clean shell lime slaked  including thorough scrapping the old paint using sand paper as required including cost of lime, gum, blue, brushes and  scaffolding a etc., all complete as directed by the departmental officers.</t>
    </r>
  </si>
  <si>
    <r>
      <t>Painting</t>
    </r>
    <r>
      <rPr>
        <b/>
        <sz val="11"/>
        <rFont val="Times New Roman"/>
        <family val="1"/>
      </rPr>
      <t xml:space="preserve"> the old walls with two coats</t>
    </r>
    <r>
      <rPr>
        <sz val="11"/>
        <rFont val="Times New Roman"/>
        <family val="1"/>
      </rPr>
      <t xml:space="preserve"> using approved quality of best </t>
    </r>
    <r>
      <rPr>
        <b/>
        <sz val="11"/>
        <rFont val="Times New Roman"/>
        <family val="1"/>
      </rPr>
      <t xml:space="preserve">Oil Bound Distemper </t>
    </r>
    <r>
      <rPr>
        <sz val="11"/>
        <rFont val="Times New Roman"/>
        <family val="1"/>
      </rPr>
      <t>over the plastered surface  including cost of distemper, cleaning and thorough scrapping the old surface, rendering the walls smooth with necessary putty, brushes, scaffolding arrangements &amp; labour charges etc., all complete and as directed by the departmental officers (The quality of paints and its shade shall be got approved from the Executive Engineer before using)</t>
    </r>
  </si>
  <si>
    <r>
      <t xml:space="preserve">Supplying, fabricating  and placing in position of  Mild steel Grills / Ribbed Tor Steels </t>
    </r>
    <r>
      <rPr>
        <b/>
        <sz val="11"/>
        <rFont val="Times New Roman"/>
        <family val="1"/>
      </rPr>
      <t>(without cement slurry)</t>
    </r>
    <r>
      <rPr>
        <sz val="11"/>
        <rFont val="Times New Roman"/>
        <family val="1"/>
      </rPr>
      <t xml:space="preserve"> of all diameters for reinforcement for all floors including cost of </t>
    </r>
    <r>
      <rPr>
        <b/>
        <sz val="11"/>
        <rFont val="Times New Roman"/>
        <family val="1"/>
      </rPr>
      <t>binding wire insulated with PVC</t>
    </r>
    <r>
      <rPr>
        <sz val="11"/>
        <rFont val="Times New Roman"/>
        <family val="1"/>
      </rPr>
      <t>, bending tying  etc., all complete and as directed by the departmental officers.</t>
    </r>
  </si>
  <si>
    <r>
      <t>Supplying and fixing of porcelin</t>
    </r>
    <r>
      <rPr>
        <b/>
        <sz val="11"/>
        <rFont val="Times New Roman"/>
        <family val="1"/>
      </rPr>
      <t xml:space="preserve"> Wash hand basin</t>
    </r>
    <r>
      <rPr>
        <sz val="11"/>
        <rFont val="Times New Roman"/>
        <family val="1"/>
      </rPr>
      <t xml:space="preserve"> (white without pedastal), superior variety of size  550x400mm with all accessories such as powder coated cast iron brackets, 32mm dia C.P. waste coupling, Rubber plug and aluminium chain, 32mm dia 'B' class G.I. / PVC waste pipe, Angle Valve, 15mm dia Nylon connection, 15mm dia Brass Nipples, 15mm C.P. pillar tap &amp; required grating etc., complete in all respects (wash hand basin shall be got approved by the Executive Engineer before fixing).</t>
    </r>
  </si>
  <si>
    <r>
      <t xml:space="preserve">Supplying and fixing </t>
    </r>
    <r>
      <rPr>
        <b/>
        <sz val="11"/>
        <rFont val="Times New Roman"/>
        <family val="1"/>
      </rPr>
      <t>EWC</t>
    </r>
    <r>
      <rPr>
        <sz val="11"/>
        <rFont val="Times New Roman"/>
        <family val="1"/>
      </rPr>
      <t xml:space="preserve"> superior variety (white) 500mm with</t>
    </r>
    <r>
      <rPr>
        <b/>
        <sz val="11"/>
        <rFont val="Times New Roman"/>
        <family val="1"/>
      </rPr>
      <t xml:space="preserve"> PVC SWR grade 'P' or 'S' trap</t>
    </r>
    <r>
      <rPr>
        <sz val="11"/>
        <rFont val="Times New Roman"/>
        <family val="1"/>
      </rPr>
      <t xml:space="preserve"> including cost and fixing of double flapped coloured plastic sheet cover PVC flushing cistern in appropriate level as directed by the departmental officers at a maximum level of 5’6” and of approved brand of 10 litres capacity including fittings such as CI brackets.  PVC connection GM wheel valve, Hex nipple, etc., complete (Th Quality and brand of EWC and plastic cover shall be got approved from the Executive Engineer before fixing)</t>
    </r>
  </si>
  <si>
    <r>
      <t>Supplying, laying and  jointing the following</t>
    </r>
    <r>
      <rPr>
        <b/>
        <sz val="11"/>
        <rFont val="Times New Roman"/>
        <family val="1"/>
      </rPr>
      <t xml:space="preserve"> dia UPVC Non Pressure  pipe</t>
    </r>
    <r>
      <rPr>
        <sz val="11"/>
        <rFont val="Times New Roman"/>
        <family val="1"/>
      </rPr>
      <t xml:space="preserve"> of SN8 SDR 34 (S 16.5) as per IS 15328/2003, superior variety and tested with water, including necessary earth work excavation for trenches and refilling the same, well rammed and consolidated after the pipes are jointed and laid to proper gradiant to the alignment as directed by the departmental officers. (SN8 SDR 34 (S16.5), as per IS 15328/2003, should be got approved by the EE/SE/CE before use in works) 
a. 110 mm UPVC Non Pressure  pipe
</t>
    </r>
  </si>
  <si>
    <r>
      <t xml:space="preserve">Wiring with 1.5 sqmm </t>
    </r>
    <r>
      <rPr>
        <b/>
        <sz val="11"/>
        <rFont val="Times New Roman"/>
        <family val="1"/>
      </rPr>
      <t xml:space="preserve">PVC insulated single core multi strand fire retardant flexible copper cable with ISI mark confirming to IS: 694/1990, </t>
    </r>
    <r>
      <rPr>
        <sz val="11"/>
        <rFont val="Times New Roman"/>
        <family val="1"/>
      </rPr>
      <t xml:space="preserve">1.1.k.v. grade cable with continuous earth by means of 1.5sq.mm </t>
    </r>
    <r>
      <rPr>
        <b/>
        <sz val="11"/>
        <rFont val="Times New Roman"/>
        <family val="1"/>
      </rPr>
      <t>PVC insulated single core multi strand fire retardant flexible copper cable   with ISI mark confirming to IS: 694/1990,</t>
    </r>
    <r>
      <rPr>
        <sz val="11"/>
        <rFont val="Times New Roman"/>
        <family val="1"/>
      </rPr>
      <t xml:space="preserve"> 1.1.k.v. grade cable in fully concealed PVC rigid conduit pipe heavy duty with ISI mark with suitable size </t>
    </r>
    <r>
      <rPr>
        <b/>
        <sz val="11"/>
        <rFont val="Times New Roman"/>
        <family val="1"/>
      </rPr>
      <t xml:space="preserve">PVC box (Fire retardent box) </t>
    </r>
    <r>
      <rPr>
        <sz val="11"/>
        <rFont val="Times New Roman"/>
        <family val="1"/>
      </rPr>
      <t xml:space="preserve">of required thickness concealed and covered with 3 mm  thick laminated hylem sheet for 5 Amps </t>
    </r>
    <r>
      <rPr>
        <b/>
        <sz val="11"/>
        <rFont val="Times New Roman"/>
        <family val="1"/>
      </rPr>
      <t>5 pin plug socket point at convenient places</t>
    </r>
    <r>
      <rPr>
        <sz val="11"/>
        <rFont val="Times New Roman"/>
        <family val="1"/>
      </rPr>
      <t xml:space="preserve"> including circuit mains, cost of all materials, specials, etc., all complete</t>
    </r>
  </si>
  <si>
    <r>
      <t xml:space="preserve">Supplying and fixing </t>
    </r>
    <r>
      <rPr>
        <b/>
        <sz val="11"/>
        <rFont val="Times New Roman"/>
        <family val="1"/>
      </rPr>
      <t>15amps 3 pin plug</t>
    </r>
    <r>
      <rPr>
        <sz val="11"/>
        <rFont val="Times New Roman"/>
        <family val="1"/>
      </rPr>
      <t xml:space="preserve"> type socket on a suitable size </t>
    </r>
    <r>
      <rPr>
        <b/>
        <sz val="11"/>
        <rFont val="Times New Roman"/>
        <family val="1"/>
      </rPr>
      <t>PVC box (Fire retardent box)</t>
    </r>
    <r>
      <rPr>
        <sz val="11"/>
        <rFont val="Times New Roman"/>
        <family val="1"/>
      </rPr>
      <t xml:space="preserve"> of required thickness concealed and covered with 3 mm thick laminated hylem sheet inclusive of all connections and cost of all materials.</t>
    </r>
  </si>
  <si>
    <r>
      <t xml:space="preserve">Supply and delivery of following Electric </t>
    </r>
    <r>
      <rPr>
        <b/>
        <sz val="11"/>
        <rFont val="Times New Roman"/>
        <family val="1"/>
      </rPr>
      <t>Ceiling fan</t>
    </r>
    <r>
      <rPr>
        <sz val="11"/>
        <rFont val="Times New Roman"/>
        <family val="1"/>
      </rPr>
      <t xml:space="preserve"> with </t>
    </r>
    <r>
      <rPr>
        <b/>
        <sz val="11"/>
        <rFont val="Times New Roman"/>
        <family val="1"/>
      </rPr>
      <t>ISI</t>
    </r>
    <r>
      <rPr>
        <sz val="11"/>
        <rFont val="Times New Roman"/>
        <family val="1"/>
      </rPr>
      <t xml:space="preserve"> mark with blades and double ball bearing, capacitor,etc., complete with 300mm down rod, canopies, capacitor, shackle blades with  dimmer electronic regulator suitable for operation on 230 volts 50 HTZ single phase AC supply conforming to ISS No.374/79 and provided with insulation . (The brand should be got approved from the Executive Engineer before supply made).
a) 48" Electric fan 1200mm sweep</t>
    </r>
  </si>
  <si>
    <r>
      <t>Run off main with 2 wires of 2.5 sq.mm. PVC insulated single core multistrand fire retardant flexible copper cable with ISI mark confirming to IS: 694/1990,</t>
    </r>
    <r>
      <rPr>
        <sz val="11"/>
        <rFont val="Times New Roman"/>
        <family val="1"/>
      </rPr>
      <t>1.1 kv grade cable with continuous earth by means of 1.5 sq.mm</t>
    </r>
    <r>
      <rPr>
        <b/>
        <sz val="11"/>
        <rFont val="Times New Roman"/>
        <family val="1"/>
      </rPr>
      <t xml:space="preserve"> PVC insulated single core multi strand fire retardant flexible copper cable with ISI mark confirming to IS:694/1990,</t>
    </r>
    <r>
      <rPr>
        <sz val="11"/>
        <rFont val="Times New Roman"/>
        <family val="1"/>
      </rPr>
      <t xml:space="preserve">1.1. k.v. grade cable in </t>
    </r>
    <r>
      <rPr>
        <b/>
        <sz val="11"/>
        <rFont val="Times New Roman"/>
        <family val="1"/>
      </rPr>
      <t xml:space="preserve">Surface run of </t>
    </r>
    <r>
      <rPr>
        <sz val="11"/>
        <rFont val="Times New Roman"/>
        <family val="1"/>
      </rPr>
      <t xml:space="preserve">  19mm/20mm dia rigid PVC conduit pipe heavy duty with ISI mark cost of all materials, specials etc.,all complete  and as directed by the departmental officers. (Open Wiring)</t>
    </r>
  </si>
  <si>
    <r>
      <t xml:space="preserve">Supply and fixing of </t>
    </r>
    <r>
      <rPr>
        <b/>
        <sz val="11"/>
        <rFont val="Times New Roman"/>
        <family val="1"/>
      </rPr>
      <t xml:space="preserve">LED street light fittings with LED (Higher end) </t>
    </r>
    <r>
      <rPr>
        <sz val="11"/>
        <rFont val="Times New Roman"/>
        <family val="1"/>
      </rPr>
      <t>suitable for fixing following watts LED with heavy gauge aluminium sheet fabricated canopy treated primered and painted with stove enameled CRCA sheet steel contact gear cum reflector tray duly finished glossy white for optimum reflection with clear ribbed acrylic bowl fixed to aluminium frame with gasket lining secured to canopy by means of hinges for one side and foggle - catches in the other side for effective projection against dust and water entry all prewired upto terminal block complete with all accessories such as copper wire, LED, bulb etc., complete using 25mm dia GI 'B' class pipe for 1.50m length, confirming to ISI specifications and including labour charges for fixing street light fittings in EB pole / wall etc., complete as directed by the departmental officers. (The quality and brand of entire fitting should be got approved from Executive Engineer before use).
a) 30W LED</t>
    </r>
  </si>
  <si>
    <r>
      <t>Run of main with 2 wires of 4 sq.mm.</t>
    </r>
    <r>
      <rPr>
        <sz val="11"/>
        <rFont val="Times New Roman"/>
        <family val="1"/>
      </rPr>
      <t xml:space="preserve"> </t>
    </r>
    <r>
      <rPr>
        <b/>
        <sz val="11"/>
        <rFont val="Times New Roman"/>
        <family val="1"/>
      </rPr>
      <t>PVC insulated single core multi strand fire retardant flexible copper cable with ISI mark confirming to IS: 694/1990</t>
    </r>
    <r>
      <rPr>
        <sz val="11"/>
        <rFont val="Times New Roman"/>
        <family val="1"/>
      </rPr>
      <t>,1.1 kv grade cable with continuous earth by means of 1.5 sq.mm</t>
    </r>
    <r>
      <rPr>
        <b/>
        <sz val="11"/>
        <rFont val="Times New Roman"/>
        <family val="1"/>
      </rPr>
      <t xml:space="preserve"> PVC insulated single core multi strand fire retardant flexible copper cable with ISI mark confirming to IS: 694/1990,</t>
    </r>
    <r>
      <rPr>
        <sz val="11"/>
        <rFont val="Times New Roman"/>
        <family val="1"/>
      </rPr>
      <t xml:space="preserve">1.1. k.v. grade cable in </t>
    </r>
    <r>
      <rPr>
        <b/>
        <sz val="11"/>
        <rFont val="Times New Roman"/>
        <family val="1"/>
      </rPr>
      <t xml:space="preserve">Surface run of </t>
    </r>
    <r>
      <rPr>
        <sz val="11"/>
        <rFont val="Times New Roman"/>
        <family val="1"/>
      </rPr>
      <t xml:space="preserve">  19mm/20mm dia rigid PVC conduit pipe heavy duty with ISI mark cost of all materials, specials etc., all complete.(Open Wiring)</t>
    </r>
  </si>
  <si>
    <r>
      <t xml:space="preserve">Plastering with CM 1:3 </t>
    </r>
    <r>
      <rPr>
        <sz val="11"/>
        <rFont val="Times New Roman"/>
        <family val="1"/>
      </rPr>
      <t xml:space="preserve">(one of cement and three of sand ) </t>
    </r>
    <r>
      <rPr>
        <b/>
        <sz val="11"/>
        <rFont val="Times New Roman"/>
        <family val="1"/>
      </rPr>
      <t>12 mm</t>
    </r>
    <r>
      <rPr>
        <sz val="11"/>
        <rFont val="Times New Roman"/>
        <family val="1"/>
      </rPr>
      <t xml:space="preserve"> thick mixed </t>
    </r>
    <r>
      <rPr>
        <b/>
        <sz val="11"/>
        <rFont val="Times New Roman"/>
        <family val="1"/>
      </rPr>
      <t>with water proofing compound</t>
    </r>
    <r>
      <rPr>
        <sz val="11"/>
        <rFont val="Times New Roman"/>
        <family val="1"/>
      </rPr>
      <t xml:space="preserve"> (CICO) at the rate of 2 kg / 10 sq.m including curing etc., all complete complying with relevant standard specification.</t>
    </r>
  </si>
  <si>
    <r>
      <t xml:space="preserve">Wiring with 1.5 sq.mm PVC insulated single core multi strand fire retardant flexible copper cable with ISI mark confirming to IS: 694/1990,1.1 kv grade cable with continuous earth by means of  of 1.5 sq.mm copper PVC insulated  single core multi strand fire retardant flexible copper cable with ISI mark confirming to IS: 694/1990 1.1 KV grade cable in fully concealed PVC rigid conduit pipe heavy duty with ISI mark with suitable size PVC box (Fire retardent box) of required thickness concealed and covered with 3 mm thick laminated hylem sheet for Administrative block and community center controlled by 5 amps flush type switch including circuit main, cost of all materials, specials etc., all complete and as directed by the departmental officer. 
a) light point </t>
    </r>
    <r>
      <rPr>
        <b/>
        <sz val="11"/>
        <rFont val="Times New Roman"/>
        <family val="1"/>
      </rPr>
      <t>with ceiling rose</t>
    </r>
    <r>
      <rPr>
        <sz val="11"/>
        <rFont val="Times New Roman"/>
        <family val="1"/>
      </rPr>
      <t xml:space="preserve"> for Administrative block </t>
    </r>
  </si>
  <si>
    <r>
      <t>b)  light point with</t>
    </r>
    <r>
      <rPr>
        <b/>
        <sz val="11"/>
        <rFont val="Times New Roman"/>
        <family val="1"/>
      </rPr>
      <t xml:space="preserve"> backlite battern type </t>
    </r>
    <r>
      <rPr>
        <sz val="11"/>
        <rFont val="Times New Roman"/>
        <family val="1"/>
      </rPr>
      <t>holder for Administrative block  5 amps flush type switch</t>
    </r>
  </si>
  <si>
    <r>
      <t xml:space="preserve">Wiring with 1.5 sq.mm PVC insulated single core multi strand fire retardant flexible copper cable with ISI mark confirming to IS: 694/1990,1.1 kv grade cable with continuous earth by means of s of 1.5 sq.mm copper PVC insulated  single core multi strand fire retardant flexible copper cablewith ISI mark confirming to IS: 694/1990 1.1 KV grade cable in fully concealed PVC rigid heavy duty with ISI mark with suitable size </t>
    </r>
    <r>
      <rPr>
        <b/>
        <sz val="11"/>
        <rFont val="Times New Roman"/>
        <family val="1"/>
      </rPr>
      <t xml:space="preserve">PVC box (Fire retardent box) </t>
    </r>
    <r>
      <rPr>
        <sz val="11"/>
        <rFont val="Times New Roman"/>
        <family val="1"/>
      </rPr>
      <t xml:space="preserve"> concealed and covered with 3 mm thick laminated by hylem sheet for </t>
    </r>
    <r>
      <rPr>
        <b/>
        <sz val="11"/>
        <rFont val="Times New Roman"/>
        <family val="1"/>
      </rPr>
      <t xml:space="preserve">fan point for Administrative blocks </t>
    </r>
    <r>
      <rPr>
        <sz val="11"/>
        <rFont val="Times New Roman"/>
        <family val="1"/>
      </rPr>
      <t>and community center controlled by 5 Amps flush type switch including circuit mains, cost of all materials, specials etc., all complete and as directed by the departmental officer.</t>
    </r>
  </si>
  <si>
    <r>
      <t>Supply and Run off main with 4 wires of 10 sq.mm.</t>
    </r>
    <r>
      <rPr>
        <sz val="11"/>
        <rFont val="Times New Roman"/>
        <family val="1"/>
      </rPr>
      <t xml:space="preserve"> </t>
    </r>
    <r>
      <rPr>
        <b/>
        <sz val="11"/>
        <rFont val="Times New Roman"/>
        <family val="1"/>
      </rPr>
      <t>PVC insulated single core multi strand fire retardant flexible copper cablewith ISI mark confirming to IS: 694/1990</t>
    </r>
    <r>
      <rPr>
        <sz val="11"/>
        <rFont val="Times New Roman"/>
        <family val="1"/>
      </rPr>
      <t>,1.1 kv grade cable with continuous earth by means of 2.5 sq.mm</t>
    </r>
    <r>
      <rPr>
        <b/>
        <sz val="11"/>
        <rFont val="Times New Roman"/>
        <family val="1"/>
      </rPr>
      <t xml:space="preserve"> PVC insulated single core multi strand fire retardant flexible copper cable with ISI mark confirming to IS: 694/1990,</t>
    </r>
    <r>
      <rPr>
        <sz val="11"/>
        <rFont val="Times New Roman"/>
        <family val="1"/>
      </rPr>
      <t xml:space="preserve">1.1. k.v. grade cable in </t>
    </r>
    <r>
      <rPr>
        <b/>
        <sz val="11"/>
        <rFont val="Times New Roman"/>
        <family val="1"/>
      </rPr>
      <t>Surface Run of</t>
    </r>
    <r>
      <rPr>
        <sz val="11"/>
        <rFont val="Times New Roman"/>
        <family val="1"/>
      </rPr>
      <t xml:space="preserve"> 19mm/20mm dia rigid PVC conduit pipe heavy duty with ISI mark cost of all materials, specials etc., all complete.(Open Wiring)</t>
    </r>
  </si>
  <si>
    <r>
      <t xml:space="preserve">Painting the </t>
    </r>
    <r>
      <rPr>
        <b/>
        <sz val="11"/>
        <rFont val="Times New Roman"/>
        <family val="1"/>
      </rPr>
      <t xml:space="preserve">old iron work </t>
    </r>
    <r>
      <rPr>
        <sz val="11"/>
        <rFont val="Times New Roman"/>
        <family val="1"/>
      </rPr>
      <t xml:space="preserve">with </t>
    </r>
    <r>
      <rPr>
        <b/>
        <sz val="11"/>
        <rFont val="Times New Roman"/>
        <family val="1"/>
      </rPr>
      <t>two coat</t>
    </r>
    <r>
      <rPr>
        <sz val="11"/>
        <rFont val="Times New Roman"/>
        <family val="1"/>
      </rPr>
      <t xml:space="preserve"> of approved I</t>
    </r>
    <r>
      <rPr>
        <vertAlign val="superscript"/>
        <sz val="11"/>
        <rFont val="Times New Roman"/>
        <family val="1"/>
      </rPr>
      <t>st</t>
    </r>
    <r>
      <rPr>
        <sz val="11"/>
        <rFont val="Times New Roman"/>
        <family val="1"/>
      </rPr>
      <t xml:space="preserve"> class synthetic enamel paint including thorough scrapping the old paint using sand paper as required by the departmental officers including cost of material, labour for painting, supplying etc., all complete as directed by the departmental officers. (The paint quality and shade should be got approved by Executive Engineer before using.)</t>
    </r>
  </si>
  <si>
    <r>
      <t xml:space="preserve">Applying one coat of </t>
    </r>
    <r>
      <rPr>
        <b/>
        <sz val="11"/>
        <rFont val="Times New Roman"/>
        <family val="1"/>
      </rPr>
      <t>Anticorrosive treatment for steel window/ M.S. Grills</t>
    </r>
    <r>
      <rPr>
        <sz val="11"/>
        <rFont val="Times New Roman"/>
        <family val="1"/>
      </rPr>
      <t xml:space="preserve"> (using 5 liters of anticorosive chemical per one MT of steel) at site including cost of paint (NITOZINC rich primer), brushes, gloves, labour charges for applying anticorrosive paint etc before the application of synthetic enamel paint. (The quality and the brand of the anticorrsive paint, should be got approved from the EE before use) and as directed by the departmental officers.</t>
    </r>
  </si>
  <si>
    <r>
      <t xml:space="preserve">Supplying and fixing of Stain free Nano polish Vitrified Tiles of size (600x600x8mm)  for flooring and other similar works in cement mortar 1:3 (one of cement and three of sand) 20mm thick including fixing in position, cutting the tiles to the required size wherever necessary pointing the joints  with </t>
    </r>
    <r>
      <rPr>
        <b/>
        <sz val="11"/>
        <rFont val="Times New Roman"/>
        <family val="1"/>
      </rPr>
      <t>grout (Tile joint filler)</t>
    </r>
    <r>
      <rPr>
        <sz val="11"/>
        <rFont val="Times New Roman"/>
        <family val="1"/>
      </rPr>
      <t xml:space="preserve">, curing, finishing etc., all complete and as directed by the departmental officers.  (The brand and quality of tiles should be got approved from EE before use) </t>
    </r>
  </si>
  <si>
    <r>
      <t xml:space="preserve">Supplying and fixing of </t>
    </r>
    <r>
      <rPr>
        <b/>
        <sz val="11"/>
        <rFont val="Times New Roman"/>
        <family val="1"/>
      </rPr>
      <t>UPVC (Un-Plasticized Polyvinyl Chloride) Louvered Ventilators</t>
    </r>
    <r>
      <rPr>
        <sz val="11"/>
        <rFont val="Times New Roman"/>
        <family val="1"/>
      </rPr>
      <t xml:space="preserve"> of from the profile the size of outer frame 60mmx58mm and shutter profile size of 60x78mm. Both profiles are reinforced with GI/1mm 125 GSM and 100% corrosion free, the profile are multi chambered sections with wall thickness of 2mm. The EPDM rubber (black colour) covered with all over the edges of frame and shutter. The corners and joints should be welded and cleaned. Radiations pin headed glass 4mm thick should be provided in the louvers. The ventilator should be fixed to the wall with 100% packing with screws and silicon packing all round the frames etc. all complete in all respects as directed by the departmental officers. (The colour, brand and quality should be got approved from the Executive Engineer before use.)</t>
    </r>
  </si>
</sst>
</file>

<file path=xl/styles.xml><?xml version="1.0" encoding="utf-8"?>
<styleSheet xmlns="http://schemas.openxmlformats.org/spreadsheetml/2006/main">
  <numFmts count="35">
    <numFmt numFmtId="5" formatCode="&quot;₹&quot;\ #,##0;&quot;₹&quot;\ \-#,##0"/>
    <numFmt numFmtId="44" formatCode="_ &quot;₹&quot;\ * #,##0.00_ ;_ &quot;₹&quot;\ * \-#,##0.00_ ;_ &quot;₹&quot;\ * &quot;-&quot;??_ ;_ @_ "/>
    <numFmt numFmtId="43" formatCode="_ * #,##0.00_ ;_ * \-#,##0.00_ ;_ * &quot;-&quot;??_ ;_ @_ "/>
    <numFmt numFmtId="164" formatCode="&quot;$&quot;#,##0_);\(&quot;$&quot;#,##0\)"/>
    <numFmt numFmtId="165" formatCode="&quot;$&quot;#,##0.00_);\(&quot;$&quot;#,##0.00\)"/>
    <numFmt numFmtId="166" formatCode="_(&quot;$&quot;* #,##0_);_(&quot;$&quot;* \(#,##0\);_(&quot;$&quot;* &quot;-&quot;_);_(@_)"/>
    <numFmt numFmtId="167" formatCode="_(&quot;$&quot;* #,##0.00_);_(&quot;$&quot;* \(#,##0.00\);_(&quot;$&quot;* &quot;-&quot;??_);_(@_)"/>
    <numFmt numFmtId="168" formatCode="_(* #,##0.00_);_(* \(#,##0.00\);_(* &quot;-&quot;??_);_(@_)"/>
    <numFmt numFmtId="169" formatCode="0.000"/>
    <numFmt numFmtId="170" formatCode="0.00_)"/>
    <numFmt numFmtId="171" formatCode="0.0"/>
    <numFmt numFmtId="172" formatCode="_-* #,##0.00_-;\-* #,##0.00_-;_-* &quot;-&quot;??_-;_-@_-"/>
    <numFmt numFmtId="173" formatCode="0.0_)"/>
    <numFmt numFmtId="174" formatCode="#,##0.0"/>
    <numFmt numFmtId="175" formatCode="0_)"/>
    <numFmt numFmtId="176" formatCode="0.000_)"/>
    <numFmt numFmtId="177" formatCode="&quot;L.&quot;\ #,##0;[Red]\-&quot;L.&quot;\ #,##0"/>
    <numFmt numFmtId="178" formatCode="#,##0.0000_);\(#,##0.0000\)"/>
    <numFmt numFmtId="179" formatCode="_-* #,##0\ &quot;F&quot;_-;\-* #,##0\ &quot;F&quot;_-;_-* &quot;-&quot;\ &quot;F&quot;_-;_-@_-"/>
    <numFmt numFmtId="180" formatCode="0.00000_)"/>
    <numFmt numFmtId="181" formatCode="_-* #,##0\ _F_-;\-* #,##0\ _F_-;_-* &quot;-&quot;\ _F_-;_-@_-"/>
    <numFmt numFmtId="182" formatCode="&quot;\&quot;#,##0.00;[Red]\-&quot;\&quot;#,##0.00"/>
    <numFmt numFmtId="183" formatCode="0.00_);\(0.00\)"/>
    <numFmt numFmtId="184" formatCode="_([$€-2]* #,##0.00_);_([$€-2]* \(#,##0.00\);_([$€-2]* &quot;-&quot;??_)"/>
    <numFmt numFmtId="185" formatCode="_-* #,##0.00\ _F_-;\-* #,##0.00\ _F_-;_-* &quot;-&quot;??\ _F_-;_-@_-"/>
    <numFmt numFmtId="186" formatCode="_ * #,##0_)\ &quot;$&quot;_ ;_ * \(#,##0\)\ &quot;$&quot;_ ;_ * &quot;-&quot;_)\ &quot;$&quot;_ ;_ @_ "/>
    <numFmt numFmtId="187" formatCode="_ * #,##0.00_)\ &quot;$&quot;_ ;_ * \(#,##0.00\)\ &quot;$&quot;_ ;_ * &quot;-&quot;??_)\ &quot;$&quot;_ ;_ @_ "/>
    <numFmt numFmtId="188" formatCode="0.0000000000"/>
    <numFmt numFmtId="189" formatCode="&quot;Rs.&quot;\ #,##0;&quot;Rs.&quot;\ \-#,##0"/>
    <numFmt numFmtId="190" formatCode="_ [$₹-4009]\ * #,##0.00_ ;_ [$₹-4009]\ * \-#,##0.00_ ;_ [$₹-4009]\ * &quot;-&quot;??_ ;_ @_ "/>
    <numFmt numFmtId="191" formatCode="0.00_ "/>
    <numFmt numFmtId="192" formatCode="&quot;€&quot;#,##0;\-&quot;€&quot;#,##0"/>
    <numFmt numFmtId="193" formatCode="0.00;[Red]0.00"/>
    <numFmt numFmtId="194" formatCode="0.000;[Red]0.000"/>
    <numFmt numFmtId="195" formatCode="0.000000_)"/>
  </numFmts>
  <fonts count="80">
    <font>
      <sz val="11"/>
      <color theme="1"/>
      <name val="Calibri"/>
      <family val="2"/>
      <scheme val="minor"/>
    </font>
    <font>
      <sz val="11"/>
      <color theme="1"/>
      <name val="Calibri"/>
      <family val="2"/>
      <scheme val="minor"/>
    </font>
    <font>
      <sz val="10"/>
      <name val="Arial"/>
      <family val="2"/>
    </font>
    <font>
      <b/>
      <u/>
      <sz val="14"/>
      <name val="Times New Roman"/>
      <family val="1"/>
    </font>
    <font>
      <sz val="14"/>
      <name val="Microsoft Sans Serif"/>
      <family val="2"/>
    </font>
    <font>
      <sz val="11.5"/>
      <name val="Microsoft Sans Serif"/>
      <family val="2"/>
    </font>
    <font>
      <b/>
      <sz val="14"/>
      <name val="Times New Roman"/>
      <family val="1"/>
    </font>
    <font>
      <sz val="11"/>
      <name val="Microsoft Sans Serif"/>
      <family val="2"/>
    </font>
    <font>
      <sz val="14"/>
      <name val="Times New Roman"/>
      <family val="1"/>
    </font>
    <font>
      <sz val="14"/>
      <color theme="1"/>
      <name val="Times New Roman"/>
      <family val="1"/>
    </font>
    <font>
      <sz val="14"/>
      <color rgb="FF000000"/>
      <name val="Times New Roman"/>
      <family val="1"/>
    </font>
    <font>
      <sz val="14"/>
      <color indexed="8"/>
      <name val="Times New Roman"/>
      <family val="1"/>
    </font>
    <font>
      <b/>
      <sz val="14"/>
      <color indexed="8"/>
      <name val="Times New Roman"/>
      <family val="1"/>
    </font>
    <font>
      <sz val="12"/>
      <name val="Helv"/>
    </font>
    <font>
      <sz val="14"/>
      <color theme="1"/>
      <name val="Microsoft Sans Serif"/>
      <family val="2"/>
    </font>
    <font>
      <sz val="11"/>
      <color theme="1"/>
      <name val="Microsoft Sans Serif"/>
      <family val="2"/>
    </font>
    <font>
      <sz val="12"/>
      <name val="Times New Roman"/>
      <family val="1"/>
    </font>
    <font>
      <u/>
      <sz val="14"/>
      <name val="Times New Roman"/>
      <family val="1"/>
    </font>
    <font>
      <b/>
      <sz val="14"/>
      <color theme="1"/>
      <name val="Times New Roman"/>
      <family val="1"/>
    </font>
    <font>
      <b/>
      <sz val="11.5"/>
      <name val="Microsoft Sans Serif"/>
      <family val="2"/>
    </font>
    <font>
      <sz val="11"/>
      <name val="Times New Roman"/>
      <family val="1"/>
    </font>
    <font>
      <sz val="11"/>
      <color indexed="8"/>
      <name val="Calibri"/>
      <family val="2"/>
    </font>
    <font>
      <b/>
      <u/>
      <sz val="14"/>
      <color indexed="8"/>
      <name val="Times New Roman"/>
      <family val="1"/>
    </font>
    <font>
      <vertAlign val="superscript"/>
      <sz val="14"/>
      <name val="Times New Roman"/>
      <family val="1"/>
    </font>
    <font>
      <sz val="14"/>
      <color rgb="FFFF0000"/>
      <name val="Times New Roman"/>
      <family val="1"/>
    </font>
    <font>
      <sz val="12"/>
      <name val="Helv"/>
      <charset val="134"/>
    </font>
    <font>
      <b/>
      <vertAlign val="superscript"/>
      <sz val="14"/>
      <name val="Times New Roman"/>
      <family val="1"/>
    </font>
    <font>
      <vertAlign val="superscript"/>
      <sz val="14"/>
      <color indexed="8"/>
      <name val="Times New Roman"/>
      <family val="1"/>
    </font>
    <font>
      <sz val="14"/>
      <color theme="5"/>
      <name val="Times New Roman"/>
      <family val="1"/>
    </font>
    <font>
      <sz val="11"/>
      <name val="Arial"/>
      <family val="2"/>
    </font>
    <font>
      <u/>
      <sz val="10"/>
      <color indexed="12"/>
      <name val="Arial"/>
      <family val="2"/>
    </font>
    <font>
      <sz val="10"/>
      <name val="Helv"/>
      <charset val="204"/>
    </font>
    <font>
      <sz val="14"/>
      <color indexed="10"/>
      <name val="Times New Roman"/>
      <family val="1"/>
    </font>
    <font>
      <sz val="8"/>
      <name val="Arial"/>
      <family val="2"/>
    </font>
    <font>
      <b/>
      <i/>
      <sz val="16"/>
      <name val="Helv"/>
    </font>
    <font>
      <b/>
      <sz val="11"/>
      <name val="Times New Roman"/>
      <family val="1"/>
    </font>
    <font>
      <b/>
      <sz val="14"/>
      <color theme="0"/>
      <name val="Times New Roman"/>
      <family val="1"/>
    </font>
    <font>
      <sz val="14"/>
      <color theme="0"/>
      <name val="Times New Roman"/>
      <family val="1"/>
    </font>
    <font>
      <sz val="11"/>
      <name val="?? ??"/>
      <family val="1"/>
      <charset val="128"/>
    </font>
    <font>
      <sz val="14"/>
      <name val="Terminal"/>
      <family val="3"/>
      <charset val="128"/>
    </font>
    <font>
      <sz val="10"/>
      <name val="Helv"/>
      <family val="2"/>
    </font>
    <font>
      <sz val="14"/>
      <name val="AngsanaUPC"/>
      <family val="1"/>
    </font>
    <font>
      <sz val="12"/>
      <name val="Arial"/>
      <family val="2"/>
    </font>
    <font>
      <sz val="12"/>
      <name val="¹ÙÅÁÃ¼"/>
      <charset val="129"/>
    </font>
    <font>
      <sz val="9"/>
      <name val="Bookman Old Style"/>
      <family val="1"/>
    </font>
    <font>
      <sz val="12"/>
      <name val="HP-TIMES"/>
    </font>
    <font>
      <sz val="10"/>
      <color indexed="10"/>
      <name val="Arial"/>
      <family val="2"/>
    </font>
    <font>
      <sz val="12"/>
      <name val="Gill Sans"/>
      <family val="2"/>
    </font>
    <font>
      <b/>
      <sz val="12"/>
      <name val="Arial"/>
      <family val="2"/>
    </font>
    <font>
      <u/>
      <sz val="7.5"/>
      <color indexed="12"/>
      <name val="Arial"/>
      <family val="2"/>
    </font>
    <font>
      <u/>
      <sz val="9"/>
      <color indexed="12"/>
      <name val="Arial"/>
      <family val="2"/>
    </font>
    <font>
      <b/>
      <sz val="14"/>
      <name val="HP-TIMES"/>
    </font>
    <font>
      <sz val="7"/>
      <name val="Small Fonts"/>
      <family val="2"/>
    </font>
    <font>
      <sz val="11"/>
      <color theme="1"/>
      <name val="Calibri"/>
      <family val="2"/>
      <charset val="1"/>
      <scheme val="minor"/>
    </font>
    <font>
      <sz val="12"/>
      <color theme="1"/>
      <name val="Times New Roman"/>
      <family val="2"/>
    </font>
    <font>
      <sz val="11"/>
      <color rgb="FF000000"/>
      <name val="Calibri"/>
      <family val="2"/>
    </font>
    <font>
      <sz val="12"/>
      <name val="Helv"/>
      <family val="2"/>
    </font>
    <font>
      <b/>
      <sz val="10"/>
      <name val="Arial CE"/>
      <family val="2"/>
      <charset val="238"/>
    </font>
    <font>
      <u/>
      <sz val="9"/>
      <color indexed="36"/>
      <name val="Arial"/>
      <family val="2"/>
    </font>
    <font>
      <sz val="10"/>
      <name val="MS Sans Serif"/>
      <family val="2"/>
    </font>
    <font>
      <sz val="12"/>
      <name val="Univers (WN)"/>
    </font>
    <font>
      <sz val="24"/>
      <color indexed="13"/>
      <name val="Helv"/>
    </font>
    <font>
      <sz val="12"/>
      <name val="華康粗圓體"/>
      <family val="3"/>
      <charset val="136"/>
    </font>
    <font>
      <sz val="11"/>
      <name val="ＭＳ 明朝"/>
      <family val="1"/>
      <charset val="128"/>
    </font>
    <font>
      <sz val="10"/>
      <name val="ＭＳ ゴシック"/>
      <family val="3"/>
      <charset val="128"/>
    </font>
    <font>
      <sz val="12"/>
      <color theme="1"/>
      <name val="Times New Roman"/>
      <family val="1"/>
    </font>
    <font>
      <u/>
      <sz val="11"/>
      <color theme="10"/>
      <name val="Calibri"/>
      <family val="2"/>
    </font>
    <font>
      <sz val="12"/>
      <color theme="1"/>
      <name val="Calibri"/>
      <family val="2"/>
      <scheme val="minor"/>
    </font>
    <font>
      <sz val="10"/>
      <name val="Helv"/>
    </font>
    <font>
      <u/>
      <sz val="12"/>
      <color theme="10"/>
      <name val="Helv"/>
    </font>
    <font>
      <u/>
      <sz val="12"/>
      <color theme="11"/>
      <name val="Helv"/>
    </font>
    <font>
      <sz val="20"/>
      <color indexed="8"/>
      <name val="Arial"/>
      <family val="2"/>
    </font>
    <font>
      <b/>
      <sz val="20"/>
      <color indexed="8"/>
      <name val="Arial"/>
      <family val="2"/>
    </font>
    <font>
      <sz val="18"/>
      <color indexed="8"/>
      <name val="Times New Roman"/>
      <family val="1"/>
    </font>
    <font>
      <b/>
      <u/>
      <sz val="18"/>
      <color indexed="8"/>
      <name val="Times New Roman"/>
      <family val="1"/>
    </font>
    <font>
      <b/>
      <sz val="18"/>
      <color indexed="8"/>
      <name val="Times New Roman"/>
      <family val="1"/>
    </font>
    <font>
      <sz val="18"/>
      <name val="Times New Roman"/>
      <family val="1"/>
    </font>
    <font>
      <b/>
      <sz val="16"/>
      <name val="Times New Roman"/>
      <family val="1"/>
    </font>
    <font>
      <vertAlign val="superscript"/>
      <sz val="11"/>
      <name val="Times New Roman"/>
      <family val="1"/>
    </font>
    <font>
      <b/>
      <vertAlign val="superscript"/>
      <sz val="11"/>
      <name val="Times New Roman"/>
      <family val="1"/>
    </font>
  </fonts>
  <fills count="9">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indexed="22"/>
        <bgColor indexed="64"/>
      </patternFill>
    </fill>
    <fill>
      <patternFill patternType="solid">
        <fgColor indexed="26"/>
        <bgColor indexed="64"/>
      </patternFill>
    </fill>
    <fill>
      <patternFill patternType="solid">
        <fgColor indexed="13"/>
      </patternFill>
    </fill>
    <fill>
      <patternFill patternType="solid">
        <fgColor indexed="12"/>
      </patternFill>
    </fill>
  </fills>
  <borders count="42">
    <border>
      <left/>
      <right/>
      <top/>
      <bottom/>
      <diagonal/>
    </border>
    <border>
      <left style="thin">
        <color indexed="64"/>
      </left>
      <right style="thin">
        <color indexed="64"/>
      </right>
      <top style="thin">
        <color indexed="64"/>
      </top>
      <bottom style="thin">
        <color indexed="64"/>
      </bottom>
      <diagonal/>
    </border>
    <border>
      <left style="hair">
        <color auto="1"/>
      </left>
      <right style="thin">
        <color auto="1"/>
      </right>
      <top style="hair">
        <color auto="1"/>
      </top>
      <bottom style="hair">
        <color auto="1"/>
      </bottom>
      <diagonal/>
    </border>
    <border>
      <left/>
      <right/>
      <top style="thin">
        <color auto="1"/>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style="thin">
        <color indexed="64"/>
      </left>
      <right style="thin">
        <color indexed="64"/>
      </right>
      <top/>
      <bottom style="hair">
        <color indexed="64"/>
      </bottom>
      <diagonal/>
    </border>
    <border>
      <left/>
      <right/>
      <top style="medium">
        <color indexed="64"/>
      </top>
      <bottom style="medium">
        <color indexed="64"/>
      </bottom>
      <diagonal/>
    </border>
    <border>
      <left style="thin">
        <color auto="1"/>
      </left>
      <right style="thin">
        <color auto="1"/>
      </right>
      <top style="thin">
        <color auto="1"/>
      </top>
      <bottom style="thin">
        <color auto="1"/>
      </bottom>
      <diagonal/>
    </border>
    <border>
      <left style="thin">
        <color indexed="8"/>
      </left>
      <right style="thin">
        <color indexed="8"/>
      </right>
      <top style="double">
        <color indexed="8"/>
      </top>
      <bottom style="thin">
        <color indexed="8"/>
      </bottom>
      <diagonal/>
    </border>
    <border>
      <left style="hair">
        <color indexed="64"/>
      </left>
      <right style="hair">
        <color indexed="64"/>
      </right>
      <top style="hair">
        <color indexed="64"/>
      </top>
      <bottom style="hair">
        <color indexed="64"/>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auto="1"/>
      </bottom>
      <diagonal/>
    </border>
    <border>
      <left style="thin">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style="hair">
        <color auto="1"/>
      </top>
      <bottom style="thin">
        <color auto="1"/>
      </bottom>
      <diagonal/>
    </border>
    <border>
      <left style="hair">
        <color indexed="64"/>
      </left>
      <right/>
      <top style="hair">
        <color indexed="64"/>
      </top>
      <bottom style="hair">
        <color auto="1"/>
      </bottom>
      <diagonal/>
    </border>
    <border>
      <left/>
      <right/>
      <top style="hair">
        <color indexed="64"/>
      </top>
      <bottom style="hair">
        <color auto="1"/>
      </bottom>
      <diagonal/>
    </border>
    <border>
      <left/>
      <right style="thin">
        <color auto="1"/>
      </right>
      <top style="hair">
        <color indexed="64"/>
      </top>
      <bottom style="hair">
        <color auto="1"/>
      </bottom>
      <diagonal/>
    </border>
    <border>
      <left style="thin">
        <color auto="1"/>
      </left>
      <right/>
      <top style="hair">
        <color auto="1"/>
      </top>
      <bottom style="hair">
        <color auto="1"/>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s>
  <cellStyleXfs count="1434">
    <xf numFmtId="0" fontId="0" fillId="0" borderId="0"/>
    <xf numFmtId="172" fontId="1" fillId="0" borderId="0" applyFont="0" applyFill="0" applyBorder="0" applyAlignment="0" applyProtection="0"/>
    <xf numFmtId="0" fontId="2" fillId="0" borderId="0"/>
    <xf numFmtId="0" fontId="13" fillId="0" borderId="0"/>
    <xf numFmtId="0" fontId="2" fillId="0" borderId="0"/>
    <xf numFmtId="0" fontId="2" fillId="0" borderId="0"/>
    <xf numFmtId="0" fontId="2" fillId="0" borderId="0"/>
    <xf numFmtId="0" fontId="16" fillId="0" borderId="0"/>
    <xf numFmtId="0" fontId="1" fillId="0" borderId="0"/>
    <xf numFmtId="0" fontId="2" fillId="0" borderId="0"/>
    <xf numFmtId="170" fontId="13" fillId="0" borderId="0"/>
    <xf numFmtId="0" fontId="1" fillId="0" borderId="0"/>
    <xf numFmtId="0" fontId="1" fillId="0" borderId="0"/>
    <xf numFmtId="0" fontId="2" fillId="0" borderId="0"/>
    <xf numFmtId="0" fontId="16" fillId="0" borderId="0"/>
    <xf numFmtId="0" fontId="1" fillId="0" borderId="0"/>
    <xf numFmtId="0" fontId="1" fillId="0" borderId="0"/>
    <xf numFmtId="0" fontId="16" fillId="0" borderId="0"/>
    <xf numFmtId="0" fontId="16" fillId="0" borderId="0"/>
    <xf numFmtId="0" fontId="16" fillId="0" borderId="0"/>
    <xf numFmtId="0" fontId="20" fillId="0" borderId="0"/>
    <xf numFmtId="0" fontId="16" fillId="0" borderId="0"/>
    <xf numFmtId="0" fontId="16" fillId="0" borderId="0"/>
    <xf numFmtId="0" fontId="2" fillId="0" borderId="0"/>
    <xf numFmtId="9" fontId="16" fillId="0" borderId="0" applyFont="0" applyFill="0" applyBorder="0" applyAlignment="0" applyProtection="0"/>
    <xf numFmtId="9" fontId="21" fillId="0" borderId="0" applyFont="0" applyFill="0" applyBorder="0" applyAlignment="0" applyProtection="0"/>
    <xf numFmtId="0" fontId="2" fillId="0" borderId="0"/>
    <xf numFmtId="0" fontId="2" fillId="0" borderId="0"/>
    <xf numFmtId="0" fontId="2" fillId="0" borderId="0"/>
    <xf numFmtId="0" fontId="13" fillId="0" borderId="0"/>
    <xf numFmtId="0" fontId="1" fillId="0" borderId="0"/>
    <xf numFmtId="169" fontId="25" fillId="0" borderId="0"/>
    <xf numFmtId="169" fontId="13" fillId="0" borderId="0"/>
    <xf numFmtId="0" fontId="2" fillId="0" borderId="0"/>
    <xf numFmtId="0" fontId="1" fillId="0" borderId="0"/>
    <xf numFmtId="0" fontId="16" fillId="0" borderId="0"/>
    <xf numFmtId="0" fontId="13" fillId="0" borderId="0"/>
    <xf numFmtId="0" fontId="2" fillId="0" borderId="0"/>
    <xf numFmtId="0" fontId="16" fillId="0" borderId="0"/>
    <xf numFmtId="166" fontId="13" fillId="0" borderId="0"/>
    <xf numFmtId="174" fontId="25" fillId="0" borderId="0"/>
    <xf numFmtId="0" fontId="2" fillId="0" borderId="0"/>
    <xf numFmtId="0" fontId="13" fillId="0" borderId="0"/>
    <xf numFmtId="168" fontId="29" fillId="0" borderId="0" applyFont="0" applyFill="0" applyBorder="0" applyAlignment="0" applyProtection="0"/>
    <xf numFmtId="168" fontId="2" fillId="0" borderId="0" applyFont="0" applyFill="0" applyBorder="0" applyAlignment="0" applyProtection="0"/>
    <xf numFmtId="0"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167" fontId="2" fillId="0" borderId="0" applyFont="0" applyFill="0" applyBorder="0" applyAlignment="0" applyProtection="0"/>
    <xf numFmtId="0" fontId="30" fillId="0" borderId="0" applyNumberFormat="0" applyFill="0" applyBorder="0" applyAlignment="0" applyProtection="0">
      <alignment vertical="top"/>
      <protection locked="0"/>
    </xf>
    <xf numFmtId="0" fontId="16" fillId="0" borderId="0"/>
    <xf numFmtId="0" fontId="13" fillId="0" borderId="0"/>
    <xf numFmtId="0" fontId="2" fillId="0" borderId="0"/>
    <xf numFmtId="0" fontId="1" fillId="0" borderId="0"/>
    <xf numFmtId="0" fontId="1" fillId="0" borderId="0"/>
    <xf numFmtId="0" fontId="1" fillId="0" borderId="0"/>
    <xf numFmtId="0" fontId="1" fillId="0" borderId="0"/>
    <xf numFmtId="0" fontId="25" fillId="0" borderId="0"/>
    <xf numFmtId="171" fontId="25" fillId="0" borderId="0"/>
    <xf numFmtId="164" fontId="25" fillId="0" borderId="0"/>
    <xf numFmtId="170" fontId="25" fillId="0" borderId="0"/>
    <xf numFmtId="169" fontId="25" fillId="0" borderId="0"/>
    <xf numFmtId="167" fontId="25" fillId="0" borderId="0"/>
    <xf numFmtId="0" fontId="1" fillId="0" borderId="0"/>
    <xf numFmtId="0" fontId="2" fillId="0" borderId="0"/>
    <xf numFmtId="0" fontId="2" fillId="0" borderId="0"/>
    <xf numFmtId="0" fontId="2" fillId="0" borderId="0"/>
    <xf numFmtId="0" fontId="2" fillId="0" borderId="0"/>
    <xf numFmtId="0" fontId="25" fillId="0" borderId="0"/>
    <xf numFmtId="0" fontId="25" fillId="0" borderId="0"/>
    <xf numFmtId="0" fontId="1" fillId="0" borderId="0"/>
    <xf numFmtId="0" fontId="1" fillId="0" borderId="0"/>
    <xf numFmtId="0" fontId="1" fillId="0" borderId="0"/>
    <xf numFmtId="0" fontId="1" fillId="0" borderId="0"/>
    <xf numFmtId="171" fontId="25" fillId="0" borderId="0"/>
    <xf numFmtId="170" fontId="13"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6" fillId="0" borderId="0"/>
    <xf numFmtId="9" fontId="21" fillId="0" borderId="0" applyFont="0" applyFill="0" applyBorder="0" applyAlignment="0" applyProtection="0"/>
    <xf numFmtId="9" fontId="16" fillId="0" borderId="0" applyFont="0" applyFill="0" applyBorder="0" applyAlignment="0" applyProtection="0"/>
    <xf numFmtId="0" fontId="31" fillId="0" borderId="0"/>
    <xf numFmtId="0" fontId="13" fillId="0" borderId="0"/>
    <xf numFmtId="0" fontId="2" fillId="0" borderId="0"/>
    <xf numFmtId="171" fontId="13" fillId="0" borderId="0"/>
    <xf numFmtId="0" fontId="1" fillId="0" borderId="0"/>
    <xf numFmtId="171" fontId="13" fillId="0" borderId="0"/>
    <xf numFmtId="9" fontId="2" fillId="0" borderId="0" applyFont="0" applyFill="0" applyBorder="0" applyAlignment="0" applyProtection="0"/>
    <xf numFmtId="0" fontId="2" fillId="0" borderId="0"/>
    <xf numFmtId="38" fontId="33" fillId="5" borderId="0" applyNumberFormat="0" applyBorder="0" applyAlignment="0" applyProtection="0"/>
    <xf numFmtId="10" fontId="33" fillId="6" borderId="1" applyNumberFormat="0" applyBorder="0" applyAlignment="0" applyProtection="0"/>
    <xf numFmtId="170" fontId="34" fillId="0" borderId="0"/>
    <xf numFmtId="0" fontId="1" fillId="0" borderId="0"/>
    <xf numFmtId="0" fontId="2" fillId="0" borderId="0"/>
    <xf numFmtId="5" fontId="13" fillId="0" borderId="0"/>
    <xf numFmtId="5" fontId="13" fillId="0" borderId="0"/>
    <xf numFmtId="5" fontId="13" fillId="0" borderId="0"/>
    <xf numFmtId="0" fontId="1" fillId="0" borderId="0"/>
    <xf numFmtId="10" fontId="2" fillId="0" borderId="0" applyFont="0" applyFill="0" applyBorder="0" applyAlignment="0" applyProtection="0"/>
    <xf numFmtId="9" fontId="2" fillId="0" borderId="0" applyFont="0" applyFill="0" applyBorder="0" applyAlignment="0" applyProtection="0"/>
    <xf numFmtId="40" fontId="35" fillId="0" borderId="0"/>
    <xf numFmtId="0" fontId="2" fillId="0" borderId="0"/>
    <xf numFmtId="0" fontId="1" fillId="0" borderId="0"/>
    <xf numFmtId="0" fontId="2" fillId="0" borderId="0"/>
    <xf numFmtId="174" fontId="2" fillId="0" borderId="0" applyFont="0" applyFill="0" applyBorder="0" applyAlignment="0" applyProtection="0"/>
    <xf numFmtId="177"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174" fontId="2" fillId="0" borderId="0" applyFont="0" applyFill="0" applyBorder="0" applyAlignment="0" applyProtection="0"/>
    <xf numFmtId="40" fontId="38" fillId="0" borderId="0" applyFont="0" applyFill="0" applyBorder="0" applyAlignment="0" applyProtection="0"/>
    <xf numFmtId="38" fontId="38" fillId="0" borderId="0" applyFont="0" applyFill="0" applyBorder="0" applyAlignment="0" applyProtection="0"/>
    <xf numFmtId="0" fontId="39" fillId="0" borderId="0"/>
    <xf numFmtId="0" fontId="31" fillId="0" borderId="0"/>
    <xf numFmtId="0" fontId="31" fillId="0" borderId="0"/>
    <xf numFmtId="0" fontId="40" fillId="0" borderId="0"/>
    <xf numFmtId="0" fontId="2" fillId="0" borderId="0"/>
    <xf numFmtId="0" fontId="2" fillId="0" borderId="0"/>
    <xf numFmtId="9" fontId="41" fillId="0" borderId="0"/>
    <xf numFmtId="9" fontId="41" fillId="0" borderId="0"/>
    <xf numFmtId="9" fontId="41" fillId="0" borderId="0"/>
    <xf numFmtId="9" fontId="41" fillId="0" borderId="0"/>
    <xf numFmtId="0" fontId="33" fillId="0" borderId="0" applyNumberFormat="0" applyAlignment="0"/>
    <xf numFmtId="178" fontId="41" fillId="0" borderId="0" applyFont="0" applyFill="0" applyBorder="0" applyAlignment="0" applyProtection="0"/>
    <xf numFmtId="179" fontId="41" fillId="0" borderId="0" applyFont="0" applyFill="0" applyBorder="0" applyAlignment="0" applyProtection="0"/>
    <xf numFmtId="180" fontId="41" fillId="0" borderId="0" applyFont="0" applyFill="0" applyBorder="0" applyAlignment="0" applyProtection="0"/>
    <xf numFmtId="181" fontId="41" fillId="0" borderId="0" applyFont="0" applyFill="0" applyBorder="0" applyAlignment="0" applyProtection="0"/>
    <xf numFmtId="0" fontId="42" fillId="0" borderId="0"/>
    <xf numFmtId="0" fontId="43"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82" fontId="2" fillId="0" borderId="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1" fillId="0" borderId="0" applyFont="0" applyFill="0" applyBorder="0" applyAlignment="0" applyProtection="0"/>
    <xf numFmtId="183" fontId="2" fillId="0" borderId="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8" fontId="44" fillId="0" borderId="0" applyFont="0" applyFill="0" applyBorder="0" applyAlignment="0" applyProtection="0"/>
    <xf numFmtId="168" fontId="44" fillId="0" borderId="0" applyFont="0" applyFill="0" applyBorder="0" applyAlignment="0" applyProtection="0"/>
    <xf numFmtId="168" fontId="44" fillId="0" borderId="0" applyFont="0" applyFill="0" applyBorder="0" applyAlignment="0" applyProtection="0"/>
    <xf numFmtId="168" fontId="44" fillId="0" borderId="0" applyFont="0" applyFill="0" applyBorder="0" applyAlignment="0" applyProtection="0"/>
    <xf numFmtId="168" fontId="2" fillId="0" borderId="0" applyFont="0" applyFill="0" applyBorder="0" applyAlignment="0" applyProtection="0"/>
    <xf numFmtId="168" fontId="44" fillId="0" borderId="0" applyFont="0" applyFill="0" applyBorder="0" applyAlignment="0" applyProtection="0"/>
    <xf numFmtId="168" fontId="44" fillId="0" borderId="0" applyFont="0" applyFill="0" applyBorder="0" applyAlignment="0" applyProtection="0"/>
    <xf numFmtId="168" fontId="44" fillId="0" borderId="0" applyFont="0" applyFill="0" applyBorder="0" applyAlignment="0" applyProtection="0"/>
    <xf numFmtId="168" fontId="2" fillId="0" borderId="0" applyFont="0" applyFill="0" applyBorder="0" applyAlignment="0" applyProtection="0"/>
    <xf numFmtId="168" fontId="1" fillId="0" borderId="0" applyFont="0" applyFill="0" applyBorder="0" applyAlignment="0" applyProtection="0"/>
    <xf numFmtId="0" fontId="45" fillId="0" borderId="0"/>
    <xf numFmtId="0" fontId="45" fillId="0" borderId="17"/>
    <xf numFmtId="0" fontId="45" fillId="0" borderId="17"/>
    <xf numFmtId="0" fontId="45" fillId="0" borderId="17"/>
    <xf numFmtId="0" fontId="45" fillId="0" borderId="17"/>
    <xf numFmtId="0" fontId="45" fillId="0" borderId="17"/>
    <xf numFmtId="0" fontId="45" fillId="0" borderId="17"/>
    <xf numFmtId="184" fontId="2" fillId="0" borderId="0" applyFont="0" applyFill="0" applyBorder="0" applyAlignment="0" applyProtection="0"/>
    <xf numFmtId="184" fontId="2" fillId="0" borderId="0" applyFont="0" applyFill="0" applyBorder="0" applyAlignment="0" applyProtection="0"/>
    <xf numFmtId="184" fontId="2" fillId="0" borderId="0" applyFont="0" applyFill="0" applyBorder="0" applyAlignment="0" applyProtection="0"/>
    <xf numFmtId="184" fontId="2" fillId="0" borderId="0" applyFont="0" applyFill="0" applyBorder="0" applyAlignment="0" applyProtection="0"/>
    <xf numFmtId="0" fontId="21" fillId="0" borderId="0"/>
    <xf numFmtId="0" fontId="21" fillId="0" borderId="0"/>
    <xf numFmtId="0" fontId="21" fillId="0" borderId="0"/>
    <xf numFmtId="0" fontId="21" fillId="0" borderId="0"/>
    <xf numFmtId="0" fontId="21" fillId="0" borderId="0"/>
    <xf numFmtId="174" fontId="46" fillId="0" borderId="18">
      <alignment horizontal="right"/>
    </xf>
    <xf numFmtId="174" fontId="46" fillId="0" borderId="18">
      <alignment horizontal="right"/>
    </xf>
    <xf numFmtId="174" fontId="46" fillId="0" borderId="18">
      <alignment horizontal="right"/>
    </xf>
    <xf numFmtId="174" fontId="46" fillId="0" borderId="18">
      <alignment horizontal="right"/>
    </xf>
    <xf numFmtId="2" fontId="47" fillId="0" borderId="1">
      <alignment horizontal="center" vertical="top" wrapText="1"/>
    </xf>
    <xf numFmtId="2" fontId="47" fillId="0" borderId="1">
      <alignment horizontal="center" vertical="top" wrapText="1"/>
    </xf>
    <xf numFmtId="2" fontId="47" fillId="0" borderId="1">
      <alignment horizontal="center" vertical="top" wrapText="1"/>
    </xf>
    <xf numFmtId="2" fontId="47" fillId="0" borderId="1">
      <alignment horizontal="center" vertical="top" wrapText="1"/>
    </xf>
    <xf numFmtId="2" fontId="47" fillId="0" borderId="1">
      <alignment horizontal="center" vertical="top" wrapText="1"/>
    </xf>
    <xf numFmtId="2" fontId="47" fillId="0" borderId="1">
      <alignment horizontal="center" vertical="top" wrapText="1"/>
    </xf>
    <xf numFmtId="2" fontId="47" fillId="0" borderId="1">
      <alignment horizontal="center" vertical="top" wrapText="1"/>
    </xf>
    <xf numFmtId="2" fontId="47" fillId="0" borderId="1">
      <alignment horizontal="center" vertical="top" wrapText="1"/>
    </xf>
    <xf numFmtId="0" fontId="48" fillId="0" borderId="19" applyNumberFormat="0" applyAlignment="0" applyProtection="0">
      <alignment horizontal="left" vertical="center"/>
    </xf>
    <xf numFmtId="0" fontId="48" fillId="0" borderId="8">
      <alignment horizontal="left" vertical="center"/>
    </xf>
    <xf numFmtId="0" fontId="48" fillId="0" borderId="8">
      <alignment horizontal="left" vertical="center"/>
    </xf>
    <xf numFmtId="0" fontId="48" fillId="0" borderId="8">
      <alignment horizontal="left" vertical="center"/>
    </xf>
    <xf numFmtId="0" fontId="48" fillId="0" borderId="8">
      <alignment horizontal="left" vertical="center"/>
    </xf>
    <xf numFmtId="0" fontId="48" fillId="0" borderId="8">
      <alignment horizontal="left" vertical="center"/>
    </xf>
    <xf numFmtId="0" fontId="48" fillId="0" borderId="8">
      <alignment horizontal="left" vertical="center"/>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49"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0" fontId="50" fillId="0" borderId="0" applyNumberFormat="0" applyFill="0" applyBorder="0" applyAlignment="0" applyProtection="0">
      <alignment vertical="top"/>
      <protection locked="0"/>
    </xf>
    <xf numFmtId="10" fontId="33" fillId="6" borderId="1" applyNumberFormat="0" applyBorder="0" applyAlignment="0" applyProtection="0"/>
    <xf numFmtId="10" fontId="33" fillId="6" borderId="1" applyNumberFormat="0" applyBorder="0" applyAlignment="0" applyProtection="0"/>
    <xf numFmtId="10" fontId="33" fillId="6" borderId="1" applyNumberFormat="0" applyBorder="0" applyAlignment="0" applyProtection="0"/>
    <xf numFmtId="10" fontId="33" fillId="6" borderId="1" applyNumberFormat="0" applyBorder="0" applyAlignment="0" applyProtection="0"/>
    <xf numFmtId="10" fontId="33" fillId="6" borderId="1" applyNumberFormat="0" applyBorder="0" applyAlignment="0" applyProtection="0"/>
    <xf numFmtId="10" fontId="33" fillId="6" borderId="1" applyNumberFormat="0" applyBorder="0" applyAlignment="0" applyProtection="0"/>
    <xf numFmtId="169" fontId="47" fillId="0" borderId="1">
      <alignment horizontal="right" vertical="center" wrapText="1"/>
    </xf>
    <xf numFmtId="169" fontId="47" fillId="0" borderId="1">
      <alignment horizontal="right" vertical="center" wrapText="1"/>
    </xf>
    <xf numFmtId="169" fontId="47" fillId="0" borderId="1">
      <alignment horizontal="right" vertical="center" wrapText="1"/>
    </xf>
    <xf numFmtId="169" fontId="47" fillId="0" borderId="1">
      <alignment horizontal="right" vertical="center" wrapText="1"/>
    </xf>
    <xf numFmtId="169" fontId="47" fillId="0" borderId="1">
      <alignment horizontal="right" vertical="center" wrapText="1"/>
    </xf>
    <xf numFmtId="169" fontId="47" fillId="0" borderId="1">
      <alignment horizontal="right" vertical="center" wrapText="1"/>
    </xf>
    <xf numFmtId="169" fontId="47" fillId="0" borderId="1">
      <alignment horizontal="right" vertical="center" wrapText="1"/>
    </xf>
    <xf numFmtId="0" fontId="51" fillId="7" borderId="17"/>
    <xf numFmtId="0" fontId="51" fillId="7" borderId="17"/>
    <xf numFmtId="0" fontId="51" fillId="7" borderId="17"/>
    <xf numFmtId="0" fontId="51" fillId="7" borderId="17"/>
    <xf numFmtId="0" fontId="51" fillId="7" borderId="17"/>
    <xf numFmtId="0" fontId="51" fillId="7" borderId="17"/>
    <xf numFmtId="0" fontId="42" fillId="0" borderId="0"/>
    <xf numFmtId="181" fontId="2" fillId="0" borderId="0" applyFont="0" applyFill="0" applyBorder="0" applyAlignment="0" applyProtection="0"/>
    <xf numFmtId="185" fontId="2" fillId="0" borderId="0" applyFont="0" applyFill="0" applyBorder="0" applyAlignment="0" applyProtection="0"/>
    <xf numFmtId="186" fontId="2" fillId="0" borderId="0" applyFont="0" applyFill="0" applyBorder="0" applyAlignment="0" applyProtection="0"/>
    <xf numFmtId="187" fontId="2" fillId="0" borderId="0" applyFont="0" applyFill="0" applyBorder="0" applyAlignment="0" applyProtection="0"/>
    <xf numFmtId="37" fontId="52" fillId="0" borderId="0"/>
    <xf numFmtId="37" fontId="52" fillId="0" borderId="0"/>
    <xf numFmtId="37" fontId="52" fillId="0" borderId="0"/>
    <xf numFmtId="37" fontId="52" fillId="0" borderId="0"/>
    <xf numFmtId="188" fontId="2" fillId="0" borderId="0"/>
    <xf numFmtId="188" fontId="2" fillId="0" borderId="0"/>
    <xf numFmtId="188" fontId="2" fillId="0" borderId="0"/>
    <xf numFmtId="188" fontId="2" fillId="0" borderId="0"/>
    <xf numFmtId="188" fontId="2" fillId="0" borderId="0"/>
    <xf numFmtId="188" fontId="2" fillId="0" borderId="0"/>
    <xf numFmtId="170" fontId="34" fillId="0" borderId="0"/>
    <xf numFmtId="188" fontId="2" fillId="0" borderId="0"/>
    <xf numFmtId="188" fontId="2" fillId="0" borderId="0"/>
    <xf numFmtId="170" fontId="34" fillId="0" borderId="0"/>
    <xf numFmtId="170" fontId="34" fillId="0" borderId="0"/>
    <xf numFmtId="171" fontId="13" fillId="0" borderId="0"/>
    <xf numFmtId="0" fontId="2" fillId="0" borderId="0"/>
    <xf numFmtId="0" fontId="2" fillId="0" borderId="0"/>
    <xf numFmtId="0" fontId="2" fillId="0" borderId="0"/>
    <xf numFmtId="0" fontId="2" fillId="0" borderId="0"/>
    <xf numFmtId="0" fontId="2" fillId="0" borderId="0"/>
    <xf numFmtId="0" fontId="2" fillId="0" borderId="0"/>
    <xf numFmtId="166" fontId="13"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169" fontId="13" fillId="0" borderId="0"/>
    <xf numFmtId="169" fontId="13" fillId="0" borderId="0"/>
    <xf numFmtId="0" fontId="16" fillId="0" borderId="0"/>
    <xf numFmtId="0" fontId="16" fillId="0" borderId="0"/>
    <xf numFmtId="180" fontId="13" fillId="0" borderId="0"/>
    <xf numFmtId="0" fontId="53" fillId="0" borderId="0"/>
    <xf numFmtId="0" fontId="2" fillId="0" borderId="0"/>
    <xf numFmtId="0" fontId="2" fillId="0" borderId="0"/>
    <xf numFmtId="0" fontId="2" fillId="0" borderId="0"/>
    <xf numFmtId="0" fontId="53" fillId="0" borderId="0"/>
    <xf numFmtId="0" fontId="1" fillId="0" borderId="0"/>
    <xf numFmtId="189" fontId="13" fillId="0" borderId="0"/>
    <xf numFmtId="0" fontId="1" fillId="0" borderId="0"/>
    <xf numFmtId="0" fontId="2" fillId="0" borderId="0"/>
    <xf numFmtId="0" fontId="2" fillId="0" borderId="0"/>
    <xf numFmtId="0" fontId="2" fillId="0" borderId="0"/>
    <xf numFmtId="0" fontId="1" fillId="0" borderId="0"/>
    <xf numFmtId="189" fontId="13" fillId="0" borderId="0"/>
    <xf numFmtId="0" fontId="1" fillId="0" borderId="0"/>
    <xf numFmtId="0" fontId="1" fillId="0" borderId="0"/>
    <xf numFmtId="0" fontId="1" fillId="0" borderId="0"/>
    <xf numFmtId="0" fontId="1" fillId="0" borderId="0"/>
    <xf numFmtId="0" fontId="13" fillId="0" borderId="0"/>
    <xf numFmtId="180" fontId="13" fillId="0" borderId="0"/>
    <xf numFmtId="180" fontId="13" fillId="0" borderId="0"/>
    <xf numFmtId="0" fontId="13" fillId="0" borderId="0"/>
    <xf numFmtId="180" fontId="13" fillId="0" borderId="0"/>
    <xf numFmtId="180" fontId="13" fillId="0" borderId="0"/>
    <xf numFmtId="0" fontId="1" fillId="0" borderId="0"/>
    <xf numFmtId="0" fontId="1" fillId="0" borderId="0"/>
    <xf numFmtId="0" fontId="13" fillId="0" borderId="0"/>
    <xf numFmtId="0" fontId="13" fillId="0" borderId="0"/>
    <xf numFmtId="180" fontId="13" fillId="0" borderId="0"/>
    <xf numFmtId="180" fontId="13" fillId="0" borderId="0"/>
    <xf numFmtId="180" fontId="13" fillId="0" borderId="0"/>
    <xf numFmtId="0" fontId="13" fillId="0" borderId="0"/>
    <xf numFmtId="181" fontId="13" fillId="0" borderId="0"/>
    <xf numFmtId="0" fontId="1" fillId="0" borderId="0"/>
    <xf numFmtId="0" fontId="1" fillId="0" borderId="0"/>
    <xf numFmtId="181" fontId="13" fillId="0" borderId="0"/>
    <xf numFmtId="0" fontId="1" fillId="0" borderId="0"/>
    <xf numFmtId="0" fontId="1" fillId="0" borderId="0"/>
    <xf numFmtId="181" fontId="13" fillId="0" borderId="0"/>
    <xf numFmtId="190" fontId="13" fillId="0" borderId="0"/>
    <xf numFmtId="174" fontId="13" fillId="0" borderId="0"/>
    <xf numFmtId="174" fontId="13" fillId="0" borderId="0"/>
    <xf numFmtId="190" fontId="13" fillId="0" borderId="0"/>
    <xf numFmtId="190" fontId="13" fillId="0" borderId="0"/>
    <xf numFmtId="0" fontId="13" fillId="0" borderId="0"/>
    <xf numFmtId="190" fontId="13" fillId="0" borderId="0"/>
    <xf numFmtId="189" fontId="13" fillId="0" borderId="0"/>
    <xf numFmtId="189" fontId="13" fillId="0" borderId="0"/>
    <xf numFmtId="170" fontId="13" fillId="0" borderId="0"/>
    <xf numFmtId="189" fontId="13" fillId="0" borderId="0"/>
    <xf numFmtId="0" fontId="13" fillId="0" borderId="0"/>
    <xf numFmtId="0" fontId="2" fillId="0" borderId="0"/>
    <xf numFmtId="168" fontId="13" fillId="0" borderId="0"/>
    <xf numFmtId="168" fontId="13" fillId="0" borderId="0"/>
    <xf numFmtId="0" fontId="2" fillId="0" borderId="0"/>
    <xf numFmtId="168" fontId="13" fillId="0" borderId="0"/>
    <xf numFmtId="168" fontId="13" fillId="0" borderId="0"/>
    <xf numFmtId="167" fontId="13" fillId="0" borderId="0"/>
    <xf numFmtId="167" fontId="13" fillId="0" borderId="0"/>
    <xf numFmtId="167" fontId="13" fillId="0" borderId="0"/>
    <xf numFmtId="0" fontId="2" fillId="0" borderId="0"/>
    <xf numFmtId="0" fontId="2" fillId="0" borderId="0"/>
    <xf numFmtId="0" fontId="13" fillId="0" borderId="0"/>
    <xf numFmtId="0" fontId="2" fillId="0" borderId="0"/>
    <xf numFmtId="0" fontId="2" fillId="0" borderId="0"/>
    <xf numFmtId="0" fontId="25" fillId="0" borderId="0"/>
    <xf numFmtId="0" fontId="25" fillId="0" borderId="0"/>
    <xf numFmtId="0" fontId="25" fillId="0" borderId="0"/>
    <xf numFmtId="189" fontId="13" fillId="0" borderId="0"/>
    <xf numFmtId="189" fontId="13" fillId="0" borderId="0"/>
    <xf numFmtId="169" fontId="13" fillId="0" borderId="0"/>
    <xf numFmtId="170" fontId="25" fillId="0" borderId="0"/>
    <xf numFmtId="170" fontId="25" fillId="0" borderId="0"/>
    <xf numFmtId="0" fontId="13" fillId="0" borderId="0"/>
    <xf numFmtId="170" fontId="25" fillId="0" borderId="0"/>
    <xf numFmtId="170" fontId="25" fillId="0" borderId="0"/>
    <xf numFmtId="0" fontId="13" fillId="0" borderId="0"/>
    <xf numFmtId="0" fontId="13" fillId="0" borderId="0"/>
    <xf numFmtId="0" fontId="54" fillId="0" borderId="0"/>
    <xf numFmtId="0" fontId="2" fillId="0" borderId="0"/>
    <xf numFmtId="0" fontId="2" fillId="0" borderId="0"/>
    <xf numFmtId="0" fontId="2" fillId="0" borderId="0"/>
    <xf numFmtId="0" fontId="2" fillId="0" borderId="0"/>
    <xf numFmtId="0" fontId="2" fillId="0" borderId="0"/>
    <xf numFmtId="0" fontId="2" fillId="0" borderId="0"/>
    <xf numFmtId="170" fontId="25" fillId="0" borderId="0"/>
    <xf numFmtId="170" fontId="25" fillId="0" borderId="0"/>
    <xf numFmtId="171" fontId="13" fillId="0" borderId="0"/>
    <xf numFmtId="0" fontId="2" fillId="0" borderId="0"/>
    <xf numFmtId="0" fontId="2" fillId="0" borderId="0"/>
    <xf numFmtId="0" fontId="2" fillId="0" borderId="0"/>
    <xf numFmtId="0" fontId="2" fillId="0" borderId="0"/>
    <xf numFmtId="0" fontId="13" fillId="0" borderId="0"/>
    <xf numFmtId="0" fontId="13" fillId="0" borderId="0"/>
    <xf numFmtId="0" fontId="16" fillId="0" borderId="0"/>
    <xf numFmtId="0" fontId="2" fillId="0" borderId="0"/>
    <xf numFmtId="170" fontId="25" fillId="0" borderId="0"/>
    <xf numFmtId="170" fontId="25" fillId="0" borderId="0"/>
    <xf numFmtId="0" fontId="16" fillId="0" borderId="0"/>
    <xf numFmtId="0" fontId="16" fillId="0" borderId="0"/>
    <xf numFmtId="0" fontId="13" fillId="0" borderId="0"/>
    <xf numFmtId="0" fontId="13" fillId="0" borderId="0"/>
    <xf numFmtId="0" fontId="13" fillId="0" borderId="0"/>
    <xf numFmtId="0" fontId="13" fillId="0" borderId="0"/>
    <xf numFmtId="0" fontId="13" fillId="0" borderId="0"/>
    <xf numFmtId="170" fontId="13" fillId="0" borderId="0"/>
    <xf numFmtId="0" fontId="2" fillId="0" borderId="0"/>
    <xf numFmtId="0" fontId="2" fillId="0" borderId="0"/>
    <xf numFmtId="170" fontId="13" fillId="0" borderId="0"/>
    <xf numFmtId="0" fontId="2" fillId="0" borderId="0"/>
    <xf numFmtId="0" fontId="2" fillId="0" borderId="0"/>
    <xf numFmtId="169" fontId="13" fillId="0" borderId="0"/>
    <xf numFmtId="0" fontId="2" fillId="0" borderId="0"/>
    <xf numFmtId="0" fontId="2" fillId="0" borderId="0"/>
    <xf numFmtId="0" fontId="2" fillId="0" borderId="0"/>
    <xf numFmtId="0" fontId="2" fillId="0" borderId="0"/>
    <xf numFmtId="169" fontId="13" fillId="0" borderId="0"/>
    <xf numFmtId="0" fontId="2" fillId="0" borderId="0"/>
    <xf numFmtId="0" fontId="2" fillId="0" borderId="0"/>
    <xf numFmtId="0" fontId="13" fillId="0" borderId="0"/>
    <xf numFmtId="0" fontId="13"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170" fontId="13" fillId="0" borderId="0"/>
    <xf numFmtId="0" fontId="16" fillId="0" borderId="0"/>
    <xf numFmtId="0" fontId="2" fillId="0" borderId="0"/>
    <xf numFmtId="0" fontId="2" fillId="0" borderId="0"/>
    <xf numFmtId="0" fontId="2" fillId="0" borderId="0"/>
    <xf numFmtId="0" fontId="16" fillId="0" borderId="0"/>
    <xf numFmtId="0" fontId="16" fillId="0" borderId="0"/>
    <xf numFmtId="0" fontId="2" fillId="0" borderId="0"/>
    <xf numFmtId="0" fontId="2" fillId="0" borderId="0"/>
    <xf numFmtId="0" fontId="2" fillId="0" borderId="0"/>
    <xf numFmtId="173" fontId="13" fillId="0" borderId="0"/>
    <xf numFmtId="0" fontId="2" fillId="0" borderId="0"/>
    <xf numFmtId="0" fontId="2" fillId="0" borderId="0"/>
    <xf numFmtId="0" fontId="2" fillId="0" borderId="0"/>
    <xf numFmtId="173" fontId="13" fillId="0" borderId="0"/>
    <xf numFmtId="0" fontId="2" fillId="0" borderId="0"/>
    <xf numFmtId="0" fontId="2" fillId="0" borderId="0"/>
    <xf numFmtId="0" fontId="2" fillId="0" borderId="0"/>
    <xf numFmtId="189" fontId="13" fillId="0" borderId="0"/>
    <xf numFmtId="173" fontId="13" fillId="0" borderId="0"/>
    <xf numFmtId="173" fontId="13" fillId="0" borderId="0"/>
    <xf numFmtId="0" fontId="2" fillId="0" borderId="0"/>
    <xf numFmtId="0" fontId="2" fillId="0" borderId="0"/>
    <xf numFmtId="0" fontId="2" fillId="0" borderId="0"/>
    <xf numFmtId="0" fontId="2" fillId="0" borderId="0"/>
    <xf numFmtId="171" fontId="13" fillId="0" borderId="0"/>
    <xf numFmtId="0" fontId="2" fillId="0" borderId="0"/>
    <xf numFmtId="0" fontId="2" fillId="0" borderId="0"/>
    <xf numFmtId="171" fontId="13" fillId="0" borderId="0"/>
    <xf numFmtId="0" fontId="2" fillId="0" borderId="0"/>
    <xf numFmtId="0" fontId="2" fillId="0" borderId="0"/>
    <xf numFmtId="0" fontId="2" fillId="0" borderId="0"/>
    <xf numFmtId="0" fontId="2" fillId="0" borderId="0"/>
    <xf numFmtId="0" fontId="2" fillId="0" borderId="0"/>
    <xf numFmtId="171" fontId="13" fillId="0" borderId="0"/>
    <xf numFmtId="189" fontId="13" fillId="0" borderId="0"/>
    <xf numFmtId="189" fontId="13" fillId="0" borderId="0"/>
    <xf numFmtId="189" fontId="13" fillId="0" borderId="0"/>
    <xf numFmtId="5" fontId="13" fillId="0" borderId="0"/>
    <xf numFmtId="5" fontId="13" fillId="0" borderId="0"/>
    <xf numFmtId="0" fontId="2" fillId="0" borderId="0"/>
    <xf numFmtId="171" fontId="13" fillId="0" borderId="0"/>
    <xf numFmtId="171" fontId="13" fillId="0" borderId="0"/>
    <xf numFmtId="0" fontId="2" fillId="0" borderId="0"/>
    <xf numFmtId="0" fontId="2" fillId="0" borderId="0"/>
    <xf numFmtId="0" fontId="2" fillId="0" borderId="0"/>
    <xf numFmtId="0" fontId="2" fillId="0" borderId="0"/>
    <xf numFmtId="0" fontId="2" fillId="0" borderId="0"/>
    <xf numFmtId="171" fontId="13" fillId="0" borderId="0"/>
    <xf numFmtId="189" fontId="13" fillId="0" borderId="0"/>
    <xf numFmtId="0" fontId="2" fillId="0" borderId="0"/>
    <xf numFmtId="0" fontId="2" fillId="0" borderId="0"/>
    <xf numFmtId="0" fontId="2"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13" fillId="0" borderId="0"/>
    <xf numFmtId="170" fontId="13" fillId="0" borderId="0"/>
    <xf numFmtId="170" fontId="13" fillId="0" borderId="0"/>
    <xf numFmtId="0" fontId="13" fillId="0" borderId="0"/>
    <xf numFmtId="171" fontId="13" fillId="0" borderId="0"/>
    <xf numFmtId="181" fontId="13" fillId="0" borderId="0"/>
    <xf numFmtId="181" fontId="13" fillId="0" borderId="0"/>
    <xf numFmtId="170" fontId="13" fillId="0" borderId="0"/>
    <xf numFmtId="17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2" fillId="0" borderId="0"/>
    <xf numFmtId="0" fontId="2" fillId="0" borderId="0"/>
    <xf numFmtId="0" fontId="1" fillId="0" borderId="0"/>
    <xf numFmtId="0" fontId="2" fillId="0" borderId="0"/>
    <xf numFmtId="0" fontId="2" fillId="0" borderId="0"/>
    <xf numFmtId="175" fontId="13" fillId="0" borderId="0"/>
    <xf numFmtId="0" fontId="2" fillId="0" borderId="0"/>
    <xf numFmtId="0" fontId="2" fillId="0" borderId="0"/>
    <xf numFmtId="0" fontId="2" fillId="0" borderId="0"/>
    <xf numFmtId="176" fontId="13" fillId="0" borderId="0"/>
    <xf numFmtId="0" fontId="2" fillId="0" borderId="0"/>
    <xf numFmtId="176" fontId="13" fillId="0" borderId="0"/>
    <xf numFmtId="176" fontId="13" fillId="0" borderId="0"/>
    <xf numFmtId="0" fontId="1" fillId="0" borderId="0"/>
    <xf numFmtId="0" fontId="2" fillId="0" borderId="0"/>
    <xf numFmtId="0" fontId="2" fillId="0" borderId="0"/>
    <xf numFmtId="0" fontId="2" fillId="0" borderId="0"/>
    <xf numFmtId="191" fontId="13" fillId="0" borderId="0"/>
    <xf numFmtId="191" fontId="13" fillId="0" borderId="0"/>
    <xf numFmtId="191" fontId="13" fillId="0" borderId="0"/>
    <xf numFmtId="191" fontId="13" fillId="0" borderId="0"/>
    <xf numFmtId="180" fontId="13" fillId="0" borderId="0"/>
    <xf numFmtId="180" fontId="13" fillId="0" borderId="0"/>
    <xf numFmtId="0" fontId="1" fillId="0" borderId="0"/>
    <xf numFmtId="180" fontId="13" fillId="0" borderId="0"/>
    <xf numFmtId="180" fontId="13" fillId="0" borderId="0"/>
    <xf numFmtId="0" fontId="1" fillId="0" borderId="0"/>
    <xf numFmtId="0" fontId="1" fillId="0" borderId="0"/>
    <xf numFmtId="0" fontId="1" fillId="0" borderId="0"/>
    <xf numFmtId="0" fontId="13" fillId="0" borderId="0"/>
    <xf numFmtId="0" fontId="13" fillId="0" borderId="0"/>
    <xf numFmtId="0" fontId="1"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3" fillId="0" borderId="0"/>
    <xf numFmtId="0" fontId="13" fillId="0" borderId="0"/>
    <xf numFmtId="0" fontId="13" fillId="0" borderId="0"/>
    <xf numFmtId="0" fontId="16" fillId="0" borderId="0"/>
    <xf numFmtId="0" fontId="21" fillId="0" borderId="0"/>
    <xf numFmtId="0" fontId="21" fillId="0" borderId="0"/>
    <xf numFmtId="0" fontId="21" fillId="0" borderId="0"/>
    <xf numFmtId="0" fontId="16" fillId="0" borderId="0"/>
    <xf numFmtId="192" fontId="13" fillId="0" borderId="0"/>
    <xf numFmtId="0" fontId="13" fillId="0" borderId="0"/>
    <xf numFmtId="0" fontId="21" fillId="0" borderId="0"/>
    <xf numFmtId="0" fontId="21" fillId="0" borderId="0"/>
    <xf numFmtId="0" fontId="21" fillId="0" borderId="0"/>
    <xf numFmtId="0" fontId="16" fillId="0" borderId="0"/>
    <xf numFmtId="0" fontId="1" fillId="0" borderId="0"/>
    <xf numFmtId="0" fontId="21" fillId="0" borderId="0"/>
    <xf numFmtId="0" fontId="21" fillId="0" borderId="0"/>
    <xf numFmtId="0" fontId="1" fillId="0" borderId="0"/>
    <xf numFmtId="0" fontId="21" fillId="0" borderId="0"/>
    <xf numFmtId="0" fontId="21" fillId="0" borderId="0"/>
    <xf numFmtId="0" fontId="1" fillId="0" borderId="0"/>
    <xf numFmtId="0" fontId="1" fillId="0" borderId="0"/>
    <xf numFmtId="0" fontId="1" fillId="0" borderId="0"/>
    <xf numFmtId="0" fontId="21" fillId="0" borderId="0"/>
    <xf numFmtId="0" fontId="2" fillId="0" borderId="0"/>
    <xf numFmtId="0" fontId="21" fillId="0" borderId="0"/>
    <xf numFmtId="0" fontId="21" fillId="0" borderId="0"/>
    <xf numFmtId="0" fontId="21" fillId="0" borderId="0"/>
    <xf numFmtId="0" fontId="2" fillId="0" borderId="0"/>
    <xf numFmtId="0" fontId="13" fillId="0" borderId="0"/>
    <xf numFmtId="0" fontId="13" fillId="0" borderId="0"/>
    <xf numFmtId="0" fontId="2" fillId="0" borderId="0"/>
    <xf numFmtId="0" fontId="2" fillId="0" borderId="0"/>
    <xf numFmtId="0" fontId="2" fillId="0" borderId="0"/>
    <xf numFmtId="0" fontId="13" fillId="0" borderId="0"/>
    <xf numFmtId="0" fontId="13" fillId="0" borderId="0"/>
    <xf numFmtId="0" fontId="2" fillId="0" borderId="0"/>
    <xf numFmtId="0" fontId="2" fillId="0" borderId="0"/>
    <xf numFmtId="0" fontId="2" fillId="0" borderId="0"/>
    <xf numFmtId="0" fontId="16" fillId="0" borderId="0"/>
    <xf numFmtId="0" fontId="16" fillId="0" borderId="0"/>
    <xf numFmtId="0" fontId="2" fillId="0" borderId="0"/>
    <xf numFmtId="0" fontId="2" fillId="0" borderId="0"/>
    <xf numFmtId="0" fontId="2" fillId="0" borderId="0"/>
    <xf numFmtId="0" fontId="16" fillId="0" borderId="0"/>
    <xf numFmtId="0" fontId="16" fillId="0" borderId="0"/>
    <xf numFmtId="0" fontId="16" fillId="0" borderId="0"/>
    <xf numFmtId="0" fontId="1" fillId="0" borderId="0"/>
    <xf numFmtId="0" fontId="21" fillId="0" borderId="0"/>
    <xf numFmtId="0" fontId="44" fillId="0" borderId="0"/>
    <xf numFmtId="0" fontId="2" fillId="0" borderId="0"/>
    <xf numFmtId="0" fontId="2" fillId="0" borderId="0"/>
    <xf numFmtId="0" fontId="1" fillId="0" borderId="0"/>
    <xf numFmtId="0" fontId="1" fillId="0" borderId="0"/>
    <xf numFmtId="0" fontId="1" fillId="0" borderId="0"/>
    <xf numFmtId="0" fontId="44" fillId="0" borderId="0"/>
    <xf numFmtId="0" fontId="44" fillId="0" borderId="0"/>
    <xf numFmtId="0" fontId="1" fillId="0" borderId="0"/>
    <xf numFmtId="0" fontId="44" fillId="0" borderId="0"/>
    <xf numFmtId="0" fontId="44" fillId="0" borderId="0"/>
    <xf numFmtId="44" fontId="13" fillId="0" borderId="0"/>
    <xf numFmtId="44" fontId="13" fillId="0" borderId="0"/>
    <xf numFmtId="0" fontId="44" fillId="0" borderId="0"/>
    <xf numFmtId="0" fontId="44" fillId="0" borderId="0"/>
    <xf numFmtId="0" fontId="44" fillId="0" borderId="0"/>
    <xf numFmtId="0" fontId="44" fillId="0" borderId="0"/>
    <xf numFmtId="0" fontId="44" fillId="0" borderId="0"/>
    <xf numFmtId="44" fontId="13" fillId="0" borderId="0"/>
    <xf numFmtId="44" fontId="13" fillId="0" borderId="0"/>
    <xf numFmtId="0" fontId="44" fillId="0" borderId="0"/>
    <xf numFmtId="0" fontId="44" fillId="0" borderId="0"/>
    <xf numFmtId="0" fontId="44" fillId="0" borderId="0"/>
    <xf numFmtId="0" fontId="44" fillId="0" borderId="0"/>
    <xf numFmtId="44" fontId="13" fillId="0" borderId="0"/>
    <xf numFmtId="0" fontId="13" fillId="0" borderId="0"/>
    <xf numFmtId="0" fontId="44" fillId="0" borderId="0"/>
    <xf numFmtId="0" fontId="44" fillId="0" borderId="0"/>
    <xf numFmtId="0" fontId="44" fillId="0" borderId="0"/>
    <xf numFmtId="0" fontId="1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1" fillId="0" borderId="0"/>
    <xf numFmtId="176" fontId="13" fillId="0" borderId="0"/>
    <xf numFmtId="176" fontId="13" fillId="0" borderId="0"/>
    <xf numFmtId="0" fontId="1" fillId="0" borderId="0"/>
    <xf numFmtId="170" fontId="13" fillId="0" borderId="0"/>
    <xf numFmtId="170" fontId="13" fillId="0" borderId="0"/>
    <xf numFmtId="0" fontId="1" fillId="0" borderId="0"/>
    <xf numFmtId="0" fontId="16" fillId="0" borderId="0"/>
    <xf numFmtId="189" fontId="13" fillId="0" borderId="0"/>
    <xf numFmtId="0" fontId="2" fillId="0" borderId="0"/>
    <xf numFmtId="0" fontId="2" fillId="0" borderId="0"/>
    <xf numFmtId="0" fontId="2" fillId="0" borderId="0"/>
    <xf numFmtId="0" fontId="1" fillId="0" borderId="0"/>
    <xf numFmtId="0" fontId="20" fillId="0" borderId="0"/>
    <xf numFmtId="0" fontId="20" fillId="0" borderId="0"/>
    <xf numFmtId="0" fontId="20" fillId="0" borderId="0"/>
    <xf numFmtId="0" fontId="20" fillId="0" borderId="0"/>
    <xf numFmtId="0" fontId="1" fillId="0" borderId="0"/>
    <xf numFmtId="0" fontId="1" fillId="0" borderId="0"/>
    <xf numFmtId="0" fontId="16"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55" fillId="0" borderId="0"/>
    <xf numFmtId="0" fontId="55" fillId="0" borderId="0"/>
    <xf numFmtId="170" fontId="25" fillId="0" borderId="0"/>
    <xf numFmtId="170" fontId="25" fillId="0" borderId="0"/>
    <xf numFmtId="14" fontId="2" fillId="0" borderId="0"/>
    <xf numFmtId="14" fontId="2" fillId="0" borderId="0"/>
    <xf numFmtId="14" fontId="2" fillId="0" borderId="0"/>
    <xf numFmtId="14" fontId="2" fillId="0" borderId="0"/>
    <xf numFmtId="14" fontId="2" fillId="0" borderId="0"/>
    <xf numFmtId="14" fontId="2" fillId="0" borderId="0"/>
    <xf numFmtId="14" fontId="2" fillId="0" borderId="0"/>
    <xf numFmtId="14" fontId="2" fillId="0" borderId="0"/>
    <xf numFmtId="14" fontId="2" fillId="0" borderId="0"/>
    <xf numFmtId="14" fontId="2" fillId="0" borderId="0"/>
    <xf numFmtId="14" fontId="2" fillId="0" borderId="0"/>
    <xf numFmtId="14" fontId="2" fillId="0" borderId="0"/>
    <xf numFmtId="14" fontId="2" fillId="0" borderId="0"/>
    <xf numFmtId="14" fontId="2" fillId="0" borderId="0"/>
    <xf numFmtId="170" fontId="56" fillId="0" borderId="0"/>
    <xf numFmtId="14" fontId="2" fillId="0" borderId="0"/>
    <xf numFmtId="14" fontId="2" fillId="0" borderId="0"/>
    <xf numFmtId="14" fontId="2" fillId="0" borderId="0"/>
    <xf numFmtId="0" fontId="2" fillId="0" borderId="0"/>
    <xf numFmtId="0" fontId="2" fillId="0" borderId="0"/>
    <xf numFmtId="170" fontId="1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70" fontId="56" fillId="0" borderId="0"/>
    <xf numFmtId="0" fontId="2" fillId="0" borderId="0"/>
    <xf numFmtId="0" fontId="2" fillId="0" borderId="0"/>
    <xf numFmtId="0" fontId="2" fillId="0" borderId="0"/>
    <xf numFmtId="10" fontId="2" fillId="0" borderId="0" applyFont="0" applyFill="0" applyBorder="0" applyAlignment="0" applyProtection="0"/>
    <xf numFmtId="10" fontId="2" fillId="0" borderId="0" applyFont="0" applyFill="0" applyBorder="0" applyAlignment="0" applyProtection="0"/>
    <xf numFmtId="10" fontId="2"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57" fillId="0" borderId="0" applyFont="0"/>
    <xf numFmtId="0" fontId="45" fillId="0" borderId="0"/>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8" fillId="0" borderId="0" applyNumberFormat="0" applyFill="0" applyBorder="0" applyAlignment="0" applyProtection="0">
      <alignment vertical="top"/>
      <protection locked="0"/>
    </xf>
    <xf numFmtId="0" fontId="59" fillId="0" borderId="0"/>
    <xf numFmtId="0" fontId="60" fillId="0" borderId="0"/>
    <xf numFmtId="14" fontId="31" fillId="0" borderId="0"/>
    <xf numFmtId="0" fontId="31" fillId="0" borderId="0"/>
    <xf numFmtId="14" fontId="31" fillId="0" borderId="0"/>
    <xf numFmtId="14" fontId="31" fillId="0" borderId="0"/>
    <xf numFmtId="14" fontId="31" fillId="0" borderId="0"/>
    <xf numFmtId="0" fontId="31" fillId="0" borderId="0"/>
    <xf numFmtId="0" fontId="31" fillId="0" borderId="0"/>
    <xf numFmtId="0" fontId="31" fillId="0" borderId="0"/>
    <xf numFmtId="0" fontId="31" fillId="0" borderId="0"/>
    <xf numFmtId="0" fontId="16" fillId="0" borderId="20">
      <alignment horizontal="left" vertical="center"/>
    </xf>
    <xf numFmtId="0" fontId="31" fillId="0" borderId="0"/>
    <xf numFmtId="0" fontId="31" fillId="0" borderId="0"/>
    <xf numFmtId="0" fontId="31" fillId="0" borderId="0"/>
    <xf numFmtId="0" fontId="16" fillId="0" borderId="20">
      <alignment horizontal="left" vertical="center"/>
    </xf>
    <xf numFmtId="0" fontId="45" fillId="0" borderId="17"/>
    <xf numFmtId="0" fontId="45" fillId="0" borderId="17"/>
    <xf numFmtId="0" fontId="45" fillId="0" borderId="17"/>
    <xf numFmtId="0" fontId="45" fillId="0" borderId="17"/>
    <xf numFmtId="0" fontId="45" fillId="0" borderId="17"/>
    <xf numFmtId="0" fontId="45" fillId="0" borderId="17"/>
    <xf numFmtId="0" fontId="61" fillId="8" borderId="0"/>
    <xf numFmtId="0" fontId="51" fillId="0" borderId="21"/>
    <xf numFmtId="0" fontId="51" fillId="0" borderId="17"/>
    <xf numFmtId="0" fontId="51" fillId="0" borderId="17"/>
    <xf numFmtId="0" fontId="51" fillId="0" borderId="17"/>
    <xf numFmtId="0" fontId="51" fillId="0" borderId="17"/>
    <xf numFmtId="0" fontId="51" fillId="0" borderId="17"/>
    <xf numFmtId="0" fontId="51" fillId="0" borderId="17"/>
    <xf numFmtId="170" fontId="13" fillId="0" borderId="0"/>
    <xf numFmtId="0" fontId="62" fillId="0" borderId="0"/>
    <xf numFmtId="40" fontId="63" fillId="0" borderId="0" applyFont="0" applyFill="0" applyBorder="0" applyAlignment="0" applyProtection="0"/>
    <xf numFmtId="38" fontId="63" fillId="0" borderId="0" applyFont="0" applyFill="0" applyBorder="0" applyAlignment="0" applyProtection="0"/>
    <xf numFmtId="0" fontId="64" fillId="0" borderId="0"/>
    <xf numFmtId="177" fontId="2" fillId="0" borderId="0" applyFont="0" applyFill="0" applyBorder="0" applyAlignment="0" applyProtection="0"/>
    <xf numFmtId="174" fontId="2" fillId="0" borderId="0" applyFont="0" applyFill="0" applyBorder="0" applyAlignment="0" applyProtection="0"/>
    <xf numFmtId="165" fontId="13" fillId="0" borderId="0"/>
    <xf numFmtId="0" fontId="2" fillId="0" borderId="0"/>
    <xf numFmtId="9" fontId="1" fillId="0" borderId="0" applyFont="0" applyFill="0" applyBorder="0" applyAlignment="0" applyProtection="0"/>
    <xf numFmtId="170" fontId="13" fillId="0" borderId="0"/>
    <xf numFmtId="0" fontId="1" fillId="0" borderId="0"/>
    <xf numFmtId="170" fontId="13" fillId="0" borderId="0"/>
    <xf numFmtId="0" fontId="16" fillId="0" borderId="0"/>
    <xf numFmtId="0" fontId="1" fillId="0" borderId="0"/>
    <xf numFmtId="0" fontId="16" fillId="0" borderId="0"/>
    <xf numFmtId="0" fontId="2" fillId="0" borderId="0"/>
    <xf numFmtId="0" fontId="13" fillId="0" borderId="0"/>
    <xf numFmtId="168" fontId="2" fillId="0" borderId="0" applyFont="0" applyFill="0" applyBorder="0" applyAlignment="0" applyProtection="0"/>
    <xf numFmtId="0" fontId="1" fillId="0" borderId="0"/>
    <xf numFmtId="0" fontId="44" fillId="0" borderId="0"/>
    <xf numFmtId="0" fontId="44" fillId="0" borderId="0"/>
    <xf numFmtId="0" fontId="16" fillId="0" borderId="0"/>
    <xf numFmtId="0" fontId="16" fillId="0" borderId="0"/>
    <xf numFmtId="2" fontId="47" fillId="0" borderId="20">
      <alignment horizontal="center" vertical="top" wrapText="1"/>
    </xf>
    <xf numFmtId="2" fontId="47" fillId="0" borderId="20">
      <alignment horizontal="center" vertical="top" wrapText="1"/>
    </xf>
    <xf numFmtId="2" fontId="47" fillId="0" borderId="20">
      <alignment horizontal="center" vertical="top" wrapText="1"/>
    </xf>
    <xf numFmtId="2" fontId="47" fillId="0" borderId="20">
      <alignment horizontal="center" vertical="top" wrapText="1"/>
    </xf>
    <xf numFmtId="2" fontId="47" fillId="0" borderId="20">
      <alignment horizontal="center" vertical="top" wrapText="1"/>
    </xf>
    <xf numFmtId="2" fontId="47" fillId="0" borderId="20">
      <alignment horizontal="center" vertical="top" wrapText="1"/>
    </xf>
    <xf numFmtId="2" fontId="47" fillId="0" borderId="20">
      <alignment horizontal="center" vertical="top" wrapText="1"/>
    </xf>
    <xf numFmtId="2" fontId="47" fillId="0" borderId="20">
      <alignment horizontal="center" vertical="top" wrapText="1"/>
    </xf>
    <xf numFmtId="0" fontId="16" fillId="0" borderId="0"/>
    <xf numFmtId="0" fontId="16" fillId="0" borderId="0"/>
    <xf numFmtId="0" fontId="66" fillId="0" borderId="0" applyNumberFormat="0" applyFill="0" applyBorder="0" applyAlignment="0" applyProtection="0">
      <alignment vertical="top"/>
      <protection locked="0"/>
    </xf>
    <xf numFmtId="0" fontId="13" fillId="0" borderId="0"/>
    <xf numFmtId="10" fontId="33" fillId="6" borderId="20" applyNumberFormat="0" applyBorder="0" applyAlignment="0" applyProtection="0"/>
    <xf numFmtId="10" fontId="33" fillId="6" borderId="20" applyNumberFormat="0" applyBorder="0" applyAlignment="0" applyProtection="0"/>
    <xf numFmtId="10" fontId="33" fillId="6" borderId="20" applyNumberFormat="0" applyBorder="0" applyAlignment="0" applyProtection="0"/>
    <xf numFmtId="10" fontId="33" fillId="6" borderId="20" applyNumberFormat="0" applyBorder="0" applyAlignment="0" applyProtection="0"/>
    <xf numFmtId="10" fontId="33" fillId="6" borderId="20" applyNumberFormat="0" applyBorder="0" applyAlignment="0" applyProtection="0"/>
    <xf numFmtId="10" fontId="33" fillId="6" borderId="20" applyNumberFormat="0" applyBorder="0" applyAlignment="0" applyProtection="0"/>
    <xf numFmtId="10" fontId="33" fillId="6" borderId="20" applyNumberFormat="0" applyBorder="0" applyAlignment="0" applyProtection="0"/>
    <xf numFmtId="169" fontId="47" fillId="0" borderId="20">
      <alignment horizontal="right" vertical="center" wrapText="1"/>
    </xf>
    <xf numFmtId="169" fontId="47" fillId="0" borderId="20">
      <alignment horizontal="right" vertical="center" wrapText="1"/>
    </xf>
    <xf numFmtId="169" fontId="47" fillId="0" borderId="20">
      <alignment horizontal="right" vertical="center" wrapText="1"/>
    </xf>
    <xf numFmtId="169" fontId="47" fillId="0" borderId="20">
      <alignment horizontal="right" vertical="center" wrapText="1"/>
    </xf>
    <xf numFmtId="169" fontId="47" fillId="0" borderId="20">
      <alignment horizontal="right" vertical="center" wrapText="1"/>
    </xf>
    <xf numFmtId="169" fontId="47" fillId="0" borderId="20">
      <alignment horizontal="right" vertical="center" wrapText="1"/>
    </xf>
    <xf numFmtId="169" fontId="47" fillId="0" borderId="20">
      <alignment horizontal="right" vertical="center" wrapText="1"/>
    </xf>
    <xf numFmtId="0" fontId="13" fillId="0" borderId="0"/>
    <xf numFmtId="0" fontId="21" fillId="0" borderId="0"/>
    <xf numFmtId="166" fontId="13" fillId="0" borderId="0"/>
    <xf numFmtId="0" fontId="2" fillId="0" borderId="0"/>
    <xf numFmtId="192" fontId="13" fillId="0" borderId="0"/>
    <xf numFmtId="0" fontId="2" fillId="0" borderId="0"/>
    <xf numFmtId="181" fontId="13" fillId="0" borderId="0"/>
    <xf numFmtId="0" fontId="67" fillId="0" borderId="0"/>
    <xf numFmtId="0" fontId="13" fillId="0" borderId="0"/>
    <xf numFmtId="189" fontId="13" fillId="0" borderId="0"/>
    <xf numFmtId="189" fontId="13" fillId="0" borderId="0"/>
    <xf numFmtId="170" fontId="13" fillId="0" borderId="0"/>
    <xf numFmtId="170" fontId="13" fillId="0" borderId="0"/>
    <xf numFmtId="189" fontId="13" fillId="0" borderId="0"/>
    <xf numFmtId="0" fontId="2" fillId="0" borderId="0"/>
    <xf numFmtId="170" fontId="13" fillId="0" borderId="0"/>
    <xf numFmtId="0" fontId="13" fillId="0" borderId="0"/>
    <xf numFmtId="171" fontId="13" fillId="0" borderId="0"/>
    <xf numFmtId="164" fontId="13" fillId="0" borderId="0"/>
    <xf numFmtId="170" fontId="13" fillId="0" borderId="0"/>
    <xf numFmtId="170" fontId="13" fillId="0" borderId="0"/>
    <xf numFmtId="169" fontId="13" fillId="0" borderId="0"/>
    <xf numFmtId="167" fontId="13" fillId="0" borderId="0"/>
    <xf numFmtId="0" fontId="2" fillId="0" borderId="0"/>
    <xf numFmtId="0" fontId="13" fillId="0" borderId="0"/>
    <xf numFmtId="0" fontId="13" fillId="0" borderId="0"/>
    <xf numFmtId="170" fontId="13" fillId="0" borderId="0"/>
    <xf numFmtId="0" fontId="1" fillId="0" borderId="0"/>
    <xf numFmtId="0" fontId="1" fillId="0" borderId="0"/>
    <xf numFmtId="0" fontId="2" fillId="0" borderId="0"/>
    <xf numFmtId="0" fontId="13" fillId="0" borderId="0"/>
    <xf numFmtId="0" fontId="2" fillId="0" borderId="0"/>
    <xf numFmtId="189" fontId="13" fillId="0" borderId="0"/>
    <xf numFmtId="0" fontId="2" fillId="0" borderId="0"/>
    <xf numFmtId="0" fontId="2" fillId="0" borderId="0"/>
    <xf numFmtId="0" fontId="13" fillId="0" borderId="0"/>
    <xf numFmtId="0" fontId="16" fillId="0" borderId="0"/>
    <xf numFmtId="0" fontId="2" fillId="0" borderId="0"/>
    <xf numFmtId="0" fontId="2" fillId="0" borderId="0"/>
    <xf numFmtId="0" fontId="2" fillId="0" borderId="0"/>
    <xf numFmtId="0" fontId="16" fillId="0" borderId="0"/>
    <xf numFmtId="0" fontId="13" fillId="0" borderId="0"/>
    <xf numFmtId="0" fontId="2" fillId="0" borderId="0"/>
    <xf numFmtId="0" fontId="2" fillId="0" borderId="0"/>
    <xf numFmtId="189" fontId="13" fillId="0" borderId="0"/>
    <xf numFmtId="0" fontId="13" fillId="0" borderId="0"/>
    <xf numFmtId="0" fontId="1" fillId="0" borderId="0"/>
    <xf numFmtId="0" fontId="2" fillId="0" borderId="0"/>
    <xf numFmtId="0" fontId="1" fillId="0" borderId="0"/>
    <xf numFmtId="170" fontId="13" fillId="0" borderId="0"/>
    <xf numFmtId="0" fontId="13" fillId="0" borderId="0"/>
    <xf numFmtId="0" fontId="13" fillId="0" borderId="0"/>
    <xf numFmtId="0" fontId="13" fillId="0" borderId="0"/>
    <xf numFmtId="0" fontId="2" fillId="0" borderId="0"/>
    <xf numFmtId="167" fontId="13" fillId="0" borderId="0"/>
    <xf numFmtId="169" fontId="13" fillId="0" borderId="0"/>
    <xf numFmtId="170" fontId="13" fillId="0" borderId="0"/>
    <xf numFmtId="170" fontId="13" fillId="0" borderId="0"/>
    <xf numFmtId="164" fontId="13" fillId="0" borderId="0"/>
    <xf numFmtId="171" fontId="13" fillId="0" borderId="0"/>
    <xf numFmtId="0" fontId="2" fillId="0" borderId="0"/>
    <xf numFmtId="170" fontId="13" fillId="0" borderId="0"/>
    <xf numFmtId="189" fontId="13" fillId="0" borderId="0"/>
    <xf numFmtId="170" fontId="13" fillId="0" borderId="0"/>
    <xf numFmtId="170" fontId="13" fillId="0" borderId="0"/>
    <xf numFmtId="170" fontId="13" fillId="0" borderId="0"/>
    <xf numFmtId="0" fontId="13" fillId="0" borderId="0"/>
    <xf numFmtId="0" fontId="67" fillId="0" borderId="0"/>
    <xf numFmtId="181" fontId="13" fillId="0" borderId="0"/>
    <xf numFmtId="0" fontId="2" fillId="0" borderId="0"/>
    <xf numFmtId="192" fontId="13" fillId="0" borderId="0"/>
    <xf numFmtId="189" fontId="13" fillId="0" borderId="0"/>
    <xf numFmtId="189" fontId="13" fillId="0" borderId="0"/>
    <xf numFmtId="0" fontId="21" fillId="0" borderId="0"/>
    <xf numFmtId="0" fontId="13" fillId="0" borderId="0"/>
    <xf numFmtId="0" fontId="2" fillId="0" borderId="0"/>
    <xf numFmtId="166" fontId="13" fillId="0" borderId="0"/>
    <xf numFmtId="0" fontId="13" fillId="0" borderId="0"/>
    <xf numFmtId="0" fontId="16" fillId="0" borderId="0"/>
    <xf numFmtId="0" fontId="16" fillId="0" borderId="0"/>
    <xf numFmtId="0" fontId="16" fillId="0" borderId="0"/>
    <xf numFmtId="0" fontId="51" fillId="7" borderId="36"/>
    <xf numFmtId="0" fontId="16" fillId="0" borderId="0"/>
    <xf numFmtId="0" fontId="51" fillId="7" borderId="36"/>
    <xf numFmtId="0" fontId="51" fillId="7" borderId="36"/>
    <xf numFmtId="0" fontId="51" fillId="7" borderId="36"/>
    <xf numFmtId="0" fontId="51" fillId="7" borderId="36"/>
    <xf numFmtId="0" fontId="51" fillId="7" borderId="36"/>
    <xf numFmtId="169" fontId="47" fillId="0" borderId="20">
      <alignment horizontal="right" vertical="center" wrapText="1"/>
    </xf>
    <xf numFmtId="169" fontId="47" fillId="0" borderId="20">
      <alignment horizontal="right" vertical="center" wrapText="1"/>
    </xf>
    <xf numFmtId="169" fontId="47" fillId="0" borderId="20">
      <alignment horizontal="right" vertical="center" wrapText="1"/>
    </xf>
    <xf numFmtId="169" fontId="47" fillId="0" borderId="20">
      <alignment horizontal="right" vertical="center" wrapText="1"/>
    </xf>
    <xf numFmtId="169" fontId="47" fillId="0" borderId="20">
      <alignment horizontal="right" vertical="center" wrapText="1"/>
    </xf>
    <xf numFmtId="169" fontId="47" fillId="0" borderId="20">
      <alignment horizontal="right" vertical="center" wrapText="1"/>
    </xf>
    <xf numFmtId="0" fontId="44" fillId="0" borderId="0"/>
    <xf numFmtId="169" fontId="47" fillId="0" borderId="20">
      <alignment horizontal="right" vertical="center" wrapText="1"/>
    </xf>
    <xf numFmtId="10" fontId="33" fillId="6" borderId="20" applyNumberFormat="0" applyBorder="0" applyAlignment="0" applyProtection="0"/>
    <xf numFmtId="10" fontId="33" fillId="6" borderId="20" applyNumberFormat="0" applyBorder="0" applyAlignment="0" applyProtection="0"/>
    <xf numFmtId="10" fontId="33" fillId="6" borderId="20" applyNumberFormat="0" applyBorder="0" applyAlignment="0" applyProtection="0"/>
    <xf numFmtId="10" fontId="33" fillId="6" borderId="20" applyNumberFormat="0" applyBorder="0" applyAlignment="0" applyProtection="0"/>
    <xf numFmtId="10" fontId="33" fillId="6" borderId="20" applyNumberFormat="0" applyBorder="0" applyAlignment="0" applyProtection="0"/>
    <xf numFmtId="10" fontId="33" fillId="6" borderId="20" applyNumberFormat="0" applyBorder="0" applyAlignment="0" applyProtection="0"/>
    <xf numFmtId="0" fontId="44" fillId="0" borderId="0"/>
    <xf numFmtId="10" fontId="33" fillId="6" borderId="20" applyNumberFormat="0" applyBorder="0" applyAlignment="0" applyProtection="0"/>
    <xf numFmtId="0" fontId="66" fillId="0" borderId="0" applyNumberFormat="0" applyFill="0" applyBorder="0" applyAlignment="0" applyProtection="0">
      <alignment vertical="top"/>
      <protection locked="0"/>
    </xf>
    <xf numFmtId="0" fontId="48" fillId="0" borderId="35">
      <alignment horizontal="left" vertical="center"/>
    </xf>
    <xf numFmtId="0" fontId="48" fillId="0" borderId="35">
      <alignment horizontal="left" vertical="center"/>
    </xf>
    <xf numFmtId="0" fontId="48" fillId="0" borderId="35">
      <alignment horizontal="left" vertical="center"/>
    </xf>
    <xf numFmtId="0" fontId="48" fillId="0" borderId="35">
      <alignment horizontal="left" vertical="center"/>
    </xf>
    <xf numFmtId="0" fontId="48" fillId="0" borderId="35">
      <alignment horizontal="left" vertical="center"/>
    </xf>
    <xf numFmtId="0" fontId="48" fillId="0" borderId="35">
      <alignment horizontal="left" vertical="center"/>
    </xf>
    <xf numFmtId="2" fontId="47" fillId="0" borderId="20">
      <alignment horizontal="center" vertical="top" wrapText="1"/>
    </xf>
    <xf numFmtId="2" fontId="47" fillId="0" borderId="20">
      <alignment horizontal="center" vertical="top" wrapText="1"/>
    </xf>
    <xf numFmtId="2" fontId="47" fillId="0" borderId="20">
      <alignment horizontal="center" vertical="top" wrapText="1"/>
    </xf>
    <xf numFmtId="2" fontId="47" fillId="0" borderId="20">
      <alignment horizontal="center" vertical="top" wrapText="1"/>
    </xf>
    <xf numFmtId="0" fontId="1" fillId="0" borderId="0"/>
    <xf numFmtId="2" fontId="47" fillId="0" borderId="20">
      <alignment horizontal="center" vertical="top" wrapText="1"/>
    </xf>
    <xf numFmtId="2" fontId="47" fillId="0" borderId="20">
      <alignment horizontal="center" vertical="top" wrapText="1"/>
    </xf>
    <xf numFmtId="2" fontId="47" fillId="0" borderId="20">
      <alignment horizontal="center" vertical="top" wrapText="1"/>
    </xf>
    <xf numFmtId="0" fontId="13" fillId="0" borderId="0"/>
    <xf numFmtId="0" fontId="2" fillId="0" borderId="0"/>
    <xf numFmtId="0" fontId="45" fillId="0" borderId="36"/>
    <xf numFmtId="0" fontId="45" fillId="0" borderId="36"/>
    <xf numFmtId="0" fontId="45" fillId="0" borderId="36"/>
    <xf numFmtId="0" fontId="45" fillId="0" borderId="36"/>
    <xf numFmtId="0" fontId="45" fillId="0" borderId="36"/>
    <xf numFmtId="0" fontId="45" fillId="0" borderId="36"/>
    <xf numFmtId="0" fontId="16" fillId="0" borderId="0"/>
    <xf numFmtId="0" fontId="1" fillId="0" borderId="0"/>
    <xf numFmtId="168"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6" fillId="0" borderId="34">
      <alignment horizontal="left" vertical="center"/>
    </xf>
    <xf numFmtId="0" fontId="16" fillId="0" borderId="0"/>
    <xf numFmtId="170" fontId="13" fillId="0" borderId="0"/>
    <xf numFmtId="0" fontId="16" fillId="0" borderId="34">
      <alignment horizontal="left" vertical="center"/>
    </xf>
    <xf numFmtId="0" fontId="1" fillId="0" borderId="0"/>
    <xf numFmtId="0" fontId="2" fillId="0" borderId="0"/>
    <xf numFmtId="0" fontId="2" fillId="0" borderId="0"/>
    <xf numFmtId="170" fontId="13" fillId="0" borderId="0"/>
    <xf numFmtId="169" fontId="13" fillId="0" borderId="0"/>
    <xf numFmtId="0" fontId="13" fillId="0" borderId="0"/>
    <xf numFmtId="0" fontId="13" fillId="0" borderId="0"/>
    <xf numFmtId="168" fontId="29" fillId="0" borderId="0" applyFont="0" applyFill="0" applyBorder="0" applyAlignment="0" applyProtection="0"/>
    <xf numFmtId="0" fontId="13" fillId="0" borderId="0"/>
    <xf numFmtId="171" fontId="13" fillId="0" borderId="0"/>
    <xf numFmtId="189" fontId="13" fillId="0" borderId="0"/>
    <xf numFmtId="0" fontId="2" fillId="0" borderId="0"/>
    <xf numFmtId="0" fontId="1" fillId="0" borderId="0"/>
    <xf numFmtId="170" fontId="13" fillId="0" borderId="0"/>
    <xf numFmtId="0" fontId="2" fillId="0" borderId="0"/>
    <xf numFmtId="0" fontId="13" fillId="0" borderId="0"/>
    <xf numFmtId="170" fontId="13" fillId="0" borderId="0"/>
    <xf numFmtId="2" fontId="47" fillId="0" borderId="20">
      <alignment horizontal="center" vertical="top" wrapText="1"/>
    </xf>
    <xf numFmtId="170" fontId="13" fillId="0" borderId="0"/>
    <xf numFmtId="0" fontId="2" fillId="0" borderId="0" applyFont="0" applyFill="0" applyBorder="0" applyAlignment="0" applyProtection="0"/>
    <xf numFmtId="0" fontId="2" fillId="0" borderId="0"/>
    <xf numFmtId="0" fontId="1" fillId="0" borderId="0"/>
    <xf numFmtId="0" fontId="2" fillId="0" borderId="0"/>
    <xf numFmtId="189" fontId="13" fillId="0" borderId="0"/>
    <xf numFmtId="0" fontId="1" fillId="0" borderId="0"/>
    <xf numFmtId="0" fontId="1" fillId="0" borderId="0"/>
    <xf numFmtId="0" fontId="1" fillId="0" borderId="0"/>
    <xf numFmtId="0" fontId="21" fillId="0" borderId="0"/>
    <xf numFmtId="0" fontId="21" fillId="0" borderId="0"/>
    <xf numFmtId="0" fontId="2" fillId="0" borderId="0"/>
    <xf numFmtId="0" fontId="13" fillId="0" borderId="0"/>
    <xf numFmtId="0" fontId="2" fillId="0" borderId="0" applyFont="0" applyFill="0" applyBorder="0" applyAlignment="0" applyProtection="0"/>
    <xf numFmtId="170" fontId="13" fillId="0" borderId="0"/>
    <xf numFmtId="0" fontId="2" fillId="0" borderId="0"/>
    <xf numFmtId="0" fontId="1" fillId="0" borderId="0"/>
    <xf numFmtId="170" fontId="13" fillId="0" borderId="0"/>
    <xf numFmtId="0" fontId="13" fillId="0" borderId="0"/>
    <xf numFmtId="0" fontId="2" fillId="0" borderId="0"/>
    <xf numFmtId="0" fontId="2" fillId="0" borderId="0"/>
    <xf numFmtId="170" fontId="13" fillId="0" borderId="0"/>
    <xf numFmtId="0" fontId="1" fillId="0" borderId="0"/>
    <xf numFmtId="0" fontId="2" fillId="0" borderId="0"/>
    <xf numFmtId="189" fontId="13" fillId="0" borderId="0"/>
    <xf numFmtId="171" fontId="13" fillId="0" borderId="0"/>
    <xf numFmtId="0" fontId="13" fillId="0" borderId="0"/>
    <xf numFmtId="168" fontId="29" fillId="0" borderId="0" applyFont="0" applyFill="0" applyBorder="0" applyAlignment="0" applyProtection="0"/>
    <xf numFmtId="0" fontId="13" fillId="0" borderId="0"/>
    <xf numFmtId="171" fontId="13" fillId="0" borderId="0"/>
    <xf numFmtId="189" fontId="13" fillId="0" borderId="0"/>
    <xf numFmtId="0" fontId="13" fillId="0" borderId="0"/>
    <xf numFmtId="0" fontId="1" fillId="0" borderId="0"/>
    <xf numFmtId="0" fontId="45" fillId="0" borderId="36"/>
    <xf numFmtId="2" fontId="47" fillId="0" borderId="37">
      <alignment horizontal="center" vertical="top" wrapText="1"/>
    </xf>
    <xf numFmtId="0" fontId="48" fillId="0" borderId="38">
      <alignment horizontal="left" vertical="center"/>
    </xf>
    <xf numFmtId="10" fontId="33" fillId="6" borderId="37" applyNumberFormat="0" applyBorder="0" applyAlignment="0" applyProtection="0"/>
    <xf numFmtId="169" fontId="47" fillId="0" borderId="37">
      <alignment horizontal="right" vertical="center" wrapText="1"/>
    </xf>
    <xf numFmtId="0" fontId="51" fillId="7" borderId="36"/>
    <xf numFmtId="188" fontId="2" fillId="0" borderId="0"/>
    <xf numFmtId="0" fontId="1" fillId="0" borderId="0"/>
    <xf numFmtId="0" fontId="1" fillId="0" borderId="0"/>
    <xf numFmtId="0" fontId="1" fillId="0" borderId="0"/>
    <xf numFmtId="0" fontId="13" fillId="0" borderId="0"/>
    <xf numFmtId="170" fontId="13" fillId="0" borderId="0"/>
    <xf numFmtId="0" fontId="1" fillId="0" borderId="0"/>
    <xf numFmtId="0" fontId="1" fillId="0" borderId="0"/>
    <xf numFmtId="0" fontId="2" fillId="0" borderId="0"/>
    <xf numFmtId="189" fontId="13" fillId="0" borderId="0"/>
    <xf numFmtId="0" fontId="1" fillId="0" borderId="0"/>
    <xf numFmtId="0" fontId="21" fillId="0" borderId="0"/>
    <xf numFmtId="0" fontId="21" fillId="0" borderId="0"/>
    <xf numFmtId="0" fontId="1" fillId="0" borderId="0"/>
    <xf numFmtId="0" fontId="16" fillId="0" borderId="0"/>
    <xf numFmtId="0" fontId="1" fillId="0" borderId="0"/>
    <xf numFmtId="0" fontId="1" fillId="0" borderId="0"/>
    <xf numFmtId="0" fontId="16" fillId="0" borderId="0"/>
    <xf numFmtId="0" fontId="20" fillId="0" borderId="0"/>
    <xf numFmtId="170" fontId="13" fillId="0" borderId="0"/>
    <xf numFmtId="0" fontId="1" fillId="0" borderId="0"/>
    <xf numFmtId="0" fontId="16" fillId="0" borderId="0"/>
    <xf numFmtId="0" fontId="1" fillId="0" borderId="0"/>
    <xf numFmtId="0" fontId="16" fillId="0" borderId="20">
      <alignment horizontal="left" vertical="center"/>
    </xf>
    <xf numFmtId="0" fontId="45" fillId="0" borderId="36"/>
    <xf numFmtId="0" fontId="51" fillId="0" borderId="36"/>
    <xf numFmtId="0" fontId="2" fillId="0" borderId="0"/>
    <xf numFmtId="170" fontId="13" fillId="0" borderId="0"/>
    <xf numFmtId="170" fontId="34" fillId="0" borderId="0"/>
    <xf numFmtId="0" fontId="2" fillId="0" borderId="0"/>
    <xf numFmtId="170" fontId="13" fillId="0" borderId="0"/>
    <xf numFmtId="0" fontId="1" fillId="0" borderId="0"/>
    <xf numFmtId="0" fontId="13" fillId="0" borderId="0"/>
    <xf numFmtId="170" fontId="13" fillId="0" borderId="0"/>
    <xf numFmtId="0" fontId="2" fillId="0" borderId="0"/>
    <xf numFmtId="0" fontId="2" fillId="0" borderId="0"/>
    <xf numFmtId="0" fontId="68" fillId="0" borderId="0"/>
    <xf numFmtId="170" fontId="69" fillId="0" borderId="0" applyNumberFormat="0" applyFill="0" applyBorder="0" applyAlignment="0" applyProtection="0"/>
    <xf numFmtId="170" fontId="70" fillId="0" borderId="0" applyNumberFormat="0" applyFill="0" applyBorder="0" applyAlignment="0" applyProtection="0"/>
    <xf numFmtId="0" fontId="1" fillId="0" borderId="0"/>
    <xf numFmtId="0" fontId="1" fillId="0" borderId="0"/>
    <xf numFmtId="0" fontId="2" fillId="0" borderId="0"/>
    <xf numFmtId="14" fontId="2" fillId="0" borderId="0"/>
    <xf numFmtId="0" fontId="1" fillId="0" borderId="0"/>
    <xf numFmtId="0" fontId="2" fillId="0" borderId="0"/>
    <xf numFmtId="0" fontId="51" fillId="7" borderId="36"/>
    <xf numFmtId="0" fontId="48" fillId="0" borderId="38">
      <alignment horizontal="left" vertical="center"/>
    </xf>
    <xf numFmtId="0" fontId="45" fillId="0" borderId="36"/>
    <xf numFmtId="0" fontId="45" fillId="0" borderId="36"/>
    <xf numFmtId="0" fontId="51" fillId="7" borderId="36"/>
    <xf numFmtId="0" fontId="2" fillId="0" borderId="0"/>
    <xf numFmtId="0" fontId="2" fillId="0" borderId="0"/>
    <xf numFmtId="0" fontId="1" fillId="0" borderId="0"/>
    <xf numFmtId="170" fontId="70" fillId="0" borderId="0" applyNumberFormat="0" applyFill="0" applyBorder="0" applyAlignment="0" applyProtection="0"/>
    <xf numFmtId="170" fontId="69" fillId="0" borderId="0" applyNumberFormat="0" applyFill="0" applyBorder="0" applyAlignment="0" applyProtection="0"/>
    <xf numFmtId="0" fontId="68" fillId="0" borderId="0"/>
    <xf numFmtId="0" fontId="2" fillId="0" borderId="0"/>
    <xf numFmtId="0" fontId="2" fillId="0" borderId="0"/>
    <xf numFmtId="170" fontId="13" fillId="0" borderId="0"/>
    <xf numFmtId="0" fontId="13" fillId="0" borderId="0"/>
    <xf numFmtId="0" fontId="1" fillId="0" borderId="0"/>
    <xf numFmtId="170" fontId="13" fillId="0" borderId="0"/>
    <xf numFmtId="0" fontId="2" fillId="0" borderId="0"/>
    <xf numFmtId="0" fontId="45" fillId="0" borderId="36"/>
    <xf numFmtId="0" fontId="51" fillId="0" borderId="36"/>
    <xf numFmtId="175" fontId="13" fillId="0" borderId="0"/>
    <xf numFmtId="0" fontId="1" fillId="0" borderId="0"/>
    <xf numFmtId="170" fontId="13" fillId="0" borderId="0"/>
    <xf numFmtId="0" fontId="1" fillId="0" borderId="0"/>
    <xf numFmtId="43" fontId="13" fillId="0" borderId="0"/>
    <xf numFmtId="0" fontId="1" fillId="0" borderId="0"/>
    <xf numFmtId="0" fontId="45" fillId="0" borderId="36"/>
    <xf numFmtId="0" fontId="51" fillId="0" borderId="36"/>
    <xf numFmtId="175" fontId="13" fillId="0" borderId="0"/>
    <xf numFmtId="0" fontId="1" fillId="0" borderId="0"/>
    <xf numFmtId="170" fontId="13" fillId="0" borderId="0"/>
    <xf numFmtId="0" fontId="1" fillId="0" borderId="0"/>
    <xf numFmtId="43" fontId="13" fillId="0" borderId="0"/>
    <xf numFmtId="0" fontId="1" fillId="0" borderId="0"/>
    <xf numFmtId="0" fontId="1" fillId="0" borderId="0"/>
    <xf numFmtId="170" fontId="13" fillId="0" borderId="0"/>
    <xf numFmtId="0" fontId="13" fillId="0" borderId="0"/>
    <xf numFmtId="0" fontId="1" fillId="0" borderId="0"/>
    <xf numFmtId="0" fontId="1" fillId="0" borderId="0"/>
    <xf numFmtId="0" fontId="1" fillId="0" borderId="0"/>
    <xf numFmtId="188" fontId="2" fillId="0" borderId="0"/>
    <xf numFmtId="0" fontId="51" fillId="7" borderId="36"/>
    <xf numFmtId="169" fontId="47" fillId="0" borderId="37">
      <alignment horizontal="right" vertical="center" wrapText="1"/>
    </xf>
    <xf numFmtId="10" fontId="33" fillId="6" borderId="37" applyNumberFormat="0" applyBorder="0" applyAlignment="0" applyProtection="0"/>
    <xf numFmtId="0" fontId="48" fillId="0" borderId="38">
      <alignment horizontal="left" vertical="center"/>
    </xf>
    <xf numFmtId="2" fontId="47" fillId="0" borderId="37">
      <alignment horizontal="center" vertical="top" wrapText="1"/>
    </xf>
    <xf numFmtId="0" fontId="45" fillId="0" borderId="36"/>
    <xf numFmtId="0" fontId="45" fillId="0" borderId="36"/>
    <xf numFmtId="2" fontId="47" fillId="0" borderId="37">
      <alignment horizontal="center" vertical="top" wrapText="1"/>
    </xf>
    <xf numFmtId="0" fontId="48" fillId="0" borderId="38">
      <alignment horizontal="left" vertical="center"/>
    </xf>
    <xf numFmtId="10" fontId="33" fillId="6" borderId="37" applyNumberFormat="0" applyBorder="0" applyAlignment="0" applyProtection="0"/>
    <xf numFmtId="169" fontId="47" fillId="0" borderId="37">
      <alignment horizontal="right" vertical="center" wrapText="1"/>
    </xf>
    <xf numFmtId="0" fontId="51" fillId="7" borderId="36"/>
    <xf numFmtId="188" fontId="2" fillId="0" borderId="0"/>
    <xf numFmtId="0" fontId="1" fillId="0" borderId="0"/>
    <xf numFmtId="0" fontId="1" fillId="0" borderId="0"/>
    <xf numFmtId="0" fontId="1" fillId="0" borderId="0"/>
    <xf numFmtId="0" fontId="13" fillId="0" borderId="0"/>
    <xf numFmtId="170" fontId="13" fillId="0" borderId="0"/>
    <xf numFmtId="0" fontId="1" fillId="0" borderId="0"/>
    <xf numFmtId="0" fontId="1" fillId="0" borderId="0"/>
    <xf numFmtId="0" fontId="2" fillId="0" borderId="0"/>
    <xf numFmtId="189" fontId="13" fillId="0" borderId="0"/>
    <xf numFmtId="0" fontId="1" fillId="0" borderId="0"/>
    <xf numFmtId="0" fontId="1" fillId="0" borderId="0"/>
    <xf numFmtId="0" fontId="1" fillId="0" borderId="0"/>
    <xf numFmtId="0" fontId="21" fillId="0" borderId="0"/>
    <xf numFmtId="0" fontId="21" fillId="0" borderId="0"/>
    <xf numFmtId="0" fontId="1" fillId="0" borderId="0"/>
    <xf numFmtId="0" fontId="16" fillId="0" borderId="0"/>
    <xf numFmtId="170" fontId="13" fillId="0" borderId="0"/>
    <xf numFmtId="0" fontId="1" fillId="0" borderId="0"/>
    <xf numFmtId="0" fontId="1" fillId="0" borderId="0"/>
    <xf numFmtId="0" fontId="16" fillId="0" borderId="0"/>
    <xf numFmtId="0" fontId="20" fillId="0" borderId="0"/>
    <xf numFmtId="170" fontId="13" fillId="0" borderId="0"/>
    <xf numFmtId="0" fontId="1" fillId="0" borderId="0"/>
    <xf numFmtId="0" fontId="1" fillId="0" borderId="0"/>
    <xf numFmtId="170" fontId="13" fillId="0" borderId="0"/>
    <xf numFmtId="0" fontId="16" fillId="0" borderId="0"/>
    <xf numFmtId="0" fontId="1" fillId="0" borderId="0"/>
    <xf numFmtId="170" fontId="13" fillId="0" borderId="0"/>
    <xf numFmtId="168" fontId="29" fillId="0" borderId="0" applyFont="0" applyFill="0" applyBorder="0" applyAlignment="0" applyProtection="0"/>
    <xf numFmtId="0" fontId="13" fillId="0" borderId="0"/>
    <xf numFmtId="0" fontId="13" fillId="0" borderId="0"/>
    <xf numFmtId="0" fontId="1" fillId="0" borderId="0"/>
    <xf numFmtId="0" fontId="16" fillId="0" borderId="37">
      <alignment horizontal="left" vertical="center"/>
    </xf>
    <xf numFmtId="0" fontId="45" fillId="0" borderId="36"/>
    <xf numFmtId="0" fontId="51" fillId="0" borderId="36"/>
    <xf numFmtId="0" fontId="2" fillId="0" borderId="0"/>
    <xf numFmtId="170" fontId="13" fillId="0" borderId="0"/>
    <xf numFmtId="10" fontId="33" fillId="6" borderId="37" applyNumberFormat="0" applyBorder="0" applyAlignment="0" applyProtection="0"/>
    <xf numFmtId="170" fontId="34" fillId="0" borderId="0"/>
    <xf numFmtId="0" fontId="2" fillId="0" borderId="0"/>
    <xf numFmtId="170" fontId="13" fillId="0" borderId="0"/>
    <xf numFmtId="0" fontId="1" fillId="0" borderId="0"/>
    <xf numFmtId="0" fontId="13" fillId="0" borderId="0"/>
    <xf numFmtId="170" fontId="13" fillId="0" borderId="0"/>
    <xf numFmtId="0" fontId="2" fillId="0" borderId="0"/>
    <xf numFmtId="0" fontId="2" fillId="0" borderId="0"/>
    <xf numFmtId="0" fontId="68" fillId="0" borderId="0"/>
    <xf numFmtId="170" fontId="69" fillId="0" borderId="0" applyNumberFormat="0" applyFill="0" applyBorder="0" applyAlignment="0" applyProtection="0"/>
    <xf numFmtId="170" fontId="70" fillId="0" borderId="0" applyNumberFormat="0" applyFill="0" applyBorder="0" applyAlignment="0" applyProtection="0"/>
    <xf numFmtId="0" fontId="1" fillId="0" borderId="0"/>
    <xf numFmtId="0" fontId="1" fillId="0" borderId="0"/>
    <xf numFmtId="0" fontId="2" fillId="0" borderId="0"/>
    <xf numFmtId="0" fontId="2" fillId="0" borderId="0"/>
    <xf numFmtId="14" fontId="2" fillId="0" borderId="0"/>
    <xf numFmtId="0" fontId="1" fillId="0" borderId="0"/>
    <xf numFmtId="0" fontId="2" fillId="0" borderId="0" applyFont="0" applyFill="0" applyBorder="0" applyAlignment="0" applyProtection="0"/>
    <xf numFmtId="0" fontId="2" fillId="0" borderId="0"/>
    <xf numFmtId="0" fontId="51" fillId="7" borderId="36"/>
    <xf numFmtId="169" fontId="47" fillId="0" borderId="37">
      <alignment horizontal="right" vertical="center" wrapText="1"/>
    </xf>
    <xf numFmtId="0" fontId="48" fillId="0" borderId="38">
      <alignment horizontal="left" vertical="center"/>
    </xf>
    <xf numFmtId="2" fontId="47" fillId="0" borderId="37">
      <alignment horizontal="center" vertical="top" wrapText="1"/>
    </xf>
    <xf numFmtId="0" fontId="45" fillId="0" borderId="36"/>
    <xf numFmtId="0" fontId="45" fillId="0" borderId="36"/>
    <xf numFmtId="2" fontId="47" fillId="0" borderId="37">
      <alignment horizontal="center" vertical="top" wrapText="1"/>
    </xf>
    <xf numFmtId="169" fontId="47" fillId="0" borderId="37">
      <alignment horizontal="right" vertical="center" wrapText="1"/>
    </xf>
    <xf numFmtId="0" fontId="51" fillId="7" borderId="36"/>
    <xf numFmtId="0" fontId="2" fillId="0" borderId="0"/>
    <xf numFmtId="0" fontId="2" fillId="0" borderId="0"/>
    <xf numFmtId="0" fontId="1" fillId="0" borderId="0"/>
    <xf numFmtId="0" fontId="13" fillId="0" borderId="0"/>
    <xf numFmtId="0" fontId="1" fillId="0" borderId="0"/>
    <xf numFmtId="170" fontId="70" fillId="0" borderId="0" applyNumberFormat="0" applyFill="0" applyBorder="0" applyAlignment="0" applyProtection="0"/>
    <xf numFmtId="170" fontId="69" fillId="0" borderId="0" applyNumberFormat="0" applyFill="0" applyBorder="0" applyAlignment="0" applyProtection="0"/>
    <xf numFmtId="0" fontId="68" fillId="0" borderId="0"/>
    <xf numFmtId="0" fontId="2" fillId="0" borderId="0"/>
    <xf numFmtId="0" fontId="2" fillId="0" borderId="0"/>
    <xf numFmtId="170" fontId="13" fillId="0" borderId="0"/>
    <xf numFmtId="0" fontId="13" fillId="0" borderId="0"/>
    <xf numFmtId="0" fontId="1" fillId="0" borderId="0"/>
    <xf numFmtId="170" fontId="13" fillId="0" borderId="0"/>
    <xf numFmtId="0" fontId="2" fillId="0" borderId="0"/>
    <xf numFmtId="0" fontId="45" fillId="0" borderId="36"/>
    <xf numFmtId="10" fontId="33" fillId="6" borderId="37" applyNumberFormat="0" applyBorder="0" applyAlignment="0" applyProtection="0"/>
    <xf numFmtId="0" fontId="51" fillId="0" borderId="36"/>
    <xf numFmtId="175" fontId="13" fillId="0" borderId="0"/>
    <xf numFmtId="0" fontId="1" fillId="0" borderId="0"/>
    <xf numFmtId="170" fontId="13" fillId="0" borderId="0"/>
    <xf numFmtId="0" fontId="1" fillId="0" borderId="0"/>
    <xf numFmtId="43" fontId="13" fillId="0" borderId="0"/>
    <xf numFmtId="0" fontId="1" fillId="0" borderId="0"/>
    <xf numFmtId="0" fontId="45" fillId="0" borderId="36"/>
    <xf numFmtId="0" fontId="51" fillId="0" borderId="36"/>
    <xf numFmtId="175" fontId="13" fillId="0" borderId="0"/>
    <xf numFmtId="0" fontId="1" fillId="0" borderId="0"/>
    <xf numFmtId="170" fontId="13" fillId="0" borderId="0"/>
    <xf numFmtId="0" fontId="1" fillId="0" borderId="0"/>
    <xf numFmtId="43" fontId="13" fillId="0" borderId="0"/>
    <xf numFmtId="0" fontId="1" fillId="0" borderId="0"/>
    <xf numFmtId="0" fontId="1" fillId="0" borderId="0"/>
    <xf numFmtId="0" fontId="16" fillId="0" borderId="0"/>
    <xf numFmtId="0" fontId="1" fillId="0" borderId="0"/>
    <xf numFmtId="0" fontId="1" fillId="0" borderId="0"/>
    <xf numFmtId="0" fontId="16" fillId="0" borderId="0"/>
    <xf numFmtId="0" fontId="20" fillId="0" borderId="0"/>
    <xf numFmtId="170" fontId="13" fillId="0" borderId="0"/>
    <xf numFmtId="0" fontId="1" fillId="0" borderId="0"/>
    <xf numFmtId="0" fontId="16" fillId="0" borderId="0"/>
    <xf numFmtId="0" fontId="1" fillId="0" borderId="0"/>
    <xf numFmtId="0" fontId="16" fillId="0" borderId="37">
      <alignment horizontal="left" vertical="center"/>
    </xf>
    <xf numFmtId="0" fontId="45" fillId="0" borderId="36"/>
    <xf numFmtId="0" fontId="51" fillId="0" borderId="36"/>
    <xf numFmtId="0" fontId="2" fillId="0" borderId="0"/>
    <xf numFmtId="170" fontId="13" fillId="0" borderId="0"/>
    <xf numFmtId="10" fontId="33" fillId="6" borderId="37" applyNumberFormat="0" applyBorder="0" applyAlignment="0" applyProtection="0"/>
    <xf numFmtId="170" fontId="34" fillId="0" borderId="0"/>
    <xf numFmtId="0" fontId="2" fillId="0" borderId="0"/>
    <xf numFmtId="170" fontId="13" fillId="0" borderId="0"/>
    <xf numFmtId="0" fontId="1" fillId="0" borderId="0"/>
    <xf numFmtId="0" fontId="13" fillId="0" borderId="0"/>
    <xf numFmtId="170" fontId="13" fillId="0" borderId="0"/>
    <xf numFmtId="0" fontId="2" fillId="0" borderId="0"/>
    <xf numFmtId="0" fontId="2" fillId="0" borderId="0"/>
    <xf numFmtId="0" fontId="68" fillId="0" borderId="0"/>
    <xf numFmtId="170" fontId="69" fillId="0" borderId="0" applyNumberFormat="0" applyFill="0" applyBorder="0" applyAlignment="0" applyProtection="0"/>
    <xf numFmtId="170" fontId="70" fillId="0" borderId="0" applyNumberFormat="0" applyFill="0" applyBorder="0" applyAlignment="0" applyProtection="0"/>
    <xf numFmtId="0" fontId="1" fillId="0" borderId="0"/>
    <xf numFmtId="0" fontId="1" fillId="0" borderId="0"/>
    <xf numFmtId="0" fontId="2" fillId="0" borderId="0"/>
    <xf numFmtId="14" fontId="2" fillId="0" borderId="0"/>
    <xf numFmtId="0" fontId="1" fillId="0" borderId="0"/>
    <xf numFmtId="0" fontId="2" fillId="0" borderId="0"/>
    <xf numFmtId="0" fontId="51" fillId="7" borderId="36"/>
    <xf numFmtId="169" fontId="47" fillId="0" borderId="37">
      <alignment horizontal="right" vertical="center" wrapText="1"/>
    </xf>
    <xf numFmtId="0" fontId="48" fillId="0" borderId="38">
      <alignment horizontal="left" vertical="center"/>
    </xf>
    <xf numFmtId="2" fontId="47" fillId="0" borderId="37">
      <alignment horizontal="center" vertical="top" wrapText="1"/>
    </xf>
    <xf numFmtId="0" fontId="45" fillId="0" borderId="36"/>
    <xf numFmtId="0" fontId="45" fillId="0" borderId="36"/>
    <xf numFmtId="2" fontId="47" fillId="0" borderId="37">
      <alignment horizontal="center" vertical="top" wrapText="1"/>
    </xf>
    <xf numFmtId="169" fontId="47" fillId="0" borderId="37">
      <alignment horizontal="right" vertical="center" wrapText="1"/>
    </xf>
    <xf numFmtId="0" fontId="51" fillId="7" borderId="36"/>
    <xf numFmtId="0" fontId="2" fillId="0" borderId="0"/>
    <xf numFmtId="0" fontId="2" fillId="0" borderId="0"/>
    <xf numFmtId="0" fontId="1" fillId="0" borderId="0"/>
    <xf numFmtId="170" fontId="70" fillId="0" borderId="0" applyNumberFormat="0" applyFill="0" applyBorder="0" applyAlignment="0" applyProtection="0"/>
    <xf numFmtId="170" fontId="69" fillId="0" borderId="0" applyNumberFormat="0" applyFill="0" applyBorder="0" applyAlignment="0" applyProtection="0"/>
    <xf numFmtId="0" fontId="68" fillId="0" borderId="0"/>
    <xf numFmtId="0" fontId="2" fillId="0" borderId="0"/>
    <xf numFmtId="0" fontId="2" fillId="0" borderId="0"/>
    <xf numFmtId="170" fontId="13" fillId="0" borderId="0"/>
    <xf numFmtId="0" fontId="13" fillId="0" borderId="0"/>
    <xf numFmtId="0" fontId="1" fillId="0" borderId="0"/>
    <xf numFmtId="170" fontId="13" fillId="0" borderId="0"/>
    <xf numFmtId="0" fontId="2" fillId="0" borderId="0"/>
    <xf numFmtId="0" fontId="45" fillId="0" borderId="36"/>
    <xf numFmtId="10" fontId="33" fillId="6" borderId="37" applyNumberFormat="0" applyBorder="0" applyAlignment="0" applyProtection="0"/>
    <xf numFmtId="0" fontId="51" fillId="0" borderId="36"/>
    <xf numFmtId="175" fontId="13" fillId="0" borderId="0"/>
    <xf numFmtId="0" fontId="1" fillId="0" borderId="0"/>
    <xf numFmtId="170" fontId="13" fillId="0" borderId="0"/>
    <xf numFmtId="0" fontId="1" fillId="0" borderId="0"/>
    <xf numFmtId="43" fontId="13" fillId="0" borderId="0"/>
    <xf numFmtId="0" fontId="1" fillId="0" borderId="0"/>
    <xf numFmtId="0" fontId="45" fillId="0" borderId="36"/>
    <xf numFmtId="0" fontId="51" fillId="0" borderId="36"/>
    <xf numFmtId="175" fontId="13" fillId="0" borderId="0"/>
    <xf numFmtId="0" fontId="1" fillId="0" borderId="0"/>
    <xf numFmtId="170" fontId="13" fillId="0" borderId="0"/>
    <xf numFmtId="0" fontId="1" fillId="0" borderId="0"/>
    <xf numFmtId="43" fontId="13" fillId="0" borderId="0"/>
    <xf numFmtId="0" fontId="1" fillId="0" borderId="0"/>
    <xf numFmtId="9" fontId="2" fillId="0" borderId="0" applyFont="0" applyFill="0" applyBorder="0" applyAlignment="0" applyProtection="0"/>
    <xf numFmtId="9" fontId="2" fillId="0" borderId="0" applyFont="0" applyFill="0" applyBorder="0" applyAlignment="0" applyProtection="0"/>
    <xf numFmtId="0" fontId="16" fillId="0" borderId="37">
      <alignment horizontal="left" vertical="center"/>
    </xf>
    <xf numFmtId="0" fontId="16" fillId="0" borderId="37">
      <alignment horizontal="left" vertical="center"/>
    </xf>
    <xf numFmtId="0" fontId="45" fillId="0" borderId="36"/>
    <xf numFmtId="0" fontId="45" fillId="0" borderId="36"/>
    <xf numFmtId="0" fontId="45" fillId="0" borderId="36"/>
    <xf numFmtId="0" fontId="45" fillId="0" borderId="36"/>
    <xf numFmtId="0" fontId="45" fillId="0" borderId="36"/>
    <xf numFmtId="0" fontId="45" fillId="0" borderId="36"/>
    <xf numFmtId="0" fontId="51" fillId="0" borderId="36"/>
    <xf numFmtId="0" fontId="51" fillId="0" borderId="36"/>
    <xf numFmtId="0" fontId="51" fillId="0" borderId="36"/>
    <xf numFmtId="0" fontId="51" fillId="0" borderId="36"/>
    <xf numFmtId="0" fontId="51" fillId="0" borderId="36"/>
    <xf numFmtId="0" fontId="51" fillId="0" borderId="36"/>
    <xf numFmtId="169" fontId="13" fillId="0" borderId="0"/>
    <xf numFmtId="0" fontId="13" fillId="0" borderId="0"/>
    <xf numFmtId="168" fontId="29" fillId="0" borderId="0" applyFont="0" applyFill="0" applyBorder="0" applyAlignment="0" applyProtection="0"/>
    <xf numFmtId="0" fontId="13" fillId="0" borderId="0"/>
    <xf numFmtId="171" fontId="13" fillId="0" borderId="0"/>
    <xf numFmtId="189" fontId="13" fillId="0" borderId="0"/>
    <xf numFmtId="0" fontId="2" fillId="0" borderId="0"/>
    <xf numFmtId="170" fontId="13" fillId="0" borderId="0"/>
    <xf numFmtId="0" fontId="2" fillId="0" borderId="0"/>
    <xf numFmtId="0" fontId="13" fillId="0" borderId="0"/>
    <xf numFmtId="0" fontId="2" fillId="0" borderId="0"/>
    <xf numFmtId="0" fontId="45" fillId="0" borderId="39"/>
    <xf numFmtId="2" fontId="47" fillId="0" borderId="40">
      <alignment horizontal="center" vertical="top" wrapText="1"/>
    </xf>
    <xf numFmtId="0" fontId="48" fillId="0" borderId="41">
      <alignment horizontal="left" vertical="center"/>
    </xf>
    <xf numFmtId="10" fontId="33" fillId="6" borderId="40" applyNumberFormat="0" applyBorder="0" applyAlignment="0" applyProtection="0"/>
    <xf numFmtId="169" fontId="47" fillId="0" borderId="40">
      <alignment horizontal="right" vertical="center" wrapText="1"/>
    </xf>
    <xf numFmtId="0" fontId="51" fillId="7" borderId="39"/>
    <xf numFmtId="0" fontId="1" fillId="0" borderId="0"/>
    <xf numFmtId="0" fontId="13" fillId="0" borderId="0"/>
    <xf numFmtId="0" fontId="1" fillId="0" borderId="0"/>
    <xf numFmtId="0" fontId="1" fillId="0" borderId="0"/>
    <xf numFmtId="0" fontId="2" fillId="0" borderId="0"/>
    <xf numFmtId="0" fontId="1" fillId="0" borderId="0"/>
    <xf numFmtId="0" fontId="1" fillId="0" borderId="0"/>
    <xf numFmtId="0" fontId="16" fillId="0" borderId="0"/>
    <xf numFmtId="0" fontId="16" fillId="0" borderId="0"/>
    <xf numFmtId="0" fontId="20" fillId="0" borderId="0"/>
    <xf numFmtId="170" fontId="13" fillId="0" borderId="0"/>
    <xf numFmtId="0" fontId="16" fillId="0" borderId="0"/>
    <xf numFmtId="0" fontId="45" fillId="0" borderId="39"/>
    <xf numFmtId="0" fontId="51" fillId="0" borderId="39"/>
    <xf numFmtId="0" fontId="13" fillId="0" borderId="0"/>
    <xf numFmtId="170" fontId="13" fillId="0" borderId="0"/>
    <xf numFmtId="0" fontId="2" fillId="0" borderId="0"/>
    <xf numFmtId="170" fontId="69" fillId="0" borderId="0" applyNumberFormat="0" applyFill="0" applyBorder="0" applyAlignment="0" applyProtection="0"/>
    <xf numFmtId="170" fontId="70" fillId="0" borderId="0" applyNumberFormat="0" applyFill="0" applyBorder="0" applyAlignment="0" applyProtection="0"/>
    <xf numFmtId="0" fontId="51" fillId="7" borderId="39"/>
    <xf numFmtId="0" fontId="48" fillId="0" borderId="41">
      <alignment horizontal="left" vertical="center"/>
    </xf>
    <xf numFmtId="0" fontId="45" fillId="0" borderId="39"/>
    <xf numFmtId="0" fontId="45" fillId="0" borderId="39"/>
    <xf numFmtId="0" fontId="51" fillId="7" borderId="39"/>
    <xf numFmtId="0" fontId="1" fillId="0" borderId="0"/>
    <xf numFmtId="170" fontId="70" fillId="0" borderId="0" applyNumberFormat="0" applyFill="0" applyBorder="0" applyAlignment="0" applyProtection="0"/>
    <xf numFmtId="170" fontId="69" fillId="0" borderId="0" applyNumberFormat="0" applyFill="0" applyBorder="0" applyAlignment="0" applyProtection="0"/>
    <xf numFmtId="0" fontId="68" fillId="0" borderId="0"/>
    <xf numFmtId="170" fontId="13" fillId="0" borderId="0"/>
    <xf numFmtId="0" fontId="13" fillId="0" borderId="0"/>
    <xf numFmtId="0" fontId="1" fillId="0" borderId="0"/>
    <xf numFmtId="0" fontId="45" fillId="0" borderId="39"/>
    <xf numFmtId="0" fontId="51" fillId="0" borderId="39"/>
    <xf numFmtId="0" fontId="45" fillId="0" borderId="39"/>
    <xf numFmtId="0" fontId="51" fillId="0" borderId="39"/>
    <xf numFmtId="0" fontId="51" fillId="7" borderId="39"/>
    <xf numFmtId="169" fontId="47" fillId="0" borderId="40">
      <alignment horizontal="right" vertical="center" wrapText="1"/>
    </xf>
    <xf numFmtId="10" fontId="33" fillId="6" borderId="40" applyNumberFormat="0" applyBorder="0" applyAlignment="0" applyProtection="0"/>
    <xf numFmtId="0" fontId="48" fillId="0" borderId="41">
      <alignment horizontal="left" vertical="center"/>
    </xf>
    <xf numFmtId="2" fontId="47" fillId="0" borderId="40">
      <alignment horizontal="center" vertical="top" wrapText="1"/>
    </xf>
    <xf numFmtId="0" fontId="45" fillId="0" borderId="39"/>
    <xf numFmtId="0" fontId="45" fillId="0" borderId="39"/>
    <xf numFmtId="2" fontId="47" fillId="0" borderId="40">
      <alignment horizontal="center" vertical="top" wrapText="1"/>
    </xf>
    <xf numFmtId="0" fontId="48" fillId="0" borderId="41">
      <alignment horizontal="left" vertical="center"/>
    </xf>
    <xf numFmtId="10" fontId="33" fillId="6" borderId="40" applyNumberFormat="0" applyBorder="0" applyAlignment="0" applyProtection="0"/>
    <xf numFmtId="169" fontId="47" fillId="0" borderId="40">
      <alignment horizontal="right" vertical="center" wrapText="1"/>
    </xf>
    <xf numFmtId="0" fontId="51" fillId="7" borderId="39"/>
    <xf numFmtId="0" fontId="16" fillId="0" borderId="40">
      <alignment horizontal="left" vertical="center"/>
    </xf>
    <xf numFmtId="0" fontId="45" fillId="0" borderId="39"/>
    <xf numFmtId="0" fontId="51" fillId="0" borderId="39"/>
    <xf numFmtId="10" fontId="33" fillId="6" borderId="40" applyNumberFormat="0" applyBorder="0" applyAlignment="0" applyProtection="0"/>
    <xf numFmtId="170" fontId="69" fillId="0" borderId="0" applyNumberFormat="0" applyFill="0" applyBorder="0" applyAlignment="0" applyProtection="0"/>
    <xf numFmtId="170" fontId="70" fillId="0" borderId="0" applyNumberFormat="0" applyFill="0" applyBorder="0" applyAlignment="0" applyProtection="0"/>
    <xf numFmtId="0" fontId="51" fillId="7" borderId="39"/>
    <xf numFmtId="169" fontId="47" fillId="0" borderId="40">
      <alignment horizontal="right" vertical="center" wrapText="1"/>
    </xf>
    <xf numFmtId="0" fontId="48" fillId="0" borderId="41">
      <alignment horizontal="left" vertical="center"/>
    </xf>
    <xf numFmtId="2" fontId="47" fillId="0" borderId="40">
      <alignment horizontal="center" vertical="top" wrapText="1"/>
    </xf>
    <xf numFmtId="0" fontId="45" fillId="0" borderId="39"/>
    <xf numFmtId="0" fontId="45" fillId="0" borderId="39"/>
    <xf numFmtId="2" fontId="47" fillId="0" borderId="40">
      <alignment horizontal="center" vertical="top" wrapText="1"/>
    </xf>
    <xf numFmtId="169" fontId="47" fillId="0" borderId="40">
      <alignment horizontal="right" vertical="center" wrapText="1"/>
    </xf>
    <xf numFmtId="0" fontId="51" fillId="7" borderId="39"/>
    <xf numFmtId="170" fontId="70" fillId="0" borderId="0" applyNumberFormat="0" applyFill="0" applyBorder="0" applyAlignment="0" applyProtection="0"/>
    <xf numFmtId="170" fontId="69" fillId="0" borderId="0" applyNumberFormat="0" applyFill="0" applyBorder="0" applyAlignment="0" applyProtection="0"/>
    <xf numFmtId="0" fontId="45" fillId="0" borderId="39"/>
    <xf numFmtId="10" fontId="33" fillId="6" borderId="40" applyNumberFormat="0" applyBorder="0" applyAlignment="0" applyProtection="0"/>
    <xf numFmtId="0" fontId="51" fillId="0" borderId="39"/>
    <xf numFmtId="0" fontId="45" fillId="0" borderId="39"/>
    <xf numFmtId="0" fontId="51" fillId="0" borderId="39"/>
    <xf numFmtId="0" fontId="16" fillId="0" borderId="40">
      <alignment horizontal="left" vertical="center"/>
    </xf>
    <xf numFmtId="0" fontId="45" fillId="0" borderId="39"/>
    <xf numFmtId="0" fontId="51" fillId="0" borderId="39"/>
    <xf numFmtId="10" fontId="33" fillId="6" borderId="40" applyNumberFormat="0" applyBorder="0" applyAlignment="0" applyProtection="0"/>
    <xf numFmtId="170" fontId="69" fillId="0" borderId="0" applyNumberFormat="0" applyFill="0" applyBorder="0" applyAlignment="0" applyProtection="0"/>
    <xf numFmtId="170" fontId="70" fillId="0" borderId="0" applyNumberFormat="0" applyFill="0" applyBorder="0" applyAlignment="0" applyProtection="0"/>
    <xf numFmtId="0" fontId="51" fillId="7" borderId="39"/>
    <xf numFmtId="169" fontId="47" fillId="0" borderId="40">
      <alignment horizontal="right" vertical="center" wrapText="1"/>
    </xf>
    <xf numFmtId="0" fontId="48" fillId="0" borderId="41">
      <alignment horizontal="left" vertical="center"/>
    </xf>
    <xf numFmtId="2" fontId="47" fillId="0" borderId="40">
      <alignment horizontal="center" vertical="top" wrapText="1"/>
    </xf>
    <xf numFmtId="0" fontId="45" fillId="0" borderId="39"/>
    <xf numFmtId="0" fontId="45" fillId="0" borderId="39"/>
    <xf numFmtId="2" fontId="47" fillId="0" borderId="40">
      <alignment horizontal="center" vertical="top" wrapText="1"/>
    </xf>
    <xf numFmtId="169" fontId="47" fillId="0" borderId="40">
      <alignment horizontal="right" vertical="center" wrapText="1"/>
    </xf>
    <xf numFmtId="0" fontId="51" fillId="7" borderId="39"/>
    <xf numFmtId="170" fontId="70" fillId="0" borderId="0" applyNumberFormat="0" applyFill="0" applyBorder="0" applyAlignment="0" applyProtection="0"/>
    <xf numFmtId="170" fontId="69" fillId="0" borderId="0" applyNumberFormat="0" applyFill="0" applyBorder="0" applyAlignment="0" applyProtection="0"/>
    <xf numFmtId="0" fontId="45" fillId="0" borderId="39"/>
    <xf numFmtId="10" fontId="33" fillId="6" borderId="40" applyNumberFormat="0" applyBorder="0" applyAlignment="0" applyProtection="0"/>
    <xf numFmtId="0" fontId="51" fillId="0" borderId="39"/>
    <xf numFmtId="0" fontId="45" fillId="0" borderId="39"/>
    <xf numFmtId="0" fontId="51" fillId="0" borderId="39"/>
  </cellStyleXfs>
  <cellXfs count="820">
    <xf numFmtId="0" fontId="0" fillId="0" borderId="0" xfId="0"/>
    <xf numFmtId="0" fontId="4" fillId="0" borderId="0" xfId="2" applyFont="1"/>
    <xf numFmtId="0" fontId="5" fillId="0" borderId="0" xfId="2" applyFont="1"/>
    <xf numFmtId="0" fontId="6" fillId="2" borderId="1" xfId="2" applyFont="1" applyFill="1" applyBorder="1" applyAlignment="1">
      <alignment horizontal="center" vertical="center" wrapText="1"/>
    </xf>
    <xf numFmtId="0" fontId="6" fillId="2" borderId="1" xfId="2" applyFont="1" applyFill="1" applyBorder="1" applyAlignment="1">
      <alignment horizontal="center" vertical="center"/>
    </xf>
    <xf numFmtId="0" fontId="7" fillId="0" borderId="0" xfId="2" applyFont="1"/>
    <xf numFmtId="0" fontId="8" fillId="2" borderId="1" xfId="2" applyFont="1" applyFill="1" applyBorder="1" applyAlignment="1">
      <alignment horizontal="center" vertical="center" wrapText="1"/>
    </xf>
    <xf numFmtId="2" fontId="8" fillId="2" borderId="1" xfId="2" applyNumberFormat="1" applyFont="1" applyFill="1" applyBorder="1" applyAlignment="1">
      <alignment horizontal="center" vertical="center"/>
    </xf>
    <xf numFmtId="0" fontId="8" fillId="3" borderId="1" xfId="0" applyFont="1" applyFill="1" applyBorder="1" applyAlignment="1">
      <alignment horizontal="left" vertical="center" wrapText="1"/>
    </xf>
    <xf numFmtId="0" fontId="9" fillId="0" borderId="1" xfId="0" applyFont="1" applyBorder="1" applyAlignment="1">
      <alignment horizontal="left" vertical="center" wrapText="1"/>
    </xf>
    <xf numFmtId="0" fontId="10" fillId="0" borderId="1" xfId="0" applyFont="1" applyBorder="1" applyAlignment="1">
      <alignment horizontal="left" vertical="center" wrapText="1"/>
    </xf>
    <xf numFmtId="169" fontId="8" fillId="2" borderId="1" xfId="2" applyNumberFormat="1" applyFont="1" applyFill="1" applyBorder="1" applyAlignment="1">
      <alignment horizontal="center" vertical="center"/>
    </xf>
    <xf numFmtId="0" fontId="8" fillId="0" borderId="1" xfId="0" applyFont="1" applyBorder="1" applyAlignment="1">
      <alignment horizontal="left" vertical="center" wrapText="1"/>
    </xf>
    <xf numFmtId="0" fontId="11" fillId="0" borderId="1" xfId="0" applyFont="1" applyBorder="1" applyAlignment="1">
      <alignment horizontal="left" vertical="center" wrapText="1"/>
    </xf>
    <xf numFmtId="170" fontId="12" fillId="0" borderId="1" xfId="0" applyNumberFormat="1" applyFont="1" applyBorder="1" applyAlignment="1">
      <alignment horizontal="left" vertical="center" wrapText="1"/>
    </xf>
    <xf numFmtId="0" fontId="8" fillId="0" borderId="1" xfId="0" applyFont="1" applyBorder="1" applyAlignment="1">
      <alignment horizontal="justify" vertical="center" wrapText="1"/>
    </xf>
    <xf numFmtId="2" fontId="8" fillId="0" borderId="1" xfId="3" applyNumberFormat="1" applyFont="1" applyBorder="1" applyAlignment="1">
      <alignment horizontal="center" vertical="center"/>
    </xf>
    <xf numFmtId="2" fontId="9" fillId="0" borderId="1" xfId="0" applyNumberFormat="1" applyFont="1" applyBorder="1" applyAlignment="1">
      <alignment vertical="center" wrapText="1"/>
    </xf>
    <xf numFmtId="0" fontId="9" fillId="0" borderId="1" xfId="4" applyFont="1" applyBorder="1" applyAlignment="1">
      <alignment horizontal="left" vertical="center" wrapText="1"/>
    </xf>
    <xf numFmtId="2" fontId="8" fillId="0" borderId="1" xfId="0" applyNumberFormat="1" applyFont="1" applyBorder="1" applyAlignment="1">
      <alignment horizontal="center" vertical="center"/>
    </xf>
    <xf numFmtId="0" fontId="9" fillId="0" borderId="1" xfId="0" applyFont="1" applyBorder="1" applyAlignment="1">
      <alignment vertical="center" wrapText="1"/>
    </xf>
    <xf numFmtId="2" fontId="8" fillId="0" borderId="1" xfId="2" applyNumberFormat="1" applyFont="1" applyBorder="1" applyAlignment="1">
      <alignment horizontal="center" vertical="center"/>
    </xf>
    <xf numFmtId="170" fontId="11" fillId="0" borderId="1" xfId="0" applyNumberFormat="1" applyFont="1" applyBorder="1" applyAlignment="1">
      <alignment horizontal="justify" vertical="top" wrapText="1"/>
    </xf>
    <xf numFmtId="0" fontId="8" fillId="0" borderId="1" xfId="0" applyFont="1" applyBorder="1" applyAlignment="1">
      <alignment horizontal="left" vertical="center"/>
    </xf>
    <xf numFmtId="0" fontId="9" fillId="0" borderId="1" xfId="5" applyFont="1" applyBorder="1" applyAlignment="1">
      <alignment horizontal="left" vertical="center" wrapText="1"/>
    </xf>
    <xf numFmtId="2" fontId="8" fillId="0" borderId="1" xfId="6" applyNumberFormat="1" applyFont="1" applyBorder="1" applyAlignment="1">
      <alignment horizontal="left" vertical="center" wrapText="1"/>
    </xf>
    <xf numFmtId="2" fontId="8" fillId="0" borderId="1" xfId="0" applyNumberFormat="1" applyFont="1" applyBorder="1" applyAlignment="1">
      <alignment horizontal="left" vertical="center" wrapText="1"/>
    </xf>
    <xf numFmtId="0" fontId="9" fillId="2" borderId="1" xfId="2" applyFont="1" applyFill="1" applyBorder="1" applyAlignment="1">
      <alignment horizontal="center" vertical="center" wrapText="1"/>
    </xf>
    <xf numFmtId="2" fontId="9" fillId="2" borderId="1" xfId="2" applyNumberFormat="1" applyFont="1" applyFill="1" applyBorder="1" applyAlignment="1">
      <alignment horizontal="center" vertical="center"/>
    </xf>
    <xf numFmtId="0" fontId="9" fillId="0" borderId="1" xfId="0" applyFont="1" applyBorder="1" applyAlignment="1">
      <alignment horizontal="justify" vertical="center" wrapText="1"/>
    </xf>
    <xf numFmtId="2" fontId="9" fillId="0" borderId="1" xfId="2" applyNumberFormat="1" applyFont="1" applyBorder="1" applyAlignment="1">
      <alignment horizontal="center" vertical="center"/>
    </xf>
    <xf numFmtId="0" fontId="14" fillId="0" borderId="0" xfId="2" applyFont="1"/>
    <xf numFmtId="0" fontId="15" fillId="0" borderId="0" xfId="2" applyFont="1"/>
    <xf numFmtId="2" fontId="8" fillId="0" borderId="1" xfId="7" applyNumberFormat="1" applyFont="1" applyBorder="1" applyAlignment="1">
      <alignment horizontal="left" vertical="center" wrapText="1"/>
    </xf>
    <xf numFmtId="2" fontId="9" fillId="0" borderId="1" xfId="8" applyNumberFormat="1" applyFont="1" applyBorder="1" applyAlignment="1">
      <alignment horizontal="left" vertical="center" wrapText="1"/>
    </xf>
    <xf numFmtId="0" fontId="6" fillId="0" borderId="1" xfId="0" applyFont="1" applyBorder="1" applyAlignment="1">
      <alignment horizontal="left" vertical="center" wrapText="1"/>
    </xf>
    <xf numFmtId="170" fontId="8" fillId="0" borderId="1" xfId="0" applyNumberFormat="1" applyFont="1" applyBorder="1" applyAlignment="1">
      <alignment horizontal="left" vertical="center" wrapText="1"/>
    </xf>
    <xf numFmtId="0" fontId="6" fillId="0" borderId="1" xfId="0" applyFont="1" applyBorder="1" applyAlignment="1">
      <alignment horizontal="justify" vertical="center" wrapText="1"/>
    </xf>
    <xf numFmtId="0" fontId="8" fillId="3" borderId="1" xfId="0" applyFont="1" applyFill="1" applyBorder="1" applyAlignment="1">
      <alignment horizontal="justify" vertical="center"/>
    </xf>
    <xf numFmtId="0" fontId="17" fillId="3" borderId="1" xfId="0" applyFont="1" applyFill="1" applyBorder="1" applyAlignment="1">
      <alignment horizontal="justify" vertical="center"/>
    </xf>
    <xf numFmtId="4" fontId="11" fillId="0" borderId="1" xfId="6" applyNumberFormat="1" applyFont="1" applyBorder="1" applyAlignment="1">
      <alignment horizontal="justify" vertical="top" wrapText="1"/>
    </xf>
    <xf numFmtId="0" fontId="9" fillId="0" borderId="1" xfId="9" applyFont="1" applyBorder="1" applyAlignment="1">
      <alignment horizontal="justify" vertical="center" wrapText="1"/>
    </xf>
    <xf numFmtId="0" fontId="9" fillId="0" borderId="1" xfId="0" applyFont="1" applyBorder="1" applyAlignment="1">
      <alignment horizontal="left" vertical="center"/>
    </xf>
    <xf numFmtId="0" fontId="9" fillId="0" borderId="1" xfId="0" applyFont="1" applyBorder="1" applyAlignment="1">
      <alignment horizontal="left" vertical="top" wrapText="1"/>
    </xf>
    <xf numFmtId="0" fontId="11" fillId="0" borderId="1" xfId="0" applyFont="1" applyBorder="1" applyAlignment="1">
      <alignment horizontal="justify" vertical="top" wrapText="1"/>
    </xf>
    <xf numFmtId="0" fontId="8" fillId="0" borderId="1" xfId="0" applyFont="1" applyBorder="1" applyAlignment="1">
      <alignment horizontal="justify" vertical="top" wrapText="1"/>
    </xf>
    <xf numFmtId="4" fontId="12" fillId="0" borderId="1" xfId="6" applyNumberFormat="1" applyFont="1" applyBorder="1" applyAlignment="1">
      <alignment horizontal="justify" vertical="top" wrapText="1"/>
    </xf>
    <xf numFmtId="0" fontId="8" fillId="0" borderId="1" xfId="9" applyFont="1" applyBorder="1" applyAlignment="1">
      <alignment horizontal="justify" vertical="top" wrapText="1"/>
    </xf>
    <xf numFmtId="171" fontId="8" fillId="0" borderId="1" xfId="6" applyNumberFormat="1" applyFont="1" applyBorder="1" applyAlignment="1">
      <alignment horizontal="justify" vertical="top" wrapText="1"/>
    </xf>
    <xf numFmtId="0" fontId="8" fillId="0" borderId="1" xfId="2" applyFont="1" applyBorder="1" applyAlignment="1">
      <alignment horizontal="center" vertical="top"/>
    </xf>
    <xf numFmtId="0" fontId="6" fillId="0" borderId="1" xfId="0" applyFont="1" applyBorder="1" applyAlignment="1">
      <alignment horizontal="center" vertical="top" wrapText="1"/>
    </xf>
    <xf numFmtId="2" fontId="9" fillId="0" borderId="1" xfId="0" applyNumberFormat="1" applyFont="1" applyBorder="1" applyAlignment="1">
      <alignment horizontal="center" vertical="center"/>
    </xf>
    <xf numFmtId="2" fontId="18" fillId="0" borderId="1" xfId="0" applyNumberFormat="1" applyFont="1" applyBorder="1" applyAlignment="1">
      <alignment horizontal="center" vertical="center"/>
    </xf>
    <xf numFmtId="2" fontId="4" fillId="0" borderId="0" xfId="2" applyNumberFormat="1" applyFont="1"/>
    <xf numFmtId="0" fontId="8" fillId="0" borderId="1" xfId="0" applyFont="1" applyBorder="1" applyAlignment="1">
      <alignment horizontal="left" vertical="top" wrapText="1"/>
    </xf>
    <xf numFmtId="169" fontId="9" fillId="0" borderId="1" xfId="0" applyNumberFormat="1" applyFont="1" applyBorder="1" applyAlignment="1">
      <alignment horizontal="center" vertical="center"/>
    </xf>
    <xf numFmtId="2" fontId="8" fillId="0" borderId="1" xfId="0" applyNumberFormat="1" applyFont="1" applyBorder="1" applyAlignment="1">
      <alignment horizontal="center" vertical="center" wrapText="1"/>
    </xf>
    <xf numFmtId="2" fontId="18" fillId="0" borderId="1" xfId="1" applyNumberFormat="1" applyFont="1" applyBorder="1" applyAlignment="1">
      <alignment horizontal="center" vertical="center"/>
    </xf>
    <xf numFmtId="2" fontId="8" fillId="0" borderId="1" xfId="2" applyNumberFormat="1" applyFont="1" applyBorder="1" applyAlignment="1">
      <alignment vertical="center"/>
    </xf>
    <xf numFmtId="2" fontId="9" fillId="0" borderId="1" xfId="0" applyNumberFormat="1" applyFont="1" applyBorder="1" applyAlignment="1">
      <alignment vertical="center"/>
    </xf>
    <xf numFmtId="2" fontId="9" fillId="0" borderId="1" xfId="1" applyNumberFormat="1" applyFont="1" applyBorder="1" applyAlignment="1">
      <alignment horizontal="center" vertical="center"/>
    </xf>
    <xf numFmtId="0" fontId="8" fillId="0" borderId="1" xfId="0" applyFont="1" applyBorder="1" applyAlignment="1">
      <alignment horizontal="center" vertical="center" wrapText="1"/>
    </xf>
    <xf numFmtId="2" fontId="8" fillId="0" borderId="2" xfId="0" applyNumberFormat="1" applyFont="1" applyBorder="1" applyAlignment="1">
      <alignment horizontal="center" vertical="center" wrapText="1"/>
    </xf>
    <xf numFmtId="0" fontId="8" fillId="0" borderId="1" xfId="2" applyFont="1" applyBorder="1" applyAlignment="1">
      <alignment vertical="top"/>
    </xf>
    <xf numFmtId="0" fontId="8" fillId="0" borderId="1" xfId="2" applyFont="1" applyBorder="1" applyAlignment="1">
      <alignment horizontal="center" vertical="center"/>
    </xf>
    <xf numFmtId="0" fontId="8" fillId="0" borderId="1" xfId="2" applyFont="1" applyBorder="1"/>
    <xf numFmtId="0" fontId="19" fillId="0" borderId="0" xfId="2" applyFont="1" applyAlignment="1">
      <alignment vertical="top"/>
    </xf>
    <xf numFmtId="0" fontId="19" fillId="0" borderId="0" xfId="2" applyFont="1" applyAlignment="1">
      <alignment horizontal="center"/>
    </xf>
    <xf numFmtId="0" fontId="19" fillId="0" borderId="0" xfId="2" applyFont="1" applyAlignment="1">
      <alignment horizontal="center" vertical="center"/>
    </xf>
    <xf numFmtId="0" fontId="19" fillId="0" borderId="0" xfId="2" applyFont="1"/>
    <xf numFmtId="0" fontId="5" fillId="0" borderId="0" xfId="2" applyFont="1" applyAlignment="1">
      <alignment vertical="top"/>
    </xf>
    <xf numFmtId="2" fontId="5" fillId="0" borderId="0" xfId="2" applyNumberFormat="1" applyFont="1" applyAlignment="1">
      <alignment horizontal="center" vertical="center"/>
    </xf>
    <xf numFmtId="0" fontId="5" fillId="0" borderId="0" xfId="2" applyFont="1" applyAlignment="1">
      <alignment horizontal="center" vertical="center"/>
    </xf>
    <xf numFmtId="4" fontId="8" fillId="2" borderId="1" xfId="6" applyNumberFormat="1" applyFont="1" applyFill="1" applyBorder="1" applyAlignment="1">
      <alignment horizontal="left" vertical="center" wrapText="1"/>
    </xf>
    <xf numFmtId="170" fontId="8" fillId="0" borderId="1" xfId="0" applyNumberFormat="1" applyFont="1" applyBorder="1" applyAlignment="1">
      <alignment horizontal="left" vertical="center"/>
    </xf>
    <xf numFmtId="4" fontId="9" fillId="0" borderId="1" xfId="6" applyNumberFormat="1" applyFont="1" applyBorder="1" applyAlignment="1">
      <alignment vertical="center" wrapText="1"/>
    </xf>
    <xf numFmtId="170" fontId="8" fillId="0" borderId="1" xfId="0" applyNumberFormat="1" applyFont="1" applyBorder="1" applyAlignment="1">
      <alignment wrapText="1"/>
    </xf>
    <xf numFmtId="0" fontId="6" fillId="0" borderId="1" xfId="2" applyFont="1" applyBorder="1" applyAlignment="1">
      <alignment horizontal="center" vertical="top"/>
    </xf>
    <xf numFmtId="2" fontId="6" fillId="0" borderId="1" xfId="2" applyNumberFormat="1" applyFont="1" applyBorder="1" applyAlignment="1">
      <alignment horizontal="center" vertical="center"/>
    </xf>
    <xf numFmtId="2" fontId="6" fillId="2" borderId="1" xfId="2" applyNumberFormat="1" applyFont="1" applyFill="1" applyBorder="1" applyAlignment="1">
      <alignment horizontal="center" vertical="center"/>
    </xf>
    <xf numFmtId="2" fontId="19" fillId="0" borderId="0" xfId="2" applyNumberFormat="1" applyFont="1"/>
    <xf numFmtId="169" fontId="18" fillId="0" borderId="1" xfId="0" applyNumberFormat="1" applyFont="1" applyBorder="1" applyAlignment="1">
      <alignment horizontal="center" vertical="center"/>
    </xf>
    <xf numFmtId="2" fontId="5" fillId="0" borderId="0" xfId="2" applyNumberFormat="1" applyFont="1"/>
    <xf numFmtId="0" fontId="8" fillId="0" borderId="1" xfId="0" applyFont="1" applyFill="1" applyBorder="1" applyAlignment="1">
      <alignment horizontal="justify" vertical="top" wrapText="1"/>
    </xf>
    <xf numFmtId="173" fontId="11" fillId="0" borderId="5" xfId="26" applyNumberFormat="1" applyFont="1" applyFill="1" applyBorder="1" applyAlignment="1">
      <alignment horizontal="center" vertical="top"/>
    </xf>
    <xf numFmtId="2" fontId="11" fillId="0" borderId="1" xfId="27" applyNumberFormat="1" applyFont="1" applyFill="1" applyBorder="1" applyAlignment="1">
      <alignment horizontal="center" vertical="top" wrapText="1"/>
    </xf>
    <xf numFmtId="171" fontId="11" fillId="0" borderId="1" xfId="6" applyNumberFormat="1" applyFont="1" applyFill="1" applyBorder="1" applyAlignment="1">
      <alignment horizontal="center" vertical="top" wrapText="1"/>
    </xf>
    <xf numFmtId="171" fontId="11" fillId="0" borderId="1" xfId="9" applyNumberFormat="1" applyFont="1" applyBorder="1" applyAlignment="1">
      <alignment horizontal="center" vertical="top" wrapText="1"/>
    </xf>
    <xf numFmtId="174" fontId="11" fillId="0" borderId="1" xfId="6" applyNumberFormat="1" applyFont="1" applyBorder="1" applyAlignment="1">
      <alignment horizontal="center" vertical="top" wrapText="1"/>
    </xf>
    <xf numFmtId="0" fontId="8" fillId="0" borderId="0" xfId="2" applyFont="1"/>
    <xf numFmtId="0" fontId="9" fillId="0" borderId="0" xfId="2" applyFont="1"/>
    <xf numFmtId="2" fontId="8" fillId="0" borderId="0" xfId="2" applyNumberFormat="1" applyFont="1"/>
    <xf numFmtId="173" fontId="11" fillId="0" borderId="1" xfId="0" applyNumberFormat="1" applyFont="1" applyFill="1" applyBorder="1" applyAlignment="1">
      <alignment horizontal="center" vertical="top"/>
    </xf>
    <xf numFmtId="173" fontId="8" fillId="0" borderId="1" xfId="0" applyNumberFormat="1" applyFont="1" applyBorder="1" applyAlignment="1">
      <alignment horizontal="center" vertical="top" wrapText="1"/>
    </xf>
    <xf numFmtId="174" fontId="11" fillId="0" borderId="1" xfId="23" applyNumberFormat="1" applyFont="1" applyFill="1" applyBorder="1" applyAlignment="1">
      <alignment horizontal="center" vertical="top" wrapText="1"/>
    </xf>
    <xf numFmtId="0" fontId="6" fillId="0" borderId="0" xfId="2" applyFont="1" applyAlignment="1">
      <alignment vertical="top"/>
    </xf>
    <xf numFmtId="0" fontId="6" fillId="0" borderId="0" xfId="2" applyFont="1" applyAlignment="1">
      <alignment horizontal="center" vertical="center"/>
    </xf>
    <xf numFmtId="0" fontId="6" fillId="0" borderId="0" xfId="2" applyFont="1"/>
    <xf numFmtId="0" fontId="8" fillId="0" borderId="0" xfId="2" applyFont="1" applyAlignment="1">
      <alignment vertical="top"/>
    </xf>
    <xf numFmtId="2" fontId="8" fillId="0" borderId="0" xfId="2" applyNumberFormat="1" applyFont="1" applyAlignment="1">
      <alignment horizontal="center" vertical="center"/>
    </xf>
    <xf numFmtId="0" fontId="8" fillId="0" borderId="0" xfId="2" applyFont="1" applyAlignment="1">
      <alignment horizontal="center" vertical="center"/>
    </xf>
    <xf numFmtId="0" fontId="6" fillId="0" borderId="1" xfId="0" applyFont="1" applyBorder="1" applyAlignment="1">
      <alignment horizontal="left" vertical="top" wrapText="1"/>
    </xf>
    <xf numFmtId="0" fontId="11" fillId="0" borderId="1" xfId="0" applyFont="1" applyBorder="1" applyAlignment="1">
      <alignment horizontal="left" vertical="top" wrapText="1"/>
    </xf>
    <xf numFmtId="4" fontId="8" fillId="2" borderId="1" xfId="6" applyNumberFormat="1" applyFont="1" applyFill="1" applyBorder="1" applyAlignment="1">
      <alignment horizontal="left" vertical="top" wrapText="1"/>
    </xf>
    <xf numFmtId="0" fontId="8" fillId="3" borderId="1" xfId="0" applyFont="1" applyFill="1" applyBorder="1" applyAlignment="1">
      <alignment horizontal="left" vertical="top" wrapText="1"/>
    </xf>
    <xf numFmtId="170" fontId="12" fillId="0" borderId="1" xfId="0" applyNumberFormat="1" applyFont="1" applyBorder="1" applyAlignment="1">
      <alignment horizontal="left" vertical="top" wrapText="1"/>
    </xf>
    <xf numFmtId="0" fontId="9" fillId="0" borderId="1" xfId="0" applyFont="1" applyBorder="1" applyAlignment="1">
      <alignment horizontal="justify" vertical="top" wrapText="1"/>
    </xf>
    <xf numFmtId="2" fontId="8" fillId="0" borderId="1" xfId="0" applyNumberFormat="1" applyFont="1" applyBorder="1" applyAlignment="1">
      <alignment horizontal="left" vertical="top" wrapText="1"/>
    </xf>
    <xf numFmtId="0" fontId="8" fillId="3" borderId="1" xfId="0" applyFont="1" applyFill="1" applyBorder="1" applyAlignment="1">
      <alignment horizontal="justify" vertical="top"/>
    </xf>
    <xf numFmtId="0" fontId="9" fillId="0" borderId="1" xfId="4" applyFont="1" applyBorder="1" applyAlignment="1">
      <alignment horizontal="left" vertical="top" wrapText="1"/>
    </xf>
    <xf numFmtId="0" fontId="10" fillId="0" borderId="1" xfId="0" applyFont="1" applyBorder="1" applyAlignment="1">
      <alignment horizontal="left" vertical="top" wrapText="1"/>
    </xf>
    <xf numFmtId="2" fontId="9" fillId="0" borderId="1" xfId="8" applyNumberFormat="1" applyFont="1" applyBorder="1" applyAlignment="1">
      <alignment horizontal="left" vertical="top" wrapText="1"/>
    </xf>
    <xf numFmtId="0" fontId="9" fillId="0" borderId="1" xfId="9" applyFont="1" applyBorder="1" applyAlignment="1">
      <alignment horizontal="justify" vertical="top" wrapText="1"/>
    </xf>
    <xf numFmtId="0" fontId="9" fillId="0" borderId="1" xfId="0" applyFont="1" applyBorder="1" applyAlignment="1">
      <alignment horizontal="left" vertical="top"/>
    </xf>
    <xf numFmtId="170" fontId="8" fillId="0" borderId="1" xfId="0" applyNumberFormat="1" applyFont="1" applyBorder="1" applyAlignment="1">
      <alignment vertical="top" wrapText="1"/>
    </xf>
    <xf numFmtId="2" fontId="8" fillId="0" borderId="1" xfId="6" applyNumberFormat="1" applyFont="1" applyBorder="1" applyAlignment="1">
      <alignment horizontal="left" vertical="top" wrapText="1"/>
    </xf>
    <xf numFmtId="0" fontId="9" fillId="0" borderId="1" xfId="0" applyFont="1" applyBorder="1" applyAlignment="1">
      <alignment vertical="top" wrapText="1"/>
    </xf>
    <xf numFmtId="170" fontId="8" fillId="0" borderId="1" xfId="0" applyNumberFormat="1" applyFont="1" applyBorder="1" applyAlignment="1">
      <alignment horizontal="left" vertical="top" wrapText="1"/>
    </xf>
    <xf numFmtId="0" fontId="6" fillId="0" borderId="0" xfId="2" applyFont="1" applyAlignment="1">
      <alignment horizontal="center" vertical="top"/>
    </xf>
    <xf numFmtId="0" fontId="8" fillId="3" borderId="1" xfId="28" applyFont="1" applyFill="1" applyBorder="1" applyAlignment="1">
      <alignment horizontal="left" vertical="center" wrapText="1"/>
    </xf>
    <xf numFmtId="0" fontId="9" fillId="3" borderId="1" xfId="0" applyFont="1" applyFill="1" applyBorder="1" applyAlignment="1">
      <alignment horizontal="left" vertical="top" wrapText="1"/>
    </xf>
    <xf numFmtId="0" fontId="8" fillId="2" borderId="1" xfId="2" applyFont="1" applyFill="1" applyBorder="1" applyAlignment="1">
      <alignment horizontal="center" vertical="top" wrapText="1"/>
    </xf>
    <xf numFmtId="2" fontId="8" fillId="0" borderId="1" xfId="2" applyNumberFormat="1" applyFont="1" applyBorder="1" applyAlignment="1">
      <alignment horizontal="center" vertical="top"/>
    </xf>
    <xf numFmtId="0" fontId="9" fillId="2" borderId="1" xfId="2" applyFont="1" applyFill="1" applyBorder="1" applyAlignment="1">
      <alignment horizontal="center" vertical="top" wrapText="1"/>
    </xf>
    <xf numFmtId="170" fontId="8" fillId="0" borderId="0" xfId="29" applyNumberFormat="1" applyFont="1" applyAlignment="1">
      <alignment horizontal="center" vertical="top"/>
    </xf>
    <xf numFmtId="170" fontId="8" fillId="0" borderId="0" xfId="29" applyNumberFormat="1" applyFont="1" applyAlignment="1">
      <alignment vertical="top"/>
    </xf>
    <xf numFmtId="170" fontId="8" fillId="0" borderId="0" xfId="29" applyNumberFormat="1" applyFont="1"/>
    <xf numFmtId="170" fontId="8" fillId="0" borderId="6" xfId="29" applyNumberFormat="1" applyFont="1" applyBorder="1"/>
    <xf numFmtId="4" fontId="12" fillId="0" borderId="1" xfId="6" applyNumberFormat="1" applyFont="1" applyBorder="1" applyAlignment="1">
      <alignment horizontal="center" vertical="top" wrapText="1"/>
    </xf>
    <xf numFmtId="4" fontId="12" fillId="0" borderId="1" xfId="6" applyNumberFormat="1" applyFont="1" applyBorder="1" applyAlignment="1">
      <alignment horizontal="center" vertical="center" wrapText="1"/>
    </xf>
    <xf numFmtId="4" fontId="12" fillId="0" borderId="1" xfId="29" applyNumberFormat="1" applyFont="1" applyBorder="1" applyAlignment="1">
      <alignment horizontal="center" vertical="center" wrapText="1"/>
    </xf>
    <xf numFmtId="3" fontId="11" fillId="0" borderId="1" xfId="6" applyNumberFormat="1" applyFont="1" applyBorder="1" applyAlignment="1">
      <alignment horizontal="center" vertical="top" wrapText="1"/>
    </xf>
    <xf numFmtId="3" fontId="11" fillId="0" borderId="1" xfId="6" applyNumberFormat="1" applyFont="1" applyBorder="1" applyAlignment="1">
      <alignment horizontal="center" vertical="center" wrapText="1"/>
    </xf>
    <xf numFmtId="3" fontId="11" fillId="0" borderId="1" xfId="29" applyNumberFormat="1" applyFont="1" applyBorder="1" applyAlignment="1">
      <alignment horizontal="center" vertical="center" wrapText="1"/>
    </xf>
    <xf numFmtId="170" fontId="8" fillId="0" borderId="0" xfId="29" applyNumberFormat="1" applyFont="1" applyAlignment="1">
      <alignment vertical="center"/>
    </xf>
    <xf numFmtId="0" fontId="8" fillId="0" borderId="1" xfId="30" applyFont="1" applyBorder="1" applyAlignment="1">
      <alignment horizontal="center" vertical="top"/>
    </xf>
    <xf numFmtId="171" fontId="8" fillId="3" borderId="1" xfId="30" applyNumberFormat="1" applyFont="1" applyFill="1" applyBorder="1" applyAlignment="1">
      <alignment horizontal="center" vertical="top"/>
    </xf>
    <xf numFmtId="0" fontId="9" fillId="0" borderId="1" xfId="30" applyFont="1" applyBorder="1"/>
    <xf numFmtId="0" fontId="8" fillId="0" borderId="1" xfId="30" applyFont="1" applyBorder="1" applyAlignment="1">
      <alignment horizontal="justify" vertical="top" wrapText="1"/>
    </xf>
    <xf numFmtId="0" fontId="9" fillId="0" borderId="1" xfId="30" applyFont="1" applyBorder="1" applyAlignment="1">
      <alignment horizontal="center" vertical="top" wrapText="1"/>
    </xf>
    <xf numFmtId="0" fontId="8" fillId="0" borderId="1" xfId="30" applyFont="1" applyBorder="1" applyAlignment="1">
      <alignment horizontal="center" vertical="top" wrapText="1"/>
    </xf>
    <xf numFmtId="0" fontId="9" fillId="0" borderId="0" xfId="30" applyFont="1"/>
    <xf numFmtId="0" fontId="8" fillId="0" borderId="1" xfId="0" applyFont="1" applyBorder="1" applyAlignment="1">
      <alignment horizontal="center" vertical="top"/>
    </xf>
    <xf numFmtId="171" fontId="8" fillId="0" borderId="1" xfId="0" applyNumberFormat="1" applyFont="1" applyBorder="1" applyAlignment="1">
      <alignment horizontal="center" vertical="top"/>
    </xf>
    <xf numFmtId="0" fontId="9" fillId="0" borderId="1" xfId="0" applyFont="1" applyBorder="1"/>
    <xf numFmtId="0" fontId="6" fillId="0" borderId="1" xfId="0" applyFont="1" applyBorder="1" applyAlignment="1">
      <alignment horizontal="justify" vertical="top" wrapText="1"/>
    </xf>
    <xf numFmtId="0" fontId="9" fillId="0" borderId="1" xfId="0" applyFont="1" applyBorder="1" applyAlignment="1">
      <alignment horizontal="center" vertical="top" wrapText="1"/>
    </xf>
    <xf numFmtId="0" fontId="8" fillId="0" borderId="1" xfId="0" applyFont="1" applyBorder="1" applyAlignment="1">
      <alignment horizontal="center" vertical="top" wrapText="1"/>
    </xf>
    <xf numFmtId="0" fontId="9" fillId="0" borderId="0" xfId="0" applyFont="1"/>
    <xf numFmtId="3" fontId="12" fillId="0" borderId="1" xfId="6" applyNumberFormat="1" applyFont="1" applyBorder="1" applyAlignment="1">
      <alignment horizontal="center" vertical="center" wrapText="1"/>
    </xf>
    <xf numFmtId="0" fontId="6" fillId="0" borderId="1" xfId="30" applyFont="1" applyBorder="1" applyAlignment="1">
      <alignment horizontal="justify" vertical="top" wrapText="1"/>
    </xf>
    <xf numFmtId="0" fontId="8" fillId="0" borderId="1" xfId="31" applyNumberFormat="1" applyFont="1" applyBorder="1" applyAlignment="1">
      <alignment horizontal="justify" vertical="top" wrapText="1"/>
    </xf>
    <xf numFmtId="4" fontId="8" fillId="0" borderId="1" xfId="32" applyNumberFormat="1" applyFont="1" applyBorder="1" applyAlignment="1">
      <alignment horizontal="center" vertical="center" wrapText="1"/>
    </xf>
    <xf numFmtId="170" fontId="8" fillId="0" borderId="1" xfId="32" applyNumberFormat="1" applyFont="1" applyBorder="1"/>
    <xf numFmtId="170" fontId="8" fillId="0" borderId="0" xfId="32" applyNumberFormat="1" applyFont="1"/>
    <xf numFmtId="0" fontId="8" fillId="0" borderId="1" xfId="0" applyNumberFormat="1" applyFont="1" applyBorder="1" applyAlignment="1">
      <alignment horizontal="center" vertical="top"/>
    </xf>
    <xf numFmtId="0" fontId="9" fillId="0" borderId="1" xfId="0" applyNumberFormat="1" applyFont="1" applyBorder="1"/>
    <xf numFmtId="0" fontId="8" fillId="0" borderId="1" xfId="0" applyNumberFormat="1" applyFont="1" applyBorder="1" applyAlignment="1">
      <alignment horizontal="justify" vertical="top" wrapText="1"/>
    </xf>
    <xf numFmtId="0" fontId="8" fillId="0" borderId="1" xfId="0" applyNumberFormat="1" applyFont="1" applyBorder="1" applyAlignment="1">
      <alignment horizontal="center" vertical="top" wrapText="1"/>
    </xf>
    <xf numFmtId="0" fontId="8" fillId="0" borderId="1" xfId="0" applyNumberFormat="1" applyFont="1" applyBorder="1" applyAlignment="1">
      <alignment wrapText="1"/>
    </xf>
    <xf numFmtId="4" fontId="8" fillId="0" borderId="1" xfId="0" applyNumberFormat="1" applyFont="1" applyBorder="1" applyAlignment="1">
      <alignment horizontal="center" vertical="center" wrapText="1"/>
    </xf>
    <xf numFmtId="0" fontId="9" fillId="0" borderId="0" xfId="0" applyNumberFormat="1" applyFont="1"/>
    <xf numFmtId="0" fontId="11" fillId="0" borderId="1" xfId="30" applyFont="1" applyBorder="1" applyAlignment="1">
      <alignment horizontal="justify" vertical="top" wrapText="1"/>
    </xf>
    <xf numFmtId="0" fontId="8" fillId="0" borderId="1" xfId="30" applyFont="1" applyBorder="1" applyAlignment="1">
      <alignment horizontal="left" vertical="top" wrapText="1"/>
    </xf>
    <xf numFmtId="0" fontId="8" fillId="0" borderId="1" xfId="31" applyNumberFormat="1" applyFont="1" applyBorder="1" applyAlignment="1">
      <alignment horizontal="center" vertical="top" wrapText="1"/>
    </xf>
    <xf numFmtId="0" fontId="8" fillId="0" borderId="1" xfId="31" applyNumberFormat="1" applyFont="1" applyBorder="1" applyAlignment="1">
      <alignment wrapText="1"/>
    </xf>
    <xf numFmtId="3" fontId="11" fillId="0" borderId="1" xfId="31" applyNumberFormat="1" applyFont="1" applyBorder="1" applyAlignment="1">
      <alignment horizontal="center" vertical="center" wrapText="1"/>
    </xf>
    <xf numFmtId="170" fontId="8" fillId="0" borderId="0" xfId="31" applyNumberFormat="1" applyFont="1"/>
    <xf numFmtId="1" fontId="8" fillId="0" borderId="1" xfId="30" applyNumberFormat="1" applyFont="1" applyBorder="1" applyAlignment="1">
      <alignment horizontal="center" vertical="top"/>
    </xf>
    <xf numFmtId="1" fontId="8" fillId="3" borderId="1" xfId="0" applyNumberFormat="1" applyFont="1" applyFill="1" applyBorder="1" applyAlignment="1">
      <alignment horizontal="center" vertical="top"/>
    </xf>
    <xf numFmtId="0" fontId="8" fillId="0" borderId="1" xfId="0" applyFont="1" applyBorder="1" applyAlignment="1">
      <alignment wrapText="1"/>
    </xf>
    <xf numFmtId="0" fontId="8" fillId="0" borderId="1" xfId="0" applyNumberFormat="1" applyFont="1" applyBorder="1" applyAlignment="1">
      <alignment horizontal="center" vertical="center" wrapText="1"/>
    </xf>
    <xf numFmtId="0" fontId="6" fillId="0" borderId="1" xfId="31" applyNumberFormat="1" applyFont="1" applyBorder="1" applyAlignment="1">
      <alignment horizontal="justify" vertical="top" wrapText="1"/>
    </xf>
    <xf numFmtId="4" fontId="8" fillId="0" borderId="1" xfId="31" applyNumberFormat="1" applyFont="1" applyBorder="1" applyAlignment="1">
      <alignment horizontal="center" vertical="center" wrapText="1"/>
    </xf>
    <xf numFmtId="1" fontId="8" fillId="3" borderId="1" xfId="30" applyNumberFormat="1" applyFont="1" applyFill="1" applyBorder="1" applyAlignment="1">
      <alignment horizontal="center" vertical="top"/>
    </xf>
    <xf numFmtId="2" fontId="8" fillId="0" borderId="1" xfId="30" applyNumberFormat="1" applyFont="1" applyBorder="1" applyAlignment="1">
      <alignment horizontal="justify" vertical="top" wrapText="1"/>
    </xf>
    <xf numFmtId="4" fontId="11" fillId="0" borderId="1" xfId="33" applyNumberFormat="1" applyFont="1" applyBorder="1" applyAlignment="1">
      <alignment horizontal="center" vertical="center" wrapText="1"/>
    </xf>
    <xf numFmtId="0" fontId="8" fillId="0" borderId="1" xfId="30" applyFont="1" applyBorder="1" applyAlignment="1">
      <alignment horizontal="center" vertical="center" wrapText="1"/>
    </xf>
    <xf numFmtId="1" fontId="11" fillId="0" borderId="1" xfId="6" applyNumberFormat="1" applyFont="1" applyBorder="1" applyAlignment="1">
      <alignment horizontal="center" vertical="center" wrapText="1"/>
    </xf>
    <xf numFmtId="4" fontId="8" fillId="0" borderId="1" xfId="30" applyNumberFormat="1" applyFont="1" applyBorder="1" applyAlignment="1">
      <alignment horizontal="center" vertical="top" wrapText="1"/>
    </xf>
    <xf numFmtId="4" fontId="11" fillId="0" borderId="1" xfId="30" applyNumberFormat="1" applyFont="1" applyBorder="1" applyAlignment="1">
      <alignment horizontal="center" vertical="center" wrapText="1"/>
    </xf>
    <xf numFmtId="0" fontId="9" fillId="0" borderId="1" xfId="30" applyFont="1" applyBorder="1" applyAlignment="1">
      <alignment horizontal="center" wrapText="1"/>
    </xf>
    <xf numFmtId="4" fontId="11" fillId="0" borderId="1" xfId="0" applyNumberFormat="1" applyFont="1" applyBorder="1" applyAlignment="1">
      <alignment horizontal="center" vertical="center" wrapText="1"/>
    </xf>
    <xf numFmtId="3" fontId="11" fillId="0" borderId="10" xfId="6" applyNumberFormat="1" applyFont="1" applyBorder="1" applyAlignment="1">
      <alignment horizontal="center" vertical="top" wrapText="1"/>
    </xf>
    <xf numFmtId="170" fontId="8" fillId="0" borderId="0" xfId="3" applyNumberFormat="1" applyFont="1"/>
    <xf numFmtId="3" fontId="11" fillId="0" borderId="5" xfId="6" applyNumberFormat="1" applyFont="1" applyBorder="1" applyAlignment="1">
      <alignment horizontal="center" vertical="top" wrapText="1"/>
    </xf>
    <xf numFmtId="4" fontId="11" fillId="0" borderId="1" xfId="6" applyNumberFormat="1" applyFont="1" applyBorder="1" applyAlignment="1">
      <alignment horizontal="center" vertical="top" wrapText="1"/>
    </xf>
    <xf numFmtId="3" fontId="11" fillId="0" borderId="1" xfId="6" applyNumberFormat="1" applyFont="1" applyBorder="1" applyAlignment="1">
      <alignment horizontal="justify" vertical="top" wrapText="1"/>
    </xf>
    <xf numFmtId="170" fontId="8" fillId="4" borderId="0" xfId="29" applyNumberFormat="1" applyFont="1" applyFill="1"/>
    <xf numFmtId="3" fontId="11" fillId="0" borderId="1" xfId="27" applyNumberFormat="1" applyFont="1" applyBorder="1" applyAlignment="1">
      <alignment horizontal="center" vertical="top" wrapText="1"/>
    </xf>
    <xf numFmtId="3" fontId="12" fillId="0" borderId="1" xfId="27" applyNumberFormat="1" applyFont="1" applyBorder="1" applyAlignment="1">
      <alignment horizontal="center" vertical="center" wrapText="1"/>
    </xf>
    <xf numFmtId="170" fontId="8" fillId="0" borderId="0" xfId="35" applyNumberFormat="1" applyFont="1"/>
    <xf numFmtId="4" fontId="11" fillId="0" borderId="10" xfId="6" applyNumberFormat="1" applyFont="1" applyBorder="1" applyAlignment="1">
      <alignment horizontal="center" vertical="top" wrapText="1"/>
    </xf>
    <xf numFmtId="4" fontId="11" fillId="0" borderId="10" xfId="6" applyNumberFormat="1" applyFont="1" applyBorder="1" applyAlignment="1">
      <alignment vertical="top" wrapText="1"/>
    </xf>
    <xf numFmtId="175" fontId="8" fillId="0" borderId="11" xfId="29" applyNumberFormat="1" applyFont="1" applyBorder="1" applyAlignment="1">
      <alignment horizontal="center" vertical="center"/>
    </xf>
    <xf numFmtId="3" fontId="11" fillId="0" borderId="10" xfId="29" applyNumberFormat="1" applyFont="1" applyBorder="1" applyAlignment="1">
      <alignment horizontal="center" vertical="center" wrapText="1"/>
    </xf>
    <xf numFmtId="4" fontId="8" fillId="0" borderId="10" xfId="29" applyNumberFormat="1" applyFont="1" applyBorder="1" applyAlignment="1">
      <alignment horizontal="center" vertical="center" wrapText="1"/>
    </xf>
    <xf numFmtId="4" fontId="11" fillId="0" borderId="5" xfId="6" applyNumberFormat="1" applyFont="1" applyBorder="1" applyAlignment="1">
      <alignment horizontal="center" vertical="top" wrapText="1"/>
    </xf>
    <xf numFmtId="4" fontId="11" fillId="0" borderId="5" xfId="6" applyNumberFormat="1" applyFont="1" applyBorder="1" applyAlignment="1">
      <alignment vertical="top" wrapText="1"/>
    </xf>
    <xf numFmtId="3" fontId="11" fillId="0" borderId="5" xfId="29" applyNumberFormat="1" applyFont="1" applyBorder="1" applyAlignment="1">
      <alignment horizontal="center" vertical="center" wrapText="1"/>
    </xf>
    <xf numFmtId="170" fontId="8" fillId="0" borderId="5" xfId="29" applyNumberFormat="1" applyFont="1" applyBorder="1"/>
    <xf numFmtId="4" fontId="8" fillId="0" borderId="5" xfId="29" applyNumberFormat="1" applyFont="1" applyBorder="1" applyAlignment="1">
      <alignment horizontal="center" vertical="center" wrapText="1"/>
    </xf>
    <xf numFmtId="3" fontId="12" fillId="0" borderId="5" xfId="29" applyNumberFormat="1" applyFont="1" applyBorder="1" applyAlignment="1">
      <alignment horizontal="center" vertical="center" wrapText="1"/>
    </xf>
    <xf numFmtId="1" fontId="11" fillId="0" borderId="1" xfId="29" applyNumberFormat="1" applyFont="1" applyBorder="1" applyAlignment="1">
      <alignment horizontal="center" vertical="center" wrapText="1"/>
    </xf>
    <xf numFmtId="4" fontId="11" fillId="0" borderId="1" xfId="29" applyNumberFormat="1" applyFont="1" applyBorder="1" applyAlignment="1">
      <alignment horizontal="center" vertical="center" wrapText="1"/>
    </xf>
    <xf numFmtId="2" fontId="8" fillId="0" borderId="1" xfId="6" applyNumberFormat="1" applyFont="1" applyBorder="1" applyAlignment="1">
      <alignment vertical="top" wrapText="1"/>
    </xf>
    <xf numFmtId="170" fontId="8" fillId="0" borderId="1" xfId="0" applyNumberFormat="1" applyFont="1" applyBorder="1"/>
    <xf numFmtId="4" fontId="11" fillId="0" borderId="1" xfId="6" applyNumberFormat="1" applyFont="1" applyBorder="1" applyAlignment="1">
      <alignment vertical="top" wrapText="1"/>
    </xf>
    <xf numFmtId="170" fontId="8" fillId="0" borderId="1" xfId="29" applyNumberFormat="1" applyFont="1" applyBorder="1"/>
    <xf numFmtId="174" fontId="11" fillId="0" borderId="10" xfId="6" applyNumberFormat="1" applyFont="1" applyBorder="1" applyAlignment="1">
      <alignment horizontal="center" vertical="top" wrapText="1"/>
    </xf>
    <xf numFmtId="170" fontId="11" fillId="0" borderId="10" xfId="29" applyNumberFormat="1" applyFont="1" applyBorder="1" applyAlignment="1">
      <alignment vertical="top" wrapText="1"/>
    </xf>
    <xf numFmtId="170" fontId="11" fillId="0" borderId="10" xfId="29" applyNumberFormat="1" applyFont="1" applyBorder="1" applyAlignment="1">
      <alignment vertical="center" wrapText="1"/>
    </xf>
    <xf numFmtId="170" fontId="11" fillId="0" borderId="10" xfId="29" applyNumberFormat="1" applyFont="1" applyBorder="1" applyAlignment="1">
      <alignment wrapText="1"/>
    </xf>
    <xf numFmtId="4" fontId="11" fillId="0" borderId="10" xfId="29" applyNumberFormat="1" applyFont="1" applyBorder="1" applyAlignment="1">
      <alignment horizontal="center" vertical="center" wrapText="1"/>
    </xf>
    <xf numFmtId="170" fontId="11" fillId="0" borderId="10" xfId="29" applyNumberFormat="1" applyFont="1" applyBorder="1"/>
    <xf numFmtId="174" fontId="11" fillId="0" borderId="5" xfId="6" applyNumberFormat="1" applyFont="1" applyBorder="1" applyAlignment="1">
      <alignment vertical="top" wrapText="1"/>
    </xf>
    <xf numFmtId="170" fontId="11" fillId="0" borderId="5" xfId="29" applyNumberFormat="1" applyFont="1" applyBorder="1" applyAlignment="1">
      <alignment vertical="top" wrapText="1"/>
    </xf>
    <xf numFmtId="170" fontId="11" fillId="0" borderId="5" xfId="29" applyNumberFormat="1" applyFont="1" applyBorder="1" applyAlignment="1">
      <alignment vertical="center" wrapText="1"/>
    </xf>
    <xf numFmtId="170" fontId="11" fillId="0" borderId="5" xfId="29" applyNumberFormat="1" applyFont="1" applyBorder="1" applyAlignment="1">
      <alignment wrapText="1"/>
    </xf>
    <xf numFmtId="4" fontId="11" fillId="0" borderId="5" xfId="29" applyNumberFormat="1" applyFont="1" applyBorder="1" applyAlignment="1">
      <alignment vertical="center" wrapText="1"/>
    </xf>
    <xf numFmtId="170" fontId="11" fillId="0" borderId="5" xfId="29" applyNumberFormat="1" applyFont="1" applyBorder="1"/>
    <xf numFmtId="175" fontId="11" fillId="0" borderId="7" xfId="36" applyNumberFormat="1" applyFont="1" applyBorder="1" applyAlignment="1">
      <alignment horizontal="center" vertical="top" wrapText="1"/>
    </xf>
    <xf numFmtId="173" fontId="11" fillId="0" borderId="1" xfId="36" applyNumberFormat="1" applyFont="1" applyFill="1" applyBorder="1" applyAlignment="1">
      <alignment horizontal="center" vertical="top"/>
    </xf>
    <xf numFmtId="0" fontId="8" fillId="0" borderId="1" xfId="36" applyNumberFormat="1" applyFont="1" applyBorder="1"/>
    <xf numFmtId="3" fontId="11" fillId="0" borderId="1" xfId="36" applyNumberFormat="1" applyFont="1" applyBorder="1" applyAlignment="1">
      <alignment horizontal="center" vertical="top" wrapText="1"/>
    </xf>
    <xf numFmtId="170" fontId="8" fillId="0" borderId="1" xfId="36" applyNumberFormat="1" applyFont="1" applyBorder="1"/>
    <xf numFmtId="170" fontId="8" fillId="0" borderId="0" xfId="36" applyNumberFormat="1" applyFont="1"/>
    <xf numFmtId="173" fontId="11" fillId="0" borderId="1" xfId="29" applyNumberFormat="1" applyFont="1" applyBorder="1" applyAlignment="1">
      <alignment horizontal="center" vertical="top"/>
    </xf>
    <xf numFmtId="170" fontId="11" fillId="0" borderId="1" xfId="29" applyNumberFormat="1" applyFont="1" applyBorder="1"/>
    <xf numFmtId="170" fontId="11" fillId="0" borderId="1" xfId="29" applyNumberFormat="1" applyFont="1" applyBorder="1" applyAlignment="1">
      <alignment horizontal="justify" vertical="top" wrapText="1"/>
    </xf>
    <xf numFmtId="173" fontId="11" fillId="0" borderId="1" xfId="29" applyNumberFormat="1" applyFont="1" applyFill="1" applyBorder="1" applyAlignment="1">
      <alignment horizontal="center" vertical="top"/>
    </xf>
    <xf numFmtId="0" fontId="8" fillId="0" borderId="1" xfId="29" applyNumberFormat="1" applyFont="1" applyBorder="1"/>
    <xf numFmtId="0" fontId="11" fillId="0" borderId="1" xfId="30" applyNumberFormat="1" applyFont="1" applyBorder="1" applyAlignment="1">
      <alignment horizontal="justify" vertical="top" wrapText="1"/>
    </xf>
    <xf numFmtId="3" fontId="11" fillId="0" borderId="1" xfId="29" applyNumberFormat="1" applyFont="1" applyBorder="1" applyAlignment="1">
      <alignment horizontal="center" vertical="top" wrapText="1"/>
    </xf>
    <xf numFmtId="173" fontId="11" fillId="0" borderId="1" xfId="30" applyNumberFormat="1" applyFont="1" applyFill="1" applyBorder="1" applyAlignment="1">
      <alignment horizontal="center" vertical="top"/>
    </xf>
    <xf numFmtId="170" fontId="11" fillId="0" borderId="1" xfId="30" applyNumberFormat="1" applyFont="1" applyBorder="1"/>
    <xf numFmtId="170" fontId="8" fillId="0" borderId="1" xfId="30" applyNumberFormat="1" applyFont="1" applyBorder="1"/>
    <xf numFmtId="170" fontId="8" fillId="0" borderId="0" xfId="30" applyNumberFormat="1" applyFont="1"/>
    <xf numFmtId="170" fontId="11" fillId="0" borderId="1" xfId="30" applyNumberFormat="1" applyFont="1" applyBorder="1" applyAlignment="1">
      <alignment horizontal="justify" vertical="top" wrapText="1"/>
    </xf>
    <xf numFmtId="170" fontId="11" fillId="0" borderId="1" xfId="30" applyNumberFormat="1" applyFont="1" applyBorder="1" applyAlignment="1">
      <alignment horizontal="center" vertical="top" wrapText="1"/>
    </xf>
    <xf numFmtId="170" fontId="11" fillId="0" borderId="1" xfId="30" applyNumberFormat="1" applyFont="1" applyBorder="1" applyAlignment="1">
      <alignment wrapText="1"/>
    </xf>
    <xf numFmtId="0" fontId="8" fillId="0" borderId="1" xfId="30" applyNumberFormat="1" applyFont="1" applyBorder="1" applyAlignment="1">
      <alignment horizontal="justify" vertical="top" wrapText="1"/>
    </xf>
    <xf numFmtId="170" fontId="11" fillId="0" borderId="1" xfId="30" applyNumberFormat="1" applyFont="1" applyBorder="1" applyAlignment="1">
      <alignment horizontal="center" vertical="center" wrapText="1"/>
    </xf>
    <xf numFmtId="170" fontId="11" fillId="0" borderId="1" xfId="30" applyNumberFormat="1" applyFont="1" applyBorder="1" applyAlignment="1">
      <alignment vertical="top" wrapText="1"/>
    </xf>
    <xf numFmtId="4" fontId="9" fillId="0" borderId="1" xfId="35" applyNumberFormat="1" applyFont="1" applyBorder="1" applyAlignment="1">
      <alignment horizontal="center" vertical="center" wrapText="1"/>
    </xf>
    <xf numFmtId="170" fontId="8" fillId="0" borderId="1" xfId="35" applyNumberFormat="1" applyFont="1" applyBorder="1"/>
    <xf numFmtId="3" fontId="9" fillId="0" borderId="1" xfId="27" applyNumberFormat="1" applyFont="1" applyBorder="1" applyAlignment="1">
      <alignment horizontal="center" vertical="top" wrapText="1"/>
    </xf>
    <xf numFmtId="173" fontId="9" fillId="0" borderId="1" xfId="35" applyNumberFormat="1" applyFont="1" applyBorder="1" applyAlignment="1">
      <alignment horizontal="center" vertical="top"/>
    </xf>
    <xf numFmtId="170" fontId="28" fillId="0" borderId="1" xfId="35" applyNumberFormat="1" applyFont="1" applyBorder="1"/>
    <xf numFmtId="2" fontId="28" fillId="0" borderId="1" xfId="27" applyNumberFormat="1" applyFont="1" applyBorder="1" applyAlignment="1">
      <alignment vertical="top" wrapText="1"/>
    </xf>
    <xf numFmtId="170" fontId="28" fillId="0" borderId="0" xfId="35" applyNumberFormat="1" applyFont="1"/>
    <xf numFmtId="0" fontId="11" fillId="0" borderId="1" xfId="29" applyNumberFormat="1" applyFont="1" applyBorder="1" applyAlignment="1">
      <alignment horizontal="justify" vertical="top" wrapText="1"/>
    </xf>
    <xf numFmtId="175" fontId="11" fillId="0" borderId="1" xfId="29" applyNumberFormat="1" applyFont="1" applyBorder="1" applyAlignment="1">
      <alignment horizontal="center" vertical="center"/>
    </xf>
    <xf numFmtId="0" fontId="28" fillId="0" borderId="1" xfId="39" applyNumberFormat="1" applyFont="1" applyBorder="1" applyAlignment="1">
      <alignment horizontal="justify" vertical="top" wrapText="1"/>
    </xf>
    <xf numFmtId="4" fontId="11" fillId="0" borderId="1" xfId="29" applyNumberFormat="1" applyFont="1" applyBorder="1" applyAlignment="1">
      <alignment vertical="top" wrapText="1"/>
    </xf>
    <xf numFmtId="4" fontId="8" fillId="0" borderId="1" xfId="29" applyNumberFormat="1" applyFont="1" applyBorder="1" applyAlignment="1">
      <alignment horizontal="center" vertical="center" wrapText="1"/>
    </xf>
    <xf numFmtId="3" fontId="11" fillId="3" borderId="1" xfId="27" applyNumberFormat="1" applyFont="1" applyFill="1" applyBorder="1" applyAlignment="1">
      <alignment horizontal="center" vertical="top" wrapText="1"/>
    </xf>
    <xf numFmtId="173" fontId="8" fillId="3" borderId="1" xfId="40" applyNumberFormat="1" applyFont="1" applyFill="1" applyBorder="1" applyAlignment="1">
      <alignment horizontal="center" vertical="top"/>
    </xf>
    <xf numFmtId="170" fontId="8" fillId="3" borderId="1" xfId="40" applyNumberFormat="1" applyFont="1" applyFill="1" applyBorder="1"/>
    <xf numFmtId="0" fontId="11" fillId="3" borderId="1" xfId="35" applyNumberFormat="1" applyFont="1" applyFill="1" applyBorder="1" applyAlignment="1">
      <alignment horizontal="justify" vertical="top" wrapText="1"/>
    </xf>
    <xf numFmtId="4" fontId="11" fillId="3" borderId="1" xfId="35" applyNumberFormat="1" applyFont="1" applyFill="1" applyBorder="1" applyAlignment="1">
      <alignment horizontal="center" vertical="center" wrapText="1"/>
    </xf>
    <xf numFmtId="170" fontId="11" fillId="3" borderId="1" xfId="40" applyNumberFormat="1" applyFont="1" applyFill="1" applyBorder="1"/>
    <xf numFmtId="170" fontId="8" fillId="0" borderId="0" xfId="40" applyNumberFormat="1" applyFont="1"/>
    <xf numFmtId="0" fontId="8" fillId="2" borderId="1" xfId="0" applyNumberFormat="1" applyFont="1" applyFill="1" applyBorder="1" applyAlignment="1">
      <alignment horizontal="justify" vertical="top" wrapText="1"/>
    </xf>
    <xf numFmtId="170" fontId="11" fillId="0" borderId="1" xfId="35" applyNumberFormat="1" applyFont="1" applyBorder="1"/>
    <xf numFmtId="170" fontId="11" fillId="0" borderId="5" xfId="35" applyNumberFormat="1" applyFont="1" applyBorder="1"/>
    <xf numFmtId="173" fontId="11" fillId="0" borderId="5" xfId="35" applyNumberFormat="1" applyFont="1" applyFill="1" applyBorder="1" applyAlignment="1">
      <alignment horizontal="center" vertical="top"/>
    </xf>
    <xf numFmtId="0" fontId="11" fillId="0" borderId="5" xfId="35" applyNumberFormat="1" applyFont="1" applyBorder="1" applyAlignment="1">
      <alignment horizontal="justify" vertical="top" wrapText="1"/>
    </xf>
    <xf numFmtId="175" fontId="8" fillId="0" borderId="1" xfId="35" applyNumberFormat="1" applyFont="1" applyBorder="1" applyAlignment="1">
      <alignment horizontal="center" vertical="top"/>
    </xf>
    <xf numFmtId="4" fontId="11" fillId="0" borderId="1" xfId="35" applyNumberFormat="1" applyFont="1" applyBorder="1" applyAlignment="1">
      <alignment horizontal="center" vertical="center" wrapText="1"/>
    </xf>
    <xf numFmtId="3" fontId="11" fillId="0" borderId="5" xfId="27" applyNumberFormat="1" applyFont="1" applyBorder="1" applyAlignment="1">
      <alignment horizontal="center" vertical="top" wrapText="1"/>
    </xf>
    <xf numFmtId="175" fontId="11" fillId="0" borderId="5" xfId="35" applyNumberFormat="1" applyFont="1" applyFill="1" applyBorder="1" applyAlignment="1">
      <alignment horizontal="center" vertical="top"/>
    </xf>
    <xf numFmtId="0" fontId="9" fillId="0" borderId="5" xfId="35" applyNumberFormat="1" applyFont="1" applyBorder="1" applyAlignment="1">
      <alignment horizontal="justify" vertical="top" wrapText="1"/>
    </xf>
    <xf numFmtId="175" fontId="8" fillId="0" borderId="5" xfId="35" applyNumberFormat="1" applyFont="1" applyBorder="1" applyAlignment="1">
      <alignment horizontal="center" vertical="top"/>
    </xf>
    <xf numFmtId="4" fontId="11" fillId="0" borderId="5" xfId="35" applyNumberFormat="1" applyFont="1" applyBorder="1" applyAlignment="1">
      <alignment horizontal="center" vertical="center" wrapText="1"/>
    </xf>
    <xf numFmtId="170" fontId="8" fillId="0" borderId="5" xfId="35" applyNumberFormat="1" applyFont="1" applyBorder="1"/>
    <xf numFmtId="1" fontId="9" fillId="0" borderId="1" xfId="27" applyNumberFormat="1" applyFont="1" applyBorder="1" applyAlignment="1">
      <alignment horizontal="center" vertical="top" wrapText="1"/>
    </xf>
    <xf numFmtId="1" fontId="9" fillId="0" borderId="1" xfId="35" applyNumberFormat="1" applyFont="1" applyFill="1" applyBorder="1" applyAlignment="1">
      <alignment horizontal="center" vertical="top"/>
    </xf>
    <xf numFmtId="0" fontId="9" fillId="0" borderId="1" xfId="35" applyNumberFormat="1" applyFont="1" applyBorder="1"/>
    <xf numFmtId="170" fontId="9" fillId="0" borderId="1" xfId="35" applyNumberFormat="1" applyFont="1" applyBorder="1" applyAlignment="1">
      <alignment horizontal="justify" vertical="top" wrapText="1"/>
    </xf>
    <xf numFmtId="0" fontId="9" fillId="0" borderId="1" xfId="35" applyNumberFormat="1" applyFont="1" applyBorder="1" applyAlignment="1">
      <alignment horizontal="center" vertical="center"/>
    </xf>
    <xf numFmtId="0" fontId="9" fillId="0" borderId="1" xfId="35" applyNumberFormat="1" applyFont="1" applyFill="1" applyBorder="1" applyAlignment="1">
      <alignment horizontal="center" vertical="center" wrapText="1"/>
    </xf>
    <xf numFmtId="0" fontId="28" fillId="0" borderId="1" xfId="35" applyNumberFormat="1" applyFont="1" applyBorder="1"/>
    <xf numFmtId="0" fontId="28" fillId="0" borderId="0" xfId="35" applyNumberFormat="1" applyFont="1"/>
    <xf numFmtId="0" fontId="8" fillId="3" borderId="1" xfId="0" applyNumberFormat="1" applyFont="1" applyFill="1" applyBorder="1" applyAlignment="1">
      <alignment horizontal="justify" vertical="top" wrapText="1"/>
    </xf>
    <xf numFmtId="0" fontId="8" fillId="0" borderId="1" xfId="39" applyNumberFormat="1" applyFont="1" applyBorder="1" applyAlignment="1">
      <alignment horizontal="center" vertical="center" wrapText="1"/>
    </xf>
    <xf numFmtId="3" fontId="12" fillId="0" borderId="1" xfId="29" applyNumberFormat="1" applyFont="1" applyBorder="1" applyAlignment="1">
      <alignment horizontal="center" vertical="center" wrapText="1"/>
    </xf>
    <xf numFmtId="171" fontId="8" fillId="0" borderId="1" xfId="6" applyNumberFormat="1" applyFont="1" applyFill="1" applyBorder="1" applyAlignment="1">
      <alignment horizontal="center" vertical="top" wrapText="1"/>
    </xf>
    <xf numFmtId="170" fontId="8" fillId="0" borderId="1" xfId="29" applyNumberFormat="1" applyFont="1" applyFill="1" applyBorder="1" applyAlignment="1">
      <alignment vertical="top"/>
    </xf>
    <xf numFmtId="170" fontId="8" fillId="0" borderId="1" xfId="29" applyNumberFormat="1" applyFont="1" applyFill="1" applyBorder="1" applyAlignment="1">
      <alignment horizontal="justify" vertical="top" wrapText="1"/>
    </xf>
    <xf numFmtId="170" fontId="8" fillId="0" borderId="1" xfId="29" applyNumberFormat="1" applyFont="1" applyFill="1" applyBorder="1" applyAlignment="1">
      <alignment horizontal="center" vertical="center"/>
    </xf>
    <xf numFmtId="4" fontId="8" fillId="0" borderId="1" xfId="29" applyNumberFormat="1" applyFont="1" applyFill="1" applyBorder="1" applyAlignment="1">
      <alignment horizontal="center" vertical="center" wrapText="1"/>
    </xf>
    <xf numFmtId="173" fontId="11" fillId="0" borderId="1" xfId="39" applyNumberFormat="1" applyFont="1" applyFill="1" applyBorder="1" applyAlignment="1">
      <alignment horizontal="center" vertical="top"/>
    </xf>
    <xf numFmtId="2" fontId="8" fillId="0" borderId="1" xfId="27" applyNumberFormat="1" applyFont="1" applyBorder="1" applyAlignment="1">
      <alignment horizontal="justify" vertical="top" wrapText="1"/>
    </xf>
    <xf numFmtId="3" fontId="12" fillId="0" borderId="1" xfId="32" applyNumberFormat="1" applyFont="1" applyBorder="1" applyAlignment="1">
      <alignment horizontal="center" vertical="center" wrapText="1"/>
    </xf>
    <xf numFmtId="170" fontId="8" fillId="0" borderId="0" xfId="39" applyNumberFormat="1" applyFont="1"/>
    <xf numFmtId="171" fontId="11" fillId="0" borderId="1" xfId="27" applyNumberFormat="1" applyFont="1" applyFill="1" applyBorder="1" applyAlignment="1">
      <alignment horizontal="center" vertical="top" wrapText="1"/>
    </xf>
    <xf numFmtId="170" fontId="12" fillId="0" borderId="1" xfId="35" applyNumberFormat="1" applyFont="1" applyFill="1" applyBorder="1"/>
    <xf numFmtId="2" fontId="11" fillId="0" borderId="1" xfId="27" applyNumberFormat="1" applyFont="1" applyFill="1" applyBorder="1" applyAlignment="1">
      <alignment horizontal="justify" vertical="top" wrapText="1"/>
    </xf>
    <xf numFmtId="170" fontId="12" fillId="0" borderId="1" xfId="35" applyNumberFormat="1" applyFont="1" applyFill="1" applyBorder="1" applyAlignment="1">
      <alignment horizontal="center" vertical="center"/>
    </xf>
    <xf numFmtId="4" fontId="11" fillId="0" borderId="1" xfId="35" applyNumberFormat="1" applyFont="1" applyFill="1" applyBorder="1" applyAlignment="1">
      <alignment horizontal="center" vertical="center" wrapText="1"/>
    </xf>
    <xf numFmtId="174" fontId="11" fillId="0" borderId="10" xfId="27" applyNumberFormat="1" applyFont="1" applyBorder="1" applyAlignment="1">
      <alignment horizontal="center" vertical="top" wrapText="1"/>
    </xf>
    <xf numFmtId="2" fontId="11" fillId="0" borderId="5" xfId="27" applyNumberFormat="1" applyFont="1" applyFill="1" applyBorder="1" applyAlignment="1">
      <alignment vertical="top" wrapText="1"/>
    </xf>
    <xf numFmtId="170" fontId="11" fillId="0" borderId="1" xfId="37" applyNumberFormat="1" applyFont="1" applyBorder="1"/>
    <xf numFmtId="170" fontId="8" fillId="0" borderId="0" xfId="37" applyNumberFormat="1" applyFont="1"/>
    <xf numFmtId="170" fontId="8" fillId="0" borderId="1" xfId="0" applyNumberFormat="1" applyFont="1" applyBorder="1" applyAlignment="1">
      <alignment horizontal="justify" vertical="top" wrapText="1"/>
    </xf>
    <xf numFmtId="4" fontId="9" fillId="0" borderId="1" xfId="3" applyNumberFormat="1" applyFont="1" applyBorder="1" applyAlignment="1">
      <alignment horizontal="center" vertical="center" wrapText="1"/>
    </xf>
    <xf numFmtId="175" fontId="11" fillId="0" borderId="7" xfId="29" applyNumberFormat="1" applyFont="1" applyBorder="1" applyAlignment="1">
      <alignment horizontal="center" vertical="top" wrapText="1"/>
    </xf>
    <xf numFmtId="0" fontId="11" fillId="0" borderId="1" xfId="9" applyFont="1" applyBorder="1" applyAlignment="1">
      <alignment horizontal="center" vertical="top" wrapText="1"/>
    </xf>
    <xf numFmtId="170" fontId="11" fillId="0" borderId="1" xfId="34" applyNumberFormat="1" applyFont="1" applyBorder="1" applyAlignment="1">
      <alignment horizontal="justify" vertical="top" wrapText="1"/>
    </xf>
    <xf numFmtId="0" fontId="11" fillId="0" borderId="1" xfId="9" applyFont="1" applyBorder="1" applyAlignment="1">
      <alignment horizontal="center" vertical="center" wrapText="1"/>
    </xf>
    <xf numFmtId="2" fontId="11" fillId="0" borderId="1" xfId="9" applyNumberFormat="1" applyFont="1" applyBorder="1" applyAlignment="1">
      <alignment horizontal="center" vertical="top" wrapText="1"/>
    </xf>
    <xf numFmtId="170" fontId="11" fillId="0" borderId="1" xfId="34" applyNumberFormat="1" applyFont="1" applyBorder="1"/>
    <xf numFmtId="170" fontId="8" fillId="0" borderId="0" xfId="34" applyNumberFormat="1" applyFont="1"/>
    <xf numFmtId="171" fontId="11" fillId="0" borderId="5" xfId="9" applyNumberFormat="1" applyFont="1" applyBorder="1" applyAlignment="1">
      <alignment horizontal="center" vertical="top" wrapText="1"/>
    </xf>
    <xf numFmtId="0" fontId="11" fillId="0" borderId="5" xfId="9" applyFont="1" applyBorder="1" applyAlignment="1">
      <alignment horizontal="center" vertical="top" wrapText="1"/>
    </xf>
    <xf numFmtId="2" fontId="11" fillId="0" borderId="1" xfId="6" applyNumberFormat="1" applyFont="1" applyFill="1" applyBorder="1" applyAlignment="1">
      <alignment horizontal="justify" vertical="top" wrapText="1"/>
    </xf>
    <xf numFmtId="0" fontId="11" fillId="0" borderId="5" xfId="9" applyFont="1" applyBorder="1" applyAlignment="1">
      <alignment horizontal="center" vertical="center" wrapText="1"/>
    </xf>
    <xf numFmtId="2" fontId="11" fillId="0" borderId="5" xfId="9" applyNumberFormat="1" applyFont="1" applyBorder="1" applyAlignment="1">
      <alignment horizontal="center" vertical="top" wrapText="1"/>
    </xf>
    <xf numFmtId="170" fontId="11" fillId="0" borderId="5" xfId="3" applyNumberFormat="1" applyFont="1" applyBorder="1"/>
    <xf numFmtId="0" fontId="8" fillId="0" borderId="5" xfId="0" applyNumberFormat="1" applyFont="1" applyBorder="1" applyAlignment="1">
      <alignment horizontal="center" vertical="top" wrapText="1"/>
    </xf>
    <xf numFmtId="0" fontId="8" fillId="0" borderId="5" xfId="0" applyFont="1" applyBorder="1" applyAlignment="1">
      <alignment vertical="top"/>
    </xf>
    <xf numFmtId="0" fontId="8" fillId="0" borderId="5" xfId="0" applyFont="1" applyBorder="1"/>
    <xf numFmtId="0" fontId="8" fillId="0" borderId="5" xfId="0" applyNumberFormat="1" applyFont="1" applyBorder="1" applyAlignment="1">
      <alignment horizontal="justify" vertical="top" wrapText="1"/>
    </xf>
    <xf numFmtId="4" fontId="11" fillId="0" borderId="12" xfId="0" applyNumberFormat="1" applyFont="1" applyFill="1" applyBorder="1" applyAlignment="1">
      <alignment horizontal="center" vertical="center" wrapText="1"/>
    </xf>
    <xf numFmtId="0" fontId="8" fillId="0" borderId="0" xfId="0" applyFont="1"/>
    <xf numFmtId="0" fontId="8" fillId="0" borderId="5" xfId="30" applyNumberFormat="1" applyFont="1" applyBorder="1" applyAlignment="1">
      <alignment horizontal="center" vertical="top" wrapText="1"/>
    </xf>
    <xf numFmtId="0" fontId="8" fillId="0" borderId="5" xfId="30" applyFont="1" applyBorder="1" applyAlignment="1">
      <alignment vertical="top"/>
    </xf>
    <xf numFmtId="0" fontId="8" fillId="0" borderId="5" xfId="30" applyFont="1" applyBorder="1"/>
    <xf numFmtId="0" fontId="8" fillId="0" borderId="0" xfId="30" applyFont="1"/>
    <xf numFmtId="0" fontId="8" fillId="0" borderId="1" xfId="3" applyNumberFormat="1" applyFont="1" applyBorder="1" applyAlignment="1">
      <alignment horizontal="justify" vertical="top" wrapText="1"/>
    </xf>
    <xf numFmtId="0" fontId="8" fillId="0" borderId="0" xfId="0" applyFont="1" applyBorder="1"/>
    <xf numFmtId="0" fontId="8" fillId="0" borderId="10" xfId="0" applyNumberFormat="1" applyFont="1" applyBorder="1" applyAlignment="1">
      <alignment horizontal="center" vertical="top" wrapText="1"/>
    </xf>
    <xf numFmtId="0" fontId="8" fillId="0" borderId="10" xfId="0" applyFont="1" applyBorder="1" applyAlignment="1">
      <alignment horizontal="center" vertical="center"/>
    </xf>
    <xf numFmtId="0" fontId="8" fillId="0" borderId="1" xfId="0" applyFont="1" applyBorder="1" applyAlignment="1">
      <alignment horizontal="center" vertical="center" wrapText="1"/>
    </xf>
    <xf numFmtId="1" fontId="8" fillId="0" borderId="5" xfId="23" applyNumberFormat="1" applyFont="1" applyBorder="1" applyAlignment="1">
      <alignment horizontal="center" vertical="top" wrapText="1"/>
    </xf>
    <xf numFmtId="0" fontId="8" fillId="0" borderId="5" xfId="0" applyFont="1" applyBorder="1" applyAlignment="1">
      <alignment horizontal="center" vertical="center"/>
    </xf>
    <xf numFmtId="3" fontId="9" fillId="0" borderId="1" xfId="0" applyNumberFormat="1" applyFont="1" applyBorder="1" applyAlignment="1">
      <alignment horizontal="center" vertical="top"/>
    </xf>
    <xf numFmtId="171" fontId="9" fillId="0" borderId="1" xfId="0" applyNumberFormat="1" applyFont="1" applyBorder="1" applyAlignment="1">
      <alignment horizontal="center" vertical="top"/>
    </xf>
    <xf numFmtId="0" fontId="9" fillId="0" borderId="1" xfId="0" applyNumberFormat="1" applyFont="1" applyBorder="1" applyAlignment="1">
      <alignment horizontal="center" vertical="center"/>
    </xf>
    <xf numFmtId="170" fontId="8" fillId="0" borderId="0" xfId="0" applyNumberFormat="1" applyFont="1"/>
    <xf numFmtId="171" fontId="8" fillId="0" borderId="1" xfId="9" applyNumberFormat="1" applyFont="1" applyBorder="1" applyAlignment="1">
      <alignment horizontal="center" vertical="top" wrapText="1"/>
    </xf>
    <xf numFmtId="0" fontId="8" fillId="0" borderId="1" xfId="9" applyFont="1" applyBorder="1" applyAlignment="1">
      <alignment horizontal="center" vertical="top" wrapText="1"/>
    </xf>
    <xf numFmtId="170" fontId="24" fillId="0" borderId="1" xfId="3" applyNumberFormat="1" applyFont="1" applyBorder="1"/>
    <xf numFmtId="170" fontId="24" fillId="0" borderId="0" xfId="3" applyNumberFormat="1" applyFont="1"/>
    <xf numFmtId="170" fontId="12" fillId="0" borderId="10" xfId="30" applyNumberFormat="1" applyFont="1" applyFill="1" applyBorder="1"/>
    <xf numFmtId="170" fontId="12" fillId="0" borderId="10" xfId="30" applyNumberFormat="1" applyFont="1" applyFill="1" applyBorder="1" applyAlignment="1">
      <alignment horizontal="center" vertical="center"/>
    </xf>
    <xf numFmtId="4" fontId="11" fillId="0" borderId="10" xfId="30" applyNumberFormat="1" applyFont="1" applyFill="1" applyBorder="1" applyAlignment="1">
      <alignment horizontal="center" vertical="center" wrapText="1"/>
    </xf>
    <xf numFmtId="170" fontId="8" fillId="0" borderId="10" xfId="30" applyNumberFormat="1" applyFont="1" applyBorder="1"/>
    <xf numFmtId="174" fontId="11" fillId="0" borderId="5" xfId="6" applyNumberFormat="1" applyFont="1" applyBorder="1" applyAlignment="1">
      <alignment horizontal="center" vertical="top" wrapText="1"/>
    </xf>
    <xf numFmtId="170" fontId="12" fillId="0" borderId="5" xfId="30" applyNumberFormat="1" applyFont="1" applyFill="1" applyBorder="1"/>
    <xf numFmtId="170" fontId="12" fillId="0" borderId="5" xfId="30" applyNumberFormat="1" applyFont="1" applyFill="1" applyBorder="1" applyAlignment="1">
      <alignment horizontal="center" vertical="center"/>
    </xf>
    <xf numFmtId="4" fontId="11" fillId="0" borderId="5" xfId="30" applyNumberFormat="1" applyFont="1" applyFill="1" applyBorder="1" applyAlignment="1">
      <alignment horizontal="center" vertical="center" wrapText="1"/>
    </xf>
    <xf numFmtId="170" fontId="8" fillId="0" borderId="5" xfId="30" applyNumberFormat="1" applyFont="1" applyBorder="1"/>
    <xf numFmtId="170" fontId="12" fillId="0" borderId="1" xfId="30" applyNumberFormat="1" applyFont="1" applyFill="1" applyBorder="1"/>
    <xf numFmtId="170" fontId="12" fillId="0" borderId="1" xfId="30" applyNumberFormat="1" applyFont="1" applyFill="1" applyBorder="1" applyAlignment="1">
      <alignment horizontal="center" vertical="center"/>
    </xf>
    <xf numFmtId="4" fontId="11" fillId="0" borderId="1" xfId="30" applyNumberFormat="1" applyFont="1" applyFill="1" applyBorder="1" applyAlignment="1">
      <alignment horizontal="center" vertical="center" wrapText="1"/>
    </xf>
    <xf numFmtId="3" fontId="8" fillId="0" borderId="1" xfId="35" applyNumberFormat="1" applyFont="1" applyBorder="1" applyAlignment="1">
      <alignment vertical="top"/>
    </xf>
    <xf numFmtId="173" fontId="8" fillId="0" borderId="1" xfId="35" applyNumberFormat="1" applyFont="1" applyBorder="1" applyAlignment="1">
      <alignment horizontal="center" vertical="top"/>
    </xf>
    <xf numFmtId="173" fontId="11" fillId="0" borderId="1" xfId="0" applyNumberFormat="1" applyFont="1" applyBorder="1" applyAlignment="1">
      <alignment horizontal="center" vertical="top"/>
    </xf>
    <xf numFmtId="170" fontId="11" fillId="0" borderId="1" xfId="0" applyNumberFormat="1" applyFont="1" applyBorder="1" applyAlignment="1">
      <alignment wrapText="1"/>
    </xf>
    <xf numFmtId="170" fontId="11" fillId="0" borderId="1" xfId="0" applyNumberFormat="1" applyFont="1" applyBorder="1"/>
    <xf numFmtId="170" fontId="11" fillId="0" borderId="10" xfId="0" applyNumberFormat="1" applyFont="1" applyBorder="1" applyAlignment="1">
      <alignment wrapText="1"/>
    </xf>
    <xf numFmtId="0" fontId="11" fillId="0" borderId="10" xfId="0" applyNumberFormat="1" applyFont="1" applyBorder="1"/>
    <xf numFmtId="170" fontId="8" fillId="0" borderId="10" xfId="0" applyNumberFormat="1" applyFont="1" applyBorder="1"/>
    <xf numFmtId="170" fontId="11" fillId="0" borderId="5" xfId="0" applyNumberFormat="1" applyFont="1" applyBorder="1" applyAlignment="1">
      <alignment horizontal="center" vertical="top" wrapText="1"/>
    </xf>
    <xf numFmtId="170" fontId="11" fillId="0" borderId="5" xfId="0" applyNumberFormat="1" applyFont="1" applyBorder="1" applyAlignment="1">
      <alignment wrapText="1"/>
    </xf>
    <xf numFmtId="0" fontId="11" fillId="0" borderId="5" xfId="0" applyNumberFormat="1" applyFont="1" applyBorder="1"/>
    <xf numFmtId="4" fontId="11" fillId="0" borderId="5" xfId="0" applyNumberFormat="1" applyFont="1" applyBorder="1" applyAlignment="1">
      <alignment horizontal="center" vertical="center" wrapText="1"/>
    </xf>
    <xf numFmtId="170" fontId="8" fillId="0" borderId="5" xfId="0" applyNumberFormat="1" applyFont="1" applyBorder="1"/>
    <xf numFmtId="0" fontId="9" fillId="0" borderId="1" xfId="0" applyFont="1" applyBorder="1" applyAlignment="1">
      <alignment horizontal="center" vertical="top"/>
    </xf>
    <xf numFmtId="0" fontId="9" fillId="0" borderId="1" xfId="0" applyFont="1" applyBorder="1" applyAlignment="1">
      <alignment horizontal="center" vertical="center" wrapText="1"/>
    </xf>
    <xf numFmtId="170" fontId="12" fillId="0" borderId="1" xfId="0" applyNumberFormat="1" applyFont="1" applyBorder="1" applyAlignment="1">
      <alignment horizontal="justify" vertical="top" wrapText="1"/>
    </xf>
    <xf numFmtId="175" fontId="11" fillId="0" borderId="1" xfId="0" applyNumberFormat="1" applyFont="1" applyBorder="1" applyAlignment="1">
      <alignment horizontal="center" vertical="top"/>
    </xf>
    <xf numFmtId="170" fontId="11" fillId="0" borderId="1" xfId="0" applyNumberFormat="1" applyFont="1" applyBorder="1" applyAlignment="1">
      <alignment horizontal="center" vertical="center" wrapText="1"/>
    </xf>
    <xf numFmtId="173" fontId="11" fillId="0" borderId="1" xfId="33" applyNumberFormat="1" applyFont="1" applyBorder="1" applyAlignment="1">
      <alignment horizontal="center" vertical="top"/>
    </xf>
    <xf numFmtId="170" fontId="11" fillId="0" borderId="1" xfId="33" applyNumberFormat="1" applyFont="1" applyBorder="1"/>
    <xf numFmtId="170" fontId="11" fillId="0" borderId="1" xfId="33" applyNumberFormat="1" applyFont="1" applyBorder="1" applyAlignment="1">
      <alignment horizontal="justify" vertical="top" wrapText="1"/>
    </xf>
    <xf numFmtId="170" fontId="11" fillId="0" borderId="1" xfId="33" applyNumberFormat="1" applyFont="1" applyBorder="1" applyAlignment="1">
      <alignment vertical="top"/>
    </xf>
    <xf numFmtId="170" fontId="8" fillId="0" borderId="1" xfId="33" applyNumberFormat="1" applyFont="1" applyBorder="1"/>
    <xf numFmtId="170" fontId="8" fillId="0" borderId="0" xfId="33" applyNumberFormat="1" applyFont="1"/>
    <xf numFmtId="170" fontId="8" fillId="4" borderId="0" xfId="33" applyNumberFormat="1" applyFont="1" applyFill="1"/>
    <xf numFmtId="4" fontId="11" fillId="0" borderId="1" xfId="98" applyNumberFormat="1" applyFont="1" applyBorder="1" applyAlignment="1">
      <alignment horizontal="center" vertical="top" wrapText="1"/>
    </xf>
    <xf numFmtId="4" fontId="11" fillId="0" borderId="1" xfId="98" applyNumberFormat="1" applyFont="1" applyBorder="1" applyAlignment="1">
      <alignment vertical="top" wrapText="1"/>
    </xf>
    <xf numFmtId="4" fontId="11" fillId="0" borderId="1" xfId="98" applyNumberFormat="1" applyFont="1" applyBorder="1" applyAlignment="1">
      <alignment horizontal="center" vertical="center" wrapText="1"/>
    </xf>
    <xf numFmtId="170" fontId="8" fillId="0" borderId="1" xfId="98" applyNumberFormat="1" applyFont="1" applyBorder="1"/>
    <xf numFmtId="170" fontId="8" fillId="0" borderId="0" xfId="98" applyNumberFormat="1" applyFont="1"/>
    <xf numFmtId="1" fontId="11" fillId="0" borderId="1" xfId="27" applyNumberFormat="1" applyFont="1" applyFill="1" applyBorder="1" applyAlignment="1">
      <alignment horizontal="center" vertical="top" wrapText="1"/>
    </xf>
    <xf numFmtId="4" fontId="11" fillId="0" borderId="1" xfId="27" applyNumberFormat="1" applyFont="1" applyFill="1" applyBorder="1" applyAlignment="1">
      <alignment horizontal="justify" vertical="top" wrapText="1"/>
    </xf>
    <xf numFmtId="0" fontId="9" fillId="0" borderId="1" xfId="15" applyFont="1" applyBorder="1"/>
    <xf numFmtId="2" fontId="11" fillId="0" borderId="1" xfId="27" applyNumberFormat="1" applyFont="1" applyFill="1" applyBorder="1" applyAlignment="1">
      <alignment horizontal="center" vertical="center" wrapText="1"/>
    </xf>
    <xf numFmtId="0" fontId="9" fillId="0" borderId="0" xfId="15" applyFont="1"/>
    <xf numFmtId="170" fontId="12" fillId="0" borderId="1" xfId="98" applyNumberFormat="1" applyFont="1" applyBorder="1" applyAlignment="1">
      <alignment horizontal="justify" vertical="top" wrapText="1"/>
    </xf>
    <xf numFmtId="2" fontId="11" fillId="0" borderId="1" xfId="6" applyNumberFormat="1" applyFont="1" applyBorder="1" applyAlignment="1">
      <alignment horizontal="center" vertical="center" wrapText="1"/>
    </xf>
    <xf numFmtId="170" fontId="11" fillId="0" borderId="1" xfId="98" applyNumberFormat="1" applyFont="1" applyBorder="1"/>
    <xf numFmtId="0" fontId="8" fillId="0" borderId="1" xfId="99" applyFont="1" applyBorder="1" applyAlignment="1">
      <alignment horizontal="justify" vertical="center" wrapText="1"/>
    </xf>
    <xf numFmtId="0" fontId="11" fillId="0" borderId="1" xfId="37" applyNumberFormat="1" applyFont="1" applyBorder="1" applyAlignment="1">
      <alignment horizontal="center" vertical="top" wrapText="1"/>
    </xf>
    <xf numFmtId="0" fontId="11" fillId="0" borderId="1" xfId="37" applyNumberFormat="1" applyFont="1" applyBorder="1" applyAlignment="1">
      <alignment horizontal="justify" vertical="top" wrapText="1"/>
    </xf>
    <xf numFmtId="0" fontId="12" fillId="0" borderId="1" xfId="37" applyNumberFormat="1" applyFont="1" applyBorder="1" applyAlignment="1">
      <alignment horizontal="justify" vertical="top" wrapText="1"/>
    </xf>
    <xf numFmtId="0" fontId="8" fillId="0" borderId="1" xfId="37" applyNumberFormat="1" applyFont="1" applyBorder="1" applyAlignment="1">
      <alignment horizontal="center" vertical="top" wrapText="1"/>
    </xf>
    <xf numFmtId="0" fontId="8" fillId="0" borderId="1" xfId="37" applyNumberFormat="1" applyFont="1" applyBorder="1" applyAlignment="1">
      <alignment vertical="top" wrapText="1"/>
    </xf>
    <xf numFmtId="4" fontId="11" fillId="0" borderId="1" xfId="37" applyNumberFormat="1" applyFont="1" applyBorder="1" applyAlignment="1">
      <alignment horizontal="center" vertical="center" wrapText="1"/>
    </xf>
    <xf numFmtId="0" fontId="9" fillId="0" borderId="5" xfId="26" applyNumberFormat="1" applyFont="1" applyBorder="1" applyAlignment="1">
      <alignment horizontal="justify" vertical="top" wrapText="1"/>
    </xf>
    <xf numFmtId="173" fontId="11" fillId="3" borderId="1" xfId="29" applyNumberFormat="1" applyFont="1" applyFill="1" applyBorder="1" applyAlignment="1">
      <alignment horizontal="center" vertical="top"/>
    </xf>
    <xf numFmtId="0" fontId="12" fillId="0" borderId="1" xfId="0" applyFont="1" applyBorder="1" applyAlignment="1">
      <alignment horizontal="justify" vertical="top" wrapText="1"/>
    </xf>
    <xf numFmtId="175" fontId="8" fillId="0" borderId="1" xfId="29" applyNumberFormat="1" applyFont="1" applyBorder="1" applyAlignment="1">
      <alignment horizontal="center" vertical="center"/>
    </xf>
    <xf numFmtId="1" fontId="28" fillId="0" borderId="1" xfId="27" applyNumberFormat="1" applyFont="1" applyBorder="1" applyAlignment="1">
      <alignment horizontal="center" vertical="top" wrapText="1"/>
    </xf>
    <xf numFmtId="1" fontId="28" fillId="0" borderId="1" xfId="39" applyNumberFormat="1" applyFont="1" applyFill="1" applyBorder="1" applyAlignment="1">
      <alignment horizontal="center" vertical="top"/>
    </xf>
    <xf numFmtId="0" fontId="28" fillId="0" borderId="1" xfId="39" applyNumberFormat="1" applyFont="1" applyBorder="1"/>
    <xf numFmtId="0" fontId="28" fillId="0" borderId="1" xfId="39" applyNumberFormat="1" applyFont="1" applyBorder="1" applyAlignment="1">
      <alignment horizontal="center" vertical="center"/>
    </xf>
    <xf numFmtId="0" fontId="8" fillId="0" borderId="1" xfId="39" applyNumberFormat="1" applyFont="1" applyFill="1" applyBorder="1" applyAlignment="1">
      <alignment horizontal="center" vertical="top" wrapText="1"/>
    </xf>
    <xf numFmtId="0" fontId="28" fillId="0" borderId="0" xfId="39" applyNumberFormat="1" applyFont="1"/>
    <xf numFmtId="170" fontId="28" fillId="0" borderId="0" xfId="39" applyNumberFormat="1" applyFont="1"/>
    <xf numFmtId="170" fontId="8" fillId="0" borderId="1" xfId="100" applyNumberFormat="1" applyFont="1" applyFill="1" applyBorder="1" applyAlignment="1">
      <alignment vertical="top"/>
    </xf>
    <xf numFmtId="0" fontId="8" fillId="0" borderId="1" xfId="0" applyNumberFormat="1" applyFont="1" applyFill="1" applyBorder="1" applyAlignment="1">
      <alignment horizontal="justify" vertical="top" wrapText="1"/>
    </xf>
    <xf numFmtId="170" fontId="8" fillId="0" borderId="1" xfId="100" applyNumberFormat="1" applyFont="1" applyFill="1" applyBorder="1" applyAlignment="1">
      <alignment horizontal="center" vertical="top"/>
    </xf>
    <xf numFmtId="4" fontId="8" fillId="0" borderId="1" xfId="100" applyNumberFormat="1" applyFont="1" applyFill="1" applyBorder="1" applyAlignment="1">
      <alignment horizontal="center" vertical="center" wrapText="1"/>
    </xf>
    <xf numFmtId="170" fontId="8" fillId="0" borderId="1" xfId="100" applyNumberFormat="1" applyFont="1" applyBorder="1"/>
    <xf numFmtId="170" fontId="8" fillId="0" borderId="0" xfId="100" applyNumberFormat="1" applyFont="1"/>
    <xf numFmtId="173" fontId="8" fillId="0" borderId="1" xfId="32" applyNumberFormat="1" applyFont="1" applyBorder="1" applyAlignment="1">
      <alignment horizontal="center" vertical="top"/>
    </xf>
    <xf numFmtId="170" fontId="8" fillId="0" borderId="1" xfId="32" applyNumberFormat="1" applyFont="1" applyBorder="1" applyAlignment="1">
      <alignment horizontal="center" vertical="top"/>
    </xf>
    <xf numFmtId="0" fontId="8" fillId="3" borderId="1" xfId="0" applyFont="1" applyFill="1" applyBorder="1" applyAlignment="1">
      <alignment horizontal="justify" vertical="top" wrapText="1"/>
    </xf>
    <xf numFmtId="0" fontId="11" fillId="2" borderId="1" xfId="0" applyFont="1" applyFill="1" applyBorder="1" applyAlignment="1">
      <alignment horizontal="justify" vertical="top" wrapText="1"/>
    </xf>
    <xf numFmtId="2" fontId="8" fillId="2" borderId="1" xfId="23" applyNumberFormat="1" applyFont="1" applyFill="1" applyBorder="1" applyAlignment="1">
      <alignment horizontal="center" vertical="center" wrapText="1"/>
    </xf>
    <xf numFmtId="170" fontId="8" fillId="0" borderId="1" xfId="42" applyNumberFormat="1" applyFont="1" applyFill="1" applyBorder="1" applyAlignment="1">
      <alignment horizontal="justify" vertical="top" wrapText="1"/>
    </xf>
    <xf numFmtId="170" fontId="11" fillId="0" borderId="1" xfId="29" applyNumberFormat="1" applyFont="1" applyBorder="1" applyAlignment="1">
      <alignment horizontal="center" vertical="top"/>
    </xf>
    <xf numFmtId="170" fontId="11" fillId="0" borderId="1" xfId="29" applyNumberFormat="1" applyFont="1" applyBorder="1" applyAlignment="1">
      <alignment horizontal="center" vertical="center" wrapText="1"/>
    </xf>
    <xf numFmtId="3" fontId="11" fillId="0" borderId="1" xfId="6" applyNumberFormat="1" applyFont="1" applyFill="1" applyBorder="1" applyAlignment="1">
      <alignment horizontal="center" vertical="top" wrapText="1"/>
    </xf>
    <xf numFmtId="170" fontId="8" fillId="0" borderId="1" xfId="29" applyNumberFormat="1" applyFont="1" applyBorder="1" applyAlignment="1">
      <alignment horizontal="center" vertical="top"/>
    </xf>
    <xf numFmtId="4" fontId="32" fillId="0" borderId="1" xfId="0" applyNumberFormat="1" applyFont="1" applyBorder="1" applyAlignment="1">
      <alignment horizontal="center" vertical="center" wrapText="1"/>
    </xf>
    <xf numFmtId="175" fontId="11" fillId="0" borderId="11" xfId="37" applyNumberFormat="1" applyFont="1" applyBorder="1" applyAlignment="1">
      <alignment horizontal="center" vertical="top" wrapText="1"/>
    </xf>
    <xf numFmtId="0" fontId="11" fillId="0" borderId="10" xfId="9" applyFont="1" applyBorder="1" applyAlignment="1">
      <alignment horizontal="center" vertical="top" wrapText="1"/>
    </xf>
    <xf numFmtId="0" fontId="11" fillId="0" borderId="10" xfId="9" applyFont="1" applyBorder="1" applyAlignment="1">
      <alignment horizontal="center" vertical="center" wrapText="1"/>
    </xf>
    <xf numFmtId="2" fontId="11" fillId="0" borderId="10" xfId="9" applyNumberFormat="1" applyFont="1" applyBorder="1" applyAlignment="1">
      <alignment horizontal="center" vertical="top" wrapText="1"/>
    </xf>
    <xf numFmtId="4" fontId="8" fillId="0" borderId="1" xfId="101" applyNumberFormat="1" applyFont="1" applyBorder="1" applyAlignment="1">
      <alignment horizontal="center" vertical="center" wrapText="1"/>
    </xf>
    <xf numFmtId="170" fontId="11" fillId="0" borderId="10" xfId="0" applyNumberFormat="1" applyFont="1" applyBorder="1"/>
    <xf numFmtId="1" fontId="11" fillId="0" borderId="5" xfId="27" applyNumberFormat="1" applyFont="1" applyFill="1" applyBorder="1" applyAlignment="1">
      <alignment horizontal="center" vertical="top" wrapText="1"/>
    </xf>
    <xf numFmtId="175" fontId="11" fillId="0" borderId="1" xfId="37" applyNumberFormat="1" applyFont="1" applyBorder="1" applyAlignment="1">
      <alignment horizontal="center" vertical="top" wrapText="1"/>
    </xf>
    <xf numFmtId="170" fontId="11" fillId="0" borderId="1" xfId="32" applyNumberFormat="1" applyFont="1" applyBorder="1" applyAlignment="1">
      <alignment horizontal="justify" vertical="top" wrapText="1"/>
    </xf>
    <xf numFmtId="175" fontId="11" fillId="0" borderId="5" xfId="37" applyNumberFormat="1" applyFont="1" applyBorder="1" applyAlignment="1">
      <alignment horizontal="center" vertical="top" wrapText="1"/>
    </xf>
    <xf numFmtId="170" fontId="11" fillId="0" borderId="5" xfId="0" applyNumberFormat="1" applyFont="1" applyBorder="1"/>
    <xf numFmtId="3" fontId="9" fillId="0" borderId="1" xfId="98" applyNumberFormat="1" applyFont="1" applyBorder="1" applyAlignment="1">
      <alignment horizontal="center" vertical="top"/>
    </xf>
    <xf numFmtId="171" fontId="9" fillId="0" borderId="1" xfId="98" applyNumberFormat="1" applyFont="1" applyBorder="1" applyAlignment="1">
      <alignment horizontal="center" vertical="top"/>
    </xf>
    <xf numFmtId="0" fontId="8" fillId="0" borderId="1" xfId="98" applyNumberFormat="1" applyFont="1" applyBorder="1" applyAlignment="1">
      <alignment horizontal="center" vertical="center"/>
    </xf>
    <xf numFmtId="0" fontId="8" fillId="0" borderId="1" xfId="98" applyNumberFormat="1" applyFont="1" applyBorder="1" applyAlignment="1">
      <alignment horizontal="center" vertical="top"/>
    </xf>
    <xf numFmtId="0" fontId="8" fillId="0" borderId="1" xfId="98" applyNumberFormat="1" applyFont="1" applyBorder="1" applyAlignment="1">
      <alignment horizontal="center" vertical="center" wrapText="1"/>
    </xf>
    <xf numFmtId="0" fontId="8" fillId="0" borderId="0" xfId="98" applyNumberFormat="1" applyFont="1" applyBorder="1"/>
    <xf numFmtId="3" fontId="9" fillId="0" borderId="10" xfId="27" applyNumberFormat="1" applyFont="1" applyBorder="1" applyAlignment="1">
      <alignment horizontal="center" vertical="top" wrapText="1"/>
    </xf>
    <xf numFmtId="0" fontId="8" fillId="0" borderId="10" xfId="9" applyFont="1" applyBorder="1" applyAlignment="1">
      <alignment horizontal="center" vertical="top" wrapText="1"/>
    </xf>
    <xf numFmtId="170" fontId="24" fillId="0" borderId="10" xfId="37" applyNumberFormat="1" applyFont="1" applyBorder="1"/>
    <xf numFmtId="4" fontId="9" fillId="0" borderId="1" xfId="37" applyNumberFormat="1" applyFont="1" applyBorder="1" applyAlignment="1">
      <alignment horizontal="center" vertical="center" wrapText="1"/>
    </xf>
    <xf numFmtId="170" fontId="24" fillId="0" borderId="0" xfId="37" applyNumberFormat="1" applyFont="1"/>
    <xf numFmtId="170" fontId="24" fillId="0" borderId="1" xfId="37" applyNumberFormat="1" applyFont="1" applyBorder="1"/>
    <xf numFmtId="3" fontId="8" fillId="0" borderId="1" xfId="37" applyNumberFormat="1" applyFont="1" applyBorder="1" applyAlignment="1">
      <alignment horizontal="center" vertical="top"/>
    </xf>
    <xf numFmtId="2" fontId="9" fillId="3" borderId="1" xfId="6" applyNumberFormat="1" applyFont="1" applyFill="1" applyBorder="1" applyAlignment="1">
      <alignment horizontal="justify" vertical="top" wrapText="1"/>
    </xf>
    <xf numFmtId="170" fontId="8" fillId="0" borderId="1" xfId="37" applyNumberFormat="1" applyFont="1" applyBorder="1"/>
    <xf numFmtId="4" fontId="11" fillId="0" borderId="10" xfId="0" applyNumberFormat="1" applyFont="1" applyFill="1" applyBorder="1" applyAlignment="1">
      <alignment horizontal="center" vertical="center" wrapText="1"/>
    </xf>
    <xf numFmtId="171" fontId="8" fillId="0" borderId="1" xfId="27" applyNumberFormat="1" applyFont="1" applyFill="1" applyBorder="1" applyAlignment="1">
      <alignment horizontal="center" vertical="top" wrapText="1"/>
    </xf>
    <xf numFmtId="170" fontId="8" fillId="0" borderId="1" xfId="57" applyNumberFormat="1" applyFont="1" applyFill="1" applyBorder="1" applyAlignment="1">
      <alignment vertical="top"/>
    </xf>
    <xf numFmtId="0" fontId="8" fillId="2" borderId="1" xfId="11" applyFont="1" applyFill="1" applyBorder="1" applyAlignment="1">
      <alignment horizontal="justify" vertical="top" wrapText="1"/>
    </xf>
    <xf numFmtId="170" fontId="8" fillId="0" borderId="1" xfId="57" applyNumberFormat="1" applyFont="1" applyFill="1" applyBorder="1" applyAlignment="1">
      <alignment horizontal="center" vertical="center"/>
    </xf>
    <xf numFmtId="4" fontId="11" fillId="0" borderId="1" xfId="41" applyNumberFormat="1" applyFont="1" applyBorder="1" applyAlignment="1">
      <alignment horizontal="center" vertical="center" wrapText="1"/>
    </xf>
    <xf numFmtId="170" fontId="8" fillId="0" borderId="1" xfId="57" applyNumberFormat="1" applyFont="1" applyBorder="1"/>
    <xf numFmtId="0" fontId="9" fillId="0" borderId="1" xfId="0" applyFont="1" applyBorder="1" applyAlignment="1">
      <alignment vertical="top"/>
    </xf>
    <xf numFmtId="0" fontId="6" fillId="0" borderId="1" xfId="0" applyFont="1" applyFill="1" applyBorder="1" applyAlignment="1">
      <alignment horizontal="justify" vertical="top" wrapText="1"/>
    </xf>
    <xf numFmtId="2" fontId="8" fillId="0" borderId="1" xfId="23" applyNumberFormat="1" applyFont="1" applyBorder="1" applyAlignment="1">
      <alignment vertical="top" wrapText="1"/>
    </xf>
    <xf numFmtId="2" fontId="8" fillId="0" borderId="1" xfId="23" applyNumberFormat="1" applyFont="1" applyBorder="1" applyAlignment="1">
      <alignment horizontal="center" vertical="center" wrapText="1"/>
    </xf>
    <xf numFmtId="2" fontId="8" fillId="0" borderId="1" xfId="6" applyNumberFormat="1" applyFont="1" applyFill="1" applyBorder="1" applyAlignment="1">
      <alignment horizontal="justify" vertical="top" wrapText="1"/>
    </xf>
    <xf numFmtId="170" fontId="6" fillId="3" borderId="1" xfId="102" applyNumberFormat="1" applyFont="1" applyFill="1" applyBorder="1" applyAlignment="1">
      <alignment horizontal="center" vertical="center" wrapText="1"/>
    </xf>
    <xf numFmtId="170" fontId="6" fillId="3" borderId="10" xfId="102" applyNumberFormat="1" applyFont="1" applyFill="1" applyBorder="1" applyAlignment="1">
      <alignment horizontal="center" vertical="center" wrapText="1"/>
    </xf>
    <xf numFmtId="170" fontId="6" fillId="3" borderId="1" xfId="102" applyNumberFormat="1" applyFont="1" applyFill="1" applyBorder="1" applyAlignment="1">
      <alignment vertical="top" wrapText="1"/>
    </xf>
    <xf numFmtId="176" fontId="6" fillId="3" borderId="1" xfId="102" applyNumberFormat="1" applyFont="1" applyFill="1" applyBorder="1" applyAlignment="1">
      <alignment horizontal="center" vertical="top" wrapText="1"/>
    </xf>
    <xf numFmtId="170" fontId="6" fillId="3" borderId="1" xfId="102" applyNumberFormat="1" applyFont="1" applyFill="1" applyBorder="1" applyAlignment="1">
      <alignment horizontal="center" vertical="top" wrapText="1"/>
    </xf>
    <xf numFmtId="1" fontId="8" fillId="3" borderId="1" xfId="6" applyNumberFormat="1" applyFont="1" applyFill="1" applyBorder="1" applyAlignment="1">
      <alignment horizontal="center" vertical="top" wrapText="1"/>
    </xf>
    <xf numFmtId="171" fontId="8" fillId="3" borderId="1" xfId="6" applyNumberFormat="1" applyFont="1" applyFill="1" applyBorder="1" applyAlignment="1">
      <alignment horizontal="center" vertical="center" wrapText="1"/>
    </xf>
    <xf numFmtId="2" fontId="8" fillId="3" borderId="1" xfId="6" applyNumberFormat="1" applyFont="1" applyFill="1" applyBorder="1" applyAlignment="1">
      <alignment vertical="top" wrapText="1"/>
    </xf>
    <xf numFmtId="2" fontId="8" fillId="3" borderId="1" xfId="6" applyNumberFormat="1" applyFont="1" applyFill="1" applyBorder="1" applyAlignment="1">
      <alignment horizontal="center" vertical="top" wrapText="1"/>
    </xf>
    <xf numFmtId="170" fontId="8" fillId="3" borderId="1" xfId="102" applyNumberFormat="1" applyFont="1" applyFill="1" applyBorder="1" applyAlignment="1">
      <alignment vertical="top" wrapText="1"/>
    </xf>
    <xf numFmtId="2" fontId="9" fillId="3" borderId="1" xfId="6" applyNumberFormat="1" applyFont="1" applyFill="1" applyBorder="1" applyAlignment="1">
      <alignment horizontal="center" vertical="top" wrapText="1"/>
    </xf>
    <xf numFmtId="1" fontId="8" fillId="3" borderId="1" xfId="6" applyNumberFormat="1" applyFont="1" applyFill="1" applyBorder="1" applyAlignment="1">
      <alignment horizontal="center" vertical="center" wrapText="1"/>
    </xf>
    <xf numFmtId="176" fontId="8" fillId="3" borderId="1" xfId="102" applyNumberFormat="1" applyFont="1" applyFill="1" applyBorder="1" applyAlignment="1">
      <alignment vertical="top" wrapText="1"/>
    </xf>
    <xf numFmtId="2" fontId="8" fillId="3" borderId="1" xfId="6" applyNumberFormat="1" applyFont="1" applyFill="1" applyBorder="1" applyAlignment="1">
      <alignment horizontal="center" vertical="center" wrapText="1"/>
    </xf>
    <xf numFmtId="170" fontId="8" fillId="3" borderId="1" xfId="102" applyNumberFormat="1" applyFont="1" applyFill="1" applyBorder="1" applyAlignment="1">
      <alignment horizontal="left" vertical="top" wrapText="1"/>
    </xf>
    <xf numFmtId="171" fontId="8" fillId="0" borderId="1" xfId="6" applyNumberFormat="1" applyFont="1" applyFill="1" applyBorder="1" applyAlignment="1">
      <alignment horizontal="center" vertical="center" wrapText="1"/>
    </xf>
    <xf numFmtId="2" fontId="8" fillId="0" borderId="1" xfId="6" applyNumberFormat="1" applyFont="1" applyFill="1" applyBorder="1" applyAlignment="1">
      <alignment vertical="top" wrapText="1"/>
    </xf>
    <xf numFmtId="2" fontId="8" fillId="0" borderId="1" xfId="6" applyNumberFormat="1" applyFont="1" applyFill="1" applyBorder="1" applyAlignment="1">
      <alignment horizontal="center" vertical="top" wrapText="1"/>
    </xf>
    <xf numFmtId="176" fontId="8" fillId="0" borderId="1" xfId="102" applyNumberFormat="1" applyFont="1" applyFill="1" applyBorder="1" applyAlignment="1">
      <alignment vertical="top" wrapText="1"/>
    </xf>
    <xf numFmtId="0" fontId="9" fillId="0" borderId="0" xfId="0" applyFont="1" applyAlignment="1">
      <alignment horizontal="center" vertical="center"/>
    </xf>
    <xf numFmtId="0" fontId="1" fillId="0" borderId="0" xfId="118"/>
    <xf numFmtId="0" fontId="6" fillId="0" borderId="1" xfId="117" applyFont="1" applyBorder="1" applyAlignment="1">
      <alignment horizontal="center" vertical="center" wrapText="1"/>
    </xf>
    <xf numFmtId="0" fontId="6" fillId="0" borderId="1" xfId="6" applyFont="1" applyBorder="1" applyAlignment="1">
      <alignment horizontal="center" vertical="center" wrapText="1"/>
    </xf>
    <xf numFmtId="0" fontId="8" fillId="0" borderId="1" xfId="118" applyFont="1" applyBorder="1" applyAlignment="1">
      <alignment horizontal="center" vertical="top"/>
    </xf>
    <xf numFmtId="0" fontId="8" fillId="0" borderId="1" xfId="6" applyFont="1" applyFill="1" applyBorder="1" applyAlignment="1">
      <alignment horizontal="center" vertical="top" wrapText="1"/>
    </xf>
    <xf numFmtId="2" fontId="28" fillId="0" borderId="1" xfId="6" applyNumberFormat="1" applyFont="1" applyFill="1" applyBorder="1" applyAlignment="1">
      <alignment horizontal="center" vertical="top" wrapText="1"/>
    </xf>
    <xf numFmtId="2" fontId="36" fillId="0" borderId="1" xfId="118" applyNumberFormat="1" applyFont="1" applyBorder="1" applyAlignment="1">
      <alignment horizontal="right" vertical="top"/>
    </xf>
    <xf numFmtId="0" fontId="8" fillId="0" borderId="1" xfId="6" applyFont="1" applyFill="1" applyBorder="1" applyAlignment="1">
      <alignment horizontal="justify" vertical="top" wrapText="1"/>
    </xf>
    <xf numFmtId="171" fontId="8" fillId="0" borderId="1" xfId="6" applyNumberFormat="1" applyFont="1" applyFill="1" applyBorder="1" applyAlignment="1">
      <alignment horizontal="justify" vertical="top" wrapText="1"/>
    </xf>
    <xf numFmtId="169" fontId="28" fillId="0" borderId="1" xfId="6" applyNumberFormat="1" applyFont="1" applyFill="1" applyBorder="1" applyAlignment="1">
      <alignment horizontal="center" vertical="top" wrapText="1"/>
    </xf>
    <xf numFmtId="0" fontId="8" fillId="0" borderId="1" xfId="119" applyFont="1" applyFill="1" applyBorder="1" applyAlignment="1">
      <alignment horizontal="justify" vertical="top" wrapText="1"/>
    </xf>
    <xf numFmtId="170" fontId="8" fillId="0" borderId="1" xfId="6" applyNumberFormat="1" applyFont="1" applyFill="1" applyBorder="1" applyAlignment="1">
      <alignment horizontal="justify" vertical="top" wrapText="1"/>
    </xf>
    <xf numFmtId="0" fontId="9" fillId="0" borderId="1" xfId="118" applyFont="1" applyBorder="1"/>
    <xf numFmtId="0" fontId="9" fillId="0" borderId="1" xfId="118" applyFont="1" applyBorder="1" applyAlignment="1">
      <alignment vertical="top"/>
    </xf>
    <xf numFmtId="2" fontId="6" fillId="0" borderId="1" xfId="117" applyNumberFormat="1" applyFont="1" applyBorder="1" applyAlignment="1">
      <alignment horizontal="right" vertical="center" wrapText="1"/>
    </xf>
    <xf numFmtId="2" fontId="37" fillId="0" borderId="1" xfId="118" applyNumberFormat="1" applyFont="1" applyFill="1" applyBorder="1" applyAlignment="1">
      <alignment horizontal="center" vertical="center"/>
    </xf>
    <xf numFmtId="0" fontId="9" fillId="0" borderId="11" xfId="118" applyFont="1" applyBorder="1"/>
    <xf numFmtId="0" fontId="9" fillId="0" borderId="3" xfId="118" applyFont="1" applyBorder="1"/>
    <xf numFmtId="0" fontId="9" fillId="0" borderId="3" xfId="118" applyFont="1" applyBorder="1" applyAlignment="1">
      <alignment vertical="top"/>
    </xf>
    <xf numFmtId="0" fontId="9" fillId="0" borderId="4" xfId="118" applyFont="1" applyBorder="1"/>
    <xf numFmtId="0" fontId="9" fillId="0" borderId="16" xfId="118" applyFont="1" applyBorder="1"/>
    <xf numFmtId="0" fontId="1" fillId="0" borderId="0" xfId="118" applyAlignment="1">
      <alignment vertical="top"/>
    </xf>
    <xf numFmtId="4" fontId="8" fillId="0" borderId="1" xfId="6" applyNumberFormat="1" applyFont="1" applyFill="1" applyBorder="1" applyAlignment="1">
      <alignment horizontal="justify" vertical="top" wrapText="1"/>
    </xf>
    <xf numFmtId="0" fontId="8" fillId="0" borderId="1" xfId="118" applyFont="1" applyFill="1" applyBorder="1" applyAlignment="1">
      <alignment horizontal="justify" vertical="top" wrapText="1"/>
    </xf>
    <xf numFmtId="173" fontId="8" fillId="0" borderId="1" xfId="6" applyNumberFormat="1" applyFont="1" applyFill="1" applyBorder="1" applyAlignment="1">
      <alignment horizontal="center" vertical="top" wrapText="1"/>
    </xf>
    <xf numFmtId="174" fontId="8" fillId="0" borderId="1" xfId="6" applyNumberFormat="1" applyFont="1" applyFill="1" applyBorder="1" applyAlignment="1">
      <alignment horizontal="center" vertical="top" wrapText="1"/>
    </xf>
    <xf numFmtId="4" fontId="11" fillId="0" borderId="1" xfId="6" applyNumberFormat="1" applyFont="1" applyBorder="1" applyAlignment="1">
      <alignment horizontal="justify" vertical="top" wrapText="1"/>
    </xf>
    <xf numFmtId="2" fontId="8" fillId="0" borderId="1" xfId="6" applyNumberFormat="1" applyFont="1" applyFill="1" applyBorder="1" applyAlignment="1">
      <alignment horizontal="justify" vertical="top" wrapText="1"/>
    </xf>
    <xf numFmtId="0" fontId="8" fillId="3" borderId="1" xfId="53" applyFont="1" applyFill="1" applyBorder="1" applyAlignment="1">
      <alignment horizontal="justify" vertical="top" wrapText="1"/>
    </xf>
    <xf numFmtId="2" fontId="9" fillId="0" borderId="1" xfId="8" applyNumberFormat="1" applyFont="1" applyBorder="1" applyAlignment="1">
      <alignment horizontal="justify" vertical="top" wrapText="1"/>
    </xf>
    <xf numFmtId="170" fontId="11" fillId="0" borderId="10" xfId="0" applyNumberFormat="1" applyFont="1" applyBorder="1" applyAlignment="1">
      <alignment horizontal="center" vertical="top" wrapText="1"/>
    </xf>
    <xf numFmtId="4" fontId="11" fillId="0" borderId="10" xfId="0" applyNumberFormat="1" applyFont="1" applyBorder="1" applyAlignment="1">
      <alignment horizontal="center" vertical="center" wrapText="1"/>
    </xf>
    <xf numFmtId="175" fontId="11" fillId="0" borderId="1" xfId="32" applyNumberFormat="1" applyFont="1" applyBorder="1" applyAlignment="1">
      <alignment horizontal="center" vertical="top"/>
    </xf>
    <xf numFmtId="0" fontId="6" fillId="2" borderId="1" xfId="2" applyFont="1" applyFill="1" applyBorder="1" applyAlignment="1">
      <alignment horizontal="center" vertical="center"/>
    </xf>
    <xf numFmtId="0" fontId="8" fillId="0" borderId="1" xfId="0" applyFont="1" applyBorder="1" applyAlignment="1">
      <alignment horizontal="center" vertical="center" wrapText="1"/>
    </xf>
    <xf numFmtId="4" fontId="11" fillId="0" borderId="1" xfId="6" applyNumberFormat="1" applyFont="1" applyBorder="1" applyAlignment="1">
      <alignment horizontal="justify" vertical="top" wrapText="1"/>
    </xf>
    <xf numFmtId="170" fontId="8" fillId="0" borderId="0" xfId="509" applyNumberFormat="1" applyFont="1"/>
    <xf numFmtId="0" fontId="9" fillId="0" borderId="0" xfId="118" applyFont="1"/>
    <xf numFmtId="0" fontId="6" fillId="0" borderId="20" xfId="806" applyFont="1" applyBorder="1" applyAlignment="1">
      <alignment horizontal="center" vertical="center" wrapText="1"/>
    </xf>
    <xf numFmtId="0" fontId="6" fillId="0" borderId="20" xfId="436" applyNumberFormat="1" applyFont="1" applyBorder="1" applyAlignment="1">
      <alignment horizontal="center" vertical="center"/>
    </xf>
    <xf numFmtId="0" fontId="9" fillId="0" borderId="0" xfId="118" applyFont="1" applyAlignment="1">
      <alignment vertical="top"/>
    </xf>
    <xf numFmtId="191" fontId="9" fillId="0" borderId="20" xfId="35" applyNumberFormat="1" applyFont="1" applyBorder="1" applyAlignment="1">
      <alignment horizontal="right" vertical="top"/>
    </xf>
    <xf numFmtId="2" fontId="6" fillId="0" borderId="20" xfId="39" applyNumberFormat="1" applyFont="1" applyBorder="1" applyAlignment="1">
      <alignment horizontal="right" vertical="top"/>
    </xf>
    <xf numFmtId="0" fontId="6" fillId="0" borderId="20" xfId="39" applyNumberFormat="1" applyFont="1" applyBorder="1" applyAlignment="1">
      <alignment horizontal="center" vertical="top"/>
    </xf>
    <xf numFmtId="2" fontId="8" fillId="0" borderId="20" xfId="725" applyNumberFormat="1" applyFont="1" applyBorder="1" applyAlignment="1">
      <alignment horizontal="right" vertical="top"/>
    </xf>
    <xf numFmtId="2" fontId="6" fillId="0" borderId="20" xfId="725" applyNumberFormat="1" applyFont="1" applyBorder="1" applyAlignment="1">
      <alignment horizontal="right" vertical="top"/>
    </xf>
    <xf numFmtId="2" fontId="6" fillId="0" borderId="20" xfId="27" applyNumberFormat="1" applyFont="1" applyBorder="1" applyAlignment="1">
      <alignment horizontal="center" vertical="center" wrapText="1"/>
    </xf>
    <xf numFmtId="2" fontId="6" fillId="0" borderId="20" xfId="27" applyNumberFormat="1" applyFont="1" applyBorder="1" applyAlignment="1">
      <alignment horizontal="center" vertical="top" wrapText="1"/>
    </xf>
    <xf numFmtId="2" fontId="6" fillId="0" borderId="20" xfId="27" applyNumberFormat="1" applyFont="1" applyBorder="1" applyAlignment="1">
      <alignment horizontal="right" vertical="center" wrapText="1"/>
    </xf>
    <xf numFmtId="2" fontId="6" fillId="0" borderId="20" xfId="725" applyNumberFormat="1" applyFont="1" applyBorder="1" applyAlignment="1">
      <alignment horizontal="right" vertical="center" wrapText="1"/>
    </xf>
    <xf numFmtId="2" fontId="9" fillId="0" borderId="0" xfId="118" applyNumberFormat="1" applyFont="1"/>
    <xf numFmtId="0" fontId="9" fillId="0" borderId="20" xfId="118" applyFont="1" applyBorder="1"/>
    <xf numFmtId="0" fontId="9" fillId="0" borderId="20" xfId="118" applyFont="1" applyBorder="1" applyAlignment="1">
      <alignment vertical="top"/>
    </xf>
    <xf numFmtId="2" fontId="18" fillId="0" borderId="20" xfId="118" applyNumberFormat="1" applyFont="1" applyFill="1" applyBorder="1" applyAlignment="1">
      <alignment horizontal="center" vertical="center"/>
    </xf>
    <xf numFmtId="0" fontId="18" fillId="0" borderId="20" xfId="118" applyFont="1" applyBorder="1"/>
    <xf numFmtId="0" fontId="6" fillId="2" borderId="1" xfId="2" applyFont="1" applyFill="1" applyBorder="1" applyAlignment="1">
      <alignment horizontal="center" vertical="center"/>
    </xf>
    <xf numFmtId="0" fontId="8" fillId="0" borderId="20" xfId="2" applyFont="1" applyBorder="1" applyAlignment="1">
      <alignment horizontal="center" vertical="top"/>
    </xf>
    <xf numFmtId="2" fontId="8" fillId="0" borderId="20" xfId="2" applyNumberFormat="1" applyFont="1" applyBorder="1" applyAlignment="1">
      <alignment horizontal="center" vertical="center"/>
    </xf>
    <xf numFmtId="2" fontId="9" fillId="0" borderId="20" xfId="0" applyNumberFormat="1" applyFont="1" applyBorder="1" applyAlignment="1">
      <alignment horizontal="center" vertical="center"/>
    </xf>
    <xf numFmtId="169" fontId="9" fillId="0" borderId="20" xfId="0" applyNumberFormat="1" applyFont="1" applyBorder="1" applyAlignment="1">
      <alignment horizontal="center" vertical="center"/>
    </xf>
    <xf numFmtId="170" fontId="9" fillId="0" borderId="0" xfId="0" applyNumberFormat="1" applyFont="1"/>
    <xf numFmtId="2" fontId="9" fillId="0" borderId="0" xfId="0" applyNumberFormat="1" applyFont="1"/>
    <xf numFmtId="193" fontId="9" fillId="0" borderId="23" xfId="0" applyNumberFormat="1" applyFont="1" applyBorder="1"/>
    <xf numFmtId="170" fontId="9" fillId="0" borderId="24" xfId="0" applyNumberFormat="1" applyFont="1" applyBorder="1"/>
    <xf numFmtId="170" fontId="9" fillId="0" borderId="25" xfId="0" applyNumberFormat="1" applyFont="1" applyBorder="1"/>
    <xf numFmtId="193" fontId="9" fillId="0" borderId="26" xfId="0" applyNumberFormat="1" applyFont="1" applyBorder="1"/>
    <xf numFmtId="170" fontId="9" fillId="0" borderId="22" xfId="0" applyNumberFormat="1" applyFont="1" applyBorder="1"/>
    <xf numFmtId="170" fontId="9" fillId="0" borderId="2" xfId="0" applyNumberFormat="1" applyFont="1" applyBorder="1"/>
    <xf numFmtId="170" fontId="18" fillId="0" borderId="2" xfId="0" applyNumberFormat="1" applyFont="1" applyBorder="1"/>
    <xf numFmtId="175" fontId="9" fillId="0" borderId="26" xfId="0" applyNumberFormat="1" applyFont="1" applyBorder="1"/>
    <xf numFmtId="170" fontId="9" fillId="0" borderId="26" xfId="0" applyNumberFormat="1" applyFont="1" applyBorder="1"/>
    <xf numFmtId="194" fontId="9" fillId="0" borderId="26" xfId="0" applyNumberFormat="1" applyFont="1" applyBorder="1"/>
    <xf numFmtId="170" fontId="18" fillId="0" borderId="22" xfId="0" applyNumberFormat="1" applyFont="1" applyBorder="1"/>
    <xf numFmtId="176" fontId="9" fillId="0" borderId="26" xfId="0" applyNumberFormat="1" applyFont="1" applyBorder="1"/>
    <xf numFmtId="176" fontId="9" fillId="0" borderId="22" xfId="0" applyNumberFormat="1" applyFont="1" applyBorder="1"/>
    <xf numFmtId="195" fontId="9" fillId="0" borderId="26" xfId="0" applyNumberFormat="1" applyFont="1" applyBorder="1"/>
    <xf numFmtId="1" fontId="9" fillId="0" borderId="22" xfId="0" applyNumberFormat="1" applyFont="1" applyBorder="1"/>
    <xf numFmtId="0" fontId="9" fillId="0" borderId="26" xfId="0" applyFont="1" applyBorder="1"/>
    <xf numFmtId="0" fontId="9" fillId="0" borderId="22" xfId="0" applyFont="1" applyBorder="1"/>
    <xf numFmtId="0" fontId="9" fillId="0" borderId="2" xfId="0" applyFont="1" applyBorder="1"/>
    <xf numFmtId="176" fontId="9" fillId="0" borderId="2" xfId="0" applyNumberFormat="1" applyFont="1" applyBorder="1"/>
    <xf numFmtId="170" fontId="9" fillId="0" borderId="27" xfId="0" applyNumberFormat="1" applyFont="1" applyBorder="1"/>
    <xf numFmtId="170" fontId="9" fillId="0" borderId="28" xfId="0" applyNumberFormat="1" applyFont="1" applyBorder="1"/>
    <xf numFmtId="170" fontId="18" fillId="0" borderId="29" xfId="0" applyNumberFormat="1" applyFont="1" applyBorder="1"/>
    <xf numFmtId="2" fontId="8" fillId="2" borderId="1" xfId="2" applyNumberFormat="1" applyFont="1" applyFill="1" applyBorder="1" applyAlignment="1">
      <alignment horizontal="center" vertical="top"/>
    </xf>
    <xf numFmtId="169" fontId="8" fillId="2" borderId="1" xfId="2" applyNumberFormat="1" applyFont="1" applyFill="1" applyBorder="1" applyAlignment="1">
      <alignment horizontal="center" vertical="top"/>
    </xf>
    <xf numFmtId="2" fontId="9" fillId="2" borderId="1" xfId="2" applyNumberFormat="1" applyFont="1" applyFill="1" applyBorder="1" applyAlignment="1">
      <alignment horizontal="center" vertical="top"/>
    </xf>
    <xf numFmtId="2" fontId="8" fillId="0" borderId="1" xfId="3" applyNumberFormat="1" applyFont="1" applyBorder="1" applyAlignment="1">
      <alignment horizontal="center" vertical="top"/>
    </xf>
    <xf numFmtId="2" fontId="9" fillId="0" borderId="1" xfId="2" applyNumberFormat="1" applyFont="1" applyBorder="1" applyAlignment="1">
      <alignment horizontal="center" vertical="top"/>
    </xf>
    <xf numFmtId="2" fontId="8" fillId="0" borderId="1" xfId="0" applyNumberFormat="1" applyFont="1" applyBorder="1" applyAlignment="1">
      <alignment horizontal="center" vertical="top"/>
    </xf>
    <xf numFmtId="2" fontId="8" fillId="2" borderId="1" xfId="2" applyNumberFormat="1" applyFont="1" applyFill="1" applyBorder="1" applyAlignment="1">
      <alignment horizontal="right" vertical="top"/>
    </xf>
    <xf numFmtId="2" fontId="9" fillId="2" borderId="1" xfId="2" applyNumberFormat="1" applyFont="1" applyFill="1" applyBorder="1" applyAlignment="1">
      <alignment horizontal="right" vertical="top"/>
    </xf>
    <xf numFmtId="0" fontId="6" fillId="0" borderId="20" xfId="0" applyFont="1" applyBorder="1" applyAlignment="1">
      <alignment horizontal="left" vertical="top" wrapText="1"/>
    </xf>
    <xf numFmtId="2" fontId="18" fillId="0" borderId="1" xfId="0" applyNumberFormat="1" applyFont="1" applyBorder="1" applyAlignment="1">
      <alignment horizontal="right" vertical="center"/>
    </xf>
    <xf numFmtId="2" fontId="8" fillId="0" borderId="1" xfId="0" applyNumberFormat="1" applyFont="1" applyBorder="1" applyAlignment="1">
      <alignment horizontal="right" vertical="center" wrapText="1"/>
    </xf>
    <xf numFmtId="2" fontId="18" fillId="0" borderId="1" xfId="1" applyNumberFormat="1" applyFont="1" applyBorder="1" applyAlignment="1">
      <alignment horizontal="right" vertical="center"/>
    </xf>
    <xf numFmtId="2" fontId="18" fillId="0" borderId="20" xfId="1" applyNumberFormat="1" applyFont="1" applyBorder="1" applyAlignment="1">
      <alignment horizontal="right" vertical="center"/>
    </xf>
    <xf numFmtId="10" fontId="18" fillId="0" borderId="20" xfId="807" applyNumberFormat="1" applyFont="1" applyBorder="1" applyAlignment="1">
      <alignment horizontal="right" vertical="center"/>
    </xf>
    <xf numFmtId="170" fontId="18" fillId="0" borderId="22" xfId="0" applyNumberFormat="1" applyFont="1" applyBorder="1" applyAlignment="1">
      <alignment horizontal="right"/>
    </xf>
    <xf numFmtId="170" fontId="9" fillId="0" borderId="22" xfId="0" applyNumberFormat="1" applyFont="1" applyBorder="1" applyAlignment="1">
      <alignment wrapText="1"/>
    </xf>
    <xf numFmtId="0" fontId="18" fillId="0" borderId="22" xfId="0" applyFont="1" applyBorder="1"/>
    <xf numFmtId="0" fontId="9" fillId="0" borderId="33" xfId="0" applyFont="1" applyBorder="1"/>
    <xf numFmtId="0" fontId="9" fillId="0" borderId="31" xfId="0" applyFont="1" applyBorder="1"/>
    <xf numFmtId="0" fontId="18" fillId="0" borderId="31" xfId="0" applyFont="1" applyBorder="1"/>
    <xf numFmtId="170" fontId="18" fillId="0" borderId="32" xfId="0" applyNumberFormat="1" applyFont="1" applyBorder="1"/>
    <xf numFmtId="170" fontId="65" fillId="0" borderId="22" xfId="0" applyNumberFormat="1" applyFont="1" applyBorder="1"/>
    <xf numFmtId="170" fontId="65" fillId="0" borderId="22" xfId="0" applyNumberFormat="1" applyFont="1" applyBorder="1" applyAlignment="1">
      <alignment horizontal="left"/>
    </xf>
    <xf numFmtId="2" fontId="6" fillId="0" borderId="20" xfId="117" applyNumberFormat="1" applyFont="1" applyBorder="1" applyAlignment="1">
      <alignment horizontal="center" vertical="center" wrapText="1"/>
    </xf>
    <xf numFmtId="0" fontId="6" fillId="0" borderId="20" xfId="729" applyFont="1" applyBorder="1" applyAlignment="1">
      <alignment horizontal="center" vertical="center" wrapText="1"/>
    </xf>
    <xf numFmtId="0" fontId="6" fillId="0" borderId="20" xfId="27" applyFont="1" applyBorder="1" applyAlignment="1">
      <alignment horizontal="center" vertical="center" wrapText="1"/>
    </xf>
    <xf numFmtId="0" fontId="6" fillId="0" borderId="20" xfId="729" applyFont="1" applyBorder="1" applyAlignment="1">
      <alignment horizontal="center" vertical="center" wrapText="1"/>
    </xf>
    <xf numFmtId="0" fontId="6" fillId="0" borderId="20" xfId="27" applyFont="1" applyBorder="1" applyAlignment="1">
      <alignment horizontal="center" vertical="center" wrapText="1"/>
    </xf>
    <xf numFmtId="2" fontId="18" fillId="0" borderId="20" xfId="118" applyNumberFormat="1" applyFont="1" applyFill="1" applyBorder="1" applyAlignment="1">
      <alignment horizontal="right" vertical="top"/>
    </xf>
    <xf numFmtId="0" fontId="8" fillId="0" borderId="20" xfId="118" applyFont="1" applyBorder="1" applyAlignment="1">
      <alignment horizontal="center" vertical="top"/>
    </xf>
    <xf numFmtId="0" fontId="8" fillId="0" borderId="20" xfId="6" applyFont="1" applyFill="1" applyBorder="1" applyAlignment="1">
      <alignment horizontal="center" vertical="top" wrapText="1"/>
    </xf>
    <xf numFmtId="0" fontId="8" fillId="0" borderId="20" xfId="6" applyFont="1" applyFill="1" applyBorder="1" applyAlignment="1">
      <alignment horizontal="justify" vertical="top" wrapText="1"/>
    </xf>
    <xf numFmtId="2" fontId="9" fillId="0" borderId="20" xfId="6" applyNumberFormat="1" applyFont="1" applyFill="1" applyBorder="1" applyAlignment="1">
      <alignment horizontal="center" vertical="top" wrapText="1"/>
    </xf>
    <xf numFmtId="2" fontId="8" fillId="0" borderId="20" xfId="6" applyNumberFormat="1" applyFont="1" applyFill="1" applyBorder="1" applyAlignment="1">
      <alignment horizontal="center" vertical="top" wrapText="1"/>
    </xf>
    <xf numFmtId="2" fontId="9" fillId="0" borderId="20" xfId="118" applyNumberFormat="1" applyFont="1" applyBorder="1" applyAlignment="1">
      <alignment horizontal="right" vertical="top"/>
    </xf>
    <xf numFmtId="2" fontId="9" fillId="0" borderId="20" xfId="118" applyNumberFormat="1" applyFont="1" applyBorder="1" applyAlignment="1">
      <alignment horizontal="center" vertical="top"/>
    </xf>
    <xf numFmtId="169" fontId="9" fillId="0" borderId="20" xfId="6" applyNumberFormat="1" applyFont="1" applyFill="1" applyBorder="1" applyAlignment="1">
      <alignment horizontal="center" vertical="top" wrapText="1"/>
    </xf>
    <xf numFmtId="4" fontId="8" fillId="0" borderId="20" xfId="6" applyNumberFormat="1" applyFont="1" applyFill="1" applyBorder="1" applyAlignment="1">
      <alignment horizontal="justify" vertical="top" wrapText="1"/>
    </xf>
    <xf numFmtId="171" fontId="8" fillId="0" borderId="20" xfId="6" applyNumberFormat="1" applyFont="1" applyFill="1" applyBorder="1" applyAlignment="1">
      <alignment horizontal="justify" vertical="top" wrapText="1"/>
    </xf>
    <xf numFmtId="0" fontId="8" fillId="2" borderId="20" xfId="2" applyFont="1" applyFill="1" applyBorder="1" applyAlignment="1">
      <alignment horizontal="center" vertical="top" wrapText="1"/>
    </xf>
    <xf numFmtId="0" fontId="8" fillId="0" borderId="20" xfId="0" applyFont="1" applyBorder="1" applyAlignment="1">
      <alignment horizontal="left" vertical="top" wrapText="1"/>
    </xf>
    <xf numFmtId="170" fontId="8" fillId="0" borderId="20" xfId="6" applyNumberFormat="1" applyFont="1" applyFill="1" applyBorder="1" applyAlignment="1">
      <alignment horizontal="justify" vertical="top" wrapText="1"/>
    </xf>
    <xf numFmtId="0" fontId="8" fillId="0" borderId="20" xfId="119" applyFont="1" applyFill="1" applyBorder="1" applyAlignment="1">
      <alignment horizontal="justify" vertical="top" wrapText="1"/>
    </xf>
    <xf numFmtId="173" fontId="8" fillId="0" borderId="20" xfId="6" applyNumberFormat="1" applyFont="1" applyFill="1" applyBorder="1" applyAlignment="1">
      <alignment horizontal="center" vertical="top" wrapText="1"/>
    </xf>
    <xf numFmtId="174" fontId="8" fillId="0" borderId="20" xfId="6" applyNumberFormat="1" applyFont="1" applyFill="1" applyBorder="1" applyAlignment="1">
      <alignment horizontal="center" vertical="top" wrapText="1"/>
    </xf>
    <xf numFmtId="171" fontId="8" fillId="0" borderId="20" xfId="6" applyNumberFormat="1" applyFont="1" applyFill="1" applyBorder="1" applyAlignment="1">
      <alignment horizontal="center" vertical="top" wrapText="1"/>
    </xf>
    <xf numFmtId="2" fontId="8" fillId="0" borderId="20" xfId="6" applyNumberFormat="1" applyFont="1" applyFill="1" applyBorder="1" applyAlignment="1">
      <alignment horizontal="justify" vertical="top" wrapText="1"/>
    </xf>
    <xf numFmtId="0" fontId="8" fillId="0" borderId="20" xfId="118" applyFont="1" applyFill="1" applyBorder="1" applyAlignment="1">
      <alignment horizontal="justify" vertical="top" wrapText="1"/>
    </xf>
    <xf numFmtId="170" fontId="76" fillId="0" borderId="0" xfId="808" applyFont="1"/>
    <xf numFmtId="0" fontId="72" fillId="0" borderId="0" xfId="355" applyNumberFormat="1" applyFont="1" applyBorder="1" applyAlignment="1">
      <alignment wrapText="1"/>
    </xf>
    <xf numFmtId="170" fontId="13" fillId="0" borderId="0" xfId="808"/>
    <xf numFmtId="0" fontId="71" fillId="0" borderId="3" xfId="355" applyNumberFormat="1" applyFont="1" applyBorder="1" applyAlignment="1">
      <alignment vertical="top" wrapText="1"/>
    </xf>
    <xf numFmtId="2" fontId="6" fillId="0" borderId="40" xfId="725" applyNumberFormat="1" applyFont="1" applyBorder="1" applyAlignment="1">
      <alignment horizontal="right" vertical="center" wrapText="1"/>
    </xf>
    <xf numFmtId="2" fontId="6" fillId="0" borderId="40" xfId="27" applyNumberFormat="1" applyFont="1" applyBorder="1" applyAlignment="1">
      <alignment horizontal="right" vertical="center" wrapText="1"/>
    </xf>
    <xf numFmtId="2" fontId="6" fillId="0" borderId="40" xfId="27" applyNumberFormat="1" applyFont="1" applyBorder="1" applyAlignment="1">
      <alignment horizontal="center" vertical="top" wrapText="1"/>
    </xf>
    <xf numFmtId="2" fontId="6" fillId="0" borderId="40" xfId="27" applyNumberFormat="1" applyFont="1" applyBorder="1" applyAlignment="1">
      <alignment horizontal="center" vertical="center" wrapText="1"/>
    </xf>
    <xf numFmtId="2" fontId="6" fillId="0" borderId="40" xfId="725" applyNumberFormat="1" applyFont="1" applyBorder="1" applyAlignment="1">
      <alignment horizontal="right" vertical="top"/>
    </xf>
    <xf numFmtId="2" fontId="8" fillId="0" borderId="40" xfId="725" applyNumberFormat="1" applyFont="1" applyBorder="1" applyAlignment="1">
      <alignment horizontal="right" vertical="top"/>
    </xf>
    <xf numFmtId="0" fontId="6" fillId="0" borderId="40" xfId="39" applyNumberFormat="1" applyFont="1" applyBorder="1" applyAlignment="1">
      <alignment horizontal="center" vertical="top"/>
    </xf>
    <xf numFmtId="2" fontId="6" fillId="0" borderId="40" xfId="39" applyNumberFormat="1" applyFont="1" applyBorder="1" applyAlignment="1">
      <alignment horizontal="right" vertical="top"/>
    </xf>
    <xf numFmtId="2" fontId="18" fillId="0" borderId="40" xfId="118" applyNumberFormat="1" applyFont="1" applyFill="1" applyBorder="1" applyAlignment="1">
      <alignment horizontal="center" vertical="center"/>
    </xf>
    <xf numFmtId="0" fontId="18" fillId="0" borderId="40" xfId="118" applyFont="1" applyBorder="1"/>
    <xf numFmtId="2" fontId="18" fillId="0" borderId="40" xfId="118" applyNumberFormat="1" applyFont="1" applyFill="1" applyBorder="1" applyAlignment="1">
      <alignment horizontal="right" vertical="top"/>
    </xf>
    <xf numFmtId="0" fontId="9" fillId="0" borderId="40" xfId="118" applyFont="1" applyBorder="1" applyAlignment="1">
      <alignment vertical="top"/>
    </xf>
    <xf numFmtId="2" fontId="6" fillId="0" borderId="40" xfId="117" applyNumberFormat="1" applyFont="1" applyBorder="1" applyAlignment="1">
      <alignment horizontal="center" vertical="center" wrapText="1"/>
    </xf>
    <xf numFmtId="0" fontId="8" fillId="0" borderId="40" xfId="118" applyFont="1" applyFill="1" applyBorder="1" applyAlignment="1">
      <alignment horizontal="justify" vertical="top" wrapText="1"/>
    </xf>
    <xf numFmtId="2" fontId="8" fillId="0" borderId="40" xfId="6" applyNumberFormat="1" applyFont="1" applyFill="1" applyBorder="1" applyAlignment="1">
      <alignment horizontal="justify" vertical="top" wrapText="1"/>
    </xf>
    <xf numFmtId="171" fontId="8" fillId="0" borderId="40" xfId="6" applyNumberFormat="1" applyFont="1" applyFill="1" applyBorder="1" applyAlignment="1">
      <alignment horizontal="center" vertical="top" wrapText="1"/>
    </xf>
    <xf numFmtId="174" fontId="8" fillId="0" borderId="40" xfId="6" applyNumberFormat="1" applyFont="1" applyFill="1" applyBorder="1" applyAlignment="1">
      <alignment horizontal="center" vertical="top" wrapText="1"/>
    </xf>
    <xf numFmtId="173" fontId="8" fillId="0" borderId="40" xfId="6" applyNumberFormat="1" applyFont="1" applyFill="1" applyBorder="1" applyAlignment="1">
      <alignment horizontal="center" vertical="top" wrapText="1"/>
    </xf>
    <xf numFmtId="0" fontId="8" fillId="0" borderId="40" xfId="119" applyFont="1" applyFill="1" applyBorder="1" applyAlignment="1">
      <alignment horizontal="justify" vertical="top" wrapText="1"/>
    </xf>
    <xf numFmtId="170" fontId="8" fillId="0" borderId="40" xfId="6" applyNumberFormat="1" applyFont="1" applyFill="1" applyBorder="1" applyAlignment="1">
      <alignment horizontal="justify" vertical="top" wrapText="1"/>
    </xf>
    <xf numFmtId="0" fontId="8" fillId="0" borderId="40" xfId="0" applyFont="1" applyBorder="1" applyAlignment="1">
      <alignment horizontal="left" vertical="top" wrapText="1"/>
    </xf>
    <xf numFmtId="4" fontId="8" fillId="0" borderId="40" xfId="6" applyNumberFormat="1" applyFont="1" applyFill="1" applyBorder="1" applyAlignment="1">
      <alignment horizontal="justify" vertical="top" wrapText="1"/>
    </xf>
    <xf numFmtId="169" fontId="8" fillId="0" borderId="40" xfId="6" applyNumberFormat="1" applyFont="1" applyFill="1" applyBorder="1" applyAlignment="1">
      <alignment horizontal="center" vertical="top" wrapText="1"/>
    </xf>
    <xf numFmtId="191" fontId="9" fillId="0" borderId="40" xfId="35" applyNumberFormat="1" applyFont="1" applyBorder="1" applyAlignment="1">
      <alignment horizontal="right" vertical="top"/>
    </xf>
    <xf numFmtId="0" fontId="9" fillId="0" borderId="40" xfId="118" applyFont="1" applyBorder="1"/>
    <xf numFmtId="2" fontId="9" fillId="0" borderId="40" xfId="118" applyNumberFormat="1" applyFont="1" applyBorder="1" applyAlignment="1">
      <alignment horizontal="right" vertical="top"/>
    </xf>
    <xf numFmtId="2" fontId="8" fillId="0" borderId="40" xfId="6" applyNumberFormat="1" applyFont="1" applyFill="1" applyBorder="1" applyAlignment="1">
      <alignment horizontal="center" vertical="top" wrapText="1"/>
    </xf>
    <xf numFmtId="0" fontId="8" fillId="0" borderId="40" xfId="6" applyFont="1" applyFill="1" applyBorder="1" applyAlignment="1">
      <alignment horizontal="justify" vertical="top" wrapText="1"/>
    </xf>
    <xf numFmtId="0" fontId="8" fillId="0" borderId="40" xfId="6" applyFont="1" applyFill="1" applyBorder="1" applyAlignment="1">
      <alignment horizontal="center" vertical="top" wrapText="1"/>
    </xf>
    <xf numFmtId="0" fontId="8" fillId="0" borderId="40" xfId="118" applyFont="1" applyBorder="1" applyAlignment="1">
      <alignment horizontal="center" vertical="top"/>
    </xf>
    <xf numFmtId="0" fontId="6" fillId="0" borderId="40" xfId="436" applyNumberFormat="1" applyFont="1" applyBorder="1" applyAlignment="1">
      <alignment horizontal="center" vertical="center"/>
    </xf>
    <xf numFmtId="0" fontId="6" fillId="0" borderId="40" xfId="806" applyFont="1" applyBorder="1" applyAlignment="1">
      <alignment horizontal="center" vertical="center" wrapText="1"/>
    </xf>
    <xf numFmtId="0" fontId="6" fillId="0" borderId="40" xfId="729" applyFont="1" applyBorder="1" applyAlignment="1">
      <alignment horizontal="center" vertical="center" wrapText="1"/>
    </xf>
    <xf numFmtId="0" fontId="6" fillId="0" borderId="40" xfId="27" applyFont="1" applyBorder="1" applyAlignment="1">
      <alignment horizontal="center" vertical="center" wrapText="1"/>
    </xf>
    <xf numFmtId="0" fontId="8" fillId="2" borderId="40" xfId="2" applyFont="1" applyFill="1" applyBorder="1" applyAlignment="1">
      <alignment horizontal="center" vertical="top" wrapText="1"/>
    </xf>
    <xf numFmtId="171" fontId="8" fillId="0" borderId="40" xfId="6" applyNumberFormat="1" applyFont="1" applyFill="1" applyBorder="1" applyAlignment="1">
      <alignment horizontal="justify" vertical="top" wrapText="1"/>
    </xf>
    <xf numFmtId="0" fontId="19" fillId="0" borderId="0" xfId="2" applyFont="1" applyAlignment="1">
      <alignment horizontal="center" vertical="center"/>
    </xf>
    <xf numFmtId="0" fontId="3" fillId="0" borderId="1" xfId="2" applyFont="1" applyBorder="1" applyAlignment="1">
      <alignment horizontal="center" vertical="center"/>
    </xf>
    <xf numFmtId="0" fontId="6" fillId="0" borderId="1" xfId="2" applyFont="1" applyBorder="1" applyAlignment="1">
      <alignment horizontal="center" vertical="center" wrapText="1"/>
    </xf>
    <xf numFmtId="0" fontId="6" fillId="2" borderId="1" xfId="2" applyFont="1" applyFill="1" applyBorder="1" applyAlignment="1">
      <alignment horizontal="center" vertical="center"/>
    </xf>
    <xf numFmtId="0" fontId="6" fillId="0" borderId="1" xfId="2" applyFont="1" applyBorder="1" applyAlignment="1">
      <alignment horizontal="right" vertical="center"/>
    </xf>
    <xf numFmtId="0" fontId="19" fillId="0" borderId="3" xfId="2" applyFont="1" applyBorder="1" applyAlignment="1">
      <alignment horizontal="right" vertical="center"/>
    </xf>
    <xf numFmtId="0" fontId="19" fillId="0" borderId="4" xfId="2" applyFont="1" applyBorder="1" applyAlignment="1">
      <alignment horizontal="right" vertical="center"/>
    </xf>
    <xf numFmtId="170" fontId="12" fillId="0" borderId="1" xfId="29" applyNumberFormat="1" applyFont="1" applyBorder="1" applyAlignment="1">
      <alignment horizontal="left" vertical="center" wrapText="1"/>
    </xf>
    <xf numFmtId="170" fontId="22" fillId="0" borderId="1" xfId="29" applyNumberFormat="1" applyFont="1" applyBorder="1" applyAlignment="1">
      <alignment horizontal="center" vertical="center"/>
    </xf>
    <xf numFmtId="170" fontId="22" fillId="0" borderId="7" xfId="29" applyNumberFormat="1" applyFont="1" applyBorder="1" applyAlignment="1">
      <alignment horizontal="center" vertical="center" wrapText="1"/>
    </xf>
    <xf numFmtId="170" fontId="8" fillId="0" borderId="8" xfId="29" applyNumberFormat="1" applyFont="1" applyBorder="1" applyAlignment="1">
      <alignment wrapText="1"/>
    </xf>
    <xf numFmtId="170" fontId="8" fillId="0" borderId="9" xfId="29" applyNumberFormat="1" applyFont="1" applyBorder="1" applyAlignment="1">
      <alignment wrapText="1"/>
    </xf>
    <xf numFmtId="4" fontId="11" fillId="0" borderId="10" xfId="6" applyNumberFormat="1" applyFont="1" applyBorder="1" applyAlignment="1">
      <alignment horizontal="justify" vertical="top" wrapText="1"/>
    </xf>
    <xf numFmtId="4" fontId="11" fillId="0" borderId="5" xfId="6" applyNumberFormat="1" applyFont="1" applyBorder="1" applyAlignment="1">
      <alignment horizontal="justify" vertical="top" wrapText="1"/>
    </xf>
    <xf numFmtId="4" fontId="11" fillId="0" borderId="1" xfId="6" applyNumberFormat="1" applyFont="1" applyBorder="1" applyAlignment="1">
      <alignment horizontal="justify" vertical="top" wrapText="1"/>
    </xf>
    <xf numFmtId="3" fontId="11" fillId="0" borderId="1" xfId="27" applyNumberFormat="1" applyFont="1" applyFill="1" applyBorder="1" applyAlignment="1">
      <alignment horizontal="justify" vertical="top" wrapText="1"/>
    </xf>
    <xf numFmtId="2" fontId="11" fillId="0" borderId="1" xfId="27" applyNumberFormat="1" applyFont="1" applyFill="1" applyBorder="1" applyAlignment="1">
      <alignment horizontal="justify" vertical="top" wrapText="1"/>
    </xf>
    <xf numFmtId="0" fontId="11" fillId="0" borderId="10" xfId="0" applyNumberFormat="1" applyFont="1" applyBorder="1" applyAlignment="1">
      <alignment horizontal="justify" vertical="top" wrapText="1"/>
    </xf>
    <xf numFmtId="0" fontId="11" fillId="0" borderId="5" xfId="0" applyNumberFormat="1" applyFont="1" applyBorder="1" applyAlignment="1">
      <alignment horizontal="justify" vertical="top" wrapText="1"/>
    </xf>
    <xf numFmtId="2" fontId="11" fillId="0" borderId="1" xfId="27" applyNumberFormat="1" applyFont="1" applyFill="1" applyBorder="1" applyAlignment="1">
      <alignment horizontal="center" vertical="center" wrapText="1"/>
    </xf>
    <xf numFmtId="2" fontId="8" fillId="0" borderId="1" xfId="6" applyNumberFormat="1" applyFont="1" applyFill="1" applyBorder="1" applyAlignment="1">
      <alignment horizontal="justify" vertical="top" wrapText="1"/>
    </xf>
    <xf numFmtId="0" fontId="8" fillId="0" borderId="1" xfId="0" applyFont="1" applyBorder="1" applyAlignment="1">
      <alignment horizontal="center" vertical="center" wrapText="1"/>
    </xf>
    <xf numFmtId="0" fontId="3" fillId="0" borderId="0" xfId="117" applyFont="1" applyBorder="1" applyAlignment="1">
      <alignment horizontal="center" vertical="center" wrapText="1"/>
    </xf>
    <xf numFmtId="0" fontId="6" fillId="0" borderId="7" xfId="6" applyFont="1" applyBorder="1" applyAlignment="1">
      <alignment horizontal="center" vertical="center" wrapText="1"/>
    </xf>
    <xf numFmtId="0" fontId="6" fillId="0" borderId="8" xfId="6" applyFont="1" applyBorder="1" applyAlignment="1">
      <alignment horizontal="center" vertical="center" wrapText="1"/>
    </xf>
    <xf numFmtId="0" fontId="6" fillId="0" borderId="9" xfId="6" applyFont="1" applyBorder="1" applyAlignment="1">
      <alignment horizontal="center" vertical="center" wrapText="1"/>
    </xf>
    <xf numFmtId="0" fontId="6" fillId="0" borderId="7" xfId="117" applyFont="1" applyBorder="1" applyAlignment="1">
      <alignment horizontal="center" vertical="center" wrapText="1"/>
    </xf>
    <xf numFmtId="0" fontId="6" fillId="0" borderId="8" xfId="117" applyFont="1" applyBorder="1" applyAlignment="1">
      <alignment horizontal="center" vertical="center" wrapText="1"/>
    </xf>
    <xf numFmtId="0" fontId="6" fillId="0" borderId="9" xfId="117" applyFont="1" applyBorder="1" applyAlignment="1">
      <alignment horizontal="center" vertical="center" wrapText="1"/>
    </xf>
    <xf numFmtId="0" fontId="6" fillId="0" borderId="13" xfId="6" applyFont="1" applyBorder="1" applyAlignment="1">
      <alignment horizontal="left" vertical="top" wrapText="1"/>
    </xf>
    <xf numFmtId="0" fontId="6" fillId="0" borderId="0" xfId="6" applyFont="1" applyBorder="1" applyAlignment="1">
      <alignment horizontal="left" vertical="top" wrapText="1"/>
    </xf>
    <xf numFmtId="0" fontId="6" fillId="0" borderId="6" xfId="6" applyFont="1" applyBorder="1" applyAlignment="1">
      <alignment horizontal="left" vertical="top" wrapText="1"/>
    </xf>
    <xf numFmtId="171" fontId="6" fillId="0" borderId="14" xfId="6" applyNumberFormat="1" applyFont="1" applyBorder="1" applyAlignment="1">
      <alignment horizontal="justify" vertical="top" wrapText="1"/>
    </xf>
    <xf numFmtId="171" fontId="6" fillId="0" borderId="15" xfId="6" applyNumberFormat="1" applyFont="1" applyBorder="1" applyAlignment="1">
      <alignment horizontal="justify" vertical="top" wrapText="1"/>
    </xf>
    <xf numFmtId="0" fontId="9" fillId="0" borderId="1" xfId="0" applyFont="1" applyBorder="1" applyAlignment="1">
      <alignment horizontal="center"/>
    </xf>
    <xf numFmtId="170" fontId="9" fillId="0" borderId="26" xfId="0" applyNumberFormat="1" applyFont="1" applyBorder="1" applyAlignment="1">
      <alignment horizontal="center" wrapText="1"/>
    </xf>
    <xf numFmtId="170" fontId="9" fillId="0" borderId="22" xfId="0" applyNumberFormat="1" applyFont="1" applyBorder="1" applyAlignment="1">
      <alignment horizontal="center" wrapText="1"/>
    </xf>
    <xf numFmtId="170" fontId="9" fillId="0" borderId="2" xfId="0" applyNumberFormat="1" applyFont="1" applyBorder="1" applyAlignment="1">
      <alignment horizontal="center" wrapText="1"/>
    </xf>
    <xf numFmtId="170" fontId="9" fillId="0" borderId="22" xfId="0" applyNumberFormat="1" applyFont="1" applyBorder="1" applyAlignment="1">
      <alignment horizontal="center" vertical="top" wrapText="1"/>
    </xf>
    <xf numFmtId="170" fontId="9" fillId="0" borderId="2" xfId="0" applyNumberFormat="1" applyFont="1" applyBorder="1" applyAlignment="1">
      <alignment horizontal="center" vertical="top" wrapText="1"/>
    </xf>
    <xf numFmtId="170" fontId="9" fillId="0" borderId="26" xfId="0" applyNumberFormat="1" applyFont="1" applyBorder="1" applyAlignment="1">
      <alignment horizontal="center" vertical="top" wrapText="1"/>
    </xf>
    <xf numFmtId="170" fontId="9" fillId="0" borderId="30" xfId="0" applyNumberFormat="1" applyFont="1" applyBorder="1" applyAlignment="1">
      <alignment horizontal="left" vertical="top" wrapText="1"/>
    </xf>
    <xf numFmtId="170" fontId="9" fillId="0" borderId="31" xfId="0" applyNumberFormat="1" applyFont="1" applyBorder="1" applyAlignment="1">
      <alignment horizontal="left" vertical="top" wrapText="1"/>
    </xf>
    <xf numFmtId="170" fontId="9" fillId="0" borderId="32" xfId="0" applyNumberFormat="1" applyFont="1" applyBorder="1" applyAlignment="1">
      <alignment horizontal="left" vertical="top" wrapText="1"/>
    </xf>
    <xf numFmtId="170" fontId="9" fillId="0" borderId="33" xfId="0" applyNumberFormat="1" applyFont="1" applyBorder="1" applyAlignment="1">
      <alignment horizontal="center" wrapText="1"/>
    </xf>
    <xf numFmtId="170" fontId="9" fillId="0" borderId="31" xfId="0" applyNumberFormat="1" applyFont="1" applyBorder="1" applyAlignment="1">
      <alignment horizontal="center" wrapText="1"/>
    </xf>
    <xf numFmtId="170" fontId="9" fillId="0" borderId="32" xfId="0" applyNumberFormat="1" applyFont="1" applyBorder="1" applyAlignment="1">
      <alignment horizontal="center" wrapText="1"/>
    </xf>
    <xf numFmtId="170" fontId="9" fillId="0" borderId="33" xfId="0" applyNumberFormat="1" applyFont="1" applyBorder="1" applyAlignment="1">
      <alignment horizontal="center" vertical="top" wrapText="1"/>
    </xf>
    <xf numFmtId="170" fontId="9" fillId="0" borderId="31" xfId="0" applyNumberFormat="1" applyFont="1" applyBorder="1" applyAlignment="1">
      <alignment horizontal="center" vertical="top" wrapText="1"/>
    </xf>
    <xf numFmtId="170" fontId="9" fillId="0" borderId="32" xfId="0" applyNumberFormat="1" applyFont="1" applyBorder="1" applyAlignment="1">
      <alignment horizontal="center" vertical="top" wrapText="1"/>
    </xf>
    <xf numFmtId="0" fontId="6" fillId="0" borderId="7" xfId="2" applyFont="1" applyBorder="1" applyAlignment="1">
      <alignment horizontal="center" vertical="center" wrapText="1"/>
    </xf>
    <xf numFmtId="0" fontId="6" fillId="0" borderId="8" xfId="2" applyFont="1" applyBorder="1" applyAlignment="1">
      <alignment horizontal="center" vertical="center" wrapText="1"/>
    </xf>
    <xf numFmtId="0" fontId="6" fillId="0" borderId="9" xfId="2" applyFont="1" applyBorder="1" applyAlignment="1">
      <alignment horizontal="center" vertical="center" wrapText="1"/>
    </xf>
    <xf numFmtId="0" fontId="6" fillId="0" borderId="40" xfId="805" applyNumberFormat="1" applyFont="1" applyBorder="1" applyAlignment="1">
      <alignment horizontal="center" vertical="center" wrapText="1"/>
    </xf>
    <xf numFmtId="0" fontId="6" fillId="0" borderId="40" xfId="729" applyFont="1" applyBorder="1" applyAlignment="1">
      <alignment horizontal="center" vertical="center" wrapText="1"/>
    </xf>
    <xf numFmtId="0" fontId="6" fillId="0" borderId="40" xfId="27" applyFont="1" applyBorder="1" applyAlignment="1">
      <alignment horizontal="center" vertical="center" wrapText="1"/>
    </xf>
    <xf numFmtId="0" fontId="8" fillId="0" borderId="40" xfId="729" applyFont="1" applyBorder="1" applyAlignment="1">
      <alignment horizontal="center" vertical="center" wrapText="1"/>
    </xf>
    <xf numFmtId="0" fontId="3" fillId="0" borderId="13" xfId="27" applyFont="1" applyBorder="1" applyAlignment="1">
      <alignment horizontal="center" vertical="center" wrapText="1"/>
    </xf>
    <xf numFmtId="0" fontId="3" fillId="0" borderId="0" xfId="27" applyFont="1" applyBorder="1" applyAlignment="1">
      <alignment horizontal="center" vertical="center" wrapText="1"/>
    </xf>
    <xf numFmtId="0" fontId="6" fillId="0" borderId="13" xfId="117" applyFont="1" applyBorder="1" applyAlignment="1">
      <alignment horizontal="center" vertical="center" wrapText="1"/>
    </xf>
    <xf numFmtId="0" fontId="6" fillId="0" borderId="0" xfId="117" applyFont="1" applyBorder="1" applyAlignment="1">
      <alignment horizontal="center" vertical="center" wrapText="1"/>
    </xf>
    <xf numFmtId="170" fontId="77" fillId="0" borderId="20" xfId="1085" applyNumberFormat="1" applyFont="1" applyBorder="1" applyAlignment="1">
      <alignment horizontal="center" vertical="center" wrapText="1"/>
    </xf>
    <xf numFmtId="0" fontId="6" fillId="0" borderId="20" xfId="729" applyFont="1" applyBorder="1" applyAlignment="1">
      <alignment horizontal="center" vertical="center" wrapText="1"/>
    </xf>
    <xf numFmtId="0" fontId="73" fillId="0" borderId="3" xfId="355" applyNumberFormat="1" applyFont="1" applyBorder="1" applyAlignment="1">
      <alignment horizontal="justify" vertical="top" wrapText="1"/>
    </xf>
    <xf numFmtId="0" fontId="75" fillId="0" borderId="0" xfId="355" applyNumberFormat="1" applyFont="1" applyBorder="1" applyAlignment="1">
      <alignment horizontal="center" wrapText="1"/>
    </xf>
    <xf numFmtId="0" fontId="6" fillId="0" borderId="20" xfId="805" applyNumberFormat="1" applyFont="1" applyBorder="1" applyAlignment="1">
      <alignment horizontal="center" vertical="center" wrapText="1"/>
    </xf>
    <xf numFmtId="0" fontId="6" fillId="0" borderId="20" xfId="27" applyFont="1" applyBorder="1" applyAlignment="1">
      <alignment horizontal="center" vertical="center" wrapText="1"/>
    </xf>
    <xf numFmtId="0" fontId="8" fillId="0" borderId="20" xfId="729" applyFont="1" applyBorder="1" applyAlignment="1">
      <alignment horizontal="center" vertical="center" wrapText="1"/>
    </xf>
    <xf numFmtId="0" fontId="3" fillId="0" borderId="20" xfId="27" applyFont="1" applyBorder="1" applyAlignment="1">
      <alignment horizontal="center" vertical="center" wrapText="1"/>
    </xf>
    <xf numFmtId="0" fontId="6" fillId="0" borderId="20" xfId="117" applyFont="1" applyBorder="1" applyAlignment="1">
      <alignment horizontal="center" vertical="center" wrapText="1"/>
    </xf>
    <xf numFmtId="0" fontId="9" fillId="0" borderId="34" xfId="118" applyFont="1" applyBorder="1"/>
    <xf numFmtId="2" fontId="9" fillId="0" borderId="34" xfId="118" applyNumberFormat="1" applyFont="1" applyBorder="1" applyAlignment="1">
      <alignment horizontal="right" vertical="top"/>
    </xf>
    <xf numFmtId="2" fontId="9" fillId="0" borderId="34" xfId="118" applyNumberFormat="1" applyFont="1" applyBorder="1" applyAlignment="1">
      <alignment horizontal="center" vertical="top"/>
    </xf>
    <xf numFmtId="0" fontId="35" fillId="0" borderId="34" xfId="729" applyFont="1" applyBorder="1" applyAlignment="1">
      <alignment horizontal="center" vertical="center" wrapText="1"/>
    </xf>
    <xf numFmtId="0" fontId="20" fillId="0" borderId="34" xfId="6" applyFont="1" applyFill="1" applyBorder="1" applyAlignment="1">
      <alignment horizontal="center" vertical="top" wrapText="1"/>
    </xf>
    <xf numFmtId="0" fontId="20" fillId="0" borderId="34" xfId="118" applyFont="1" applyBorder="1" applyAlignment="1">
      <alignment horizontal="center" vertical="top"/>
    </xf>
    <xf numFmtId="0" fontId="35" fillId="0" borderId="34" xfId="30" applyFont="1" applyBorder="1" applyAlignment="1">
      <alignment horizontal="justify" vertical="top" wrapText="1"/>
    </xf>
    <xf numFmtId="2" fontId="20" fillId="0" borderId="34" xfId="6" applyNumberFormat="1" applyFont="1" applyFill="1" applyBorder="1" applyAlignment="1">
      <alignment horizontal="center" vertical="center" wrapText="1"/>
    </xf>
    <xf numFmtId="4" fontId="20" fillId="0" borderId="34" xfId="6" applyNumberFormat="1" applyFont="1" applyFill="1" applyBorder="1" applyAlignment="1">
      <alignment horizontal="center" vertical="top" wrapText="1"/>
    </xf>
    <xf numFmtId="3" fontId="20" fillId="0" borderId="34" xfId="6" applyNumberFormat="1" applyFont="1" applyFill="1" applyBorder="1" applyAlignment="1">
      <alignment horizontal="center" vertical="top" wrapText="1"/>
    </xf>
    <xf numFmtId="171" fontId="20" fillId="0" borderId="34" xfId="6" applyNumberFormat="1" applyFont="1" applyFill="1" applyBorder="1" applyAlignment="1">
      <alignment horizontal="center" vertical="top" wrapText="1"/>
    </xf>
    <xf numFmtId="0" fontId="20" fillId="0" borderId="34" xfId="0" applyFont="1" applyBorder="1" applyAlignment="1">
      <alignment horizontal="center" vertical="top" wrapText="1"/>
    </xf>
    <xf numFmtId="170" fontId="20" fillId="0" borderId="34" xfId="6" applyNumberFormat="1" applyFont="1" applyFill="1" applyBorder="1" applyAlignment="1">
      <alignment horizontal="center" vertical="top" wrapText="1"/>
    </xf>
    <xf numFmtId="0" fontId="20" fillId="0" borderId="34" xfId="119" applyFont="1" applyFill="1" applyBorder="1" applyAlignment="1">
      <alignment horizontal="center" vertical="top" wrapText="1"/>
    </xf>
    <xf numFmtId="2" fontId="20" fillId="0" borderId="34" xfId="6" applyNumberFormat="1" applyFont="1" applyFill="1" applyBorder="1" applyAlignment="1">
      <alignment horizontal="center" vertical="top" wrapText="1"/>
    </xf>
    <xf numFmtId="0" fontId="20" fillId="0" borderId="34" xfId="118" applyFont="1" applyFill="1" applyBorder="1" applyAlignment="1">
      <alignment horizontal="center" vertical="top" wrapText="1"/>
    </xf>
    <xf numFmtId="0" fontId="35" fillId="0" borderId="34" xfId="27" applyFont="1" applyBorder="1" applyAlignment="1">
      <alignment horizontal="center" vertical="center" wrapText="1"/>
    </xf>
    <xf numFmtId="0" fontId="20" fillId="0" borderId="34" xfId="30" applyFont="1" applyBorder="1" applyAlignment="1">
      <alignment horizontal="justify" vertical="top" wrapText="1"/>
    </xf>
    <xf numFmtId="0" fontId="35" fillId="0" borderId="34" xfId="31" applyNumberFormat="1" applyFont="1" applyBorder="1" applyAlignment="1">
      <alignment horizontal="justify" vertical="top" wrapText="1"/>
    </xf>
    <xf numFmtId="0" fontId="20" fillId="0" borderId="34" xfId="31" applyNumberFormat="1" applyFont="1" applyBorder="1" applyAlignment="1">
      <alignment horizontal="center" vertical="top" wrapText="1"/>
    </xf>
    <xf numFmtId="0" fontId="20" fillId="0" borderId="34" xfId="30" applyFont="1" applyBorder="1" applyAlignment="1">
      <alignment horizontal="center" vertical="top" wrapText="1"/>
    </xf>
    <xf numFmtId="0" fontId="20" fillId="0" borderId="34" xfId="6" applyFont="1" applyFill="1" applyBorder="1" applyAlignment="1">
      <alignment horizontal="justify" vertical="top" wrapText="1"/>
    </xf>
    <xf numFmtId="0" fontId="20" fillId="0" borderId="34" xfId="0" applyFont="1" applyBorder="1" applyAlignment="1">
      <alignment horizontal="justify" vertical="top" wrapText="1"/>
    </xf>
    <xf numFmtId="0" fontId="35" fillId="0" borderId="34" xfId="0" applyFont="1" applyBorder="1" applyAlignment="1">
      <alignment horizontal="justify" vertical="top" wrapText="1"/>
    </xf>
    <xf numFmtId="0" fontId="20" fillId="0" borderId="34" xfId="0" applyNumberFormat="1" applyFont="1" applyBorder="1" applyAlignment="1">
      <alignment horizontal="justify" vertical="top" wrapText="1"/>
    </xf>
    <xf numFmtId="0" fontId="20" fillId="0" borderId="34" xfId="0" applyNumberFormat="1" applyFont="1" applyBorder="1" applyAlignment="1">
      <alignment horizontal="center" vertical="top" wrapText="1"/>
    </xf>
    <xf numFmtId="0" fontId="20" fillId="0" borderId="34" xfId="30" applyFont="1" applyBorder="1" applyAlignment="1">
      <alignment horizontal="center" vertical="center" wrapText="1"/>
    </xf>
    <xf numFmtId="2" fontId="20" fillId="0" borderId="34" xfId="30" applyNumberFormat="1" applyFont="1" applyBorder="1" applyAlignment="1">
      <alignment horizontal="justify" vertical="top" wrapText="1"/>
    </xf>
    <xf numFmtId="4" fontId="20" fillId="0" borderId="34" xfId="6" applyNumberFormat="1" applyFont="1" applyFill="1" applyBorder="1" applyAlignment="1">
      <alignment horizontal="justify" vertical="top" wrapText="1"/>
    </xf>
    <xf numFmtId="171" fontId="20" fillId="0" borderId="34" xfId="6" applyNumberFormat="1" applyFont="1" applyFill="1" applyBorder="1" applyAlignment="1">
      <alignment horizontal="justify" vertical="top" wrapText="1"/>
    </xf>
    <xf numFmtId="0" fontId="20" fillId="2" borderId="34" xfId="2" applyFont="1" applyFill="1" applyBorder="1" applyAlignment="1">
      <alignment horizontal="center" vertical="top" wrapText="1"/>
    </xf>
    <xf numFmtId="0" fontId="20" fillId="0" borderId="34" xfId="0" applyFont="1" applyBorder="1" applyAlignment="1">
      <alignment horizontal="left" vertical="top" wrapText="1"/>
    </xf>
    <xf numFmtId="0" fontId="20" fillId="0" borderId="34" xfId="30" applyNumberFormat="1" applyFont="1" applyBorder="1" applyAlignment="1">
      <alignment horizontal="justify" vertical="top" wrapText="1"/>
    </xf>
    <xf numFmtId="0" fontId="20" fillId="0" borderId="34" xfId="0" applyNumberFormat="1" applyFont="1" applyBorder="1" applyAlignment="1">
      <alignment horizontal="center" vertical="center" wrapText="1"/>
    </xf>
    <xf numFmtId="0" fontId="20" fillId="0" borderId="34" xfId="99" applyFont="1" applyBorder="1" applyAlignment="1">
      <alignment horizontal="justify" vertical="center" wrapText="1"/>
    </xf>
    <xf numFmtId="0" fontId="20" fillId="0" borderId="34" xfId="37" applyNumberFormat="1" applyFont="1" applyBorder="1" applyAlignment="1">
      <alignment horizontal="center" vertical="top" wrapText="1"/>
    </xf>
    <xf numFmtId="173" fontId="20" fillId="0" borderId="34" xfId="6" applyNumberFormat="1" applyFont="1" applyFill="1" applyBorder="1" applyAlignment="1">
      <alignment horizontal="center" vertical="top" wrapText="1"/>
    </xf>
    <xf numFmtId="170" fontId="20" fillId="0" borderId="34" xfId="29" applyNumberFormat="1" applyFont="1" applyFill="1" applyBorder="1" applyAlignment="1">
      <alignment horizontal="justify" vertical="top" wrapText="1"/>
    </xf>
    <xf numFmtId="170" fontId="20" fillId="0" borderId="34" xfId="29" applyNumberFormat="1" applyFont="1" applyFill="1" applyBorder="1" applyAlignment="1">
      <alignment horizontal="center" vertical="top"/>
    </xf>
    <xf numFmtId="0" fontId="20" fillId="0" borderId="34" xfId="0" applyNumberFormat="1" applyFont="1" applyFill="1" applyBorder="1" applyAlignment="1">
      <alignment horizontal="justify" vertical="top" wrapText="1"/>
    </xf>
    <xf numFmtId="170" fontId="20" fillId="0" borderId="34" xfId="100" applyNumberFormat="1" applyFont="1" applyFill="1" applyBorder="1" applyAlignment="1">
      <alignment horizontal="center" vertical="top"/>
    </xf>
    <xf numFmtId="0" fontId="20" fillId="3" borderId="34" xfId="53" applyFont="1" applyFill="1" applyBorder="1" applyAlignment="1">
      <alignment horizontal="justify" vertical="top" wrapText="1"/>
    </xf>
    <xf numFmtId="0" fontId="20" fillId="3" borderId="34" xfId="0" applyFont="1" applyFill="1" applyBorder="1" applyAlignment="1">
      <alignment horizontal="justify" vertical="top" wrapText="1"/>
    </xf>
    <xf numFmtId="174" fontId="20" fillId="0" borderId="34" xfId="6" applyNumberFormat="1" applyFont="1" applyFill="1" applyBorder="1" applyAlignment="1">
      <alignment horizontal="center" vertical="top" wrapText="1"/>
    </xf>
    <xf numFmtId="0" fontId="20" fillId="2" borderId="34" xfId="0" applyNumberFormat="1" applyFont="1" applyFill="1" applyBorder="1" applyAlignment="1">
      <alignment horizontal="justify" vertical="top" wrapText="1"/>
    </xf>
    <xf numFmtId="170" fontId="20" fillId="0" borderId="34" xfId="6" applyNumberFormat="1" applyFont="1" applyFill="1" applyBorder="1" applyAlignment="1">
      <alignment horizontal="justify" vertical="top" wrapText="1"/>
    </xf>
    <xf numFmtId="2" fontId="20" fillId="0" borderId="34" xfId="27" applyNumberFormat="1" applyFont="1" applyBorder="1" applyAlignment="1">
      <alignment horizontal="justify" vertical="top" wrapText="1"/>
    </xf>
    <xf numFmtId="170" fontId="20" fillId="0" borderId="34" xfId="42" applyNumberFormat="1" applyFont="1" applyFill="1" applyBorder="1" applyAlignment="1">
      <alignment horizontal="justify" vertical="top" wrapText="1"/>
    </xf>
    <xf numFmtId="2" fontId="20" fillId="0" borderId="34" xfId="6" applyNumberFormat="1" applyFont="1" applyFill="1" applyBorder="1" applyAlignment="1">
      <alignment horizontal="justify" vertical="top" wrapText="1"/>
    </xf>
    <xf numFmtId="0" fontId="35" fillId="0" borderId="34" xfId="0" applyFont="1" applyFill="1" applyBorder="1" applyAlignment="1">
      <alignment horizontal="justify" vertical="top" wrapText="1"/>
    </xf>
    <xf numFmtId="0" fontId="20" fillId="3" borderId="34" xfId="0" applyNumberFormat="1" applyFont="1" applyFill="1" applyBorder="1" applyAlignment="1">
      <alignment horizontal="justify" vertical="top" wrapText="1"/>
    </xf>
    <xf numFmtId="0" fontId="20" fillId="0" borderId="34" xfId="3" applyNumberFormat="1" applyFont="1" applyBorder="1" applyAlignment="1">
      <alignment horizontal="justify" vertical="top" wrapText="1"/>
    </xf>
    <xf numFmtId="170" fontId="20" fillId="0" borderId="34" xfId="0" applyNumberFormat="1" applyFont="1" applyBorder="1" applyAlignment="1">
      <alignment horizontal="justify" vertical="top" wrapText="1"/>
    </xf>
    <xf numFmtId="0" fontId="20" fillId="2" borderId="34" xfId="11" applyFont="1" applyFill="1" applyBorder="1" applyAlignment="1">
      <alignment horizontal="justify" vertical="top" wrapText="1"/>
    </xf>
    <xf numFmtId="2" fontId="35" fillId="0" borderId="34" xfId="39" applyNumberFormat="1" applyFont="1" applyBorder="1" applyAlignment="1">
      <alignment horizontal="right" vertical="top"/>
    </xf>
    <xf numFmtId="2" fontId="20" fillId="0" borderId="34" xfId="725" applyNumberFormat="1" applyFont="1" applyBorder="1" applyAlignment="1">
      <alignment horizontal="center" vertical="center"/>
    </xf>
    <xf numFmtId="2" fontId="35" fillId="0" borderId="34" xfId="725" applyNumberFormat="1" applyFont="1" applyBorder="1" applyAlignment="1">
      <alignment horizontal="center" vertical="center"/>
    </xf>
    <xf numFmtId="2" fontId="20" fillId="0" borderId="34" xfId="118" applyNumberFormat="1" applyFont="1" applyBorder="1" applyAlignment="1">
      <alignment horizontal="center" vertical="center"/>
    </xf>
    <xf numFmtId="4" fontId="20" fillId="0" borderId="34" xfId="0" applyNumberFormat="1" applyFont="1" applyBorder="1" applyAlignment="1">
      <alignment horizontal="center" vertical="center" wrapText="1"/>
    </xf>
    <xf numFmtId="169" fontId="20" fillId="0" borderId="34" xfId="6" applyNumberFormat="1" applyFont="1" applyFill="1" applyBorder="1" applyAlignment="1">
      <alignment horizontal="center" vertical="top" wrapText="1"/>
    </xf>
    <xf numFmtId="4" fontId="20" fillId="0" borderId="34" xfId="41" applyNumberFormat="1" applyFont="1" applyBorder="1" applyAlignment="1">
      <alignment horizontal="center" vertical="center" wrapText="1"/>
    </xf>
    <xf numFmtId="4" fontId="20" fillId="0" borderId="34" xfId="37" applyNumberFormat="1" applyFont="1" applyBorder="1" applyAlignment="1">
      <alignment horizontal="center" vertical="center" wrapText="1"/>
    </xf>
    <xf numFmtId="4" fontId="20" fillId="0" borderId="34" xfId="29" applyNumberFormat="1" applyFont="1" applyBorder="1" applyAlignment="1">
      <alignment horizontal="center" vertical="center" wrapText="1"/>
    </xf>
    <xf numFmtId="3" fontId="20" fillId="0" borderId="34" xfId="6" applyNumberFormat="1" applyFont="1" applyBorder="1" applyAlignment="1">
      <alignment horizontal="justify" vertical="top" wrapText="1"/>
    </xf>
    <xf numFmtId="4" fontId="20" fillId="0" borderId="34" xfId="6" applyNumberFormat="1" applyFont="1" applyBorder="1" applyAlignment="1">
      <alignment horizontal="justify" vertical="top" wrapText="1"/>
    </xf>
    <xf numFmtId="4" fontId="20" fillId="0" borderId="34" xfId="29" applyNumberFormat="1" applyFont="1" applyBorder="1" applyAlignment="1">
      <alignment horizontal="center" vertical="top" wrapText="1"/>
    </xf>
    <xf numFmtId="170" fontId="35" fillId="0" borderId="34" xfId="0" applyNumberFormat="1" applyFont="1" applyBorder="1" applyAlignment="1">
      <alignment horizontal="justify" vertical="top" wrapText="1"/>
    </xf>
    <xf numFmtId="170" fontId="20" fillId="0" borderId="34" xfId="33" applyNumberFormat="1" applyFont="1" applyBorder="1" applyAlignment="1">
      <alignment horizontal="justify" vertical="top" wrapText="1"/>
    </xf>
    <xf numFmtId="3" fontId="20" fillId="0" borderId="34" xfId="29" applyNumberFormat="1" applyFont="1" applyBorder="1" applyAlignment="1">
      <alignment horizontal="center" vertical="top" wrapText="1"/>
    </xf>
    <xf numFmtId="170" fontId="20" fillId="0" borderId="34" xfId="29" applyNumberFormat="1" applyFont="1" applyBorder="1" applyAlignment="1">
      <alignment horizontal="justify" vertical="top" wrapText="1"/>
    </xf>
    <xf numFmtId="0" fontId="20" fillId="0" borderId="34" xfId="29" applyNumberFormat="1" applyFont="1" applyBorder="1" applyAlignment="1">
      <alignment horizontal="justify" vertical="top" wrapText="1"/>
    </xf>
    <xf numFmtId="175" fontId="20" fillId="0" borderId="34" xfId="29" applyNumberFormat="1" applyFont="1" applyBorder="1" applyAlignment="1">
      <alignment horizontal="center" vertical="top"/>
    </xf>
    <xf numFmtId="170" fontId="20" fillId="0" borderId="34" xfId="30" applyNumberFormat="1" applyFont="1" applyBorder="1" applyAlignment="1">
      <alignment horizontal="justify" vertical="top" wrapText="1"/>
    </xf>
    <xf numFmtId="4" fontId="35" fillId="0" borderId="34" xfId="6" applyNumberFormat="1" applyFont="1" applyBorder="1" applyAlignment="1">
      <alignment horizontal="justify" vertical="top" wrapText="1"/>
    </xf>
    <xf numFmtId="0" fontId="20" fillId="3" borderId="34" xfId="35" applyNumberFormat="1" applyFont="1" applyFill="1" applyBorder="1" applyAlignment="1">
      <alignment horizontal="justify" vertical="top" wrapText="1"/>
    </xf>
    <xf numFmtId="4" fontId="20" fillId="0" borderId="34" xfId="27" applyNumberFormat="1" applyFont="1" applyFill="1" applyBorder="1" applyAlignment="1">
      <alignment horizontal="justify" vertical="top" wrapText="1"/>
    </xf>
    <xf numFmtId="170" fontId="35" fillId="0" borderId="34" xfId="98" applyNumberFormat="1" applyFont="1" applyBorder="1" applyAlignment="1">
      <alignment horizontal="justify" vertical="top" wrapText="1"/>
    </xf>
    <xf numFmtId="0" fontId="35" fillId="0" borderId="34" xfId="37" applyNumberFormat="1" applyFont="1" applyBorder="1" applyAlignment="1">
      <alignment horizontal="justify" vertical="top" wrapText="1"/>
    </xf>
    <xf numFmtId="0" fontId="20" fillId="0" borderId="34" xfId="35" applyNumberFormat="1" applyFont="1" applyBorder="1" applyAlignment="1">
      <alignment horizontal="justify" vertical="top" wrapText="1"/>
    </xf>
    <xf numFmtId="0" fontId="20" fillId="0" borderId="34" xfId="26" applyNumberFormat="1" applyFont="1" applyBorder="1" applyAlignment="1">
      <alignment horizontal="justify" vertical="top" wrapText="1"/>
    </xf>
    <xf numFmtId="170" fontId="20" fillId="0" borderId="34" xfId="35" applyNumberFormat="1" applyFont="1" applyBorder="1" applyAlignment="1">
      <alignment horizontal="justify" vertical="top" wrapText="1"/>
    </xf>
    <xf numFmtId="0" fontId="20" fillId="0" borderId="34" xfId="39" applyNumberFormat="1" applyFont="1" applyBorder="1" applyAlignment="1">
      <alignment horizontal="justify" vertical="top" wrapText="1"/>
    </xf>
    <xf numFmtId="2" fontId="20" fillId="0" borderId="34" xfId="27" applyNumberFormat="1" applyFont="1" applyFill="1" applyBorder="1" applyAlignment="1">
      <alignment horizontal="justify" vertical="top" wrapText="1"/>
    </xf>
    <xf numFmtId="170" fontId="20" fillId="0" borderId="34" xfId="34" applyNumberFormat="1" applyFont="1" applyBorder="1" applyAlignment="1">
      <alignment horizontal="justify" vertical="top" wrapText="1"/>
    </xf>
    <xf numFmtId="2" fontId="20" fillId="0" borderId="34" xfId="8" applyNumberFormat="1" applyFont="1" applyBorder="1" applyAlignment="1">
      <alignment horizontal="justify" vertical="top" wrapText="1"/>
    </xf>
    <xf numFmtId="170" fontId="20" fillId="0" borderId="34" xfId="32" applyNumberFormat="1" applyFont="1" applyBorder="1" applyAlignment="1">
      <alignment horizontal="justify" vertical="top" wrapText="1"/>
    </xf>
    <xf numFmtId="4" fontId="20" fillId="0" borderId="34" xfId="0" applyNumberFormat="1" applyFont="1" applyFill="1" applyBorder="1" applyAlignment="1">
      <alignment horizontal="center" vertical="center" wrapText="1"/>
    </xf>
    <xf numFmtId="0" fontId="20" fillId="0" borderId="34" xfId="118" applyFont="1" applyBorder="1"/>
    <xf numFmtId="0" fontId="20" fillId="0" borderId="34" xfId="118" applyFont="1" applyBorder="1" applyAlignment="1">
      <alignment horizontal="center" vertical="center"/>
    </xf>
    <xf numFmtId="2" fontId="35" fillId="0" borderId="34" xfId="118" applyNumberFormat="1" applyFont="1" applyFill="1" applyBorder="1" applyAlignment="1">
      <alignment horizontal="center" vertical="center"/>
    </xf>
  </cellXfs>
  <cellStyles count="1434">
    <cellStyle name="??" xfId="120"/>
    <cellStyle name="?? [0.00]_laroux" xfId="121"/>
    <cellStyle name="?? 2" xfId="122"/>
    <cellStyle name="?? 3" xfId="123"/>
    <cellStyle name="?? 4" xfId="124"/>
    <cellStyle name="???? [0.00]_laroux" xfId="125"/>
    <cellStyle name="????_laroux" xfId="126"/>
    <cellStyle name="??_??" xfId="127"/>
    <cellStyle name="_Pri Sch 7216" xfId="128"/>
    <cellStyle name="_Pri Sch 7220" xfId="129"/>
    <cellStyle name="_Pri Sch 7403" xfId="130"/>
    <cellStyle name="•W_Electrical" xfId="131"/>
    <cellStyle name="0,0_x000d_&#10;NA_x000d_&#10;" xfId="104"/>
    <cellStyle name="0,0_x000d_&#10;NA_x000d_&#10; 2" xfId="132"/>
    <cellStyle name="75" xfId="133"/>
    <cellStyle name="75 2" xfId="134"/>
    <cellStyle name="75 3" xfId="135"/>
    <cellStyle name="75 4" xfId="136"/>
    <cellStyle name="active" xfId="137"/>
    <cellStyle name="ÅëÈ­ [0]_±âÅ¸" xfId="138"/>
    <cellStyle name="ÅëÈ­_±âÅ¸" xfId="139"/>
    <cellStyle name="ÄÞ¸¶ [0]_±âÅ¸" xfId="140"/>
    <cellStyle name="ÄÞ¸¶_±âÅ¸" xfId="141"/>
    <cellStyle name="br" xfId="142"/>
    <cellStyle name="Ç¥ÁØ_¿¬°£´©°è¿¹»ó" xfId="143"/>
    <cellStyle name="Comma" xfId="1" builtinId="3"/>
    <cellStyle name="Comma  - Style1" xfId="144"/>
    <cellStyle name="Comma  - Style1 2" xfId="145"/>
    <cellStyle name="Comma  - Style1 3" xfId="146"/>
    <cellStyle name="Comma  - Style1 4" xfId="147"/>
    <cellStyle name="Comma  - Style2" xfId="148"/>
    <cellStyle name="Comma  - Style2 2" xfId="149"/>
    <cellStyle name="Comma  - Style2 3" xfId="150"/>
    <cellStyle name="Comma  - Style2 4" xfId="151"/>
    <cellStyle name="Comma  - Style3" xfId="152"/>
    <cellStyle name="Comma  - Style3 2" xfId="153"/>
    <cellStyle name="Comma  - Style3 3" xfId="154"/>
    <cellStyle name="Comma  - Style3 4" xfId="155"/>
    <cellStyle name="Comma  - Style4" xfId="156"/>
    <cellStyle name="Comma  - Style4 2" xfId="157"/>
    <cellStyle name="Comma  - Style4 3" xfId="158"/>
    <cellStyle name="Comma  - Style4 4" xfId="159"/>
    <cellStyle name="Comma  - Style5" xfId="160"/>
    <cellStyle name="Comma  - Style5 2" xfId="161"/>
    <cellStyle name="Comma  - Style5 3" xfId="162"/>
    <cellStyle name="Comma  - Style5 4" xfId="163"/>
    <cellStyle name="Comma  - Style6" xfId="164"/>
    <cellStyle name="Comma  - Style6 2" xfId="165"/>
    <cellStyle name="Comma  - Style6 3" xfId="166"/>
    <cellStyle name="Comma  - Style6 4" xfId="167"/>
    <cellStyle name="Comma  - Style7" xfId="168"/>
    <cellStyle name="Comma  - Style7 2" xfId="169"/>
    <cellStyle name="Comma  - Style7 3" xfId="170"/>
    <cellStyle name="Comma  - Style7 4" xfId="171"/>
    <cellStyle name="Comma  - Style8" xfId="172"/>
    <cellStyle name="Comma  - Style8 2" xfId="173"/>
    <cellStyle name="Comma  - Style8 3" xfId="174"/>
    <cellStyle name="Comma  - Style8 4" xfId="175"/>
    <cellStyle name="Comma 2" xfId="43"/>
    <cellStyle name="Comma 2 10" xfId="176"/>
    <cellStyle name="Comma 2 11" xfId="177"/>
    <cellStyle name="Comma 2 12" xfId="178"/>
    <cellStyle name="Comma 2 13" xfId="816"/>
    <cellStyle name="Comma 2 13 2" xfId="991"/>
    <cellStyle name="Comma 2 13 3" xfId="1328"/>
    <cellStyle name="Comma 2 14" xfId="1029"/>
    <cellStyle name="Comma 2 15" xfId="1168"/>
    <cellStyle name="Comma 2 16" xfId="977"/>
    <cellStyle name="Comma 2 2" xfId="179"/>
    <cellStyle name="Comma 2 2 2" xfId="180"/>
    <cellStyle name="Comma 2 2 3" xfId="181"/>
    <cellStyle name="Comma 2 2 4" xfId="182"/>
    <cellStyle name="Comma 2 2 5" xfId="183"/>
    <cellStyle name="Comma 2 2 6" xfId="184"/>
    <cellStyle name="Comma 2 2 7" xfId="1003"/>
    <cellStyle name="Comma 2 2 8" xfId="1015"/>
    <cellStyle name="Comma 2 2 9" xfId="1195"/>
    <cellStyle name="Comma 2 3" xfId="185"/>
    <cellStyle name="Comma 2 4" xfId="186"/>
    <cellStyle name="Comma 2 5" xfId="187"/>
    <cellStyle name="Comma 2 6" xfId="188"/>
    <cellStyle name="Comma 2 6 2" xfId="189"/>
    <cellStyle name="Comma 2 6 3" xfId="190"/>
    <cellStyle name="Comma 2 6 4" xfId="191"/>
    <cellStyle name="Comma 2 6 5" xfId="192"/>
    <cellStyle name="Comma 2 7" xfId="193"/>
    <cellStyle name="Comma 2 8" xfId="194"/>
    <cellStyle name="Comma 2 9" xfId="195"/>
    <cellStyle name="Comma 2_1. Summary_cost_1" xfId="196"/>
    <cellStyle name="Comma 3" xfId="44"/>
    <cellStyle name="Comma 3 2" xfId="197"/>
    <cellStyle name="Comma 3 3" xfId="198"/>
    <cellStyle name="Comma 3 4" xfId="199"/>
    <cellStyle name="Comma 3 5" xfId="200"/>
    <cellStyle name="Comma 3 6" xfId="201"/>
    <cellStyle name="Comma 3 7" xfId="202"/>
    <cellStyle name="Comma 3 8" xfId="203"/>
    <cellStyle name="Comma 4" xfId="204"/>
    <cellStyle name="Comma 4 2" xfId="205"/>
    <cellStyle name="Comma 4 3" xfId="206"/>
    <cellStyle name="Comma 4 4" xfId="207"/>
    <cellStyle name="Comma 4 5" xfId="208"/>
    <cellStyle name="Comma 4 5 2" xfId="209"/>
    <cellStyle name="Comma 4 5 3" xfId="210"/>
    <cellStyle name="Comma 4 6" xfId="211"/>
    <cellStyle name="Comma 4 7" xfId="212"/>
    <cellStyle name="Comma 6" xfId="45"/>
    <cellStyle name="Comma 9" xfId="213"/>
    <cellStyle name="Currency 2" xfId="46"/>
    <cellStyle name="Currency 2 2" xfId="47"/>
    <cellStyle name="Currency 3" xfId="48"/>
    <cellStyle name="Currency 4" xfId="49"/>
    <cellStyle name="Custom - Style8" xfId="214"/>
    <cellStyle name="Data   - Style2" xfId="215"/>
    <cellStyle name="Data   - Style2 10" xfId="974"/>
    <cellStyle name="Data   - Style2 2" xfId="216"/>
    <cellStyle name="Data   - Style2 2 2" xfId="1089"/>
    <cellStyle name="Data   - Style2 2 2 2" xfId="1365"/>
    <cellStyle name="Data   - Style2 2 3" xfId="1202"/>
    <cellStyle name="Data   - Style2 2 3 2" xfId="1401"/>
    <cellStyle name="Data   - Style2 2 4" xfId="1276"/>
    <cellStyle name="Data   - Style2 2 4 2" xfId="1423"/>
    <cellStyle name="Data   - Style2 2 5" xfId="973"/>
    <cellStyle name="Data   - Style2 3" xfId="217"/>
    <cellStyle name="Data   - Style2 3 2" xfId="1088"/>
    <cellStyle name="Data   - Style2 3 2 2" xfId="1364"/>
    <cellStyle name="Data   - Style2 3 3" xfId="1201"/>
    <cellStyle name="Data   - Style2 3 3 2" xfId="1400"/>
    <cellStyle name="Data   - Style2 3 4" xfId="1275"/>
    <cellStyle name="Data   - Style2 3 4 2" xfId="1422"/>
    <cellStyle name="Data   - Style2 3 5" xfId="972"/>
    <cellStyle name="Data   - Style2 4" xfId="218"/>
    <cellStyle name="Data   - Style2 4 2" xfId="971"/>
    <cellStyle name="Data   - Style2 5" xfId="219"/>
    <cellStyle name="Data   - Style2 5 2" xfId="970"/>
    <cellStyle name="Data   - Style2 6" xfId="220"/>
    <cellStyle name="Data   - Style2 6 2" xfId="969"/>
    <cellStyle name="Data   - Style2 7" xfId="1035"/>
    <cellStyle name="Data   - Style2 7 2" xfId="1337"/>
    <cellStyle name="Data   - Style2 8" xfId="1133"/>
    <cellStyle name="Data   - Style2 8 2" xfId="1384"/>
    <cellStyle name="Data   - Style2 9" xfId="1132"/>
    <cellStyle name="Data   - Style2 9 2" xfId="1383"/>
    <cellStyle name="Euro" xfId="221"/>
    <cellStyle name="Euro 2" xfId="222"/>
    <cellStyle name="Euro 3" xfId="223"/>
    <cellStyle name="Euro 4" xfId="224"/>
    <cellStyle name="Excel Built-in Normal" xfId="225"/>
    <cellStyle name="Excel Built-in Normal 2" xfId="226"/>
    <cellStyle name="Excel Built-in Normal 3" xfId="227"/>
    <cellStyle name="Excel Built-in Normal 4" xfId="228"/>
    <cellStyle name="Excel Built-in Normal 5" xfId="229"/>
    <cellStyle name="Followed Hyperlink" xfId="1079" builtinId="9" hidden="1"/>
    <cellStyle name="Followed Hyperlink" xfId="1094" builtinId="9" hidden="1"/>
    <cellStyle name="Followed Hyperlink" xfId="1188" builtinId="9" hidden="1"/>
    <cellStyle name="Followed Hyperlink" xfId="1211" builtinId="9" hidden="1"/>
    <cellStyle name="Followed Hyperlink" xfId="1264" builtinId="9" hidden="1"/>
    <cellStyle name="Followed Hyperlink" xfId="1283" builtinId="9" hidden="1"/>
    <cellStyle name="Followed Hyperlink" xfId="1361" builtinId="9" hidden="1"/>
    <cellStyle name="Followed Hyperlink" xfId="1368" builtinId="9" hidden="1"/>
    <cellStyle name="Followed Hyperlink" xfId="1395" builtinId="9" hidden="1"/>
    <cellStyle name="Followed Hyperlink" xfId="1405" builtinId="9" hidden="1"/>
    <cellStyle name="Followed Hyperlink" xfId="1417" builtinId="9" hidden="1"/>
    <cellStyle name="Followed Hyperlink" xfId="1427" builtinId="9" hidden="1"/>
    <cellStyle name="Formula" xfId="230"/>
    <cellStyle name="Formula 2" xfId="231"/>
    <cellStyle name="Formula 3" xfId="232"/>
    <cellStyle name="Formula 4" xfId="233"/>
    <cellStyle name="GOKUL" xfId="234"/>
    <cellStyle name="GOKUL 10" xfId="966"/>
    <cellStyle name="GOKUL 2" xfId="235"/>
    <cellStyle name="GOKUL 2 2" xfId="236"/>
    <cellStyle name="GOKUL 2 2 2" xfId="824"/>
    <cellStyle name="GOKUL 2 2 3" xfId="965"/>
    <cellStyle name="GOKUL 2 3" xfId="237"/>
    <cellStyle name="GOKUL 2 3 2" xfId="825"/>
    <cellStyle name="GOKUL 2 3 3" xfId="964"/>
    <cellStyle name="GOKUL 2 4" xfId="823"/>
    <cellStyle name="GOKUL 2 4 2" xfId="1203"/>
    <cellStyle name="GOKUL 2 4 3" xfId="1402"/>
    <cellStyle name="GOKUL 2 5" xfId="1277"/>
    <cellStyle name="GOKUL 2 5 2" xfId="1424"/>
    <cellStyle name="GOKUL 2 6" xfId="1001"/>
    <cellStyle name="GOKUL 3" xfId="238"/>
    <cellStyle name="GOKUL 3 2" xfId="826"/>
    <cellStyle name="GOKUL 3 2 2" xfId="1200"/>
    <cellStyle name="GOKUL 3 2 3" xfId="1399"/>
    <cellStyle name="GOKUL 3 3" xfId="1274"/>
    <cellStyle name="GOKUL 3 3 2" xfId="1421"/>
    <cellStyle name="GOKUL 3 4" xfId="962"/>
    <cellStyle name="GOKUL 4" xfId="239"/>
    <cellStyle name="GOKUL 4 2" xfId="827"/>
    <cellStyle name="GOKUL 4 3" xfId="961"/>
    <cellStyle name="GOKUL 5" xfId="240"/>
    <cellStyle name="GOKUL 5 2" xfId="828"/>
    <cellStyle name="GOKUL 5 3" xfId="960"/>
    <cellStyle name="GOKUL 6" xfId="241"/>
    <cellStyle name="GOKUL 6 2" xfId="829"/>
    <cellStyle name="GOKUL 6 3" xfId="959"/>
    <cellStyle name="GOKUL 7" xfId="822"/>
    <cellStyle name="GOKUL 7 2" xfId="1036"/>
    <cellStyle name="GOKUL 7 3" xfId="1338"/>
    <cellStyle name="GOKUL 8" xfId="1134"/>
    <cellStyle name="GOKUL 8 2" xfId="1385"/>
    <cellStyle name="GOKUL 9" xfId="1131"/>
    <cellStyle name="GOKUL 9 2" xfId="1382"/>
    <cellStyle name="Grey" xfId="105"/>
    <cellStyle name="Header1" xfId="242"/>
    <cellStyle name="Header2" xfId="243"/>
    <cellStyle name="Header2 10" xfId="958"/>
    <cellStyle name="Header2 2" xfId="244"/>
    <cellStyle name="Header2 2 2" xfId="1087"/>
    <cellStyle name="Header2 2 2 2" xfId="1363"/>
    <cellStyle name="Header2 2 3" xfId="1199"/>
    <cellStyle name="Header2 2 3 2" xfId="1398"/>
    <cellStyle name="Header2 2 4" xfId="1273"/>
    <cellStyle name="Header2 2 4 2" xfId="1420"/>
    <cellStyle name="Header2 2 5" xfId="957"/>
    <cellStyle name="Header2 3" xfId="245"/>
    <cellStyle name="Header2 3 2" xfId="956"/>
    <cellStyle name="Header2 4" xfId="246"/>
    <cellStyle name="Header2 4 2" xfId="955"/>
    <cellStyle name="Header2 5" xfId="247"/>
    <cellStyle name="Header2 5 2" xfId="954"/>
    <cellStyle name="Header2 6" xfId="248"/>
    <cellStyle name="Header2 6 2" xfId="953"/>
    <cellStyle name="Header2 7" xfId="1037"/>
    <cellStyle name="Header2 7 2" xfId="1339"/>
    <cellStyle name="Header2 8" xfId="1135"/>
    <cellStyle name="Header2 8 2" xfId="1386"/>
    <cellStyle name="Header2 9" xfId="1130"/>
    <cellStyle name="Header2 9 2" xfId="1381"/>
    <cellStyle name="Hyperlink" xfId="1078" builtinId="8" hidden="1"/>
    <cellStyle name="Hyperlink" xfId="1095" builtinId="8" hidden="1"/>
    <cellStyle name="Hyperlink" xfId="1187" builtinId="8" hidden="1"/>
    <cellStyle name="Hyperlink" xfId="1212" builtinId="8" hidden="1"/>
    <cellStyle name="Hyperlink" xfId="1263" builtinId="8" hidden="1"/>
    <cellStyle name="Hyperlink" xfId="1284" builtinId="8" hidden="1"/>
    <cellStyle name="Hyperlink" xfId="1360" builtinId="8" hidden="1"/>
    <cellStyle name="Hyperlink" xfId="1369" builtinId="8" hidden="1"/>
    <cellStyle name="Hyperlink" xfId="1394" builtinId="8" hidden="1"/>
    <cellStyle name="Hyperlink" xfId="1406" builtinId="8" hidden="1"/>
    <cellStyle name="Hyperlink" xfId="1416" builtinId="8" hidden="1"/>
    <cellStyle name="Hyperlink" xfId="1428" builtinId="8" hidden="1"/>
    <cellStyle name="Hyperlink 2" xfId="50"/>
    <cellStyle name="Hyperlink 2 2" xfId="249"/>
    <cellStyle name="Hyperlink 2 3" xfId="250"/>
    <cellStyle name="Hyperlink 2 4" xfId="251"/>
    <cellStyle name="Hyperlink 2 5" xfId="832"/>
    <cellStyle name="Hyperlink 2 6" xfId="952"/>
    <cellStyle name="Hyperlink 3" xfId="252"/>
    <cellStyle name="Hypertextový odkaz" xfId="253"/>
    <cellStyle name="Hypertextový odkaz 2" xfId="254"/>
    <cellStyle name="Hypertextový odkaz 3" xfId="255"/>
    <cellStyle name="Hypertextový odkaz 4" xfId="256"/>
    <cellStyle name="Input [yellow]" xfId="106"/>
    <cellStyle name="Input [yellow] 2" xfId="257"/>
    <cellStyle name="Input [yellow] 2 2" xfId="258"/>
    <cellStyle name="Input [yellow] 2 2 2" xfId="836"/>
    <cellStyle name="Input [yellow] 2 2 3" xfId="948"/>
    <cellStyle name="Input [yellow] 2 3" xfId="259"/>
    <cellStyle name="Input [yellow] 2 3 2" xfId="837"/>
    <cellStyle name="Input [yellow] 2 3 3" xfId="947"/>
    <cellStyle name="Input [yellow] 2 4" xfId="835"/>
    <cellStyle name="Input [yellow] 2 4 2" xfId="1177"/>
    <cellStyle name="Input [yellow] 2 4 3" xfId="1393"/>
    <cellStyle name="Input [yellow] 2 5" xfId="1253"/>
    <cellStyle name="Input [yellow] 2 5 2" xfId="1415"/>
    <cellStyle name="Input [yellow] 2 6" xfId="949"/>
    <cellStyle name="Input [yellow] 3" xfId="260"/>
    <cellStyle name="Input [yellow] 3 2" xfId="838"/>
    <cellStyle name="Input [yellow] 3 2 2" xfId="1222"/>
    <cellStyle name="Input [yellow] 3 2 3" xfId="1408"/>
    <cellStyle name="Input [yellow] 3 3" xfId="1294"/>
    <cellStyle name="Input [yellow] 3 3 2" xfId="1430"/>
    <cellStyle name="Input [yellow] 3 4" xfId="946"/>
    <cellStyle name="Input [yellow] 4" xfId="261"/>
    <cellStyle name="Input [yellow] 4 2" xfId="839"/>
    <cellStyle name="Input [yellow] 4 3" xfId="945"/>
    <cellStyle name="Input [yellow] 5" xfId="262"/>
    <cellStyle name="Input [yellow] 5 2" xfId="840"/>
    <cellStyle name="Input [yellow] 5 3" xfId="944"/>
    <cellStyle name="Input [yellow] 6" xfId="834"/>
    <cellStyle name="Input [yellow] 6 2" xfId="1038"/>
    <cellStyle name="Input [yellow] 6 3" xfId="1340"/>
    <cellStyle name="Input [yellow] 7" xfId="1136"/>
    <cellStyle name="Input [yellow] 7 2" xfId="1387"/>
    <cellStyle name="Input [yellow] 8" xfId="1129"/>
    <cellStyle name="Input [yellow] 8 2" xfId="1380"/>
    <cellStyle name="Input [yellow] 9" xfId="951"/>
    <cellStyle name="jugal" xfId="263"/>
    <cellStyle name="jugal 2" xfId="264"/>
    <cellStyle name="jugal 2 2" xfId="265"/>
    <cellStyle name="jugal 2 2 2" xfId="843"/>
    <cellStyle name="jugal 2 2 3" xfId="940"/>
    <cellStyle name="jugal 2 3" xfId="266"/>
    <cellStyle name="jugal 2 3 2" xfId="844"/>
    <cellStyle name="jugal 2 3 3" xfId="939"/>
    <cellStyle name="jugal 2 4" xfId="842"/>
    <cellStyle name="jugal 2 4 2" xfId="1204"/>
    <cellStyle name="jugal 2 4 3" xfId="1403"/>
    <cellStyle name="jugal 2 5" xfId="1278"/>
    <cellStyle name="jugal 2 5 2" xfId="1425"/>
    <cellStyle name="jugal 2 6" xfId="941"/>
    <cellStyle name="jugal 3" xfId="267"/>
    <cellStyle name="jugal 3 2" xfId="845"/>
    <cellStyle name="jugal 3 2 2" xfId="1198"/>
    <cellStyle name="jugal 3 2 3" xfId="1397"/>
    <cellStyle name="jugal 3 3" xfId="1272"/>
    <cellStyle name="jugal 3 3 2" xfId="1419"/>
    <cellStyle name="jugal 3 4" xfId="938"/>
    <cellStyle name="jugal 4" xfId="268"/>
    <cellStyle name="jugal 4 2" xfId="846"/>
    <cellStyle name="jugal 4 3" xfId="937"/>
    <cellStyle name="jugal 5" xfId="269"/>
    <cellStyle name="jugal 5 2" xfId="847"/>
    <cellStyle name="jugal 5 3" xfId="936"/>
    <cellStyle name="jugal 6" xfId="841"/>
    <cellStyle name="jugal 6 2" xfId="1039"/>
    <cellStyle name="jugal 6 3" xfId="1341"/>
    <cellStyle name="jugal 7" xfId="1137"/>
    <cellStyle name="jugal 7 2" xfId="1388"/>
    <cellStyle name="jugal 8" xfId="1128"/>
    <cellStyle name="jugal 8 2" xfId="1379"/>
    <cellStyle name="jugal 9" xfId="943"/>
    <cellStyle name="Labels - Style3" xfId="270"/>
    <cellStyle name="Labels - Style3 10" xfId="935"/>
    <cellStyle name="Labels - Style3 2" xfId="271"/>
    <cellStyle name="Labels - Style3 2 2" xfId="1090"/>
    <cellStyle name="Labels - Style3 2 2 2" xfId="1366"/>
    <cellStyle name="Labels - Style3 2 3" xfId="1205"/>
    <cellStyle name="Labels - Style3 2 3 2" xfId="1404"/>
    <cellStyle name="Labels - Style3 2 4" xfId="1279"/>
    <cellStyle name="Labels - Style3 2 4 2" xfId="1426"/>
    <cellStyle name="Labels - Style3 2 5" xfId="934"/>
    <cellStyle name="Labels - Style3 3" xfId="272"/>
    <cellStyle name="Labels - Style3 3 2" xfId="1086"/>
    <cellStyle name="Labels - Style3 3 2 2" xfId="1362"/>
    <cellStyle name="Labels - Style3 3 3" xfId="1197"/>
    <cellStyle name="Labels - Style3 3 3 2" xfId="1396"/>
    <cellStyle name="Labels - Style3 3 4" xfId="1271"/>
    <cellStyle name="Labels - Style3 3 4 2" xfId="1418"/>
    <cellStyle name="Labels - Style3 3 5" xfId="933"/>
    <cellStyle name="Labels - Style3 4" xfId="273"/>
    <cellStyle name="Labels - Style3 4 2" xfId="932"/>
    <cellStyle name="Labels - Style3 5" xfId="274"/>
    <cellStyle name="Labels - Style3 5 2" xfId="931"/>
    <cellStyle name="Labels - Style3 6" xfId="275"/>
    <cellStyle name="Labels - Style3 6 2" xfId="929"/>
    <cellStyle name="Labels - Style3 7" xfId="1040"/>
    <cellStyle name="Labels - Style3 7 2" xfId="1342"/>
    <cellStyle name="Labels - Style3 8" xfId="1138"/>
    <cellStyle name="Labels - Style3 8 2" xfId="1389"/>
    <cellStyle name="Labels - Style3 9" xfId="1127"/>
    <cellStyle name="Labels - Style3 9 2" xfId="1378"/>
    <cellStyle name="lm" xfId="276"/>
    <cellStyle name="Milliers [0]_laroux" xfId="277"/>
    <cellStyle name="Milliers_laroux" xfId="278"/>
    <cellStyle name="Monétaire [0]_laroux" xfId="279"/>
    <cellStyle name="Monétaire_laroux" xfId="280"/>
    <cellStyle name="no dec" xfId="281"/>
    <cellStyle name="no dec 2" xfId="282"/>
    <cellStyle name="no dec 3" xfId="283"/>
    <cellStyle name="no dec 4" xfId="284"/>
    <cellStyle name="Normal" xfId="0" builtinId="0"/>
    <cellStyle name="Normal - Style1" xfId="107"/>
    <cellStyle name="Normal - Style1 10" xfId="1139"/>
    <cellStyle name="Normal - Style1 11" xfId="1126"/>
    <cellStyle name="Normal - Style1 2" xfId="285"/>
    <cellStyle name="Normal - Style1 3" xfId="286"/>
    <cellStyle name="Normal - Style1 4" xfId="287"/>
    <cellStyle name="Normal - Style1 5" xfId="288"/>
    <cellStyle name="Normal - Style1 5 2" xfId="289"/>
    <cellStyle name="Normal - Style1 5 3" xfId="290"/>
    <cellStyle name="Normal - Style1 5 4" xfId="1069"/>
    <cellStyle name="Normal - Style1 5 5" xfId="1178"/>
    <cellStyle name="Normal - Style1 5 6" xfId="1254"/>
    <cellStyle name="Normal - Style1 6" xfId="291"/>
    <cellStyle name="Normal - Style1 6 2" xfId="292"/>
    <cellStyle name="Normal - Style1 6 3" xfId="293"/>
    <cellStyle name="Normal - Style1 7" xfId="294"/>
    <cellStyle name="Normal - Style1 8" xfId="295"/>
    <cellStyle name="Normal - Style1 9" xfId="1041"/>
    <cellStyle name="Normal 10" xfId="10"/>
    <cellStyle name="Normal 10 10" xfId="296"/>
    <cellStyle name="Normal 10 11" xfId="850"/>
    <cellStyle name="Normal 10 12" xfId="924"/>
    <cellStyle name="Normal 10 2" xfId="26"/>
    <cellStyle name="Normal 10 2 10" xfId="1042"/>
    <cellStyle name="Normal 10 2 11" xfId="1140"/>
    <cellStyle name="Normal 10 2 12" xfId="1125"/>
    <cellStyle name="Normal 10 2 2" xfId="39"/>
    <cellStyle name="Normal 10 2 2 2" xfId="851"/>
    <cellStyle name="Normal 10 2 2 3" xfId="923"/>
    <cellStyle name="Normal 10 2 3" xfId="297"/>
    <cellStyle name="Normal 10 2 4" xfId="298"/>
    <cellStyle name="Normal 10 2 5" xfId="299"/>
    <cellStyle name="Normal 10 2 6" xfId="300"/>
    <cellStyle name="Normal 10 2 7" xfId="301"/>
    <cellStyle name="Normal 10 2 8" xfId="302"/>
    <cellStyle name="Normal 10 2 9" xfId="303"/>
    <cellStyle name="Normal 10 3" xfId="35"/>
    <cellStyle name="Normal 10 3 2" xfId="304"/>
    <cellStyle name="Normal 10 3 3" xfId="305"/>
    <cellStyle name="Normal 10 3 4" xfId="1106"/>
    <cellStyle name="Normal 10 3 5" xfId="1224"/>
    <cellStyle name="Normal 10 3 6" xfId="1296"/>
    <cellStyle name="Normal 10 4" xfId="306"/>
    <cellStyle name="Normal 10 4 2" xfId="307"/>
    <cellStyle name="Normal 10 4 3" xfId="308"/>
    <cellStyle name="Normal 10 4 4" xfId="1114"/>
    <cellStyle name="Normal 10 4 5" xfId="1232"/>
    <cellStyle name="Normal 10 4 6" xfId="1304"/>
    <cellStyle name="Normal 10 5" xfId="309"/>
    <cellStyle name="Normal 10 6" xfId="310"/>
    <cellStyle name="Normal 10 7" xfId="311"/>
    <cellStyle name="Normal 10 8" xfId="312"/>
    <cellStyle name="Normal 10 9" xfId="313"/>
    <cellStyle name="Normal 11" xfId="51"/>
    <cellStyle name="Normal 11 2" xfId="38"/>
    <cellStyle name="Normal 11 2 2" xfId="314"/>
    <cellStyle name="Normal 11 2 3" xfId="315"/>
    <cellStyle name="Normal 11 2 4" xfId="316"/>
    <cellStyle name="Normal 11 2 5" xfId="857"/>
    <cellStyle name="Normal 11 2 5 2" xfId="1043"/>
    <cellStyle name="Normal 11 2 5 3" xfId="1343"/>
    <cellStyle name="Normal 11 2 6" xfId="1141"/>
    <cellStyle name="Normal 11 2 7" xfId="1124"/>
    <cellStyle name="Normal 11 2 8" xfId="920"/>
    <cellStyle name="Normal 11 3" xfId="52"/>
    <cellStyle name="Normal 11 3 2" xfId="858"/>
    <cellStyle name="Normal 11 3 3" xfId="919"/>
    <cellStyle name="Normal 11 4" xfId="990"/>
    <cellStyle name="Normal 11 5" xfId="1030"/>
    <cellStyle name="Normal 11 6" xfId="1169"/>
    <cellStyle name="Normal 12" xfId="53"/>
    <cellStyle name="Normal 12 2" xfId="54"/>
    <cellStyle name="Normal 12 2 2" xfId="317"/>
    <cellStyle name="Normal 12 2 2 2" xfId="318"/>
    <cellStyle name="Normal 12 2 2 3" xfId="319"/>
    <cellStyle name="Normal 12 2 3" xfId="320"/>
    <cellStyle name="Normal 12 2 4" xfId="321"/>
    <cellStyle name="Normal 12 2 5" xfId="322"/>
    <cellStyle name="Normal 12 2 6" xfId="1044"/>
    <cellStyle name="Normal 12 2 7" xfId="1142"/>
    <cellStyle name="Normal 12 2 8" xfId="1123"/>
    <cellStyle name="Normal 12 3" xfId="323"/>
    <cellStyle name="Normal 12 3 2" xfId="324"/>
    <cellStyle name="Normal 12 3 2 2" xfId="325"/>
    <cellStyle name="Normal 12 3 2 3" xfId="326"/>
    <cellStyle name="Normal 12 3 3" xfId="327"/>
    <cellStyle name="Normal 12 3 4" xfId="328"/>
    <cellStyle name="Normal 12 3 5" xfId="1107"/>
    <cellStyle name="Normal 12 3 6" xfId="1225"/>
    <cellStyle name="Normal 12 3 7" xfId="1297"/>
    <cellStyle name="Normal 12 4" xfId="329"/>
    <cellStyle name="Normal 12 4 2" xfId="330"/>
    <cellStyle name="Normal 12 4 3" xfId="331"/>
    <cellStyle name="Normal 12 4 4" xfId="1115"/>
    <cellStyle name="Normal 12 4 5" xfId="1233"/>
    <cellStyle name="Normal 12 4 6" xfId="1305"/>
    <cellStyle name="Normal 13" xfId="11"/>
    <cellStyle name="Normal 13 10" xfId="913"/>
    <cellStyle name="Normal 13 2" xfId="55"/>
    <cellStyle name="Normal 13 2 2" xfId="56"/>
    <cellStyle name="Normal 13 2 2 2" xfId="332"/>
    <cellStyle name="Normal 13 2 2 3" xfId="333"/>
    <cellStyle name="Normal 13 2 3" xfId="334"/>
    <cellStyle name="Normal 13 2 3 2" xfId="335"/>
    <cellStyle name="Normal 13 2 3 3" xfId="336"/>
    <cellStyle name="Normal 13 2 4" xfId="337"/>
    <cellStyle name="Normal 13 2 4 2" xfId="338"/>
    <cellStyle name="Normal 13 2 4 3" xfId="339"/>
    <cellStyle name="Normal 13 2 5" xfId="340"/>
    <cellStyle name="Normal 13 2 6" xfId="341"/>
    <cellStyle name="Normal 13 2 7" xfId="1108"/>
    <cellStyle name="Normal 13 2 8" xfId="1226"/>
    <cellStyle name="Normal 13 2 9" xfId="1298"/>
    <cellStyle name="Normal 13 3" xfId="342"/>
    <cellStyle name="Normal 13 3 2" xfId="343"/>
    <cellStyle name="Normal 13 3 2 2" xfId="344"/>
    <cellStyle name="Normal 13 3 2 3" xfId="345"/>
    <cellStyle name="Normal 13 3 3" xfId="346"/>
    <cellStyle name="Normal 13 3 4" xfId="347"/>
    <cellStyle name="Normal 13 3 5" xfId="1116"/>
    <cellStyle name="Normal 13 3 6" xfId="1234"/>
    <cellStyle name="Normal 13 3 7" xfId="1306"/>
    <cellStyle name="Normal 13 4" xfId="348"/>
    <cellStyle name="Normal 13 4 2" xfId="349"/>
    <cellStyle name="Normal 13 4 3" xfId="350"/>
    <cellStyle name="Normal 13 5" xfId="351"/>
    <cellStyle name="Normal 13 5 2" xfId="352"/>
    <cellStyle name="Normal 13 5 3" xfId="353"/>
    <cellStyle name="Normal 13 6" xfId="354"/>
    <cellStyle name="Normal 13 7" xfId="860"/>
    <cellStyle name="Normal 13 7 2" xfId="1045"/>
    <cellStyle name="Normal 13 7 3" xfId="1344"/>
    <cellStyle name="Normal 13 8" xfId="1143"/>
    <cellStyle name="Normal 13 9" xfId="1122"/>
    <cellStyle name="Normal 14" xfId="57"/>
    <cellStyle name="Normal 14 2" xfId="355"/>
    <cellStyle name="Normal 14 2 2" xfId="356"/>
    <cellStyle name="Normal 14 2 3" xfId="357"/>
    <cellStyle name="Normal 14 2 4" xfId="1111"/>
    <cellStyle name="Normal 14 2 5" xfId="1229"/>
    <cellStyle name="Normal 14 2 6" xfId="1301"/>
    <cellStyle name="Normal 14 3" xfId="358"/>
    <cellStyle name="Normal 14 3 2" xfId="1119"/>
    <cellStyle name="Normal 14 3 3" xfId="1237"/>
    <cellStyle name="Normal 14 3 4" xfId="1309"/>
    <cellStyle name="Normal 14 4" xfId="1068"/>
    <cellStyle name="Normal 14 5" xfId="1176"/>
    <cellStyle name="Normal 14 6" xfId="1252"/>
    <cellStyle name="Normal 15" xfId="58"/>
    <cellStyle name="Normal 15 2" xfId="359"/>
    <cellStyle name="Normal 15 3" xfId="360"/>
    <cellStyle name="Normal 15 4" xfId="361"/>
    <cellStyle name="Normal 15 5" xfId="108"/>
    <cellStyle name="Normal 15 6" xfId="863"/>
    <cellStyle name="Normal 15 7" xfId="909"/>
    <cellStyle name="Normal 16" xfId="59"/>
    <cellStyle name="Normal 16 2" xfId="865"/>
    <cellStyle name="Normal 16 3" xfId="907"/>
    <cellStyle name="Normal 17" xfId="60"/>
    <cellStyle name="Normal 17 2" xfId="866"/>
    <cellStyle name="Normal 17 3" xfId="906"/>
    <cellStyle name="Normal 18" xfId="31"/>
    <cellStyle name="Normal 18 2" xfId="61"/>
    <cellStyle name="Normal 18 2 2" xfId="868"/>
    <cellStyle name="Normal 18 2 3" xfId="904"/>
    <cellStyle name="Normal 18 3" xfId="62"/>
    <cellStyle name="Normal 18 3 2" xfId="869"/>
    <cellStyle name="Normal 18 3 3" xfId="903"/>
    <cellStyle name="Normal 18 4" xfId="362"/>
    <cellStyle name="Normal 18 5" xfId="363"/>
    <cellStyle name="Normal 18 6" xfId="364"/>
    <cellStyle name="Normal 18 7" xfId="867"/>
    <cellStyle name="Normal 18 8" xfId="905"/>
    <cellStyle name="Normal 19" xfId="63"/>
    <cellStyle name="Normal 19 2" xfId="870"/>
    <cellStyle name="Normal 19 3" xfId="902"/>
    <cellStyle name="Normal 2" xfId="3"/>
    <cellStyle name="Normal 2 10" xfId="365"/>
    <cellStyle name="Normal 2 10 10" xfId="1179"/>
    <cellStyle name="Normal 2 10 11" xfId="1255"/>
    <cellStyle name="Normal 2 10 2" xfId="366"/>
    <cellStyle name="Normal 2 10 2 2" xfId="367"/>
    <cellStyle name="Normal 2 10 2 2 2" xfId="368"/>
    <cellStyle name="Normal 2 10 2 2 2 2 2 8" xfId="805"/>
    <cellStyle name="Normal 2 10 2 2 3" xfId="369"/>
    <cellStyle name="Normal 2 10 2 3" xfId="370"/>
    <cellStyle name="Normal 2 10 2 3 2" xfId="371"/>
    <cellStyle name="Normal 2 10 2 3 3" xfId="372"/>
    <cellStyle name="Normal 2 10 2 4" xfId="373"/>
    <cellStyle name="Normal 2 10 2 5" xfId="374"/>
    <cellStyle name="Normal 2 10 2 6" xfId="375"/>
    <cellStyle name="Normal 2 10 2 7" xfId="376"/>
    <cellStyle name="Normal 2 10 2 8" xfId="377"/>
    <cellStyle name="Normal 2 10 3" xfId="378"/>
    <cellStyle name="Normal 2 10 3 2" xfId="379"/>
    <cellStyle name="Normal 2 10 3 3" xfId="380"/>
    <cellStyle name="Normal 2 10 4" xfId="381"/>
    <cellStyle name="Normal 2 10 5" xfId="382"/>
    <cellStyle name="Normal 2 10 6" xfId="383"/>
    <cellStyle name="Normal 2 10 7" xfId="384"/>
    <cellStyle name="Normal 2 10 8" xfId="385"/>
    <cellStyle name="Normal 2 10 9" xfId="1070"/>
    <cellStyle name="Normal 2 11" xfId="386"/>
    <cellStyle name="Normal 2 11 2" xfId="387"/>
    <cellStyle name="Normal 2 11 3" xfId="388"/>
    <cellStyle name="Normal 2 11 4" xfId="1103"/>
    <cellStyle name="Normal 2 11 5" xfId="1220"/>
    <cellStyle name="Normal 2 11 6" xfId="1292"/>
    <cellStyle name="Normal 2 12" xfId="389"/>
    <cellStyle name="Normal 2 12 2" xfId="390"/>
    <cellStyle name="Normal 2 12 3" xfId="391"/>
    <cellStyle name="Normal 2 13" xfId="109"/>
    <cellStyle name="Normal 2 14" xfId="392"/>
    <cellStyle name="Normal 2 15" xfId="393"/>
    <cellStyle name="Normal 2 16" xfId="394"/>
    <cellStyle name="Normal 2 17" xfId="395"/>
    <cellStyle name="Normal 2 18" xfId="396"/>
    <cellStyle name="Normal 2 19" xfId="397"/>
    <cellStyle name="Normal 2 2" xfId="7"/>
    <cellStyle name="Normal 2 2 10" xfId="398"/>
    <cellStyle name="Normal 2 2 11" xfId="399"/>
    <cellStyle name="Normal 2 2 12" xfId="400"/>
    <cellStyle name="Normal 2 2 13" xfId="401"/>
    <cellStyle name="Normal 2 2 14" xfId="402"/>
    <cellStyle name="Normal 2 2 15" xfId="403"/>
    <cellStyle name="Normal 2 2 16" xfId="877"/>
    <cellStyle name="Normal 2 2 16 2" xfId="989"/>
    <cellStyle name="Normal 2 2 16 3" xfId="1327"/>
    <cellStyle name="Normal 2 2 17" xfId="1033"/>
    <cellStyle name="Normal 2 2 18" xfId="1170"/>
    <cellStyle name="Normal 2 2 19" xfId="895"/>
    <cellStyle name="Normal 2 2 2" xfId="64"/>
    <cellStyle name="Normal 2 2 2 10" xfId="1121"/>
    <cellStyle name="Normal 2 2 2 2" xfId="37"/>
    <cellStyle name="Normal 2 2 2 2 2" xfId="404"/>
    <cellStyle name="Normal 2 2 2 2 2 2" xfId="405"/>
    <cellStyle name="Normal 2 2 2 2 2 3" xfId="406"/>
    <cellStyle name="Normal 2 2 2 2 3" xfId="407"/>
    <cellStyle name="Normal 2 2 2 2 4" xfId="408"/>
    <cellStyle name="Normal 2 2 2 2 5" xfId="878"/>
    <cellStyle name="Normal 2 2 2 2 5 2" xfId="1047"/>
    <cellStyle name="Normal 2 2 2 2 5 3" xfId="1345"/>
    <cellStyle name="Normal 2 2 2 2 6" xfId="1145"/>
    <cellStyle name="Normal 2 2 2 2 7" xfId="1120"/>
    <cellStyle name="Normal 2 2 2 2 8" xfId="893"/>
    <cellStyle name="Normal 2 2 2 3" xfId="409"/>
    <cellStyle name="Normal 2 2 2 3 2" xfId="1091"/>
    <cellStyle name="Normal 2 2 2 3 3" xfId="1206"/>
    <cellStyle name="Normal 2 2 2 3 4" xfId="1280"/>
    <cellStyle name="Normal 2 2 2 4" xfId="410"/>
    <cellStyle name="Normal 2 2 2 4 2" xfId="1085"/>
    <cellStyle name="Normal 2 2 2 4 3" xfId="1196"/>
    <cellStyle name="Normal 2 2 2 4 4" xfId="1270"/>
    <cellStyle name="Normal 2 2 2 5" xfId="411"/>
    <cellStyle name="Normal 2 2 2 6" xfId="412"/>
    <cellStyle name="Normal 2 2 2 7" xfId="413"/>
    <cellStyle name="Normal 2 2 2 8" xfId="1046"/>
    <cellStyle name="Normal 2 2 2 9" xfId="1144"/>
    <cellStyle name="Normal 2 2 3" xfId="29"/>
    <cellStyle name="Normal 2 2 3 10" xfId="1146"/>
    <cellStyle name="Normal 2 2 3 11" xfId="1005"/>
    <cellStyle name="Normal 2 2 3 12" xfId="985"/>
    <cellStyle name="Normal 2 2 3 2" xfId="414"/>
    <cellStyle name="Normal 2 2 3 3" xfId="415"/>
    <cellStyle name="Normal 2 2 3 4" xfId="416"/>
    <cellStyle name="Normal 2 2 3 5" xfId="417"/>
    <cellStyle name="Normal 2 2 3 6" xfId="418"/>
    <cellStyle name="Normal 2 2 3 7" xfId="419"/>
    <cellStyle name="Normal 2 2 3 8" xfId="420"/>
    <cellStyle name="Normal 2 2 3 9" xfId="879"/>
    <cellStyle name="Normal 2 2 3 9 2" xfId="1048"/>
    <cellStyle name="Normal 2 2 3 9 3" xfId="1346"/>
    <cellStyle name="Normal 2 2 4" xfId="36"/>
    <cellStyle name="Normal 2 2 4 2" xfId="421"/>
    <cellStyle name="Normal 2 2 4 2 2" xfId="422"/>
    <cellStyle name="Normal 2 2 4 2 3" xfId="423"/>
    <cellStyle name="Normal 2 2 4 3" xfId="424"/>
    <cellStyle name="Normal 2 2 4 3 2" xfId="425"/>
    <cellStyle name="Normal 2 2 4 3 3" xfId="426"/>
    <cellStyle name="Normal 2 2 4 4" xfId="880"/>
    <cellStyle name="Normal 2 2 4 4 2" xfId="1049"/>
    <cellStyle name="Normal 2 2 4 4 3" xfId="1347"/>
    <cellStyle name="Normal 2 2 4 5" xfId="1147"/>
    <cellStyle name="Normal 2 2 4 6" xfId="1006"/>
    <cellStyle name="Normal 2 2 4 7" xfId="892"/>
    <cellStyle name="Normal 2 2 5" xfId="427"/>
    <cellStyle name="Normal 2 2 5 2" xfId="428"/>
    <cellStyle name="Normal 2 2 5 3" xfId="429"/>
    <cellStyle name="Normal 2 2 5 4" xfId="430"/>
    <cellStyle name="Normal 2 2 5 5" xfId="431"/>
    <cellStyle name="Normal 2 2 5 6" xfId="1071"/>
    <cellStyle name="Normal 2 2 5 7" xfId="1180"/>
    <cellStyle name="Normal 2 2 5 8" xfId="1256"/>
    <cellStyle name="Normal 2 2 6" xfId="432"/>
    <cellStyle name="Normal 2 2 6 2" xfId="1102"/>
    <cellStyle name="Normal 2 2 6 3" xfId="1219"/>
    <cellStyle name="Normal 2 2 6 4" xfId="1291"/>
    <cellStyle name="Normal 2 2 7" xfId="433"/>
    <cellStyle name="Normal 2 2 8" xfId="434"/>
    <cellStyle name="Normal 2 2 9" xfId="435"/>
    <cellStyle name="Normal 2 20" xfId="871"/>
    <cellStyle name="Normal 2 20 2" xfId="992"/>
    <cellStyle name="Normal 2 20 3" xfId="1329"/>
    <cellStyle name="Normal 2 21" xfId="436"/>
    <cellStyle name="Normal 2 22" xfId="1028"/>
    <cellStyle name="Normal 2 23" xfId="1014"/>
    <cellStyle name="Normal 2 24" xfId="901"/>
    <cellStyle name="Normal 2 3" xfId="12"/>
    <cellStyle name="Normal 2 3 10" xfId="437"/>
    <cellStyle name="Normal 2 3 11" xfId="438"/>
    <cellStyle name="Normal 2 3 12" xfId="100"/>
    <cellStyle name="Normal 2 3 12 2" xfId="988"/>
    <cellStyle name="Normal 2 3 12 3" xfId="1326"/>
    <cellStyle name="Normal 2 3 13" xfId="881"/>
    <cellStyle name="Normal 2 3 13 2" xfId="993"/>
    <cellStyle name="Normal 2 3 13 3" xfId="1330"/>
    <cellStyle name="Normal 2 3 14" xfId="1027"/>
    <cellStyle name="Normal 2 3 15" xfId="1031"/>
    <cellStyle name="Normal 2 3 16" xfId="891"/>
    <cellStyle name="Normal 2 3 2" xfId="40"/>
    <cellStyle name="Normal 2 3 2 2" xfId="439"/>
    <cellStyle name="Normal 2 3 2 2 10" xfId="1067"/>
    <cellStyle name="Normal 2 3 2 2 11" xfId="1175"/>
    <cellStyle name="Normal 2 3 2 2 12" xfId="1251"/>
    <cellStyle name="Normal 2 3 2 2 2" xfId="117"/>
    <cellStyle name="Normal 2 3 2 2 3" xfId="440"/>
    <cellStyle name="Normal 2 3 2 2 4" xfId="441"/>
    <cellStyle name="Normal 2 3 2 2 5" xfId="442"/>
    <cellStyle name="Normal 2 3 2 2 6" xfId="443"/>
    <cellStyle name="Normal 2 3 2 2 7" xfId="444"/>
    <cellStyle name="Normal 2 3 2 2 8" xfId="445"/>
    <cellStyle name="Normal 2 3 2 2 9" xfId="446"/>
    <cellStyle name="Normal 2 3 2 3" xfId="447"/>
    <cellStyle name="Normal 2 3 2 3 2" xfId="448"/>
    <cellStyle name="Normal 2 3 2 3 3" xfId="449"/>
    <cellStyle name="Normal 2 3 2 4" xfId="809"/>
    <cellStyle name="Normal 2 3 2 4 2" xfId="1004"/>
    <cellStyle name="Normal 2 3 2 4 3" xfId="1336"/>
    <cellStyle name="Normal 2 3 2 5" xfId="450"/>
    <cellStyle name="Normal 2 3 2 6" xfId="1013"/>
    <cellStyle name="Normal 2 3 2 7" xfId="1021"/>
    <cellStyle name="Normal 2 3 2 8" xfId="984"/>
    <cellStyle name="Normal 2 3 3" xfId="41"/>
    <cellStyle name="Normal 2 3 3 2" xfId="1072"/>
    <cellStyle name="Normal 2 3 3 3" xfId="1181"/>
    <cellStyle name="Normal 2 3 3 4" xfId="1257"/>
    <cellStyle name="Normal 2 3 4" xfId="110"/>
    <cellStyle name="Normal 2 3 4 2" xfId="886"/>
    <cellStyle name="Normal 2 3 4 2 2" xfId="1101"/>
    <cellStyle name="Normal 2 3 4 2 3" xfId="1373"/>
    <cellStyle name="Normal 2 3 4 3" xfId="1218"/>
    <cellStyle name="Normal 2 3 4 4" xfId="1290"/>
    <cellStyle name="Normal 2 3 4 5" xfId="986"/>
    <cellStyle name="Normal 2 3 5" xfId="111"/>
    <cellStyle name="Normal 2 3 5 2" xfId="451"/>
    <cellStyle name="Normal 2 3 5 3" xfId="452"/>
    <cellStyle name="Normal 2 3 5 4" xfId="887"/>
    <cellStyle name="Normal 2 3 5 5" xfId="885"/>
    <cellStyle name="Normal 2 3 6" xfId="112"/>
    <cellStyle name="Normal 2 3 6 2" xfId="888"/>
    <cellStyle name="Normal 2 3 6 3" xfId="884"/>
    <cellStyle name="Normal 2 3 7" xfId="453"/>
    <cellStyle name="Normal 2 3 8" xfId="454"/>
    <cellStyle name="Normal 2 3 9" xfId="455"/>
    <cellStyle name="Normal 2 4" xfId="65"/>
    <cellStyle name="Normal 2 4 10" xfId="1032"/>
    <cellStyle name="Normal 2 4 11" xfId="883"/>
    <cellStyle name="Normal 2 4 2" xfId="102"/>
    <cellStyle name="Normal 2 4 2 2" xfId="456"/>
    <cellStyle name="Normal 2 4 2 2 2" xfId="457"/>
    <cellStyle name="Normal 2 4 2 2 3" xfId="458"/>
    <cellStyle name="Normal 2 4 2 3" xfId="459"/>
    <cellStyle name="Normal 2 4 2 4" xfId="460"/>
    <cellStyle name="Normal 2 4 2 5" xfId="890"/>
    <cellStyle name="Normal 2 4 2 6" xfId="882"/>
    <cellStyle name="Normal 2 4 3" xfId="461"/>
    <cellStyle name="Normal 2 4 3 2" xfId="462"/>
    <cellStyle name="Normal 2 4 3 3" xfId="463"/>
    <cellStyle name="Normal 2 4 4" xfId="464"/>
    <cellStyle name="Normal 2 4 4 2" xfId="465"/>
    <cellStyle name="Normal 2 4 4 3" xfId="466"/>
    <cellStyle name="Normal 2 4 5" xfId="467"/>
    <cellStyle name="Normal 2 4 6" xfId="468"/>
    <cellStyle name="Normal 2 4 7" xfId="469"/>
    <cellStyle name="Normal 2 4 8" xfId="889"/>
    <cellStyle name="Normal 2 4 8 2" xfId="994"/>
    <cellStyle name="Normal 2 4 8 3" xfId="1331"/>
    <cellStyle name="Normal 2 4 9" xfId="1026"/>
    <cellStyle name="Normal 2 5" xfId="33"/>
    <cellStyle name="Normal 2 5 10" xfId="1025"/>
    <cellStyle name="Normal 2 5 11" xfId="1017"/>
    <cellStyle name="Normal 2 5 12" xfId="981"/>
    <cellStyle name="Normal 2 5 2" xfId="470"/>
    <cellStyle name="Normal 2 5 2 2" xfId="471"/>
    <cellStyle name="Normal 2 5 2 2 2" xfId="472"/>
    <cellStyle name="Normal 2 5 2 2 3" xfId="473"/>
    <cellStyle name="Normal 2 5 2 3" xfId="474"/>
    <cellStyle name="Normal 2 5 2 3 2" xfId="475"/>
    <cellStyle name="Normal 2 5 2 3 3" xfId="476"/>
    <cellStyle name="Normal 2 5 3" xfId="477"/>
    <cellStyle name="Normal 2 5 3 2" xfId="478"/>
    <cellStyle name="Normal 2 5 3 3" xfId="479"/>
    <cellStyle name="Normal 2 5 4" xfId="480"/>
    <cellStyle name="Normal 2 5 4 2" xfId="481"/>
    <cellStyle name="Normal 2 5 4 3" xfId="482"/>
    <cellStyle name="Normal 2 5 5" xfId="483"/>
    <cellStyle name="Normal 2 5 6" xfId="484"/>
    <cellStyle name="Normal 2 5 7" xfId="485"/>
    <cellStyle name="Normal 2 5 8" xfId="98"/>
    <cellStyle name="Normal 2 5 9" xfId="811"/>
    <cellStyle name="Normal 2 5 9 2" xfId="995"/>
    <cellStyle name="Normal 2 5 9 3" xfId="1332"/>
    <cellStyle name="Normal 2 6" xfId="66"/>
    <cellStyle name="Normal 2 6 10" xfId="1148"/>
    <cellStyle name="Normal 2 6 11" xfId="1007"/>
    <cellStyle name="Normal 2 6 2" xfId="486"/>
    <cellStyle name="Normal 2 6 2 2" xfId="487"/>
    <cellStyle name="Normal 2 6 2 3" xfId="488"/>
    <cellStyle name="Normal 2 6 2 4" xfId="489"/>
    <cellStyle name="Normal 2 6 2 5" xfId="490"/>
    <cellStyle name="Normal 2 6 3" xfId="491"/>
    <cellStyle name="Normal 2 6 3 2" xfId="492"/>
    <cellStyle name="Normal 2 6 3 3" xfId="493"/>
    <cellStyle name="Normal 2 6 4" xfId="494"/>
    <cellStyle name="Normal 2 6 5" xfId="495"/>
    <cellStyle name="Normal 2 6 6" xfId="496"/>
    <cellStyle name="Normal 2 6 7" xfId="497"/>
    <cellStyle name="Normal 2 6 8" xfId="498"/>
    <cellStyle name="Normal 2 6 9" xfId="1050"/>
    <cellStyle name="Normal 2 7" xfId="67"/>
    <cellStyle name="Normal 2 7 2" xfId="499"/>
    <cellStyle name="Normal 2 7 2 2" xfId="500"/>
    <cellStyle name="Normal 2 7 2 2 2" xfId="501"/>
    <cellStyle name="Normal 2 7 2 2 3" xfId="502"/>
    <cellStyle name="Normal 2 7 2 3" xfId="503"/>
    <cellStyle name="Normal 2 7 2 4" xfId="504"/>
    <cellStyle name="Normal 2 7 3" xfId="505"/>
    <cellStyle name="Normal 2 7 3 2" xfId="506"/>
    <cellStyle name="Normal 2 7 3 3" xfId="507"/>
    <cellStyle name="Normal 2 7 4" xfId="508"/>
    <cellStyle name="Normal 2 7 5" xfId="894"/>
    <cellStyle name="Normal 2 7 6" xfId="1149"/>
    <cellStyle name="Normal 2 7 7" xfId="1008"/>
    <cellStyle name="Normal 2 7 8" xfId="876"/>
    <cellStyle name="Normal 2 8" xfId="68"/>
    <cellStyle name="Normal 2 8 2" xfId="509"/>
    <cellStyle name="Normal 2 8 2 2" xfId="510"/>
    <cellStyle name="Normal 2 8 2 3" xfId="511"/>
    <cellStyle name="Normal 2 8 3" xfId="512"/>
    <cellStyle name="Normal 2 8 3 2" xfId="513"/>
    <cellStyle name="Normal 2 8 3 3" xfId="514"/>
    <cellStyle name="Normal 2 8 4" xfId="515"/>
    <cellStyle name="Normal 2 8 5" xfId="896"/>
    <cellStyle name="Normal 2 8 6" xfId="1150"/>
    <cellStyle name="Normal 2 8 7" xfId="1009"/>
    <cellStyle name="Normal 2 8 8" xfId="875"/>
    <cellStyle name="Normal 2 9" xfId="32"/>
    <cellStyle name="Normal 2 9 2" xfId="516"/>
    <cellStyle name="Normal 2 9 2 2" xfId="517"/>
    <cellStyle name="Normal 2 9 2 3" xfId="518"/>
    <cellStyle name="Normal 2 9 3" xfId="519"/>
    <cellStyle name="Normal 2 9 4" xfId="520"/>
    <cellStyle name="Normal 2 9 5" xfId="897"/>
    <cellStyle name="Normal 2 9 6" xfId="874"/>
    <cellStyle name="Normal 20" xfId="69"/>
    <cellStyle name="Normal 20 2" xfId="898"/>
    <cellStyle name="Normal 20 3" xfId="873"/>
    <cellStyle name="Normal 21" xfId="70"/>
    <cellStyle name="Normal 21 2" xfId="899"/>
    <cellStyle name="Normal 21 3" xfId="872"/>
    <cellStyle name="Normal 22" xfId="71"/>
    <cellStyle name="Normal 23" xfId="72"/>
    <cellStyle name="Normal 24" xfId="73"/>
    <cellStyle name="Normal 25" xfId="74"/>
    <cellStyle name="Normal 26" xfId="30"/>
    <cellStyle name="Normal 27" xfId="118"/>
    <cellStyle name="Normal 28" xfId="808"/>
    <cellStyle name="Normal 29" xfId="1034"/>
    <cellStyle name="Normal 3" xfId="13"/>
    <cellStyle name="Normal 3 10" xfId="521"/>
    <cellStyle name="Normal 3 11" xfId="522"/>
    <cellStyle name="Normal 3 12" xfId="523"/>
    <cellStyle name="Normal 3 13" xfId="524"/>
    <cellStyle name="Normal 3 14" xfId="996"/>
    <cellStyle name="Normal 3 15" xfId="1024"/>
    <cellStyle name="Normal 3 16" xfId="1210"/>
    <cellStyle name="Normal 3 2" xfId="75"/>
    <cellStyle name="Normal 3 2 10" xfId="1023"/>
    <cellStyle name="Normal 3 2 11" xfId="1167"/>
    <cellStyle name="Normal 3 2 12" xfId="864"/>
    <cellStyle name="Normal 3 2 2" xfId="76"/>
    <cellStyle name="Normal 3 2 2 2" xfId="525"/>
    <cellStyle name="Normal 3 2 2 2 2" xfId="526"/>
    <cellStyle name="Normal 3 2 2 2 3" xfId="527"/>
    <cellStyle name="Normal 3 2 2 2 4" xfId="113"/>
    <cellStyle name="Normal 3 2 2 2 5" xfId="528"/>
    <cellStyle name="Normal 3 2 2 2 6" xfId="529"/>
    <cellStyle name="Normal 3 2 2 3" xfId="530"/>
    <cellStyle name="Normal 3 2 2 3 2" xfId="531"/>
    <cellStyle name="Normal 3 2 2 3 3" xfId="532"/>
    <cellStyle name="Normal 3 2 2 4" xfId="533"/>
    <cellStyle name="Normal 3 2 2 4 2" xfId="534"/>
    <cellStyle name="Normal 3 2 2 4 3" xfId="535"/>
    <cellStyle name="Normal 3 2 3" xfId="536"/>
    <cellStyle name="Normal 3 2 3 2" xfId="77"/>
    <cellStyle name="Normal 3 2 3 2 2" xfId="537"/>
    <cellStyle name="Normal 3 2 3 2 3" xfId="538"/>
    <cellStyle name="Normal 3 2 3 2 4" xfId="908"/>
    <cellStyle name="Normal 3 2 3 2 5" xfId="862"/>
    <cellStyle name="Normal 3 2 3 3" xfId="539"/>
    <cellStyle name="Normal 3 2 3 4" xfId="540"/>
    <cellStyle name="Normal 3 2 3 5" xfId="1092"/>
    <cellStyle name="Normal 3 2 3 6" xfId="1207"/>
    <cellStyle name="Normal 3 2 3 7" xfId="1281"/>
    <cellStyle name="Normal 3 2 4" xfId="541"/>
    <cellStyle name="Normal 3 2 4 2" xfId="542"/>
    <cellStyle name="Normal 3 2 4 3" xfId="543"/>
    <cellStyle name="Normal 3 2 5" xfId="544"/>
    <cellStyle name="Normal 3 2 6" xfId="545"/>
    <cellStyle name="Normal 3 2 7" xfId="546"/>
    <cellStyle name="Normal 3 2 8" xfId="547"/>
    <cellStyle name="Normal 3 2 9" xfId="900"/>
    <cellStyle name="Normal 3 2 9 2" xfId="997"/>
    <cellStyle name="Normal 3 2 9 3" xfId="1333"/>
    <cellStyle name="Normal 3 3" xfId="78"/>
    <cellStyle name="Normal 3 3 10" xfId="861"/>
    <cellStyle name="Normal 3 3 2" xfId="548"/>
    <cellStyle name="Normal 3 3 2 2" xfId="549"/>
    <cellStyle name="Normal 3 3 2 2 2" xfId="1110"/>
    <cellStyle name="Normal 3 3 2 2 3" xfId="1228"/>
    <cellStyle name="Normal 3 3 2 2 4" xfId="1300"/>
    <cellStyle name="Normal 3 3 2 3" xfId="550"/>
    <cellStyle name="Normal 3 3 2 3 2" xfId="1118"/>
    <cellStyle name="Normal 3 3 2 3 3" xfId="1236"/>
    <cellStyle name="Normal 3 3 2 3 4" xfId="1308"/>
    <cellStyle name="Normal 3 3 2 4" xfId="551"/>
    <cellStyle name="Normal 3 3 2 5" xfId="552"/>
    <cellStyle name="Normal 3 3 2 6" xfId="553"/>
    <cellStyle name="Normal 3 3 2 7" xfId="1002"/>
    <cellStyle name="Normal 3 3 2 8" xfId="1016"/>
    <cellStyle name="Normal 3 3 2 9" xfId="1156"/>
    <cellStyle name="Normal 3 3 3" xfId="554"/>
    <cellStyle name="Normal 3 3 3 2" xfId="555"/>
    <cellStyle name="Normal 3 3 3 3" xfId="556"/>
    <cellStyle name="Normal 3 3 3 4" xfId="1109"/>
    <cellStyle name="Normal 3 3 3 5" xfId="1227"/>
    <cellStyle name="Normal 3 3 3 6" xfId="1299"/>
    <cellStyle name="Normal 3 3 4" xfId="557"/>
    <cellStyle name="Normal 3 3 4 2" xfId="1117"/>
    <cellStyle name="Normal 3 3 4 3" xfId="1235"/>
    <cellStyle name="Normal 3 3 4 4" xfId="1307"/>
    <cellStyle name="Normal 3 3 5" xfId="558"/>
    <cellStyle name="Normal 3 3 6" xfId="559"/>
    <cellStyle name="Normal 3 3 7" xfId="910"/>
    <cellStyle name="Normal 3 3 7 2" xfId="998"/>
    <cellStyle name="Normal 3 3 7 3" xfId="1334"/>
    <cellStyle name="Normal 3 3 8" xfId="1022"/>
    <cellStyle name="Normal 3 3 9" xfId="1191"/>
    <cellStyle name="Normal 3 4" xfId="79"/>
    <cellStyle name="Normal 3 4 2" xfId="560"/>
    <cellStyle name="Normal 3 4 3" xfId="561"/>
    <cellStyle name="Normal 3 5" xfId="80"/>
    <cellStyle name="Normal 3 5 2" xfId="562"/>
    <cellStyle name="Normal 3 5 2 2" xfId="563"/>
    <cellStyle name="Normal 3 5 2 3" xfId="564"/>
    <cellStyle name="Normal 3 5 3" xfId="565"/>
    <cellStyle name="Normal 3 5 4" xfId="566"/>
    <cellStyle name="Normal 3 5 5" xfId="911"/>
    <cellStyle name="Normal 3 5 5 2" xfId="1073"/>
    <cellStyle name="Normal 3 5 5 3" xfId="1357"/>
    <cellStyle name="Normal 3 5 6" xfId="1182"/>
    <cellStyle name="Normal 3 5 7" xfId="1258"/>
    <cellStyle name="Normal 3 5 8" xfId="859"/>
    <cellStyle name="Normal 3 6" xfId="81"/>
    <cellStyle name="Normal 3 6 10" xfId="987"/>
    <cellStyle name="Normal 3 6 2" xfId="567"/>
    <cellStyle name="Normal 3 6 3" xfId="568"/>
    <cellStyle name="Normal 3 6 4" xfId="569"/>
    <cellStyle name="Normal 3 6 5" xfId="570"/>
    <cellStyle name="Normal 3 6 6" xfId="571"/>
    <cellStyle name="Normal 3 6 7" xfId="912"/>
    <cellStyle name="Normal 3 6 7 2" xfId="1100"/>
    <cellStyle name="Normal 3 6 7 3" xfId="1372"/>
    <cellStyle name="Normal 3 6 8" xfId="1217"/>
    <cellStyle name="Normal 3 6 9" xfId="1289"/>
    <cellStyle name="Normal 3 7" xfId="82"/>
    <cellStyle name="Normal 3 7 2" xfId="572"/>
    <cellStyle name="Normal 3 7 3" xfId="573"/>
    <cellStyle name="Normal 3 7 4" xfId="574"/>
    <cellStyle name="Normal 3 7 5" xfId="914"/>
    <cellStyle name="Normal 3 7 6" xfId="856"/>
    <cellStyle name="Normal 3 8" xfId="83"/>
    <cellStyle name="Normal 3 8 2" xfId="575"/>
    <cellStyle name="Normal 3 8 3" xfId="576"/>
    <cellStyle name="Normal 3 8 4" xfId="577"/>
    <cellStyle name="Normal 3 8 5" xfId="915"/>
    <cellStyle name="Normal 3 8 6" xfId="855"/>
    <cellStyle name="Normal 3 9" xfId="84"/>
    <cellStyle name="Normal 3 9 2" xfId="578"/>
    <cellStyle name="Normal 3 9 3" xfId="579"/>
    <cellStyle name="Normal 3 9 4" xfId="580"/>
    <cellStyle name="Normal 3 9 5" xfId="916"/>
    <cellStyle name="Normal 3 9 6" xfId="854"/>
    <cellStyle name="Normal 30" xfId="1171"/>
    <cellStyle name="Normal 4" xfId="14"/>
    <cellStyle name="Normal 4 10" xfId="917"/>
    <cellStyle name="Normal 4 10 2" xfId="999"/>
    <cellStyle name="Normal 4 10 3" xfId="1335"/>
    <cellStyle name="Normal 4 11" xfId="1020"/>
    <cellStyle name="Normal 4 12" xfId="1209"/>
    <cellStyle name="Normal 4 13" xfId="853"/>
    <cellStyle name="Normal 4 2" xfId="85"/>
    <cellStyle name="Normal 4 2 10" xfId="581"/>
    <cellStyle name="Normal 4 2 11" xfId="582"/>
    <cellStyle name="Normal 4 2 12" xfId="918"/>
    <cellStyle name="Normal 4 2 12 2" xfId="1051"/>
    <cellStyle name="Normal 4 2 12 3" xfId="1348"/>
    <cellStyle name="Normal 4 2 13" xfId="1151"/>
    <cellStyle name="Normal 4 2 14" xfId="1010"/>
    <cellStyle name="Normal 4 2 15" xfId="852"/>
    <cellStyle name="Normal 4 2 2" xfId="583"/>
    <cellStyle name="Normal 4 2 2 2" xfId="584"/>
    <cellStyle name="Normal 4 2 2 2 2" xfId="585"/>
    <cellStyle name="Normal 4 2 2 2 3" xfId="586"/>
    <cellStyle name="Normal 4 2 2 3" xfId="587"/>
    <cellStyle name="Normal 4 2 2 4" xfId="588"/>
    <cellStyle name="Normal 4 2 2 5" xfId="1052"/>
    <cellStyle name="Normal 4 2 2 6" xfId="1152"/>
    <cellStyle name="Normal 4 2 2 7" xfId="1011"/>
    <cellStyle name="Normal 4 2 3" xfId="589"/>
    <cellStyle name="Normal 4 2 3 2" xfId="590"/>
    <cellStyle name="Normal 4 2 3 2 2" xfId="591"/>
    <cellStyle name="Normal 4 2 3 2 3" xfId="592"/>
    <cellStyle name="Normal 4 2 3 3" xfId="593"/>
    <cellStyle name="Normal 4 2 3 4" xfId="594"/>
    <cellStyle name="Normal 4 2 3 5" xfId="1053"/>
    <cellStyle name="Normal 4 2 3 6" xfId="1153"/>
    <cellStyle name="Normal 4 2 3 7" xfId="1012"/>
    <cellStyle name="Normal 4 2 4" xfId="101"/>
    <cellStyle name="Normal 4 2 4 10" xfId="849"/>
    <cellStyle name="Normal 4 2 4 2" xfId="595"/>
    <cellStyle name="Normal 4 2 4 2 2" xfId="596"/>
    <cellStyle name="Normal 4 2 4 2 3" xfId="597"/>
    <cellStyle name="Normal 4 2 4 3" xfId="598"/>
    <cellStyle name="Normal 4 2 4 3 2" xfId="599"/>
    <cellStyle name="Normal 4 2 4 3 3" xfId="600"/>
    <cellStyle name="Normal 4 2 4 4" xfId="601"/>
    <cellStyle name="Normal 4 2 4 5" xfId="602"/>
    <cellStyle name="Normal 4 2 4 6" xfId="603"/>
    <cellStyle name="Normal 4 2 4 7" xfId="921"/>
    <cellStyle name="Normal 4 2 4 7 2" xfId="1075"/>
    <cellStyle name="Normal 4 2 4 7 3" xfId="1359"/>
    <cellStyle name="Normal 4 2 4 8" xfId="1184"/>
    <cellStyle name="Normal 4 2 4 9" xfId="1260"/>
    <cellStyle name="Normal 4 2 5" xfId="604"/>
    <cellStyle name="Normal 4 2 5 2" xfId="1098"/>
    <cellStyle name="Normal 4 2 5 3" xfId="1215"/>
    <cellStyle name="Normal 4 2 5 4" xfId="1287"/>
    <cellStyle name="Normal 4 2 6" xfId="605"/>
    <cellStyle name="Normal 4 2 7" xfId="606"/>
    <cellStyle name="Normal 4 2 8" xfId="607"/>
    <cellStyle name="Normal 4 2 9" xfId="608"/>
    <cellStyle name="Normal 4 3" xfId="86"/>
    <cellStyle name="Normal 4 3 2" xfId="609"/>
    <cellStyle name="Normal 4 3 3" xfId="610"/>
    <cellStyle name="Normal 4 3 4" xfId="611"/>
    <cellStyle name="Normal 4 3 5" xfId="922"/>
    <cellStyle name="Normal 4 3 5 2" xfId="1074"/>
    <cellStyle name="Normal 4 3 5 3" xfId="1358"/>
    <cellStyle name="Normal 4 3 6" xfId="1183"/>
    <cellStyle name="Normal 4 3 7" xfId="1259"/>
    <cellStyle name="Normal 4 3 8" xfId="848"/>
    <cellStyle name="Normal 4 4" xfId="87"/>
    <cellStyle name="Normal 4 4 10" xfId="833"/>
    <cellStyle name="Normal 4 4 2" xfId="612"/>
    <cellStyle name="Normal 4 4 3" xfId="613"/>
    <cellStyle name="Normal 4 4 4" xfId="614"/>
    <cellStyle name="Normal 4 4 5" xfId="615"/>
    <cellStyle name="Normal 4 4 6" xfId="616"/>
    <cellStyle name="Normal 4 4 7" xfId="925"/>
    <cellStyle name="Normal 4 4 7 2" xfId="1099"/>
    <cellStyle name="Normal 4 4 7 3" xfId="1371"/>
    <cellStyle name="Normal 4 4 8" xfId="1216"/>
    <cellStyle name="Normal 4 4 9" xfId="1288"/>
    <cellStyle name="Normal 4 5" xfId="88"/>
    <cellStyle name="Normal 4 5 2" xfId="617"/>
    <cellStyle name="Normal 4 5 3" xfId="618"/>
    <cellStyle name="Normal 4 5 4" xfId="619"/>
    <cellStyle name="Normal 4 5 5" xfId="620"/>
    <cellStyle name="Normal 4 5 6" xfId="621"/>
    <cellStyle name="Normal 4 5 7" xfId="926"/>
    <cellStyle name="Normal 4 5 8" xfId="831"/>
    <cellStyle name="Normal 4 6" xfId="89"/>
    <cellStyle name="Normal 4 6 2" xfId="622"/>
    <cellStyle name="Normal 4 6 3" xfId="623"/>
    <cellStyle name="Normal 4 6 4" xfId="624"/>
    <cellStyle name="Normal 4 6 5" xfId="625"/>
    <cellStyle name="Normal 4 6 6" xfId="626"/>
    <cellStyle name="Normal 4 6 7" xfId="927"/>
    <cellStyle name="Normal 4 6 8" xfId="830"/>
    <cellStyle name="Normal 4 7" xfId="90"/>
    <cellStyle name="Normal 4 7 2" xfId="928"/>
    <cellStyle name="Normal 4 7 3" xfId="821"/>
    <cellStyle name="Normal 4 8" xfId="627"/>
    <cellStyle name="Normal 4 9" xfId="628"/>
    <cellStyle name="Normal 4_02-01 BOQ-STN FINAL" xfId="629"/>
    <cellStyle name="Normal 5" xfId="15"/>
    <cellStyle name="Normal 5 10" xfId="630"/>
    <cellStyle name="Normal 5 11" xfId="631"/>
    <cellStyle name="Normal 5 12" xfId="632"/>
    <cellStyle name="Normal 5 13" xfId="1000"/>
    <cellStyle name="Normal 5 14" xfId="1019"/>
    <cellStyle name="Normal 5 15" xfId="1164"/>
    <cellStyle name="Normal 5 2" xfId="16"/>
    <cellStyle name="Normal 5 2 10" xfId="1154"/>
    <cellStyle name="Normal 5 2 11" xfId="1238"/>
    <cellStyle name="Normal 5 2 12" xfId="820"/>
    <cellStyle name="Normal 5 2 2" xfId="91"/>
    <cellStyle name="Normal 5 2 2 2" xfId="633"/>
    <cellStyle name="Normal 5 2 2 3" xfId="634"/>
    <cellStyle name="Normal 5 2 3" xfId="635"/>
    <cellStyle name="Normal 5 2 3 2" xfId="636"/>
    <cellStyle name="Normal 5 2 3 3" xfId="637"/>
    <cellStyle name="Normal 5 2 4" xfId="638"/>
    <cellStyle name="Normal 5 2 5" xfId="639"/>
    <cellStyle name="Normal 5 2 6" xfId="640"/>
    <cellStyle name="Normal 5 2 7" xfId="641"/>
    <cellStyle name="Normal 5 2 8" xfId="642"/>
    <cellStyle name="Normal 5 2 9" xfId="930"/>
    <cellStyle name="Normal 5 2 9 2" xfId="1054"/>
    <cellStyle name="Normal 5 2 9 3" xfId="1349"/>
    <cellStyle name="Normal 5 3" xfId="17"/>
    <cellStyle name="Normal 5 3 10" xfId="1155"/>
    <cellStyle name="Normal 5 3 11" xfId="1239"/>
    <cellStyle name="Normal 5 3 12" xfId="819"/>
    <cellStyle name="Normal 5 3 2" xfId="643"/>
    <cellStyle name="Normal 5 3 3" xfId="644"/>
    <cellStyle name="Normal 5 3 4" xfId="645"/>
    <cellStyle name="Normal 5 3 5" xfId="646"/>
    <cellStyle name="Normal 5 3 6" xfId="647"/>
    <cellStyle name="Normal 5 3 7" xfId="648"/>
    <cellStyle name="Normal 5 3 8" xfId="649"/>
    <cellStyle name="Normal 5 3 9" xfId="942"/>
    <cellStyle name="Normal 5 3 9 2" xfId="1055"/>
    <cellStyle name="Normal 5 3 9 3" xfId="1350"/>
    <cellStyle name="Normal 5 4" xfId="92"/>
    <cellStyle name="Normal 5 4 2" xfId="650"/>
    <cellStyle name="Normal 5 4 2 2" xfId="651"/>
    <cellStyle name="Normal 5 4 2 3" xfId="652"/>
    <cellStyle name="Normal 5 4 3" xfId="653"/>
    <cellStyle name="Normal 5 4 4" xfId="654"/>
    <cellStyle name="Normal 5 4 5" xfId="950"/>
    <cellStyle name="Normal 5 4 6" xfId="818"/>
    <cellStyle name="Normal 5 5" xfId="93"/>
    <cellStyle name="Normal 5 5 2" xfId="655"/>
    <cellStyle name="Normal 5 5 2 2" xfId="656"/>
    <cellStyle name="Normal 5 5 2 3" xfId="657"/>
    <cellStyle name="Normal 5 5 3" xfId="658"/>
    <cellStyle name="Normal 5 5 4" xfId="659"/>
    <cellStyle name="Normal 5 5 5" xfId="1081"/>
    <cellStyle name="Normal 5 5 6" xfId="1190"/>
    <cellStyle name="Normal 5 5 7" xfId="1266"/>
    <cellStyle name="Normal 5 6" xfId="8"/>
    <cellStyle name="Normal 5 6 2" xfId="660"/>
    <cellStyle name="Normal 5 6 3" xfId="661"/>
    <cellStyle name="Normal 5 6 4" xfId="1080"/>
    <cellStyle name="Normal 5 6 5" xfId="1189"/>
    <cellStyle name="Normal 5 6 6" xfId="1265"/>
    <cellStyle name="Normal 5 7" xfId="662"/>
    <cellStyle name="Normal 5 7 2" xfId="663"/>
    <cellStyle name="Normal 5 7 3" xfId="664"/>
    <cellStyle name="Normal 5 8" xfId="665"/>
    <cellStyle name="Normal 5 9" xfId="666"/>
    <cellStyle name="Normal 5_4th 11-12" xfId="18"/>
    <cellStyle name="Normal 51" xfId="667"/>
    <cellStyle name="Normal 57" xfId="99"/>
    <cellStyle name="Normal 6" xfId="4"/>
    <cellStyle name="Normal 6 10" xfId="668"/>
    <cellStyle name="Normal 6 11" xfId="669"/>
    <cellStyle name="Normal 6 12" xfId="963"/>
    <cellStyle name="Normal 6 13" xfId="1018"/>
    <cellStyle name="Normal 6 14" xfId="1163"/>
    <cellStyle name="Normal 6 15" xfId="817"/>
    <cellStyle name="Normal 6 2" xfId="94"/>
    <cellStyle name="Normal 6 2 2" xfId="670"/>
    <cellStyle name="Normal 6 2 2 2" xfId="1056"/>
    <cellStyle name="Normal 6 2 2 3" xfId="1157"/>
    <cellStyle name="Normal 6 2 2 4" xfId="1240"/>
    <cellStyle name="Normal 6 2 3" xfId="671"/>
    <cellStyle name="Normal 6 2 4" xfId="672"/>
    <cellStyle name="Normal 6 3" xfId="673"/>
    <cellStyle name="Normal 6 3 2" xfId="674"/>
    <cellStyle name="Normal 6 3 3" xfId="675"/>
    <cellStyle name="Normal 6 3 4" xfId="1057"/>
    <cellStyle name="Normal 6 3 5" xfId="1158"/>
    <cellStyle name="Normal 6 3 6" xfId="1241"/>
    <cellStyle name="Normal 6 4" xfId="676"/>
    <cellStyle name="Normal 6 5" xfId="677"/>
    <cellStyle name="Normal 6 6" xfId="678"/>
    <cellStyle name="Normal 6 7" xfId="679"/>
    <cellStyle name="Normal 6 8" xfId="680"/>
    <cellStyle name="Normal 6 9" xfId="681"/>
    <cellStyle name="Normal 7" xfId="19"/>
    <cellStyle name="Normal 7 10" xfId="682"/>
    <cellStyle name="Normal 7 11" xfId="967"/>
    <cellStyle name="Normal 7 11 2" xfId="1058"/>
    <cellStyle name="Normal 7 11 3" xfId="1351"/>
    <cellStyle name="Normal 7 12" xfId="1159"/>
    <cellStyle name="Normal 7 13" xfId="1242"/>
    <cellStyle name="Normal 7 14" xfId="815"/>
    <cellStyle name="Normal 7 2" xfId="20"/>
    <cellStyle name="Normal 7 2 10" xfId="814"/>
    <cellStyle name="Normal 7 2 2" xfId="683"/>
    <cellStyle name="Normal 7 2 2 2" xfId="684"/>
    <cellStyle name="Normal 7 2 2 3" xfId="685"/>
    <cellStyle name="Normal 7 2 3" xfId="686"/>
    <cellStyle name="Normal 7 2 4" xfId="687"/>
    <cellStyle name="Normal 7 2 5" xfId="688"/>
    <cellStyle name="Normal 7 2 6" xfId="689"/>
    <cellStyle name="Normal 7 2 7" xfId="968"/>
    <cellStyle name="Normal 7 2 7 2" xfId="1059"/>
    <cellStyle name="Normal 7 2 7 3" xfId="1352"/>
    <cellStyle name="Normal 7 2 8" xfId="1160"/>
    <cellStyle name="Normal 7 2 9" xfId="1243"/>
    <cellStyle name="Normal 7 3" xfId="34"/>
    <cellStyle name="Normal 7 3 2" xfId="690"/>
    <cellStyle name="Normal 7 3 2 2" xfId="691"/>
    <cellStyle name="Normal 7 3 2 3" xfId="692"/>
    <cellStyle name="Normal 7 3 3" xfId="693"/>
    <cellStyle name="Normal 7 3 4" xfId="694"/>
    <cellStyle name="Normal 7 3 5" xfId="975"/>
    <cellStyle name="Normal 7 3 5 2" xfId="1093"/>
    <cellStyle name="Normal 7 3 5 3" xfId="1367"/>
    <cellStyle name="Normal 7 3 6" xfId="1208"/>
    <cellStyle name="Normal 7 3 7" xfId="1282"/>
    <cellStyle name="Normal 7 3 8" xfId="813"/>
    <cellStyle name="Normal 7 4" xfId="695"/>
    <cellStyle name="Normal 7 4 2" xfId="696"/>
    <cellStyle name="Normal 7 4 3" xfId="697"/>
    <cellStyle name="Normal 7 4 4" xfId="1084"/>
    <cellStyle name="Normal 7 4 5" xfId="1194"/>
    <cellStyle name="Normal 7 4 6" xfId="1269"/>
    <cellStyle name="Normal 7 5" xfId="698"/>
    <cellStyle name="Normal 7 6" xfId="699"/>
    <cellStyle name="Normal 7 7" xfId="700"/>
    <cellStyle name="Normal 7 8" xfId="701"/>
    <cellStyle name="Normal 7 9" xfId="702"/>
    <cellStyle name="Normal 8" xfId="21"/>
    <cellStyle name="Normal 8 10" xfId="703"/>
    <cellStyle name="Normal 8 11" xfId="704"/>
    <cellStyle name="Normal 8 12" xfId="976"/>
    <cellStyle name="Normal 8 12 2" xfId="1060"/>
    <cellStyle name="Normal 8 12 3" xfId="1353"/>
    <cellStyle name="Normal 8 13" xfId="1161"/>
    <cellStyle name="Normal 8 14" xfId="1244"/>
    <cellStyle name="Normal 8 15" xfId="812"/>
    <cellStyle name="Normal 8 2" xfId="28"/>
    <cellStyle name="Normal 8 2 2" xfId="705"/>
    <cellStyle name="Normal 8 2 2 2" xfId="706"/>
    <cellStyle name="Normal 8 2 2 3" xfId="707"/>
    <cellStyle name="Normal 8 2 2 4" xfId="1076"/>
    <cellStyle name="Normal 8 2 2 5" xfId="1185"/>
    <cellStyle name="Normal 8 2 2 6" xfId="1261"/>
    <cellStyle name="Normal 8 2 3" xfId="708"/>
    <cellStyle name="Normal 8 2 3 2" xfId="709"/>
    <cellStyle name="Normal 8 2 3 3" xfId="710"/>
    <cellStyle name="Normal 8 2 3 4" xfId="1097"/>
    <cellStyle name="Normal 8 2 3 5" xfId="1214"/>
    <cellStyle name="Normal 8 2 3 6" xfId="1286"/>
    <cellStyle name="Normal 8 2 4" xfId="711"/>
    <cellStyle name="Normal 8 2 5" xfId="712"/>
    <cellStyle name="Normal 8 2 6" xfId="713"/>
    <cellStyle name="Normal 8 2 7" xfId="1061"/>
    <cellStyle name="Normal 8 2 8" xfId="1162"/>
    <cellStyle name="Normal 8 2 9" xfId="1245"/>
    <cellStyle name="Normal 8 3" xfId="714"/>
    <cellStyle name="Normal 8 4" xfId="715"/>
    <cellStyle name="Normal 8 5" xfId="716"/>
    <cellStyle name="Normal 8 5 2" xfId="717"/>
    <cellStyle name="Normal 8 5 3" xfId="718"/>
    <cellStyle name="Normal 8 6" xfId="719"/>
    <cellStyle name="Normal 8 6 2" xfId="1083"/>
    <cellStyle name="Normal 8 6 3" xfId="1193"/>
    <cellStyle name="Normal 8 6 4" xfId="1268"/>
    <cellStyle name="Normal 8 7" xfId="720"/>
    <cellStyle name="Normal 8 8" xfId="721"/>
    <cellStyle name="Normal 8 9" xfId="722"/>
    <cellStyle name="Normal 9" xfId="22"/>
    <cellStyle name="Normal 9 10" xfId="723"/>
    <cellStyle name="Normal 9 11" xfId="724"/>
    <cellStyle name="Normal 9 12" xfId="810"/>
    <cellStyle name="Normal 9 12 2" xfId="1062"/>
    <cellStyle name="Normal 9 12 3" xfId="1354"/>
    <cellStyle name="Normal 9 13" xfId="1165"/>
    <cellStyle name="Normal 9 14" xfId="1246"/>
    <cellStyle name="Normal 9 15" xfId="982"/>
    <cellStyle name="Normal 9 2" xfId="725"/>
    <cellStyle name="Normal 9 2 2" xfId="726"/>
    <cellStyle name="Normal 9 2 3" xfId="727"/>
    <cellStyle name="Normal 9 2 4" xfId="728"/>
    <cellStyle name="Normal 9 2 5" xfId="1063"/>
    <cellStyle name="Normal 9 2 6" xfId="1166"/>
    <cellStyle name="Normal 9 2 7" xfId="1247"/>
    <cellStyle name="Normal 9 3" xfId="729"/>
    <cellStyle name="Normal 9 3 2" xfId="730"/>
    <cellStyle name="Normal 9 3 3" xfId="731"/>
    <cellStyle name="Normal 9 4" xfId="732"/>
    <cellStyle name="Normal 9 5" xfId="733"/>
    <cellStyle name="Normal 9 6" xfId="734"/>
    <cellStyle name="Normal 9 6 2" xfId="1082"/>
    <cellStyle name="Normal 9 6 3" xfId="1192"/>
    <cellStyle name="Normal 9 6 4" xfId="1267"/>
    <cellStyle name="Normal 9 7" xfId="735"/>
    <cellStyle name="Normal 9 8" xfId="736"/>
    <cellStyle name="Normal 9 9" xfId="737"/>
    <cellStyle name="Normal_Abstract" xfId="2"/>
    <cellStyle name="Normal_Alandur Detail 3 2" xfId="5"/>
    <cellStyle name="Normal_Phase XI QS" xfId="23"/>
    <cellStyle name="Normal_Phase XI QS 2" xfId="6"/>
    <cellStyle name="Normal_Phase XI QS 2 2" xfId="27"/>
    <cellStyle name="Normal_Phase XI QS 2 2 2" xfId="119"/>
    <cellStyle name="Normal_Phase XI QS 2 2 3" xfId="806"/>
    <cellStyle name="Normal_Pochampalli 2" xfId="42"/>
    <cellStyle name="Normal_Sheet2" xfId="9"/>
    <cellStyle name="Percent" xfId="807" builtinId="5"/>
    <cellStyle name="Percent [2]" xfId="114"/>
    <cellStyle name="Percent [2] 2" xfId="738"/>
    <cellStyle name="Percent [2] 3" xfId="739"/>
    <cellStyle name="Percent [2] 4" xfId="740"/>
    <cellStyle name="Percent 2" xfId="24"/>
    <cellStyle name="Percent 2 2" xfId="741"/>
    <cellStyle name="Percent 2 2 2" xfId="742"/>
    <cellStyle name="Percent 2 2 2 2" xfId="743"/>
    <cellStyle name="Percent 2 2 2 3" xfId="744"/>
    <cellStyle name="Percent 2 2 3" xfId="745"/>
    <cellStyle name="Percent 2 2 4" xfId="746"/>
    <cellStyle name="Percent 2 3" xfId="747"/>
    <cellStyle name="Percent 2 3 2" xfId="748"/>
    <cellStyle name="Percent 2 3 2 2" xfId="749"/>
    <cellStyle name="Percent 2 3 2 3" xfId="750"/>
    <cellStyle name="Percent 2 3 3" xfId="751"/>
    <cellStyle name="Percent 2 3 4" xfId="752"/>
    <cellStyle name="Percent 2 4" xfId="753"/>
    <cellStyle name="Percent 2 5" xfId="754"/>
    <cellStyle name="Percent 2 6" xfId="755"/>
    <cellStyle name="Percent 2 7" xfId="756"/>
    <cellStyle name="Percent 2 8" xfId="978"/>
    <cellStyle name="Percent 2 9" xfId="1310"/>
    <cellStyle name="Percent 3" xfId="25"/>
    <cellStyle name="Percent 3 2" xfId="95"/>
    <cellStyle name="Percent 3 2 2" xfId="757"/>
    <cellStyle name="Percent 3 2 3" xfId="758"/>
    <cellStyle name="Percent 3 2 4" xfId="759"/>
    <cellStyle name="Percent 3 2 5" xfId="760"/>
    <cellStyle name="Percent 3 2 6" xfId="761"/>
    <cellStyle name="Percent 3 3" xfId="979"/>
    <cellStyle name="Percent 3 4" xfId="1311"/>
    <cellStyle name="Percent 4" xfId="96"/>
    <cellStyle name="Percent 5" xfId="115"/>
    <cellStyle name="Percent 6" xfId="103"/>
    <cellStyle name="Popis" xfId="762"/>
    <cellStyle name="Reset  - Style7" xfId="763"/>
    <cellStyle name="Sledovaný hypertextový odkaz" xfId="764"/>
    <cellStyle name="Sledovaný hypertextový odkaz 2" xfId="765"/>
    <cellStyle name="Sledovaný hypertextový odkaz 3" xfId="766"/>
    <cellStyle name="Sledovaný hypertextový odkaz 4" xfId="767"/>
    <cellStyle name="Standard_aktuell" xfId="768"/>
    <cellStyle name="STYL1 - Style1" xfId="769"/>
    <cellStyle name="Style 1" xfId="97"/>
    <cellStyle name="Style 1 10" xfId="1172"/>
    <cellStyle name="Style 1 10 2" xfId="1390"/>
    <cellStyle name="Style 1 11" xfId="1248"/>
    <cellStyle name="Style 1 11 2" xfId="1412"/>
    <cellStyle name="Style 1 2" xfId="770"/>
    <cellStyle name="Style 1 2 2" xfId="771"/>
    <cellStyle name="Style 1 2 2 2" xfId="772"/>
    <cellStyle name="Style 1 2 2 3" xfId="773"/>
    <cellStyle name="Style 1 2 3" xfId="774"/>
    <cellStyle name="Style 1 2 4" xfId="775"/>
    <cellStyle name="Style 1 3" xfId="776"/>
    <cellStyle name="Style 1 3 2" xfId="777"/>
    <cellStyle name="Style 1 3 3" xfId="778"/>
    <cellStyle name="Style 1 3 4" xfId="1077"/>
    <cellStyle name="Style 1 3 5" xfId="1186"/>
    <cellStyle name="Style 1 3 6" xfId="1262"/>
    <cellStyle name="Style 1 4" xfId="779"/>
    <cellStyle name="Style 1 4 2" xfId="980"/>
    <cellStyle name="Style 1 4 2 2" xfId="1096"/>
    <cellStyle name="Style 1 4 2 3" xfId="1370"/>
    <cellStyle name="Style 1 4 3" xfId="1213"/>
    <cellStyle name="Style 1 4 4" xfId="1285"/>
    <cellStyle name="Style 1 4 5" xfId="1312"/>
    <cellStyle name="Style 1 5" xfId="780"/>
    <cellStyle name="Style 1 6" xfId="781"/>
    <cellStyle name="Style 1 7" xfId="782"/>
    <cellStyle name="Style 1 8" xfId="783"/>
    <cellStyle name="Style 1 8 2" xfId="983"/>
    <cellStyle name="Style 1 8 3" xfId="1313"/>
    <cellStyle name="Style 1 9" xfId="1064"/>
    <cellStyle name="Table  - Style6" xfId="784"/>
    <cellStyle name="Table  - Style6 10" xfId="1314"/>
    <cellStyle name="Table  - Style6 2" xfId="785"/>
    <cellStyle name="Table  - Style6 2 2" xfId="1104"/>
    <cellStyle name="Table  - Style6 2 2 2" xfId="1374"/>
    <cellStyle name="Table  - Style6 2 3" xfId="1221"/>
    <cellStyle name="Table  - Style6 2 3 2" xfId="1407"/>
    <cellStyle name="Table  - Style6 2 4" xfId="1293"/>
    <cellStyle name="Table  - Style6 2 4 2" xfId="1429"/>
    <cellStyle name="Table  - Style6 2 5" xfId="1315"/>
    <cellStyle name="Table  - Style6 3" xfId="786"/>
    <cellStyle name="Table  - Style6 3 2" xfId="1112"/>
    <cellStyle name="Table  - Style6 3 2 2" xfId="1376"/>
    <cellStyle name="Table  - Style6 3 3" xfId="1230"/>
    <cellStyle name="Table  - Style6 3 3 2" xfId="1410"/>
    <cellStyle name="Table  - Style6 3 4" xfId="1302"/>
    <cellStyle name="Table  - Style6 3 4 2" xfId="1432"/>
    <cellStyle name="Table  - Style6 3 5" xfId="1316"/>
    <cellStyle name="Table  - Style6 4" xfId="787"/>
    <cellStyle name="Table  - Style6 4 2" xfId="1317"/>
    <cellStyle name="Table  - Style6 5" xfId="788"/>
    <cellStyle name="Table  - Style6 5 2" xfId="1318"/>
    <cellStyle name="Table  - Style6 6" xfId="789"/>
    <cellStyle name="Table  - Style6 6 2" xfId="1319"/>
    <cellStyle name="Table  - Style6 7" xfId="1065"/>
    <cellStyle name="Table  - Style6 7 2" xfId="1355"/>
    <cellStyle name="Table  - Style6 8" xfId="1173"/>
    <cellStyle name="Table  - Style6 8 2" xfId="1391"/>
    <cellStyle name="Table  - Style6 9" xfId="1249"/>
    <cellStyle name="Table  - Style6 9 2" xfId="1413"/>
    <cellStyle name="Times New Roman" xfId="116"/>
    <cellStyle name="Title  - Style1" xfId="790"/>
    <cellStyle name="TotCol - Style5" xfId="791"/>
    <cellStyle name="TotRow - Style4" xfId="792"/>
    <cellStyle name="TotRow - Style4 10" xfId="1320"/>
    <cellStyle name="TotRow - Style4 2" xfId="793"/>
    <cellStyle name="TotRow - Style4 2 2" xfId="1105"/>
    <cellStyle name="TotRow - Style4 2 2 2" xfId="1375"/>
    <cellStyle name="TotRow - Style4 2 3" xfId="1223"/>
    <cellStyle name="TotRow - Style4 2 3 2" xfId="1409"/>
    <cellStyle name="TotRow - Style4 2 4" xfId="1295"/>
    <cellStyle name="TotRow - Style4 2 4 2" xfId="1431"/>
    <cellStyle name="TotRow - Style4 2 5" xfId="1321"/>
    <cellStyle name="TotRow - Style4 3" xfId="794"/>
    <cellStyle name="TotRow - Style4 3 2" xfId="1113"/>
    <cellStyle name="TotRow - Style4 3 2 2" xfId="1377"/>
    <cellStyle name="TotRow - Style4 3 3" xfId="1231"/>
    <cellStyle name="TotRow - Style4 3 3 2" xfId="1411"/>
    <cellStyle name="TotRow - Style4 3 4" xfId="1303"/>
    <cellStyle name="TotRow - Style4 3 4 2" xfId="1433"/>
    <cellStyle name="TotRow - Style4 3 5" xfId="1322"/>
    <cellStyle name="TotRow - Style4 4" xfId="795"/>
    <cellStyle name="TotRow - Style4 4 2" xfId="1323"/>
    <cellStyle name="TotRow - Style4 5" xfId="796"/>
    <cellStyle name="TotRow - Style4 5 2" xfId="1324"/>
    <cellStyle name="TotRow - Style4 6" xfId="797"/>
    <cellStyle name="TotRow - Style4 6 2" xfId="1325"/>
    <cellStyle name="TotRow - Style4 7" xfId="1066"/>
    <cellStyle name="TotRow - Style4 7 2" xfId="1356"/>
    <cellStyle name="TotRow - Style4 8" xfId="1174"/>
    <cellStyle name="TotRow - Style4 8 2" xfId="1392"/>
    <cellStyle name="TotRow - Style4 9" xfId="1250"/>
    <cellStyle name="TotRow - Style4 9 2" xfId="1414"/>
    <cellStyle name="சராசரி 2" xfId="798"/>
    <cellStyle name="一般_MAIN FAB (87.06.01)" xfId="799"/>
    <cellStyle name="桁区切り [0.00]_laroux" xfId="800"/>
    <cellStyle name="桁区切り_laroux" xfId="801"/>
    <cellStyle name="標準_94物件" xfId="802"/>
    <cellStyle name="通貨 [0.00]_laroux" xfId="803"/>
    <cellStyle name="通貨_laroux" xfId="804"/>
  </cellStyles>
  <dxfs count="0"/>
  <tableStyles count="0" defaultTableStyle="TableStyleMedium9" defaultPivotStyle="PivotStyleMedium7"/>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1.xml"/><Relationship Id="rId18" Type="http://schemas.openxmlformats.org/officeDocument/2006/relationships/externalLink" Target="externalLinks/externalLink6.xml"/><Relationship Id="rId26" Type="http://schemas.openxmlformats.org/officeDocument/2006/relationships/externalLink" Target="externalLinks/externalLink14.xml"/><Relationship Id="rId39" Type="http://schemas.openxmlformats.org/officeDocument/2006/relationships/externalLink" Target="externalLinks/externalLink27.xml"/><Relationship Id="rId21" Type="http://schemas.openxmlformats.org/officeDocument/2006/relationships/externalLink" Target="externalLinks/externalLink9.xml"/><Relationship Id="rId34" Type="http://schemas.openxmlformats.org/officeDocument/2006/relationships/externalLink" Target="externalLinks/externalLink22.xml"/><Relationship Id="rId42" Type="http://schemas.openxmlformats.org/officeDocument/2006/relationships/externalLink" Target="externalLinks/externalLink30.xml"/><Relationship Id="rId47" Type="http://schemas.openxmlformats.org/officeDocument/2006/relationships/externalLink" Target="externalLinks/externalLink35.xml"/><Relationship Id="rId50" Type="http://schemas.openxmlformats.org/officeDocument/2006/relationships/externalLink" Target="externalLinks/externalLink38.xml"/><Relationship Id="rId55" Type="http://schemas.openxmlformats.org/officeDocument/2006/relationships/externalLink" Target="externalLinks/externalLink43.xml"/><Relationship Id="rId63" Type="http://schemas.openxmlformats.org/officeDocument/2006/relationships/externalLink" Target="externalLinks/externalLink51.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externalLink" Target="externalLinks/externalLink4.xml"/><Relationship Id="rId29" Type="http://schemas.openxmlformats.org/officeDocument/2006/relationships/externalLink" Target="externalLinks/externalLink1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2.xml"/><Relationship Id="rId32" Type="http://schemas.openxmlformats.org/officeDocument/2006/relationships/externalLink" Target="externalLinks/externalLink20.xml"/><Relationship Id="rId37" Type="http://schemas.openxmlformats.org/officeDocument/2006/relationships/externalLink" Target="externalLinks/externalLink25.xml"/><Relationship Id="rId40" Type="http://schemas.openxmlformats.org/officeDocument/2006/relationships/externalLink" Target="externalLinks/externalLink28.xml"/><Relationship Id="rId45" Type="http://schemas.openxmlformats.org/officeDocument/2006/relationships/externalLink" Target="externalLinks/externalLink33.xml"/><Relationship Id="rId53" Type="http://schemas.openxmlformats.org/officeDocument/2006/relationships/externalLink" Target="externalLinks/externalLink41.xml"/><Relationship Id="rId58" Type="http://schemas.openxmlformats.org/officeDocument/2006/relationships/externalLink" Target="externalLinks/externalLink46.xml"/><Relationship Id="rId66" Type="http://schemas.openxmlformats.org/officeDocument/2006/relationships/externalLink" Target="externalLinks/externalLink54.xml"/><Relationship Id="rId5" Type="http://schemas.openxmlformats.org/officeDocument/2006/relationships/worksheet" Target="worksheets/sheet5.xml"/><Relationship Id="rId15" Type="http://schemas.openxmlformats.org/officeDocument/2006/relationships/externalLink" Target="externalLinks/externalLink3.xml"/><Relationship Id="rId23" Type="http://schemas.openxmlformats.org/officeDocument/2006/relationships/externalLink" Target="externalLinks/externalLink11.xml"/><Relationship Id="rId28" Type="http://schemas.openxmlformats.org/officeDocument/2006/relationships/externalLink" Target="externalLinks/externalLink16.xml"/><Relationship Id="rId36" Type="http://schemas.openxmlformats.org/officeDocument/2006/relationships/externalLink" Target="externalLinks/externalLink24.xml"/><Relationship Id="rId49" Type="http://schemas.openxmlformats.org/officeDocument/2006/relationships/externalLink" Target="externalLinks/externalLink37.xml"/><Relationship Id="rId57" Type="http://schemas.openxmlformats.org/officeDocument/2006/relationships/externalLink" Target="externalLinks/externalLink45.xml"/><Relationship Id="rId61" Type="http://schemas.openxmlformats.org/officeDocument/2006/relationships/externalLink" Target="externalLinks/externalLink49.xml"/><Relationship Id="rId10" Type="http://schemas.openxmlformats.org/officeDocument/2006/relationships/worksheet" Target="worksheets/sheet10.xml"/><Relationship Id="rId19" Type="http://schemas.openxmlformats.org/officeDocument/2006/relationships/externalLink" Target="externalLinks/externalLink7.xml"/><Relationship Id="rId31" Type="http://schemas.openxmlformats.org/officeDocument/2006/relationships/externalLink" Target="externalLinks/externalLink19.xml"/><Relationship Id="rId44" Type="http://schemas.openxmlformats.org/officeDocument/2006/relationships/externalLink" Target="externalLinks/externalLink32.xml"/><Relationship Id="rId52" Type="http://schemas.openxmlformats.org/officeDocument/2006/relationships/externalLink" Target="externalLinks/externalLink40.xml"/><Relationship Id="rId60" Type="http://schemas.openxmlformats.org/officeDocument/2006/relationships/externalLink" Target="externalLinks/externalLink48.xml"/><Relationship Id="rId65" Type="http://schemas.openxmlformats.org/officeDocument/2006/relationships/externalLink" Target="externalLinks/externalLink5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externalLink" Target="externalLinks/externalLink10.xml"/><Relationship Id="rId27" Type="http://schemas.openxmlformats.org/officeDocument/2006/relationships/externalLink" Target="externalLinks/externalLink15.xml"/><Relationship Id="rId30" Type="http://schemas.openxmlformats.org/officeDocument/2006/relationships/externalLink" Target="externalLinks/externalLink18.xml"/><Relationship Id="rId35" Type="http://schemas.openxmlformats.org/officeDocument/2006/relationships/externalLink" Target="externalLinks/externalLink23.xml"/><Relationship Id="rId43" Type="http://schemas.openxmlformats.org/officeDocument/2006/relationships/externalLink" Target="externalLinks/externalLink31.xml"/><Relationship Id="rId48" Type="http://schemas.openxmlformats.org/officeDocument/2006/relationships/externalLink" Target="externalLinks/externalLink36.xml"/><Relationship Id="rId56" Type="http://schemas.openxmlformats.org/officeDocument/2006/relationships/externalLink" Target="externalLinks/externalLink44.xml"/><Relationship Id="rId64" Type="http://schemas.openxmlformats.org/officeDocument/2006/relationships/externalLink" Target="externalLinks/externalLink52.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39.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externalLink" Target="externalLinks/externalLink5.xml"/><Relationship Id="rId25" Type="http://schemas.openxmlformats.org/officeDocument/2006/relationships/externalLink" Target="externalLinks/externalLink13.xml"/><Relationship Id="rId33" Type="http://schemas.openxmlformats.org/officeDocument/2006/relationships/externalLink" Target="externalLinks/externalLink21.xml"/><Relationship Id="rId38" Type="http://schemas.openxmlformats.org/officeDocument/2006/relationships/externalLink" Target="externalLinks/externalLink26.xml"/><Relationship Id="rId46" Type="http://schemas.openxmlformats.org/officeDocument/2006/relationships/externalLink" Target="externalLinks/externalLink34.xml"/><Relationship Id="rId59" Type="http://schemas.openxmlformats.org/officeDocument/2006/relationships/externalLink" Target="externalLinks/externalLink47.xml"/><Relationship Id="rId67" Type="http://schemas.openxmlformats.org/officeDocument/2006/relationships/externalLink" Target="externalLinks/externalLink55.xml"/><Relationship Id="rId20" Type="http://schemas.openxmlformats.org/officeDocument/2006/relationships/externalLink" Target="externalLinks/externalLink8.xml"/><Relationship Id="rId41" Type="http://schemas.openxmlformats.org/officeDocument/2006/relationships/externalLink" Target="externalLinks/externalLink29.xml"/><Relationship Id="rId54" Type="http://schemas.openxmlformats.org/officeDocument/2006/relationships/externalLink" Target="externalLinks/externalLink42.xml"/><Relationship Id="rId62" Type="http://schemas.openxmlformats.org/officeDocument/2006/relationships/externalLink" Target="externalLinks/externalLink50.xml"/><Relationship Id="rId70"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1022\bmrcl\WINDOWS\Temporary%20Internet%20Files\Content.IE5\AFGAZ7UP\Rate%20analysis_bmrc.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natraj\Final%20(Abs-Rate%2016-12-07)\TECH%20SANCTN\Bang%20(North)_Technical\3%20Int%20electrical.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M65\e\TECH%20SANCTN\Bang%20(North)_Technical\3%20Int%20electrical.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D1022\bmrcl\k\nh-75\morara\back\megha\Alt3\pier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6\d\MB\BSEC\Project\413-Rewari\PREPILE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D1022\bmrcl\frelance\tgirder15-01-03\supestr\20n.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Md18\ESI-Coimbatore\ESI%20MEDICAL%20COLLEGE\RA,%20Abs%20&amp;%20take%20off(R)%20-2.12.08-4th%20qty%20clupped%20&amp;%20linked\RA,%20Abs%20&amp;%20Take%20off%20(Resi)-2.12.08-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d18\ESIC%20-%20Tirunelveli\ESI-KK_nagar\RA&amp;Abs\RA-Abs%20(26.12.08)\RA%20&amp;%20ABS%20-%20general%20(F).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md23\28-05-09(08.35%20a.m.)\Civil\Abs-Est-Civil-1.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md18\ESIC%20-%20Tirunelveli\ESI-KK_nagar\Ra%20&amp;%20%20abs\RA%20&amp;%20ABS%20-%20(F).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Natraj\Air%20India-Rate-Ana\Air%20India%20-%20RA%20(CPWD)-12.7.07.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atraj\d\DHI\Defence\Market%20Rate%20Analysis\Bangalore-Central\3-Int-Ele-Abs.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m74\D\Mukesh\Rate%20Analysis-Civil-F.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A:\WELL.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Rbs\d\win95\18\18Rm.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D1022\bmrcl\Agarwal\New%20Folder\ces\disk2\DNFP.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6\d\Sachin\Mindhola\Mindhola.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atraj\d\DHI\Defence\Bangalore%20(central)\E%20L%20E%20C%20T\Int-Abs&amp;Take-off(new).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Natraj\d\Mukesh\IBP\South\SOR-III\Price-Bid\Capex%20(Karnataka).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M100\e\IBP%20WEST%20RA-2004\FINAL%20SOR\RATE%20ANALYSIS\Gujarat\Gujarat.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1022\bmrcl\current%20work\nh76\RCV-nh76-12.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m65\D\H%20A%20L\HAL-2\HAL-CD-14.3.07\HAL-SSR-rate(16-2-07)\civil\Annexur_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1022\bmrcl\win95\21\21m.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file:///\\M61\d\H%20A%20L\Standard_SOR.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74\D\HPCL\Annexur_A.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M61\d\H%20A%20L\Annexur_A.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Sood\c\Nh6-Revision\ROB-24-1\P9-revised.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Natraj\d\DHI\Defence\Market%20Rate%20Analysis\Bangalore%20south\M-Rate%20analysis\BOQ\02-Civil-Abs(Rate%20analysis).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M61\e\Documents%20and%20Settings\Administrator\Desktop\Banglore%20North(Revised)\Bangalore(North)\Original-Salem\LBD,Abs%20Final\Inte-Ele%20(final).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C-6\d\BSEC-PROJECTS\Execution%20Projects\400-series\413-REWARI%20ROB\PILE%20DESIGN\413-P8-PILE-3pg.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Moss3\d\WINDOWS\DESKTOP\All_NCB_Ph2\All_NCB_Tr.III\Documents\M5\BOQ_M5.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M61\d\H%20A%20L\HAL-2-COST-17.10.06\Capex%20(Karnataka).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natraj\S%20C%20L\Mukesh\IBP\South\SOR-III\Price-Bid\Capex%20(T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Procurement\d-drv\Procurement\Phase_II\NCB_Tranche_6\Procurement\Estimates\M%2033.xls"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G:\SAKAL%20CHARITY\Comaparative%20statement\Comparative-3-05-04.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D1022\bmrcl\1-Varsha\1-Patna%20Flyover\3-Beam%20Alternative-old\Design-Prestress.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m65\D\H%20A%20L\HAL-2\HAL-CD-14.3.07\HAL-SSR-rate(16-2-07)\civil\HAL_take_hangar.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M61\d\H%20A%20L\civil_Rateanalysis.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file:///\\m74\D\HPCL\HAL_take_hangar.xls"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M61\d\H%20A%20L\HAL_take_hangar.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1022\bmrcl\Nh6-Revision\ROB-24-1\P9-revised.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G:\MAHINDRA-WORLD-SCHOOL-CHENNAI\MEASUREMENT%20SHEET\measurements%20as%20per%20revised%20drawings\03.03.07-revised%20measurements\SAKAL%20CHARITY\Comaparative%20statement\Comparative-3-05-0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M61\d\Defence\DPR\CDback%20Final\LBD,Abs%20Final\Inte-Ele%20(final).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M61\d\Defence\Dpr\LBD,Abs%20Final\Inte-Ele%20(fina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61\d\Defence\Electrical\DPR%20est\Gwalior(DPR).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D1022\bmrcl\18Rm.xls" TargetMode="External"/></Relationships>
</file>

<file path=xl/externalLinks/_rels/externalLink51.xml.rels><?xml version="1.0" encoding="UTF-8" standalone="yes"?>
<Relationships xmlns="http://schemas.openxmlformats.org/package/2006/relationships"><Relationship Id="rId1" Type="http://schemas.openxmlformats.org/officeDocument/2006/relationships/externalLinkPath" Target="file:///\\M61\e\Bangaour_south_BOQ\Ele_Int.xls"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m65\D\H%20A%20L\HAL-2\HAL-CD-14.3.07\HAL-Market%20rate-12.3.07\Water-supply\8.D.%20sewage.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oss3\d\Kpcc\Procurement\Phase_II\ICB\Bid\Documents\U6\U6%20Cost.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D1022\bmrcl\OLD%20USERS\Mahmood\Seminar\New%20Folder\Copy%20of%20ROB_NH25.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share/Kasper%20Cochin/new%20Estimate%20%20overall%20%20copy.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D1022\bmrcl\win95\21\21Rm.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1022\bmrcl\OLD%20USERS\Mahmood\Seminar\arkish\RCV-nh761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Md23\Quotation\Documents%20and%20Settings\Administrator\Desktop\hvac\19.01.0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D1022\bmrcl\Documents%20and%20Settings\Social\Desktop\NH7_Rate%20Ananlysis.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abour &amp; Plant"/>
      <sheetName val="Materials Cost"/>
      <sheetName val="Lead Statement"/>
      <sheetName val="GEN"/>
      <sheetName val="INPUT"/>
      <sheetName val="DIR USED ITEMS"/>
      <sheetName val="SUMMARY"/>
      <sheetName val="1"/>
      <sheetName val="2"/>
      <sheetName val="3"/>
      <sheetName val="4"/>
      <sheetName val="5"/>
      <sheetName val="6"/>
      <sheetName val="7"/>
      <sheetName val="8"/>
      <sheetName val="9"/>
      <sheetName val="10"/>
      <sheetName val="11"/>
      <sheetName val="12"/>
      <sheetName val="13"/>
      <sheetName val="14"/>
      <sheetName val="15"/>
      <sheetName val="16"/>
    </sheetNames>
    <sheetDataSet>
      <sheetData sheetId="0"/>
      <sheetData sheetId="1">
        <row r="10">
          <cell r="G10">
            <v>742.45</v>
          </cell>
        </row>
        <row r="13">
          <cell r="G13">
            <v>675.45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qn_Abs_G_6_ "/>
      <sheetName val="WO_Abs _G_2_ 6 DUs"/>
      <sheetName val="Air_Abs_G_6_ 23 DU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AOC - abs (3)"/>
      <sheetName val="AOC - abs (6)"/>
      <sheetName val="Sqn-Abs (G+1) "/>
      <sheetName val="Sqn-Abs(G+6) "/>
      <sheetName val="Flt.Lt-Abs 4 DUs"/>
      <sheetName val="WO-Abs (G+2) 6 DUs"/>
      <sheetName val="WO-Abs (G) 1DU"/>
      <sheetName val="WO-Abs(G+6) 23DUs"/>
      <sheetName val="Air-Abs (G+1)"/>
      <sheetName val="Air-Abs (G+2)"/>
      <sheetName val="Air-Abs(G+6) 23 DUs"/>
      <sheetName val="Air-Abs(G+6) 24 DUs"/>
      <sheetName val="AC point"/>
      <sheetName val="Sqn_Abs_G_6_ "/>
      <sheetName val="WO_Abs _G_2_ 6 DUs"/>
      <sheetName val="Air_Abs_G_6_ 23 DU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abutment"/>
      <sheetName val="pier1"/>
      <sheetName val="piercap"/>
      <sheetName val="Annex"/>
    </sheetNames>
    <sheetDataSet>
      <sheetData sheetId="0"/>
      <sheetData sheetId="1"/>
      <sheetData sheetId="2"/>
      <sheetData sheetId="3">
        <row r="11">
          <cell r="D11">
            <v>200</v>
          </cell>
        </row>
      </sheetData>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aroux"/>
      <sheetName val="Intro"/>
      <sheetName val="Load"/>
      <sheetName val="strideal"/>
      <sheetName val="ideal"/>
      <sheetName val="REINF"/>
      <sheetName val="jackup"/>
      <sheetName val="(P5)DESIGN"/>
      <sheetName val="Seis.Trans"/>
      <sheetName val="LoadCapa"/>
      <sheetName val="irccoeff"/>
      <sheetName val="._._8_ff_xls_._._8_ff_xls_._._8"/>
    </sheetNames>
    <sheetDataSet>
      <sheetData sheetId="0" refreshError="1"/>
      <sheetData sheetId="1" refreshError="1">
        <row r="91">
          <cell r="L91">
            <v>0.5</v>
          </cell>
        </row>
        <row r="116">
          <cell r="L116">
            <v>37</v>
          </cell>
        </row>
        <row r="118">
          <cell r="L118">
            <v>35.5</v>
          </cell>
        </row>
        <row r="120">
          <cell r="L120">
            <v>4.4000000000000004</v>
          </cell>
        </row>
        <row r="145">
          <cell r="L145">
            <v>0.06</v>
          </cell>
        </row>
        <row r="157">
          <cell r="L157">
            <v>0.75</v>
          </cell>
        </row>
        <row r="167">
          <cell r="L167">
            <v>3.2</v>
          </cell>
        </row>
        <row r="169">
          <cell r="L169">
            <v>1</v>
          </cell>
        </row>
        <row r="178">
          <cell r="L178">
            <v>1.3</v>
          </cell>
        </row>
        <row r="192">
          <cell r="L192">
            <v>1.2</v>
          </cell>
        </row>
        <row r="196">
          <cell r="L196">
            <v>1.5</v>
          </cell>
        </row>
        <row r="200">
          <cell r="L200">
            <v>1.5</v>
          </cell>
        </row>
        <row r="204">
          <cell r="L204">
            <v>0.4</v>
          </cell>
        </row>
        <row r="206">
          <cell r="L206">
            <v>1.3</v>
          </cell>
        </row>
        <row r="222">
          <cell r="L222">
            <v>2.4</v>
          </cell>
        </row>
        <row r="226">
          <cell r="L226">
            <v>2</v>
          </cell>
        </row>
        <row r="257">
          <cell r="L257">
            <v>8.2440000000000015</v>
          </cell>
        </row>
      </sheetData>
      <sheetData sheetId="2" refreshError="1"/>
      <sheetData sheetId="3"/>
      <sheetData sheetId="4"/>
      <sheetData sheetId="5"/>
      <sheetData sheetId="6" refreshError="1"/>
      <sheetData sheetId="7"/>
      <sheetData sheetId="8"/>
      <sheetData sheetId="9"/>
      <sheetData sheetId="10"/>
      <sheetData sheetId="11"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basic-data"/>
      <sheetName val="mem-property"/>
      <sheetName val="maingirder"/>
      <sheetName val="Shear force"/>
      <sheetName val="Cantilever "/>
      <sheetName val="crossgirder"/>
      <sheetName val="sum-moment (FINAL)"/>
      <sheetName val="deckl"/>
      <sheetName val="basic_data"/>
      <sheetName val="mem_property"/>
      <sheetName val="Intro"/>
    </sheetNames>
    <sheetDataSet>
      <sheetData sheetId="0">
        <row r="7">
          <cell r="D7">
            <v>2.5</v>
          </cell>
        </row>
        <row r="10">
          <cell r="D10">
            <v>0.22</v>
          </cell>
        </row>
        <row r="12">
          <cell r="D12">
            <v>1.8</v>
          </cell>
        </row>
        <row r="16">
          <cell r="D16">
            <v>2</v>
          </cell>
        </row>
        <row r="17">
          <cell r="D17">
            <v>0.32500000000000001</v>
          </cell>
        </row>
        <row r="27">
          <cell r="D27">
            <v>30</v>
          </cell>
        </row>
        <row r="28">
          <cell r="D28">
            <v>415</v>
          </cell>
        </row>
        <row r="33">
          <cell r="D33">
            <v>1000</v>
          </cell>
        </row>
      </sheetData>
      <sheetData sheetId="1"/>
      <sheetData sheetId="2"/>
      <sheetData sheetId="3" refreshError="1"/>
      <sheetData sheetId="4" refreshError="1"/>
      <sheetData sheetId="5" refreshError="1"/>
      <sheetData sheetId="6"/>
      <sheetData sheetId="7" refreshError="1"/>
      <sheetData sheetId="8"/>
      <sheetData sheetId="9"/>
      <sheetData sheetId="10"/>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Gen(w.no.)-temp"/>
      <sheetName val="plinth area (with portico)100%"/>
      <sheetName val="plinth area (with portico)50%"/>
      <sheetName val="Civil (RA) _Resi_"/>
      <sheetName val="WS (RA)-Resi"/>
      <sheetName val="DATAs(WS)"/>
      <sheetName val="Int-Elect(RA)-ff"/>
      <sheetName val="Ext_ele(RA)"/>
      <sheetName val="Gen_Abs-f"/>
      <sheetName val="Site clr_Compound"/>
      <sheetName val="Take off-Site clr"/>
      <sheetName val="Type II GF"/>
      <sheetName val="take off -Type II GF"/>
      <sheetName val="Type II G+1 "/>
      <sheetName val="take off - Type II (G+1)"/>
      <sheetName val="Type III GF"/>
      <sheetName val="take off-Type III GF"/>
      <sheetName val="Type III G+1"/>
      <sheetName val="take off-Type III (G+1)"/>
      <sheetName val="Type IVa G+1"/>
      <sheetName val="Take off-Type IVa (G+1)"/>
      <sheetName val="Type IVb G+1"/>
      <sheetName val="take off-Type IVb (G+1)"/>
      <sheetName val="Type Va G+1"/>
      <sheetName val="take off-Type Va (G+1)"/>
      <sheetName val="Type Vb G+1"/>
      <sheetName val="Take off - Type Vb (G+1) "/>
      <sheetName val="Type VIa G+1"/>
      <sheetName val="Take off-VIa(G+1)"/>
      <sheetName val="Type VIb G+1"/>
      <sheetName val="Take off - VIb(G+1)"/>
      <sheetName val="Ex-wat(abs)"/>
      <sheetName val="EWS(take)"/>
      <sheetName val="Ext _elec-abs"/>
      <sheetName val="Take off Ext _ele"/>
      <sheetName val="Sewage "/>
      <sheetName val="sewage(take)"/>
      <sheetName val="Drainage"/>
      <sheetName val="Drainage(take)"/>
      <sheetName val="Rainwater"/>
      <sheetName val="RWH(take)"/>
      <sheetName val="roads Paving area"/>
      <sheetName val="Take off sheet Roads_Pavemet(F)"/>
      <sheetName val="Sheet1"/>
      <sheetName val="Civil _RA_ _Resi_"/>
      <sheetName val="girder"/>
    </sheetNames>
    <sheetDataSet>
      <sheetData sheetId="0" refreshError="1"/>
      <sheetData sheetId="1" refreshError="1"/>
      <sheetData sheetId="2" refreshError="1"/>
      <sheetData sheetId="3" refreshError="1">
        <row r="12">
          <cell r="J12" t="str">
            <v>0114</v>
          </cell>
        </row>
        <row r="13">
          <cell r="J13" t="str">
            <v>0115</v>
          </cell>
        </row>
        <row r="15">
          <cell r="J15" t="str">
            <v>0123</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Gen_Abs(FC)"/>
      <sheetName val="abs(FC)"/>
      <sheetName val="takeoff(FC) "/>
      <sheetName val="Gen_Abs (library)"/>
      <sheetName val="abs(library)"/>
      <sheetName val="takeoff(library)"/>
      <sheetName val="Gen_Abs(Casulity)"/>
      <sheetName val="abs(casulity)"/>
      <sheetName val="takeoff(casuality) "/>
      <sheetName val="7-furniture-RA"/>
      <sheetName val="Gen_Abs (OT)"/>
      <sheetName val="2.civil-RA"/>
      <sheetName val="5-Interior-RA"/>
      <sheetName val="4-Int- ele(RA)"/>
      <sheetName val="abs(OT) "/>
      <sheetName val="takeoff(OT)"/>
      <sheetName val="3-IWS(RA)"/>
      <sheetName val="1-Dismantling-RA"/>
      <sheetName val="Gen_Abs(General)"/>
      <sheetName val="abs(general)"/>
      <sheetName val="lbd-general(FF)"/>
      <sheetName val="lbd-general(SF)"/>
      <sheetName val="6-AC-RA"/>
      <sheetName val="doors"/>
      <sheetName val="2_civil_RA"/>
      <sheetName val="girde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row r="13">
          <cell r="I13" t="str">
            <v>0115</v>
          </cell>
        </row>
        <row r="89">
          <cell r="J89">
            <v>65</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Modernization"/>
      <sheetName val="1.Civil-RA"/>
      <sheetName val="Gen-Abs"/>
      <sheetName val="Site Devlp-a"/>
      <sheetName val="Site Devlp-b"/>
      <sheetName val="Site Devlp-c"/>
      <sheetName val="a) Medical College"/>
      <sheetName val="b) College of Nursing"/>
      <sheetName val="c) Auditorium"/>
      <sheetName val="d)Teach-hos-1-OPD"/>
      <sheetName val="d)Teach-hos-2-24x7 block"/>
      <sheetName val="e)Hostel-Boys"/>
      <sheetName val="e)Hostel-Girls"/>
      <sheetName val="e)Hostel-Interns-H.Surg"/>
      <sheetName val="e)Hostel-Jun.Res-Tutor"/>
      <sheetName val="e)Hostel-Staff Nurse"/>
      <sheetName val="f)Staff Quat-Exti-Bungalow"/>
      <sheetName val="f)Staff Quat-Type-I"/>
      <sheetName val="f)Staff Quat-Type-III"/>
      <sheetName val="abs(tirun)"/>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8.xml><?xml version="1.0" encoding="utf-8"?>
<externalLink xmlns="http://schemas.openxmlformats.org/spreadsheetml/2006/main">
  <externalBook xmlns:r="http://schemas.openxmlformats.org/officeDocument/2006/relationships" r:id="rId1">
    <sheetNames>
      <sheetName val="1-Dismantling-RA"/>
      <sheetName val="2.civil-RA"/>
      <sheetName val="3-IWS(RA)"/>
      <sheetName val="4-Int- ele(RA)"/>
      <sheetName val="5-Interior-RA"/>
      <sheetName val="6-AC-RA"/>
      <sheetName val="7-furniture-RA"/>
      <sheetName val="HVAC- Common"/>
      <sheetName val="Elec -com- RA"/>
      <sheetName val="Elec - com (aug)- Abs"/>
      <sheetName val="Main Abs"/>
      <sheetName val="summary"/>
      <sheetName val="summary (2)"/>
      <sheetName val="4.Gen_Abs (Faculty)"/>
      <sheetName val="4.abs(FC)"/>
      <sheetName val="4.takeoff(FC) "/>
      <sheetName val="5.Gen_Abs (Library)"/>
      <sheetName val="5.abs(library)"/>
      <sheetName val="5.takeoff(library)"/>
      <sheetName val="3.Gen_Abs (Casualty)"/>
      <sheetName val="3.abs(casulity)"/>
      <sheetName val="3.takeoff(casuality) "/>
      <sheetName val="2.Gen_Abs (OT)"/>
      <sheetName val="2.abs(OT) "/>
      <sheetName val="2.takeoff(OT)"/>
      <sheetName val="1.Gen_Abs(General)"/>
      <sheetName val="1.abs(general)"/>
      <sheetName val="1.lbd-general(FF)"/>
      <sheetName val="1.lbd-general(SF)"/>
      <sheetName val="doors"/>
      <sheetName val="2_civil_RA"/>
    </sheetNames>
    <sheetDataSet>
      <sheetData sheetId="0" refreshError="1"/>
      <sheetData sheetId="1" refreshError="1">
        <row r="13">
          <cell r="K13">
            <v>200</v>
          </cell>
        </row>
        <row r="14">
          <cell r="I14" t="str">
            <v>0128</v>
          </cell>
        </row>
        <row r="15">
          <cell r="I15" t="str">
            <v>0123</v>
          </cell>
        </row>
        <row r="16">
          <cell r="I16" t="str">
            <v>0124</v>
          </cell>
          <cell r="O16">
            <v>4768</v>
          </cell>
        </row>
        <row r="17">
          <cell r="O17">
            <v>3925</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Set>
  </externalBook>
</externalLink>
</file>

<file path=xl/externalLinks/externalLink19.xml><?xml version="1.0" encoding="utf-8"?>
<externalLink xmlns="http://schemas.openxmlformats.org/spreadsheetml/2006/main">
  <externalBook xmlns:r="http://schemas.openxmlformats.org/officeDocument/2006/relationships" r:id="rId1">
    <sheetNames>
      <sheetName val="Cost Index"/>
      <sheetName val="Civil Works"/>
      <sheetName val="Data-I"/>
      <sheetName val="Data-II"/>
      <sheetName val="2.civil-RA"/>
      <sheetName val="2_civil_RA"/>
    </sheetNames>
    <sheetDataSet>
      <sheetData sheetId="0" refreshError="1">
        <row r="28">
          <cell r="D28">
            <v>93</v>
          </cell>
        </row>
        <row r="35">
          <cell r="D35">
            <v>110</v>
          </cell>
        </row>
      </sheetData>
      <sheetData sheetId="1"/>
      <sheetData sheetId="2" refreshError="1"/>
      <sheetData sheetId="3" refreshError="1"/>
      <sheetData sheetId="4"/>
      <sheetData sheetId="5"/>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qn _Main_ Abs"/>
      <sheetName val="Int (RA) "/>
      <sheetName val="Sqn (Main) Abs"/>
      <sheetName val="Flt.Lt-Abs"/>
      <sheetName val="WO-Abs"/>
      <sheetName val="Air-Abs-25"/>
      <sheetName val="Air-Abs -26"/>
      <sheetName val="Sqn.ldr-AC"/>
      <sheetName val="FLT-AC"/>
    </sheetNames>
    <sheetDataSet>
      <sheetData sheetId="0"/>
      <sheetData sheetId="1"/>
      <sheetData sheetId="2"/>
      <sheetData sheetId="3"/>
      <sheetData sheetId="4"/>
      <sheetData sheetId="5"/>
      <sheetData sheetId="6"/>
      <sheetData sheetId="7"/>
      <sheetData sheetId="8"/>
    </sheetDataSet>
  </externalBook>
</externalLink>
</file>

<file path=xl/externalLinks/externalLink20.xml><?xml version="1.0" encoding="utf-8"?>
<externalLink xmlns="http://schemas.openxmlformats.org/spreadsheetml/2006/main">
  <externalBook xmlns:r="http://schemas.openxmlformats.org/officeDocument/2006/relationships" r:id="rId1">
    <sheetNames>
      <sheetName val="Civil Works"/>
      <sheetName val="Data-I"/>
      <sheetName val="Data-II"/>
      <sheetName val="Cost Index"/>
    </sheetNames>
    <sheetDataSet>
      <sheetData sheetId="0" refreshError="1"/>
      <sheetData sheetId="1"/>
      <sheetData sheetId="2"/>
      <sheetData sheetId="3" refreshError="1">
        <row r="28">
          <cell r="D28">
            <v>93</v>
          </cell>
        </row>
        <row r="35">
          <cell r="D35">
            <v>110</v>
          </cell>
        </row>
      </sheetData>
    </sheetDataSet>
  </externalBook>
</externalLink>
</file>

<file path=xl/externalLinks/externalLink21.xml><?xml version="1.0" encoding="utf-8"?>
<externalLink xmlns="http://schemas.openxmlformats.org/spreadsheetml/2006/main">
  <externalBook xmlns:r="http://schemas.openxmlformats.org/officeDocument/2006/relationships" r:id="rId1">
    <sheetNames>
      <sheetName val="data"/>
      <sheetName val="basepr"/>
      <sheetName val="cap"/>
      <sheetName val="Cost Index"/>
    </sheetNames>
    <sheetDataSet>
      <sheetData sheetId="0" refreshError="1">
        <row r="13">
          <cell r="I13">
            <v>0.05</v>
          </cell>
        </row>
        <row r="32">
          <cell r="I32">
            <v>7</v>
          </cell>
        </row>
        <row r="34">
          <cell r="I34">
            <v>0.9</v>
          </cell>
        </row>
        <row r="35">
          <cell r="I35">
            <v>5.2</v>
          </cell>
        </row>
        <row r="38">
          <cell r="I38">
            <v>2</v>
          </cell>
        </row>
      </sheetData>
      <sheetData sheetId="1" refreshError="1"/>
      <sheetData sheetId="2" refreshError="1"/>
      <sheetData sheetId="3"/>
    </sheetDataSet>
  </externalBook>
</externalLink>
</file>

<file path=xl/externalLinks/externalLink22.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data"/>
    </sheetNames>
    <sheetDataSet>
      <sheetData sheetId="0">
        <row r="21">
          <cell r="H21">
            <v>0.2</v>
          </cell>
        </row>
        <row r="32">
          <cell r="H32">
            <v>2.4</v>
          </cell>
        </row>
        <row r="40">
          <cell r="H40">
            <v>0.9</v>
          </cell>
        </row>
        <row r="41">
          <cell r="H41">
            <v>0.3</v>
          </cell>
        </row>
        <row r="55">
          <cell r="H55">
            <v>24</v>
          </cell>
        </row>
        <row r="56">
          <cell r="H56">
            <v>2</v>
          </cell>
        </row>
        <row r="64">
          <cell r="H64">
            <v>200</v>
          </cell>
        </row>
        <row r="79">
          <cell r="H79">
            <v>2.1</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23.xml><?xml version="1.0" encoding="utf-8"?>
<externalLink xmlns="http://schemas.openxmlformats.org/spreadsheetml/2006/main">
  <externalBook xmlns:r="http://schemas.openxmlformats.org/officeDocument/2006/relationships" r:id="rId1">
    <sheetNames>
      <sheetName val="laroux"/>
      <sheetName val="Intro"/>
      <sheetName val="LoadSup"/>
      <sheetName val="LoadBrg"/>
      <sheetName val="LoadSub"/>
      <sheetName val="PileLoad"/>
      <sheetName val="Seis.Longi"/>
      <sheetName val="Sheet2"/>
      <sheetName val="structpile"/>
      <sheetName val="pilecap"/>
      <sheetName val="grill"/>
      <sheetName val="LoadCapa"/>
      <sheetName val="irccoeff"/>
      <sheetName val="Sheet1"/>
      <sheetName val="girder"/>
    </sheetNames>
    <sheetDataSet>
      <sheetData sheetId="0"/>
      <sheetData sheetId="1">
        <row r="151">
          <cell r="L151">
            <v>1.2</v>
          </cell>
        </row>
        <row r="153">
          <cell r="L153">
            <v>17</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4.xml><?xml version="1.0" encoding="utf-8"?>
<externalLink xmlns="http://schemas.openxmlformats.org/spreadsheetml/2006/main">
  <externalBook xmlns:r="http://schemas.openxmlformats.org/officeDocument/2006/relationships" r:id="rId1">
    <sheetNames>
      <sheetName val="INTRO"/>
      <sheetName val="CONTENT"/>
      <sheetName val="PIERCAP"/>
      <sheetName val="dtbeam"/>
      <sheetName val="SALIENT"/>
      <sheetName val="dlvoid"/>
      <sheetName val="dlsolid"/>
      <sheetName val="footing"/>
      <sheetName val="LLOAD"/>
      <sheetName val="SLENDER"/>
      <sheetName val="WIND"/>
      <sheetName val="SUBSTR"/>
    </sheetNames>
    <sheetDataSet>
      <sheetData sheetId="0"/>
      <sheetData sheetId="1"/>
      <sheetData sheetId="2"/>
      <sheetData sheetId="3"/>
      <sheetData sheetId="4"/>
      <sheetData sheetId="5">
        <row r="25">
          <cell r="H25">
            <v>1.5</v>
          </cell>
        </row>
      </sheetData>
      <sheetData sheetId="6"/>
      <sheetData sheetId="7"/>
      <sheetData sheetId="8"/>
      <sheetData sheetId="9"/>
      <sheetData sheetId="10"/>
      <sheetData sheetId="11"/>
    </sheetDataSet>
  </externalBook>
</externalLink>
</file>

<file path=xl/externalLinks/externalLink25.xml><?xml version="1.0" encoding="utf-8"?>
<externalLink xmlns="http://schemas.openxmlformats.org/spreadsheetml/2006/main">
  <externalBook xmlns:r="http://schemas.openxmlformats.org/officeDocument/2006/relationships" r:id="rId1">
    <sheetNames>
      <sheetName val="Flt(G to 3)"/>
      <sheetName val="Flt-4 to 5th "/>
      <sheetName val="Air(4 to 6th)"/>
      <sheetName val="Air(ground to3)"/>
      <sheetName val="Sqn(Ground to3)"/>
      <sheetName val="Sqn (4 to 6)"/>
      <sheetName val="statement"/>
      <sheetName val="Flt.Lt-Abs"/>
      <sheetName val="Air-Abs"/>
      <sheetName val="Rate analysis"/>
      <sheetName val="Sqn-Abs"/>
      <sheetName val="WO-Abs"/>
      <sheetName val="wo(ground - 3)"/>
      <sheetName val="wo-4th &amp; Terrace "/>
      <sheetName val="AC point"/>
      <sheetName val="Sqn_Abs"/>
      <sheetName val="CPWD_Civi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26.xml><?xml version="1.0" encoding="utf-8"?>
<externalLink xmlns="http://schemas.openxmlformats.org/spreadsheetml/2006/main">
  <externalBook xmlns:r="http://schemas.openxmlformats.org/officeDocument/2006/relationships" r:id="rId1">
    <sheetNames>
      <sheetName val="Quotation"/>
      <sheetName val="Comparative"/>
      <sheetName val="Capex"/>
      <sheetName val="LBD"/>
      <sheetName val="Annexure"/>
      <sheetName val="Electrical"/>
      <sheetName val="CPWD"/>
      <sheetName val="Partly-Quotation"/>
      <sheetName val="formula"/>
      <sheetName val="Electrical (2)"/>
      <sheetName val="Sqn_Abs"/>
    </sheetNames>
    <sheetDataSet>
      <sheetData sheetId="0" refreshError="1">
        <row r="4">
          <cell r="AK4">
            <v>0.15</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sheetDataSet>
  </externalBook>
</externalLink>
</file>

<file path=xl/externalLinks/externalLink27.xml><?xml version="1.0" encoding="utf-8"?>
<externalLink xmlns="http://schemas.openxmlformats.org/spreadsheetml/2006/main">
  <externalBook xmlns:r="http://schemas.openxmlformats.org/officeDocument/2006/relationships" r:id="rId1">
    <sheetNames>
      <sheetName val="Formula"/>
      <sheetName val="Capex"/>
      <sheetName val="Comparative"/>
      <sheetName val="CMRA"/>
      <sheetName val="ERA"/>
      <sheetName val="CMRA (2)"/>
      <sheetName val="ANX1"/>
      <sheetName val="ANX2"/>
      <sheetName val="ANX3"/>
      <sheetName val="Quotation"/>
      <sheetName val="Sqn_Abs"/>
    </sheetNames>
    <sheetDataSet>
      <sheetData sheetId="0" refreshError="1">
        <row r="36">
          <cell r="D36">
            <v>105</v>
          </cell>
        </row>
        <row r="39">
          <cell r="D39">
            <v>135</v>
          </cell>
        </row>
      </sheetData>
      <sheetData sheetId="1"/>
      <sheetData sheetId="2"/>
      <sheetData sheetId="3"/>
      <sheetData sheetId="4"/>
      <sheetData sheetId="5"/>
      <sheetData sheetId="6"/>
      <sheetData sheetId="7"/>
      <sheetData sheetId="8"/>
      <sheetData sheetId="9"/>
      <sheetData sheetId="10"/>
    </sheetDataSet>
  </externalBook>
</externalLink>
</file>

<file path=xl/externalLinks/externalLink28.xml><?xml version="1.0" encoding="utf-8"?>
<externalLink xmlns="http://schemas.openxmlformats.org/spreadsheetml/2006/main">
  <externalBook xmlns:r="http://schemas.openxmlformats.org/officeDocument/2006/relationships" r:id="rId1">
    <sheetNames>
      <sheetName val="cover"/>
      <sheetName val="introduction"/>
      <sheetName val="sec prop"/>
      <sheetName val="loaddsketch"/>
      <sheetName val="analysis"/>
      <sheetName val="stresscheck"/>
      <sheetName val="bar curtailment"/>
      <sheetName val="transcantideck"/>
      <sheetName val="bearing load"/>
      <sheetName val="neoprene"/>
      <sheetName val="Designdiaphragm"/>
      <sheetName val="Formula"/>
    </sheetNames>
    <sheetDataSet>
      <sheetData sheetId="0"/>
      <sheetData sheetId="1"/>
      <sheetData sheetId="2"/>
      <sheetData sheetId="3"/>
      <sheetData sheetId="4" refreshError="1">
        <row r="195">
          <cell r="D195">
            <v>30</v>
          </cell>
        </row>
      </sheetData>
      <sheetData sheetId="5"/>
      <sheetData sheetId="6"/>
      <sheetData sheetId="7"/>
      <sheetData sheetId="8"/>
      <sheetData sheetId="9"/>
      <sheetData sheetId="10"/>
      <sheetData sheetId="11"/>
    </sheetDataSet>
  </externalBook>
</externalLink>
</file>

<file path=xl/externalLinks/externalLink29.xml><?xml version="1.0" encoding="utf-8"?>
<externalLink xmlns="http://schemas.openxmlformats.org/spreadsheetml/2006/main">
  <externalBook xmlns:r="http://schemas.openxmlformats.org/officeDocument/2006/relationships" r:id="rId1">
    <sheetNames>
      <sheetName val="OHT_Ab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domestic"/>
      <sheetName val="UG_sump_abs"/>
      <sheetName val="Pump (abs)"/>
      <sheetName val="MES-central"/>
      <sheetName val="Centrifu-central"/>
      <sheetName val="analysis"/>
    </sheetNames>
    <sheetDataSet>
      <sheetData sheetId="0"/>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basic-data"/>
      <sheetName val="mem-property"/>
      <sheetName val="basic_data"/>
      <sheetName val="mem_property"/>
    </sheetNames>
    <sheetDataSet>
      <sheetData sheetId="0">
        <row r="17">
          <cell r="H17">
            <v>1.7529999999999999</v>
          </cell>
        </row>
        <row r="18">
          <cell r="H18">
            <v>1.7</v>
          </cell>
        </row>
        <row r="20">
          <cell r="H20">
            <v>0.253</v>
          </cell>
        </row>
        <row r="27">
          <cell r="H27">
            <v>0.6</v>
          </cell>
        </row>
        <row r="28">
          <cell r="H28">
            <v>0.3</v>
          </cell>
        </row>
        <row r="30">
          <cell r="H30">
            <v>0.55000000000000004</v>
          </cell>
        </row>
        <row r="34">
          <cell r="H34">
            <v>0.15</v>
          </cell>
        </row>
        <row r="35">
          <cell r="H35">
            <v>0.3</v>
          </cell>
        </row>
        <row r="36">
          <cell r="H36">
            <v>7.4999999999999997E-2</v>
          </cell>
        </row>
        <row r="37">
          <cell r="H37">
            <v>0.15</v>
          </cell>
        </row>
        <row r="49">
          <cell r="H49">
            <v>0.25</v>
          </cell>
        </row>
        <row r="50">
          <cell r="H50">
            <v>0.15</v>
          </cell>
        </row>
        <row r="74">
          <cell r="H74">
            <v>1.325</v>
          </cell>
        </row>
        <row r="75">
          <cell r="H75">
            <v>1.1749999999999998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0.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f"/>
      <sheetName val="Compound wall-f"/>
      <sheetName val="Culvert-f"/>
      <sheetName val="Admin (GF)"/>
      <sheetName val="Canteen Block-f"/>
      <sheetName val="Service block-f"/>
      <sheetName val="Security-f"/>
      <sheetName val="Site clear"/>
      <sheetName val="Admin (FF)"/>
      <sheetName val="Admin (SF)"/>
      <sheetName val="Admin (TF)"/>
      <sheetName val="Admin (Terrace)"/>
      <sheetName val="Roads,Pavemet"/>
      <sheetName val="Other Items"/>
      <sheetName val="Retainingwall_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31.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 val="Retainingwall_f"/>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sheetDataSet>
  </externalBook>
</externalLink>
</file>

<file path=xl/externalLinks/externalLink32.xml><?xml version="1.0" encoding="utf-8"?>
<externalLink xmlns="http://schemas.openxmlformats.org/spreadsheetml/2006/main">
  <externalBook xmlns:r="http://schemas.openxmlformats.org/officeDocument/2006/relationships" r:id="rId1">
    <sheetNames>
      <sheetName val="site"/>
      <sheetName val="Building"/>
      <sheetName val="Int-water"/>
      <sheetName val="Int-ele"/>
      <sheetName val="Road"/>
      <sheetName val="Sewage"/>
      <sheetName val="Area "/>
      <sheetName val="Exwater"/>
      <sheetName val="EXt ele"/>
      <sheetName val="Dev _ele"/>
      <sheetName val="Rain water"/>
      <sheetName val="Compoundwall"/>
      <sheetName val="Arbori"/>
      <sheetName val="Fire fig"/>
      <sheetName val="Terrace"/>
      <sheetName val="UG - static"/>
      <sheetName val="OHT_Abs"/>
      <sheetName val="domestic"/>
      <sheetName val="UG_sump_abs"/>
      <sheetName val="Pump (abs)"/>
      <sheetName val="MES-central"/>
      <sheetName val="Centrifu-centr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33.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Rocker"/>
      <sheetName val="girde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34.xml><?xml version="1.0" encoding="utf-8"?>
<externalLink xmlns="http://schemas.openxmlformats.org/spreadsheetml/2006/main">
  <externalBook xmlns:r="http://schemas.openxmlformats.org/officeDocument/2006/relationships" r:id="rId1">
    <sheetNames>
      <sheetName val="Rate Analysis"/>
      <sheetName val="sqn.ldr_4 Unit(1)"/>
      <sheetName val="sqn.ldr_Spiral(1)"/>
      <sheetName val="sqn.ldr_3 Unit(2)"/>
      <sheetName val="sqn.ldr_Sprial (2)"/>
      <sheetName val="FLT-Lt(3)"/>
      <sheetName val="Flt.lt_Sprial(3)"/>
      <sheetName val="JWO(G+1)(4)"/>
      <sheetName val="JWO-G(5)"/>
      <sheetName val="OR-G+1(6)"/>
      <sheetName val="OR-G(7)"/>
      <sheetName val="Sqn.ldr(G+8)Multi (8)"/>
      <sheetName val="Sqn.ldr(G+8)fie(8)"/>
      <sheetName val="Sqn.ldrT-tank(8)"/>
      <sheetName val="JWO(G+5)Multi (9)"/>
      <sheetName val="JWO-fire(9)"/>
      <sheetName val="JWO-tank(9)"/>
      <sheetName val="Airmen_25(10)"/>
      <sheetName val="Fire_25-Fire (10)"/>
      <sheetName val="AirmenT-tank(10)"/>
      <sheetName val="Airmen_26(11)"/>
      <sheetName val="Air(G+6)Fire(11)"/>
      <sheetName val="AirmenT-tank(11)"/>
      <sheetName val="sqn_ldr_3 Unit_2_"/>
      <sheetName val="horizontal"/>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sheetData sheetId="24"/>
    </sheetDataSet>
  </externalBook>
</externalLink>
</file>

<file path=xl/externalLinks/externalLink35.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 val="sqn_ldr_3 Unit_2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36.xml><?xml version="1.0" encoding="utf-8"?>
<externalLink xmlns="http://schemas.openxmlformats.org/spreadsheetml/2006/main">
  <externalBook xmlns:r="http://schemas.openxmlformats.org/officeDocument/2006/relationships" r:id="rId1">
    <sheetNames>
      <sheetName val="loadcal"/>
      <sheetName val="Shear Rating"/>
      <sheetName val="LL"/>
      <sheetName val="PILE - 3 nos."/>
      <sheetName val="Qty"/>
      <sheetName val="Electrical"/>
    </sheetNames>
    <sheetDataSet>
      <sheetData sheetId="0"/>
      <sheetData sheetId="1"/>
      <sheetData sheetId="2"/>
      <sheetData sheetId="3"/>
      <sheetData sheetId="4"/>
      <sheetData sheetId="5"/>
    </sheetDataSet>
  </externalBook>
</externalLink>
</file>

<file path=xl/externalLinks/externalLink37.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
      <sheetName val="Priced_DWR "/>
      <sheetName val="Rates2001"/>
      <sheetName val="DWR(Priced)"/>
      <sheetName val=" AnalysisPCC"/>
      <sheetName val=" AnalysisNH"/>
      <sheetName val="Estimates"/>
      <sheetName val="Labour _ Plant"/>
      <sheetName val="loadcal"/>
    </sheetNames>
    <sheetDataSet>
      <sheetData sheetId="0" refreshError="1">
        <row r="14">
          <cell r="C14">
            <v>140</v>
          </cell>
        </row>
        <row r="15">
          <cell r="C15">
            <v>110</v>
          </cell>
        </row>
      </sheetData>
      <sheetData sheetId="1" refreshError="1">
        <row r="48">
          <cell r="G48">
            <v>3500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sheetData sheetId="13"/>
    </sheetDataSet>
  </externalBook>
</externalLink>
</file>

<file path=xl/externalLinks/externalLink38.xml><?xml version="1.0" encoding="utf-8"?>
<externalLink xmlns="http://schemas.openxmlformats.org/spreadsheetml/2006/main">
  <externalBook xmlns:r="http://schemas.openxmlformats.org/officeDocument/2006/relationships" r:id="rId1">
    <sheetNames>
      <sheetName val="Comparative"/>
      <sheetName val="Capex"/>
      <sheetName val="Quotation"/>
      <sheetName val="LBD"/>
      <sheetName val="Annexure"/>
      <sheetName val="Electrical"/>
      <sheetName val="CPWD"/>
      <sheetName val="Partly-Quotation"/>
      <sheetName val="formula"/>
      <sheetName val="Material "/>
      <sheetName val="Labour &amp; Plant"/>
      <sheetName val="Labour _ Plant"/>
    </sheetNames>
    <sheetDataSet>
      <sheetData sheetId="0">
        <row r="4">
          <cell r="K4">
            <v>0.9732620320855615</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39.xml><?xml version="1.0" encoding="utf-8"?>
<externalLink xmlns="http://schemas.openxmlformats.org/spreadsheetml/2006/main">
  <externalBook xmlns:r="http://schemas.openxmlformats.org/officeDocument/2006/relationships" r:id="rId1">
    <sheetNames>
      <sheetName val="Capex"/>
      <sheetName val="Comparative"/>
      <sheetName val="Quotation"/>
      <sheetName val="LBD"/>
      <sheetName val="Electrical"/>
      <sheetName val="Annexure"/>
      <sheetName val="CPWD"/>
      <sheetName val="Partly-Quotation"/>
      <sheetName val="formula"/>
      <sheetName val="Civil (RA) _Resi_"/>
      <sheetName val="CPWD_Civil"/>
    </sheetNames>
    <sheetDataSet>
      <sheetData sheetId="0" refreshError="1"/>
      <sheetData sheetId="1" refreshError="1"/>
      <sheetData sheetId="2" refreshError="1">
        <row r="4">
          <cell r="AC4">
            <v>0.15</v>
          </cell>
        </row>
      </sheetData>
      <sheetData sheetId="3" refreshError="1"/>
      <sheetData sheetId="4" refreshError="1"/>
      <sheetData sheetId="5" refreshError="1"/>
      <sheetData sheetId="6" refreshError="1"/>
      <sheetData sheetId="7" refreshError="1"/>
      <sheetData sheetId="8" refreshError="1"/>
      <sheetData sheetId="9"/>
      <sheetData sheetId="10"/>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Labour &amp; Plant"/>
      <sheetName val="Sheet1"/>
      <sheetName val="DWR(Bid Document)"/>
      <sheetName val="DWR(Priced)"/>
      <sheetName val="Ave.Wtd.rates-PCC &amp; NH"/>
      <sheetName val=" AnalysisPCC"/>
      <sheetName val="Lead Statement (PCC)"/>
      <sheetName val="Materials Cost(PCC)"/>
      <sheetName val="Lead Statement (NH)"/>
      <sheetName val="Analysis-NH-Roads"/>
      <sheetName val="Analysis-NH-Culverts"/>
      <sheetName val="Analysis-NH-Bridges"/>
      <sheetName val="Analysis-Drains &amp; Misc"/>
      <sheetName val="Analysis-NH-Traf &amp; Trans"/>
      <sheetName val="Estimates"/>
      <sheetName val="BOQ (Bid Document)"/>
      <sheetName val="Grand Summary"/>
      <sheetName val="Materials Cost_PCC_"/>
      <sheetName val="Rate_Analysis"/>
    </sheetNames>
    <sheetDataSet>
      <sheetData sheetId="0"/>
      <sheetData sheetId="1"/>
      <sheetData sheetId="2"/>
      <sheetData sheetId="3"/>
      <sheetData sheetId="4"/>
      <sheetData sheetId="5"/>
      <sheetData sheetId="6"/>
      <sheetData sheetId="7" refreshError="1">
        <row r="32">
          <cell r="G32">
            <v>76</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40.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1.xml><?xml version="1.0" encoding="utf-8"?>
<externalLink xmlns="http://schemas.openxmlformats.org/spreadsheetml/2006/main">
  <externalBook xmlns:r="http://schemas.openxmlformats.org/officeDocument/2006/relationships" r:id="rId1">
    <sheetNames>
      <sheetName val="Model"/>
      <sheetName val="Prop-Summary"/>
      <sheetName val="SecProp"/>
      <sheetName val="Design Force"/>
      <sheetName val="strand"/>
      <sheetName val="ULM"/>
      <sheetName val="ULS"/>
      <sheetName val="Quotation"/>
    </sheetNames>
    <sheetDataSet>
      <sheetData sheetId="0" refreshError="1"/>
      <sheetData sheetId="1" refreshError="1"/>
      <sheetData sheetId="2" refreshError="1"/>
      <sheetData sheetId="3" refreshError="1"/>
      <sheetData sheetId="4"/>
      <sheetData sheetId="5" refreshError="1"/>
      <sheetData sheetId="6" refreshError="1"/>
      <sheetData sheetId="7"/>
    </sheetDataSet>
  </externalBook>
</externalLink>
</file>

<file path=xl/externalLinks/externalLink42.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strand"/>
    </sheetNames>
    <sheetDataSet>
      <sheetData sheetId="0"/>
      <sheetData sheetId="1"/>
      <sheetData sheetId="2"/>
      <sheetData sheetId="3"/>
      <sheetData sheetId="4"/>
    </sheetDataSet>
  </externalBook>
</externalLink>
</file>

<file path=xl/externalLinks/externalLink43.xml><?xml version="1.0" encoding="utf-8"?>
<externalLink xmlns="http://schemas.openxmlformats.org/spreadsheetml/2006/main">
  <externalBook xmlns:r="http://schemas.openxmlformats.org/officeDocument/2006/relationships" r:id="rId1">
    <sheetNames>
      <sheetName val="Civil "/>
      <sheetName val="electrical"/>
      <sheetName val="Water"/>
      <sheetName val="Rate_Analysis"/>
    </sheetNames>
    <sheetDataSet>
      <sheetData sheetId="0" refreshError="1"/>
      <sheetData sheetId="1" refreshError="1"/>
      <sheetData sheetId="2" refreshError="1"/>
      <sheetData sheetId="3"/>
    </sheetDataSet>
  </externalBook>
</externalLink>
</file>

<file path=xl/externalLinks/externalLink44.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 val="Civil "/>
    </sheetNames>
    <sheetDataSet>
      <sheetData sheetId="0"/>
      <sheetData sheetId="1"/>
      <sheetData sheetId="2"/>
      <sheetData sheetId="3"/>
      <sheetData sheetId="4"/>
    </sheetDataSet>
  </externalBook>
</externalLink>
</file>

<file path=xl/externalLinks/externalLink45.xml><?xml version="1.0" encoding="utf-8"?>
<externalLink xmlns="http://schemas.openxmlformats.org/spreadsheetml/2006/main">
  <externalBook xmlns:r="http://schemas.openxmlformats.org/officeDocument/2006/relationships" r:id="rId1">
    <sheetNames>
      <sheetName val="Rate_Analysis"/>
      <sheetName val="Annexure-A"/>
      <sheetName val="Take of sheet"/>
      <sheetName val="Abstract"/>
    </sheetNames>
    <sheetDataSet>
      <sheetData sheetId="0"/>
      <sheetData sheetId="1"/>
      <sheetData sheetId="2"/>
      <sheetData sheetId="3" refreshError="1"/>
    </sheetDataSet>
  </externalBook>
</externalLink>
</file>

<file path=xl/externalLinks/externalLink46.xml><?xml version="1.0" encoding="utf-8"?>
<externalLink xmlns="http://schemas.openxmlformats.org/spreadsheetml/2006/main">
  <externalBook xmlns:r="http://schemas.openxmlformats.org/officeDocument/2006/relationships" r:id="rId1">
    <sheetNames>
      <sheetName val="BH -10"/>
      <sheetName val="corbl"/>
      <sheetName val="T"/>
      <sheetName val="horizontal"/>
      <sheetName val="pile group"/>
      <sheetName val="loads"/>
      <sheetName val="summry"/>
      <sheetName val="checkpier"/>
      <sheetName val="checkpile"/>
      <sheetName val="scatch"/>
      <sheetName val="piercap"/>
      <sheetName val="pilecap"/>
      <sheetName val="Reaction"/>
      <sheetName val="reactoin"/>
      <sheetName val="Capac"/>
      <sheetName val="BH III"/>
      <sheetName val="load1"/>
      <sheetName val="Piercap1"/>
      <sheetName val="Piercap2"/>
      <sheetName val="LoaPedestal col"/>
      <sheetName val="Ped colm"/>
      <sheetName val="Horiz."/>
      <sheetName val="Reactpedcol"/>
      <sheetName val="S"/>
      <sheetName val="Materials Cost(PCC)"/>
      <sheetName val="Materials Cost_PCC_"/>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7.xml><?xml version="1.0" encoding="utf-8"?>
<externalLink xmlns="http://schemas.openxmlformats.org/spreadsheetml/2006/main">
  <externalBook xmlns:r="http://schemas.openxmlformats.org/officeDocument/2006/relationships" r:id="rId1">
    <sheetNames>
      <sheetName val="Comparative statement"/>
      <sheetName val="RA-markate"/>
    </sheetNames>
    <sheetDataSet>
      <sheetData sheetId="0"/>
      <sheetData sheetId="1">
        <row r="389">
          <cell r="A389" t="str">
            <v>SECTION</v>
          </cell>
          <cell r="B389" t="str">
            <v>PART</v>
          </cell>
        </row>
        <row r="391">
          <cell r="A391">
            <v>1</v>
          </cell>
        </row>
        <row r="392">
          <cell r="A392" t="str">
            <v>1.</v>
          </cell>
          <cell r="B392">
            <v>1</v>
          </cell>
        </row>
        <row r="394">
          <cell r="A394" t="str">
            <v>1.</v>
          </cell>
          <cell r="B394">
            <v>1.1000000000000001</v>
          </cell>
        </row>
        <row r="396">
          <cell r="A396" t="str">
            <v>A</v>
          </cell>
        </row>
        <row r="401">
          <cell r="A401" t="str">
            <v>B</v>
          </cell>
        </row>
        <row r="403">
          <cell r="A403" t="str">
            <v>C</v>
          </cell>
        </row>
        <row r="406">
          <cell r="A406" t="str">
            <v>D</v>
          </cell>
        </row>
        <row r="414">
          <cell r="A414" t="str">
            <v>1.</v>
          </cell>
          <cell r="B414">
            <v>1.2000000000000002</v>
          </cell>
        </row>
        <row r="418">
          <cell r="A418" t="str">
            <v>A</v>
          </cell>
        </row>
        <row r="423">
          <cell r="A423" t="str">
            <v>B</v>
          </cell>
        </row>
        <row r="425">
          <cell r="A425" t="str">
            <v>C</v>
          </cell>
        </row>
        <row r="427">
          <cell r="A427" t="str">
            <v>D</v>
          </cell>
        </row>
        <row r="430">
          <cell r="A430" t="str">
            <v>E</v>
          </cell>
        </row>
        <row r="438">
          <cell r="A438" t="str">
            <v>1.</v>
          </cell>
          <cell r="B438">
            <v>1.3000000000000003</v>
          </cell>
        </row>
        <row r="442">
          <cell r="A442" t="str">
            <v>A</v>
          </cell>
        </row>
        <row r="447">
          <cell r="A447" t="str">
            <v>B</v>
          </cell>
        </row>
        <row r="449">
          <cell r="A449" t="str">
            <v>C</v>
          </cell>
        </row>
        <row r="451">
          <cell r="A451" t="str">
            <v>D</v>
          </cell>
        </row>
        <row r="454">
          <cell r="A454" t="str">
            <v>E</v>
          </cell>
        </row>
        <row r="462">
          <cell r="A462" t="str">
            <v>1.</v>
          </cell>
          <cell r="B462">
            <v>2</v>
          </cell>
        </row>
        <row r="464">
          <cell r="A464" t="str">
            <v>1.</v>
          </cell>
          <cell r="B464">
            <v>2.1</v>
          </cell>
        </row>
        <row r="466">
          <cell r="A466" t="str">
            <v>A</v>
          </cell>
        </row>
        <row r="471">
          <cell r="A471" t="str">
            <v>B</v>
          </cell>
        </row>
        <row r="473">
          <cell r="A473" t="str">
            <v>C</v>
          </cell>
        </row>
        <row r="476">
          <cell r="A476" t="str">
            <v>D</v>
          </cell>
        </row>
        <row r="486">
          <cell r="A486" t="str">
            <v>1.2.2</v>
          </cell>
        </row>
        <row r="488">
          <cell r="A488" t="str">
            <v>A</v>
          </cell>
        </row>
        <row r="494">
          <cell r="A494" t="str">
            <v>B</v>
          </cell>
        </row>
        <row r="496">
          <cell r="A496" t="str">
            <v>C</v>
          </cell>
        </row>
        <row r="498">
          <cell r="A498" t="str">
            <v>D</v>
          </cell>
        </row>
        <row r="501">
          <cell r="A501" t="str">
            <v>E</v>
          </cell>
        </row>
        <row r="511">
          <cell r="A511" t="str">
            <v>1.2.3</v>
          </cell>
        </row>
        <row r="513">
          <cell r="A513" t="str">
            <v>A</v>
          </cell>
        </row>
        <row r="519">
          <cell r="A519" t="str">
            <v>B</v>
          </cell>
        </row>
        <row r="521">
          <cell r="A521" t="str">
            <v>C</v>
          </cell>
        </row>
        <row r="523">
          <cell r="A523" t="str">
            <v>D</v>
          </cell>
        </row>
        <row r="526">
          <cell r="A526" t="str">
            <v>E</v>
          </cell>
        </row>
        <row r="534">
          <cell r="A534">
            <v>1.3</v>
          </cell>
        </row>
        <row r="536">
          <cell r="A536" t="str">
            <v>1.3.1</v>
          </cell>
        </row>
        <row r="538">
          <cell r="A538" t="str">
            <v>A</v>
          </cell>
        </row>
        <row r="544">
          <cell r="A544" t="str">
            <v>B</v>
          </cell>
        </row>
        <row r="546">
          <cell r="A546" t="str">
            <v>C</v>
          </cell>
        </row>
        <row r="549">
          <cell r="A549" t="str">
            <v>D</v>
          </cell>
        </row>
        <row r="559">
          <cell r="A559" t="str">
            <v>1.3.2</v>
          </cell>
        </row>
        <row r="561">
          <cell r="A561" t="str">
            <v>A</v>
          </cell>
        </row>
        <row r="566">
          <cell r="A566" t="str">
            <v>B</v>
          </cell>
        </row>
        <row r="568">
          <cell r="A568" t="str">
            <v>C</v>
          </cell>
        </row>
        <row r="570">
          <cell r="A570" t="str">
            <v>D</v>
          </cell>
        </row>
        <row r="573">
          <cell r="A573" t="str">
            <v>E</v>
          </cell>
        </row>
        <row r="583">
          <cell r="A583" t="str">
            <v>1.3.3</v>
          </cell>
        </row>
        <row r="585">
          <cell r="A585" t="str">
            <v>A</v>
          </cell>
        </row>
        <row r="590">
          <cell r="A590" t="str">
            <v>B</v>
          </cell>
        </row>
        <row r="592">
          <cell r="A592" t="str">
            <v>C</v>
          </cell>
        </row>
        <row r="594">
          <cell r="A594" t="str">
            <v>D</v>
          </cell>
        </row>
        <row r="597">
          <cell r="A597" t="str">
            <v>E</v>
          </cell>
        </row>
        <row r="605">
          <cell r="A605">
            <v>1.4</v>
          </cell>
        </row>
        <row r="607">
          <cell r="A607" t="str">
            <v>1.4.1</v>
          </cell>
        </row>
        <row r="609">
          <cell r="A609" t="str">
            <v>A</v>
          </cell>
        </row>
        <row r="617">
          <cell r="A617" t="str">
            <v>B</v>
          </cell>
        </row>
        <row r="619">
          <cell r="A619" t="str">
            <v>C</v>
          </cell>
        </row>
        <row r="622">
          <cell r="A622" t="str">
            <v>D</v>
          </cell>
        </row>
        <row r="632">
          <cell r="A632" t="str">
            <v>1.4.2</v>
          </cell>
        </row>
        <row r="634">
          <cell r="A634" t="str">
            <v>A</v>
          </cell>
        </row>
        <row r="642">
          <cell r="A642" t="str">
            <v>B</v>
          </cell>
        </row>
        <row r="644">
          <cell r="A644" t="str">
            <v>C</v>
          </cell>
        </row>
        <row r="646">
          <cell r="A646" t="str">
            <v>D</v>
          </cell>
        </row>
        <row r="649">
          <cell r="A649" t="str">
            <v>E</v>
          </cell>
        </row>
        <row r="659">
          <cell r="A659" t="str">
            <v>1.4.3</v>
          </cell>
        </row>
        <row r="661">
          <cell r="A661" t="str">
            <v>A</v>
          </cell>
        </row>
        <row r="669">
          <cell r="A669" t="str">
            <v>B</v>
          </cell>
        </row>
        <row r="671">
          <cell r="A671" t="str">
            <v>C</v>
          </cell>
        </row>
        <row r="673">
          <cell r="A673" t="str">
            <v>D</v>
          </cell>
        </row>
        <row r="676">
          <cell r="A676" t="str">
            <v>E</v>
          </cell>
        </row>
        <row r="684">
          <cell r="A684">
            <v>1.5</v>
          </cell>
        </row>
        <row r="686">
          <cell r="A686" t="str">
            <v>1.5.1</v>
          </cell>
        </row>
        <row r="688">
          <cell r="A688" t="str">
            <v>A</v>
          </cell>
        </row>
        <row r="699">
          <cell r="A699" t="str">
            <v>B</v>
          </cell>
        </row>
        <row r="701">
          <cell r="A701" t="str">
            <v>C</v>
          </cell>
        </row>
        <row r="704">
          <cell r="A704" t="str">
            <v>D</v>
          </cell>
        </row>
        <row r="714">
          <cell r="A714" t="str">
            <v>1.5.2</v>
          </cell>
        </row>
        <row r="716">
          <cell r="A716" t="str">
            <v>A</v>
          </cell>
        </row>
        <row r="727">
          <cell r="A727" t="str">
            <v>B</v>
          </cell>
        </row>
        <row r="729">
          <cell r="A729" t="str">
            <v>C</v>
          </cell>
        </row>
        <row r="731">
          <cell r="A731" t="str">
            <v>D</v>
          </cell>
        </row>
        <row r="734">
          <cell r="A734" t="str">
            <v>E</v>
          </cell>
        </row>
        <row r="744">
          <cell r="A744" t="str">
            <v>1.5.3</v>
          </cell>
        </row>
        <row r="746">
          <cell r="A746" t="str">
            <v>A</v>
          </cell>
        </row>
        <row r="754">
          <cell r="A754" t="str">
            <v>B</v>
          </cell>
        </row>
        <row r="756">
          <cell r="A756" t="str">
            <v>C</v>
          </cell>
        </row>
        <row r="758">
          <cell r="A758" t="str">
            <v>D</v>
          </cell>
        </row>
        <row r="761">
          <cell r="A761" t="str">
            <v>E</v>
          </cell>
        </row>
        <row r="769">
          <cell r="A769">
            <v>1.6</v>
          </cell>
        </row>
        <row r="771">
          <cell r="A771" t="str">
            <v>1.6.1</v>
          </cell>
        </row>
        <row r="773">
          <cell r="A773" t="str">
            <v>A</v>
          </cell>
        </row>
        <row r="782">
          <cell r="A782" t="str">
            <v>B</v>
          </cell>
        </row>
        <row r="784">
          <cell r="A784" t="str">
            <v>C</v>
          </cell>
        </row>
        <row r="787">
          <cell r="A787" t="str">
            <v>D</v>
          </cell>
        </row>
        <row r="795">
          <cell r="A795">
            <v>1.6</v>
          </cell>
        </row>
        <row r="797">
          <cell r="A797" t="str">
            <v>1.6.2</v>
          </cell>
        </row>
        <row r="799">
          <cell r="A799" t="str">
            <v>A</v>
          </cell>
        </row>
        <row r="808">
          <cell r="A808" t="str">
            <v>B</v>
          </cell>
        </row>
        <row r="810">
          <cell r="A810" t="str">
            <v>C</v>
          </cell>
        </row>
        <row r="812">
          <cell r="A812" t="str">
            <v>D</v>
          </cell>
        </row>
        <row r="815">
          <cell r="A815" t="str">
            <v>E</v>
          </cell>
        </row>
        <row r="823">
          <cell r="A823">
            <v>1.6</v>
          </cell>
        </row>
        <row r="825">
          <cell r="A825" t="str">
            <v>1.6.3</v>
          </cell>
        </row>
        <row r="827">
          <cell r="A827" t="str">
            <v>A</v>
          </cell>
        </row>
        <row r="836">
          <cell r="A836" t="str">
            <v>B</v>
          </cell>
        </row>
        <row r="838">
          <cell r="A838" t="str">
            <v>C</v>
          </cell>
        </row>
        <row r="840">
          <cell r="A840" t="str">
            <v>D</v>
          </cell>
        </row>
        <row r="843">
          <cell r="A843" t="str">
            <v>E</v>
          </cell>
        </row>
        <row r="851">
          <cell r="A851">
            <v>1.7</v>
          </cell>
        </row>
        <row r="852">
          <cell r="A852" t="str">
            <v>1.7.1</v>
          </cell>
        </row>
        <row r="854">
          <cell r="A854" t="str">
            <v>1.7.1.1</v>
          </cell>
        </row>
        <row r="856">
          <cell r="A856" t="str">
            <v>A</v>
          </cell>
        </row>
        <row r="864">
          <cell r="A864" t="str">
            <v>B</v>
          </cell>
        </row>
        <row r="866">
          <cell r="A866" t="str">
            <v>C</v>
          </cell>
        </row>
        <row r="869">
          <cell r="A869" t="str">
            <v>D</v>
          </cell>
        </row>
        <row r="877">
          <cell r="A877" t="str">
            <v>1.7.1.2</v>
          </cell>
        </row>
        <row r="881">
          <cell r="A881" t="str">
            <v>A</v>
          </cell>
        </row>
        <row r="889">
          <cell r="A889" t="str">
            <v>B</v>
          </cell>
        </row>
        <row r="891">
          <cell r="A891" t="str">
            <v>C</v>
          </cell>
        </row>
        <row r="893">
          <cell r="A893" t="str">
            <v>D</v>
          </cell>
        </row>
        <row r="896">
          <cell r="A896" t="str">
            <v>E</v>
          </cell>
        </row>
        <row r="904">
          <cell r="A904" t="str">
            <v>1.7.1.3</v>
          </cell>
        </row>
        <row r="908">
          <cell r="A908" t="str">
            <v>A</v>
          </cell>
        </row>
        <row r="916">
          <cell r="A916" t="str">
            <v>B</v>
          </cell>
        </row>
        <row r="918">
          <cell r="A918" t="str">
            <v>C</v>
          </cell>
        </row>
        <row r="920">
          <cell r="A920" t="str">
            <v>D</v>
          </cell>
        </row>
        <row r="923">
          <cell r="A923" t="str">
            <v>E</v>
          </cell>
        </row>
        <row r="931">
          <cell r="A931" t="str">
            <v>1.7.2</v>
          </cell>
        </row>
        <row r="933">
          <cell r="A933" t="str">
            <v>1.7.2.1</v>
          </cell>
        </row>
        <row r="935">
          <cell r="A935" t="str">
            <v>A</v>
          </cell>
        </row>
        <row r="943">
          <cell r="A943" t="str">
            <v>B</v>
          </cell>
        </row>
        <row r="945">
          <cell r="A945" t="str">
            <v>C</v>
          </cell>
        </row>
        <row r="948">
          <cell r="A948" t="str">
            <v>D</v>
          </cell>
        </row>
        <row r="956">
          <cell r="A956" t="str">
            <v>1.7.2.2</v>
          </cell>
        </row>
        <row r="960">
          <cell r="A960" t="str">
            <v>A</v>
          </cell>
        </row>
        <row r="968">
          <cell r="A968" t="str">
            <v>B</v>
          </cell>
        </row>
        <row r="970">
          <cell r="A970" t="str">
            <v>C</v>
          </cell>
        </row>
        <row r="972">
          <cell r="A972" t="str">
            <v>D</v>
          </cell>
        </row>
        <row r="975">
          <cell r="A975" t="str">
            <v>E</v>
          </cell>
        </row>
        <row r="983">
          <cell r="A983" t="str">
            <v>1.7.2.3</v>
          </cell>
        </row>
        <row r="987">
          <cell r="A987" t="str">
            <v>A</v>
          </cell>
        </row>
        <row r="995">
          <cell r="A995" t="str">
            <v>B</v>
          </cell>
        </row>
        <row r="997">
          <cell r="A997" t="str">
            <v>C</v>
          </cell>
        </row>
        <row r="999">
          <cell r="A999" t="str">
            <v>D</v>
          </cell>
        </row>
        <row r="1002">
          <cell r="A1002" t="str">
            <v>E</v>
          </cell>
        </row>
        <row r="1010">
          <cell r="A1010" t="str">
            <v>1.7.3</v>
          </cell>
        </row>
        <row r="1012">
          <cell r="A1012" t="str">
            <v>1.7.3.1</v>
          </cell>
        </row>
        <row r="1014">
          <cell r="A1014" t="str">
            <v>A</v>
          </cell>
        </row>
        <row r="1022">
          <cell r="A1022" t="str">
            <v>B</v>
          </cell>
        </row>
        <row r="1024">
          <cell r="A1024" t="str">
            <v>C</v>
          </cell>
        </row>
        <row r="1027">
          <cell r="A1027" t="str">
            <v>D</v>
          </cell>
        </row>
      </sheetData>
    </sheetDataSet>
  </externalBook>
</externalLink>
</file>

<file path=xl/externalLinks/externalLink48.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9.xml><?xml version="1.0" encoding="utf-8"?>
<externalLink xmlns="http://schemas.openxmlformats.org/spreadsheetml/2006/main">
  <externalBook xmlns:r="http://schemas.openxmlformats.org/officeDocument/2006/relationships" r:id="rId1">
    <sheetNames>
      <sheetName val="Electrical"/>
      <sheetName val="Gwa(fin)"/>
      <sheetName val="TRA(Gwa)(f)"/>
      <sheetName val="DU(Gwa)"/>
      <sheetName val="DG(gwa)(f)"/>
      <sheetName val="Volt"/>
      <sheetName val="lt"/>
      <sheetName val="sum"/>
      <sheetName val="Sqn"/>
      <sheetName val="wo"/>
      <sheetName val="Air"/>
      <sheetName val="Int(f)"/>
      <sheetName val="Ele"/>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Electrical"/>
      <sheetName val="Int(f)"/>
      <sheetName val="Ele"/>
      <sheetName val="Gwa(fin)"/>
      <sheetName val="TRA(Gwa)(f)"/>
      <sheetName val="DU(Gwa)"/>
      <sheetName val="DG(gwa)(f)"/>
      <sheetName val="Volt"/>
      <sheetName val="lt"/>
      <sheetName val="lt (2)"/>
      <sheetName val="sum"/>
      <sheetName val="Sqn"/>
      <sheetName val="wo"/>
      <sheetName val="Air"/>
      <sheetName val="DG set"/>
      <sheetName val="Rest"/>
      <sheetName val="MES"/>
      <sheetName val="void"/>
      <sheetName val="Gwa(fin) (2)"/>
      <sheetName val="horizont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sheetDataSet>
  </externalBook>
</externalLink>
</file>

<file path=xl/externalLinks/externalLink50.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Electrical"/>
    </sheetNames>
    <sheetDataSet>
      <sheetData sheetId="0">
        <row r="14">
          <cell r="H14">
            <v>18</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51.xml><?xml version="1.0" encoding="utf-8"?>
<externalLink xmlns="http://schemas.openxmlformats.org/spreadsheetml/2006/main">
  <externalBook xmlns:r="http://schemas.openxmlformats.org/officeDocument/2006/relationships" r:id="rId1">
    <sheetNames>
      <sheetName val="Sqn_Abs _G_1"/>
      <sheetName val="Air(ground to3)"/>
      <sheetName val="Air(4 to 6th)"/>
      <sheetName val="Air-Abs (G+6)"/>
      <sheetName val="Air-Abs (G+1) "/>
      <sheetName val="Air(G+1)"/>
      <sheetName val="WO-Abs (G+5)"/>
      <sheetName val="wo(ground - 3)"/>
      <sheetName val="wo-4th to 5th "/>
      <sheetName val="Flt.Lt-Abs"/>
      <sheetName val="Flt.Lt(G+1)"/>
      <sheetName val="Rate analysis"/>
      <sheetName val="WO-Abs(G+1)"/>
      <sheetName val="wo(G+1)"/>
      <sheetName val="Sqn-Abs _G+1"/>
      <sheetName val="Sqn(G+1)"/>
      <sheetName val="Sqn-Abs_G+8"/>
      <sheetName val="Sqn(Ground to3)"/>
      <sheetName val="Sqn (4 to 7)"/>
      <sheetName val="Sqn ( 8&amp;Terrace)"/>
      <sheetName val="statement"/>
      <sheetName val="AC point"/>
      <sheetName val="gi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sheetDataSet>
  </externalBook>
</externalLink>
</file>

<file path=xl/externalLinks/externalLink52.xml><?xml version="1.0" encoding="utf-8"?>
<externalLink xmlns="http://schemas.openxmlformats.org/spreadsheetml/2006/main">
  <externalBook xmlns:r="http://schemas.openxmlformats.org/officeDocument/2006/relationships" r:id="rId1">
    <sheetNames>
      <sheetName val="SSR _ NSSR Market final"/>
      <sheetName val="Rate analysis wS"/>
      <sheetName val="Data-I"/>
      <sheetName val="Data-II"/>
      <sheetName val="sewage-lbd"/>
      <sheetName val="annex-Sewage"/>
      <sheetName val="SSR &amp; NSSR Market final"/>
      <sheetName val="Abs-Sewage"/>
      <sheetName val="Sqn_Abs _G_1"/>
    </sheetNames>
    <sheetDataSet>
      <sheetData sheetId="0"/>
      <sheetData sheetId="1" refreshError="1"/>
      <sheetData sheetId="2" refreshError="1"/>
      <sheetData sheetId="3" refreshError="1"/>
      <sheetData sheetId="4" refreshError="1"/>
      <sheetData sheetId="5" refreshError="1"/>
      <sheetData sheetId="6"/>
      <sheetData sheetId="7" refreshError="1"/>
      <sheetData sheetId="8"/>
    </sheetDataSet>
  </externalBook>
</externalLink>
</file>

<file path=xl/externalLinks/externalLink53.xml><?xml version="1.0" encoding="utf-8"?>
<externalLink xmlns="http://schemas.openxmlformats.org/spreadsheetml/2006/main">
  <externalBook xmlns:r="http://schemas.openxmlformats.org/officeDocument/2006/relationships" r:id="rId1">
    <sheetNames>
      <sheetName val="Labour &amp; Plant"/>
      <sheetName val="Material "/>
      <sheetName val=" Analysis"/>
      <sheetName val="BOQ "/>
      <sheetName val="Sheet1"/>
      <sheetName val="DWR(Priced)"/>
      <sheetName val="DWR"/>
      <sheetName val="SSR _ NSSR Market final"/>
    </sheetNames>
    <sheetDataSet>
      <sheetData sheetId="0" refreshError="1"/>
      <sheetData sheetId="1" refreshError="1">
        <row r="52">
          <cell r="G52">
            <v>101</v>
          </cell>
        </row>
      </sheetData>
      <sheetData sheetId="2" refreshError="1"/>
      <sheetData sheetId="3" refreshError="1"/>
      <sheetData sheetId="4" refreshError="1"/>
      <sheetData sheetId="5" refreshError="1"/>
      <sheetData sheetId="6" refreshError="1"/>
      <sheetData sheetId="7"/>
    </sheetDataSet>
  </externalBook>
</externalLink>
</file>

<file path=xl/externalLinks/externalLink54.xml><?xml version="1.0" encoding="utf-8"?>
<externalLink xmlns="http://schemas.openxmlformats.org/spreadsheetml/2006/main">
  <externalBook xmlns:r="http://schemas.openxmlformats.org/officeDocument/2006/relationships" r:id="rId1">
    <sheetNames>
      <sheetName val="introduction"/>
      <sheetName val="properties-superstructure"/>
      <sheetName val="sidl"/>
      <sheetName val="analysis-superstructure"/>
      <sheetName val="staad_results"/>
      <sheetName val="differential shrinkage"/>
      <sheetName val="risetemp_outer beams"/>
      <sheetName val="risetemp_inner beams"/>
      <sheetName val="falltemp_outer beam"/>
      <sheetName val="falltemp_inner beams"/>
      <sheetName val="design of prestressing"/>
      <sheetName val="Kerb side outer beam"/>
      <sheetName val="kerb side inner beam"/>
      <sheetName val="verge side inner beam"/>
      <sheetName val="verge side outer beam"/>
      <sheetName val="shear connector &amp; end block"/>
      <sheetName val="Ultimate moment"/>
      <sheetName val="Ultimate shear "/>
      <sheetName val="Tensile reinforcement"/>
      <sheetName val="minimum reinforcement"/>
      <sheetName val="movement"/>
      <sheetName val="Transverse_design"/>
      <sheetName val="design of diaphragm"/>
      <sheetName val="Futureprestressing blocks"/>
      <sheetName val="pile-capacity"/>
      <sheetName val="pile-fixity"/>
      <sheetName val="approach-slab"/>
      <sheetName val="bearing-load"/>
      <sheetName val="neoprenebearing"/>
      <sheetName val="abutment"/>
      <sheetName val="abutment_cap"/>
      <sheetName val="pier-analysis"/>
      <sheetName val="pier_cap"/>
      <sheetName val="analysis_superstructure"/>
      <sheetName val="Material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refreshError="1"/>
      <sheetData sheetId="20" refreshError="1"/>
      <sheetData sheetId="21" refreshError="1"/>
      <sheetData sheetId="22" refreshError="1"/>
      <sheetData sheetId="23" refreshError="1"/>
      <sheetData sheetId="24" refreshError="1"/>
      <sheetData sheetId="25"/>
      <sheetData sheetId="26" refreshError="1"/>
      <sheetData sheetId="27" refreshError="1"/>
      <sheetData sheetId="28" refreshError="1"/>
      <sheetData sheetId="29"/>
      <sheetData sheetId="30" refreshError="1"/>
      <sheetData sheetId="31"/>
      <sheetData sheetId="32" refreshError="1"/>
      <sheetData sheetId="33"/>
      <sheetData sheetId="34"/>
    </sheetDataSet>
  </externalBook>
</externalLink>
</file>

<file path=xl/externalLinks/externalLink55.xml><?xml version="1.0" encoding="utf-8"?>
<externalLink xmlns="http://schemas.openxmlformats.org/spreadsheetml/2006/main">
  <externalBook xmlns:r="http://schemas.openxmlformats.org/officeDocument/2006/relationships" r:id="rId1">
    <sheetNames>
      <sheetName val="Steel details"/>
      <sheetName val="Abstract (2)"/>
      <sheetName val="Over head"/>
      <sheetName val="Data 2"/>
      <sheetName val="Abstract"/>
      <sheetName val="Detaiil"/>
      <sheetName val="Data"/>
    </sheetNames>
    <sheetDataSet>
      <sheetData sheetId="0">
        <row r="101">
          <cell r="L101">
            <v>5.9349999999999996</v>
          </cell>
        </row>
      </sheetData>
      <sheetData sheetId="1">
        <row r="19">
          <cell r="E19">
            <v>900.96</v>
          </cell>
        </row>
        <row r="42">
          <cell r="G42">
            <v>777687.95856000017</v>
          </cell>
        </row>
      </sheetData>
      <sheetData sheetId="2"/>
      <sheetData sheetId="3">
        <row r="98">
          <cell r="F98">
            <v>301.36</v>
          </cell>
        </row>
      </sheetData>
      <sheetData sheetId="4"/>
      <sheetData sheetId="5">
        <row r="24">
          <cell r="I24">
            <v>315.2</v>
          </cell>
          <cell r="J24" t="str">
            <v>Cum</v>
          </cell>
        </row>
        <row r="29">
          <cell r="I29">
            <v>70</v>
          </cell>
          <cell r="J29" t="str">
            <v>Cum</v>
          </cell>
        </row>
        <row r="58">
          <cell r="I58">
            <v>562.20000000000005</v>
          </cell>
          <cell r="J58" t="str">
            <v>Sqm</v>
          </cell>
        </row>
        <row r="92">
          <cell r="J92" t="str">
            <v>MT</v>
          </cell>
        </row>
        <row r="107">
          <cell r="I107">
            <v>105.7</v>
          </cell>
          <cell r="J107" t="str">
            <v>Cum</v>
          </cell>
        </row>
        <row r="134">
          <cell r="I134">
            <v>724.7</v>
          </cell>
          <cell r="J134" t="str">
            <v>Sqm</v>
          </cell>
        </row>
        <row r="156">
          <cell r="I156">
            <v>71</v>
          </cell>
        </row>
        <row r="167">
          <cell r="I167">
            <v>36.4</v>
          </cell>
          <cell r="J167" t="str">
            <v>Cum</v>
          </cell>
        </row>
        <row r="201">
          <cell r="I201">
            <v>536.5</v>
          </cell>
          <cell r="J201" t="str">
            <v>sqm</v>
          </cell>
        </row>
        <row r="303">
          <cell r="I303">
            <v>3149.3</v>
          </cell>
          <cell r="J303" t="str">
            <v>Sqm</v>
          </cell>
        </row>
        <row r="316">
          <cell r="I316">
            <v>1620.6</v>
          </cell>
          <cell r="J316" t="str">
            <v>Sqm</v>
          </cell>
        </row>
        <row r="324">
          <cell r="I324">
            <v>30</v>
          </cell>
          <cell r="J324" t="str">
            <v>Nos</v>
          </cell>
        </row>
        <row r="328">
          <cell r="J328" t="str">
            <v>Nos</v>
          </cell>
        </row>
        <row r="329">
          <cell r="I329">
            <v>9</v>
          </cell>
        </row>
        <row r="334">
          <cell r="I334">
            <v>23</v>
          </cell>
          <cell r="J334" t="str">
            <v>Nos</v>
          </cell>
        </row>
        <row r="342">
          <cell r="I342">
            <v>107</v>
          </cell>
          <cell r="J342" t="str">
            <v>Nos</v>
          </cell>
        </row>
        <row r="343">
          <cell r="I343">
            <v>9</v>
          </cell>
          <cell r="J343" t="str">
            <v>Nos</v>
          </cell>
        </row>
        <row r="350">
          <cell r="I350">
            <v>5</v>
          </cell>
        </row>
        <row r="351">
          <cell r="I351">
            <v>5</v>
          </cell>
          <cell r="J351" t="str">
            <v>Nos</v>
          </cell>
        </row>
        <row r="352">
          <cell r="I352">
            <v>5</v>
          </cell>
          <cell r="J352" t="str">
            <v>Nos</v>
          </cell>
        </row>
        <row r="353">
          <cell r="I353">
            <v>5</v>
          </cell>
          <cell r="J353" t="str">
            <v>Nos</v>
          </cell>
        </row>
        <row r="354">
          <cell r="I354">
            <v>12</v>
          </cell>
          <cell r="J354" t="str">
            <v>Nos</v>
          </cell>
        </row>
        <row r="356">
          <cell r="I356">
            <v>189</v>
          </cell>
          <cell r="J356" t="str">
            <v>Rmt</v>
          </cell>
        </row>
        <row r="360">
          <cell r="I360">
            <v>420</v>
          </cell>
          <cell r="J360" t="str">
            <v>Rmt</v>
          </cell>
        </row>
        <row r="362">
          <cell r="I362">
            <v>127.5</v>
          </cell>
        </row>
        <row r="364">
          <cell r="J364" t="str">
            <v>MT</v>
          </cell>
        </row>
        <row r="421">
          <cell r="I421">
            <v>1903.8</v>
          </cell>
          <cell r="J421" t="str">
            <v>Sqm</v>
          </cell>
        </row>
        <row r="423">
          <cell r="I423">
            <v>1903.8</v>
          </cell>
        </row>
        <row r="427">
          <cell r="I427">
            <v>12</v>
          </cell>
        </row>
        <row r="492">
          <cell r="I492">
            <v>1269.2</v>
          </cell>
        </row>
        <row r="501">
          <cell r="I501">
            <v>162.30000000000001</v>
          </cell>
        </row>
        <row r="572">
          <cell r="I572">
            <v>5.2830000000000004</v>
          </cell>
        </row>
        <row r="577">
          <cell r="I577">
            <v>0.504</v>
          </cell>
          <cell r="J577" t="str">
            <v>Cum</v>
          </cell>
        </row>
        <row r="584">
          <cell r="I584">
            <v>0.17999999999999997</v>
          </cell>
        </row>
        <row r="588">
          <cell r="J588" t="str">
            <v>Sqm</v>
          </cell>
        </row>
        <row r="591">
          <cell r="J591" t="str">
            <v>Sqm</v>
          </cell>
        </row>
        <row r="599">
          <cell r="I599">
            <v>36</v>
          </cell>
          <cell r="J599" t="str">
            <v>Nos</v>
          </cell>
        </row>
        <row r="600">
          <cell r="I600">
            <v>12</v>
          </cell>
          <cell r="J600" t="str">
            <v>Nos</v>
          </cell>
        </row>
        <row r="603">
          <cell r="I603">
            <v>15</v>
          </cell>
          <cell r="J603" t="str">
            <v>Nos</v>
          </cell>
        </row>
        <row r="605">
          <cell r="I605">
            <v>15</v>
          </cell>
          <cell r="J605" t="str">
            <v>Nos</v>
          </cell>
        </row>
        <row r="608">
          <cell r="I608">
            <v>9</v>
          </cell>
          <cell r="J608" t="str">
            <v>Nos</v>
          </cell>
        </row>
        <row r="612">
          <cell r="I612">
            <v>2</v>
          </cell>
          <cell r="J612" t="str">
            <v>Nos</v>
          </cell>
        </row>
        <row r="614">
          <cell r="I614">
            <v>9</v>
          </cell>
          <cell r="J614" t="str">
            <v>Nos</v>
          </cell>
        </row>
        <row r="615">
          <cell r="I615">
            <v>40.5</v>
          </cell>
          <cell r="J615" t="str">
            <v>Rmt</v>
          </cell>
        </row>
        <row r="616">
          <cell r="I616">
            <v>2</v>
          </cell>
          <cell r="J616" t="str">
            <v>NOs</v>
          </cell>
        </row>
        <row r="617">
          <cell r="I617">
            <v>200</v>
          </cell>
          <cell r="J617" t="str">
            <v>NOs</v>
          </cell>
        </row>
        <row r="619">
          <cell r="I619">
            <v>15</v>
          </cell>
          <cell r="J619" t="str">
            <v>NOs</v>
          </cell>
        </row>
        <row r="635">
          <cell r="I635">
            <v>273.2</v>
          </cell>
          <cell r="J635" t="str">
            <v>Sqm</v>
          </cell>
        </row>
        <row r="637">
          <cell r="I637">
            <v>12</v>
          </cell>
          <cell r="J637" t="str">
            <v>Nos</v>
          </cell>
        </row>
        <row r="643">
          <cell r="I643">
            <v>53.5</v>
          </cell>
          <cell r="J643" t="str">
            <v>Rmt</v>
          </cell>
        </row>
        <row r="648">
          <cell r="I648">
            <v>97</v>
          </cell>
        </row>
        <row r="653">
          <cell r="I653">
            <v>274</v>
          </cell>
        </row>
        <row r="655">
          <cell r="I655">
            <v>100</v>
          </cell>
          <cell r="J655" t="str">
            <v>Rmt</v>
          </cell>
        </row>
        <row r="657">
          <cell r="I657">
            <v>10</v>
          </cell>
          <cell r="J657" t="str">
            <v>Nos</v>
          </cell>
        </row>
        <row r="658">
          <cell r="I658">
            <v>10</v>
          </cell>
          <cell r="J658" t="str">
            <v>Nos</v>
          </cell>
        </row>
        <row r="662">
          <cell r="I662">
            <v>15.8</v>
          </cell>
          <cell r="J662" t="str">
            <v>Sqm</v>
          </cell>
        </row>
        <row r="681">
          <cell r="I681">
            <v>140.1</v>
          </cell>
          <cell r="J681" t="str">
            <v>Cum</v>
          </cell>
        </row>
        <row r="700">
          <cell r="I700">
            <v>700.3</v>
          </cell>
          <cell r="J700" t="str">
            <v>Sqm</v>
          </cell>
        </row>
        <row r="702">
          <cell r="I702">
            <v>4769.8999999999996</v>
          </cell>
        </row>
        <row r="724">
          <cell r="I724">
            <v>600</v>
          </cell>
          <cell r="J724" t="str">
            <v>Sqm</v>
          </cell>
        </row>
        <row r="726">
          <cell r="I726">
            <v>10</v>
          </cell>
          <cell r="J726" t="str">
            <v>kg</v>
          </cell>
        </row>
        <row r="765">
          <cell r="I765">
            <v>39.9</v>
          </cell>
          <cell r="J765" t="str">
            <v>Sqm</v>
          </cell>
        </row>
        <row r="798">
          <cell r="I798">
            <v>44.2</v>
          </cell>
          <cell r="J798" t="str">
            <v>Sqm</v>
          </cell>
        </row>
        <row r="813">
          <cell r="I813">
            <v>7.2</v>
          </cell>
          <cell r="J813" t="str">
            <v>Sqm</v>
          </cell>
        </row>
        <row r="852">
          <cell r="J852" t="str">
            <v>sqm</v>
          </cell>
        </row>
        <row r="854">
          <cell r="J854" t="str">
            <v>MT</v>
          </cell>
        </row>
        <row r="856">
          <cell r="I856">
            <v>7</v>
          </cell>
          <cell r="J856" t="str">
            <v>Nos</v>
          </cell>
        </row>
        <row r="858">
          <cell r="I858">
            <v>7</v>
          </cell>
          <cell r="J858" t="str">
            <v>Nos</v>
          </cell>
        </row>
        <row r="860">
          <cell r="I860">
            <v>7</v>
          </cell>
          <cell r="J860" t="str">
            <v>Nos</v>
          </cell>
        </row>
        <row r="862">
          <cell r="I862">
            <v>7</v>
          </cell>
          <cell r="J862" t="str">
            <v>Nos</v>
          </cell>
        </row>
        <row r="875">
          <cell r="I875">
            <v>129.1</v>
          </cell>
        </row>
        <row r="878">
          <cell r="I878">
            <v>385.2</v>
          </cell>
        </row>
        <row r="886">
          <cell r="I886">
            <v>184.4</v>
          </cell>
        </row>
        <row r="888">
          <cell r="I888">
            <v>10</v>
          </cell>
        </row>
        <row r="890">
          <cell r="I890">
            <v>3</v>
          </cell>
        </row>
        <row r="893">
          <cell r="I893">
            <v>6</v>
          </cell>
        </row>
        <row r="895">
          <cell r="I895">
            <v>59.5</v>
          </cell>
        </row>
        <row r="897">
          <cell r="I897">
            <v>12</v>
          </cell>
        </row>
        <row r="914">
          <cell r="I914">
            <v>170</v>
          </cell>
        </row>
      </sheetData>
      <sheetData sheetId="6">
        <row r="96">
          <cell r="F96">
            <v>6357.18</v>
          </cell>
        </row>
        <row r="126">
          <cell r="F126">
            <v>7881.3</v>
          </cell>
        </row>
        <row r="127">
          <cell r="F127">
            <v>8105.15</v>
          </cell>
        </row>
        <row r="140">
          <cell r="F140">
            <v>81223.8</v>
          </cell>
        </row>
        <row r="161">
          <cell r="F161">
            <v>129580</v>
          </cell>
        </row>
        <row r="567">
          <cell r="F567">
            <v>133.44</v>
          </cell>
        </row>
        <row r="588">
          <cell r="F588">
            <v>656.02</v>
          </cell>
        </row>
        <row r="619">
          <cell r="F619">
            <v>425.96</v>
          </cell>
        </row>
        <row r="651">
          <cell r="F651">
            <v>2124.75</v>
          </cell>
        </row>
      </sheetData>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girder"/>
      <sheetName val="secp"/>
      <sheetName val="Stress check"/>
      <sheetName val="Reinf."/>
      <sheetName val="Shear"/>
      <sheetName val="deck"/>
      <sheetName val="ECG"/>
      <sheetName val="ICG"/>
      <sheetName val="Elastomeric Brg"/>
      <sheetName val="Rocker"/>
      <sheetName val="Qty-design data"/>
      <sheetName val="OHT_Abs"/>
    </sheetNames>
    <sheetDataSet>
      <sheetData sheetId="0">
        <row r="22">
          <cell r="H22">
            <v>0.27500000000000002</v>
          </cell>
        </row>
        <row r="52">
          <cell r="H52">
            <v>5.6000000000000001E-2</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siesmic"/>
      <sheetName val="cwll "/>
      <sheetName val="introduction"/>
      <sheetName val="Reaction"/>
      <sheetName val="s"/>
      <sheetName val="analysis"/>
      <sheetName val="stresscheck"/>
      <sheetName val="torsion"/>
      <sheetName val="bar curtailment"/>
      <sheetName val="trancantideck"/>
      <sheetName val="bearing load"/>
      <sheetName val="neoprene"/>
      <sheetName val="Designdiaphragm"/>
      <sheetName val="miscell"/>
    </sheetNames>
    <sheetDataSet>
      <sheetData sheetId="0" refreshError="1"/>
      <sheetData sheetId="1" refreshError="1"/>
      <sheetData sheetId="2" refreshError="1"/>
      <sheetData sheetId="3" refreshError="1"/>
      <sheetData sheetId="4" refreshError="1"/>
      <sheetData sheetId="5" refreshError="1">
        <row r="8">
          <cell r="H8">
            <v>6</v>
          </cell>
        </row>
      </sheetData>
      <sheetData sheetId="6" refreshError="1">
        <row r="195">
          <cell r="G195">
            <v>200</v>
          </cell>
        </row>
        <row r="196">
          <cell r="E196">
            <v>0.88888888888888884</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ummary"/>
      <sheetName val="4.Gen_Abs(FC)"/>
      <sheetName val="4.abs(FC)"/>
      <sheetName val="4.takeoff(FC) "/>
      <sheetName val="5.Gen_Abs (library)"/>
      <sheetName val="5.abs(library)"/>
      <sheetName val="5.takeoff(library)"/>
      <sheetName val="3.Gen_Abs(Casulity)"/>
      <sheetName val="3.abs(casulity)"/>
      <sheetName val="3.takeoff(casuality) "/>
      <sheetName val="2.Gen_Abs (OT)"/>
      <sheetName val="2.abs(OT) "/>
      <sheetName val="2.takeoff(OT)"/>
      <sheetName val="Main Abs"/>
      <sheetName val="1.Gen_Abs(General)"/>
      <sheetName val="1.abs(general)"/>
      <sheetName val="1.lbd-general(FF)"/>
      <sheetName val="1.lbd-general(SF)"/>
      <sheetName val="1-Dismantling-RA"/>
      <sheetName val="2.civil-RA"/>
      <sheetName val="3-IWS(RA)"/>
      <sheetName val="4-Int- ele(RA)"/>
      <sheetName val="5-Interior-RA"/>
      <sheetName val="6-AC-RA"/>
      <sheetName val="Sheet3"/>
      <sheetName val="obsevations"/>
      <sheetName val="Dorma estimate"/>
      <sheetName val="Sheet1"/>
      <sheetName val="7-furniture-RA"/>
      <sheetName val="door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ow r="9">
          <cell r="K9">
            <v>0.15</v>
          </cell>
        </row>
      </sheetData>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Labour &amp; Plant"/>
      <sheetName val="DWR(Priced)"/>
      <sheetName val="Ave.wtd.rates"/>
      <sheetName val=" AnalysisPCC"/>
      <sheetName val="Material "/>
      <sheetName val="DWR"/>
      <sheetName val="Labour _ Plant"/>
      <sheetName val="Ave_wtd_rates"/>
    </sheetNames>
    <sheetDataSet>
      <sheetData sheetId="0" refreshError="1">
        <row r="8">
          <cell r="G8">
            <v>225</v>
          </cell>
        </row>
      </sheetData>
      <sheetData sheetId="1" refreshError="1"/>
      <sheetData sheetId="2" refreshError="1">
        <row r="113">
          <cell r="I113">
            <v>2962.3420929167114</v>
          </cell>
        </row>
      </sheetData>
      <sheetData sheetId="3" refreshError="1"/>
      <sheetData sheetId="4" refreshError="1">
        <row r="25">
          <cell r="G25">
            <v>45107.35</v>
          </cell>
        </row>
      </sheetData>
      <sheetData sheetId="5" refreshError="1"/>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1:I118"/>
  <sheetViews>
    <sheetView view="pageBreakPreview" topLeftCell="A5" zoomScale="87" zoomScaleSheetLayoutView="87" workbookViewId="0">
      <selection activeCell="D8" sqref="D8"/>
    </sheetView>
  </sheetViews>
  <sheetFormatPr defaultColWidth="9.140625" defaultRowHeight="14.25"/>
  <cols>
    <col min="1" max="1" width="5" style="70" customWidth="1"/>
    <col min="2" max="2" width="10.42578125" style="71" bestFit="1" customWidth="1"/>
    <col min="3" max="3" width="7.42578125" style="72" bestFit="1" customWidth="1"/>
    <col min="4" max="4" width="59.85546875" style="2" customWidth="1"/>
    <col min="5" max="5" width="13" style="72" bestFit="1" customWidth="1"/>
    <col min="6" max="6" width="8.85546875" style="72" customWidth="1"/>
    <col min="7" max="7" width="16.7109375" style="72" bestFit="1" customWidth="1"/>
    <col min="8" max="8" width="14.7109375" style="2" bestFit="1" customWidth="1"/>
    <col min="9" max="9" width="13.28515625" style="2" bestFit="1" customWidth="1"/>
    <col min="10" max="256" width="9.140625" style="2"/>
    <col min="257" max="257" width="5" style="2" customWidth="1"/>
    <col min="258" max="258" width="7.42578125" style="2" customWidth="1"/>
    <col min="259" max="259" width="5.140625" style="2" customWidth="1"/>
    <col min="260" max="260" width="58.28515625" style="2" customWidth="1"/>
    <col min="261" max="261" width="12.140625" style="2" customWidth="1"/>
    <col min="262" max="262" width="6.42578125" style="2" customWidth="1"/>
    <col min="263" max="263" width="14.85546875" style="2" customWidth="1"/>
    <col min="264" max="512" width="9.140625" style="2"/>
    <col min="513" max="513" width="5" style="2" customWidth="1"/>
    <col min="514" max="514" width="7.42578125" style="2" customWidth="1"/>
    <col min="515" max="515" width="5.140625" style="2" customWidth="1"/>
    <col min="516" max="516" width="58.28515625" style="2" customWidth="1"/>
    <col min="517" max="517" width="12.140625" style="2" customWidth="1"/>
    <col min="518" max="518" width="6.42578125" style="2" customWidth="1"/>
    <col min="519" max="519" width="14.85546875" style="2" customWidth="1"/>
    <col min="520" max="768" width="9.140625" style="2"/>
    <col min="769" max="769" width="5" style="2" customWidth="1"/>
    <col min="770" max="770" width="7.42578125" style="2" customWidth="1"/>
    <col min="771" max="771" width="5.140625" style="2" customWidth="1"/>
    <col min="772" max="772" width="58.28515625" style="2" customWidth="1"/>
    <col min="773" max="773" width="12.140625" style="2" customWidth="1"/>
    <col min="774" max="774" width="6.42578125" style="2" customWidth="1"/>
    <col min="775" max="775" width="14.85546875" style="2" customWidth="1"/>
    <col min="776" max="1024" width="9.140625" style="2"/>
    <col min="1025" max="1025" width="5" style="2" customWidth="1"/>
    <col min="1026" max="1026" width="7.42578125" style="2" customWidth="1"/>
    <col min="1027" max="1027" width="5.140625" style="2" customWidth="1"/>
    <col min="1028" max="1028" width="58.28515625" style="2" customWidth="1"/>
    <col min="1029" max="1029" width="12.140625" style="2" customWidth="1"/>
    <col min="1030" max="1030" width="6.42578125" style="2" customWidth="1"/>
    <col min="1031" max="1031" width="14.85546875" style="2" customWidth="1"/>
    <col min="1032" max="1280" width="9.140625" style="2"/>
    <col min="1281" max="1281" width="5" style="2" customWidth="1"/>
    <col min="1282" max="1282" width="7.42578125" style="2" customWidth="1"/>
    <col min="1283" max="1283" width="5.140625" style="2" customWidth="1"/>
    <col min="1284" max="1284" width="58.28515625" style="2" customWidth="1"/>
    <col min="1285" max="1285" width="12.140625" style="2" customWidth="1"/>
    <col min="1286" max="1286" width="6.42578125" style="2" customWidth="1"/>
    <col min="1287" max="1287" width="14.85546875" style="2" customWidth="1"/>
    <col min="1288" max="1536" width="9.140625" style="2"/>
    <col min="1537" max="1537" width="5" style="2" customWidth="1"/>
    <col min="1538" max="1538" width="7.42578125" style="2" customWidth="1"/>
    <col min="1539" max="1539" width="5.140625" style="2" customWidth="1"/>
    <col min="1540" max="1540" width="58.28515625" style="2" customWidth="1"/>
    <col min="1541" max="1541" width="12.140625" style="2" customWidth="1"/>
    <col min="1542" max="1542" width="6.42578125" style="2" customWidth="1"/>
    <col min="1543" max="1543" width="14.85546875" style="2" customWidth="1"/>
    <col min="1544" max="1792" width="9.140625" style="2"/>
    <col min="1793" max="1793" width="5" style="2" customWidth="1"/>
    <col min="1794" max="1794" width="7.42578125" style="2" customWidth="1"/>
    <col min="1795" max="1795" width="5.140625" style="2" customWidth="1"/>
    <col min="1796" max="1796" width="58.28515625" style="2" customWidth="1"/>
    <col min="1797" max="1797" width="12.140625" style="2" customWidth="1"/>
    <col min="1798" max="1798" width="6.42578125" style="2" customWidth="1"/>
    <col min="1799" max="1799" width="14.85546875" style="2" customWidth="1"/>
    <col min="1800" max="2048" width="9.140625" style="2"/>
    <col min="2049" max="2049" width="5" style="2" customWidth="1"/>
    <col min="2050" max="2050" width="7.42578125" style="2" customWidth="1"/>
    <col min="2051" max="2051" width="5.140625" style="2" customWidth="1"/>
    <col min="2052" max="2052" width="58.28515625" style="2" customWidth="1"/>
    <col min="2053" max="2053" width="12.140625" style="2" customWidth="1"/>
    <col min="2054" max="2054" width="6.42578125" style="2" customWidth="1"/>
    <col min="2055" max="2055" width="14.85546875" style="2" customWidth="1"/>
    <col min="2056" max="2304" width="9.140625" style="2"/>
    <col min="2305" max="2305" width="5" style="2" customWidth="1"/>
    <col min="2306" max="2306" width="7.42578125" style="2" customWidth="1"/>
    <col min="2307" max="2307" width="5.140625" style="2" customWidth="1"/>
    <col min="2308" max="2308" width="58.28515625" style="2" customWidth="1"/>
    <col min="2309" max="2309" width="12.140625" style="2" customWidth="1"/>
    <col min="2310" max="2310" width="6.42578125" style="2" customWidth="1"/>
    <col min="2311" max="2311" width="14.85546875" style="2" customWidth="1"/>
    <col min="2312" max="2560" width="9.140625" style="2"/>
    <col min="2561" max="2561" width="5" style="2" customWidth="1"/>
    <col min="2562" max="2562" width="7.42578125" style="2" customWidth="1"/>
    <col min="2563" max="2563" width="5.140625" style="2" customWidth="1"/>
    <col min="2564" max="2564" width="58.28515625" style="2" customWidth="1"/>
    <col min="2565" max="2565" width="12.140625" style="2" customWidth="1"/>
    <col min="2566" max="2566" width="6.42578125" style="2" customWidth="1"/>
    <col min="2567" max="2567" width="14.85546875" style="2" customWidth="1"/>
    <col min="2568" max="2816" width="9.140625" style="2"/>
    <col min="2817" max="2817" width="5" style="2" customWidth="1"/>
    <col min="2818" max="2818" width="7.42578125" style="2" customWidth="1"/>
    <col min="2819" max="2819" width="5.140625" style="2" customWidth="1"/>
    <col min="2820" max="2820" width="58.28515625" style="2" customWidth="1"/>
    <col min="2821" max="2821" width="12.140625" style="2" customWidth="1"/>
    <col min="2822" max="2822" width="6.42578125" style="2" customWidth="1"/>
    <col min="2823" max="2823" width="14.85546875" style="2" customWidth="1"/>
    <col min="2824" max="3072" width="9.140625" style="2"/>
    <col min="3073" max="3073" width="5" style="2" customWidth="1"/>
    <col min="3074" max="3074" width="7.42578125" style="2" customWidth="1"/>
    <col min="3075" max="3075" width="5.140625" style="2" customWidth="1"/>
    <col min="3076" max="3076" width="58.28515625" style="2" customWidth="1"/>
    <col min="3077" max="3077" width="12.140625" style="2" customWidth="1"/>
    <col min="3078" max="3078" width="6.42578125" style="2" customWidth="1"/>
    <col min="3079" max="3079" width="14.85546875" style="2" customWidth="1"/>
    <col min="3080" max="3328" width="9.140625" style="2"/>
    <col min="3329" max="3329" width="5" style="2" customWidth="1"/>
    <col min="3330" max="3330" width="7.42578125" style="2" customWidth="1"/>
    <col min="3331" max="3331" width="5.140625" style="2" customWidth="1"/>
    <col min="3332" max="3332" width="58.28515625" style="2" customWidth="1"/>
    <col min="3333" max="3333" width="12.140625" style="2" customWidth="1"/>
    <col min="3334" max="3334" width="6.42578125" style="2" customWidth="1"/>
    <col min="3335" max="3335" width="14.85546875" style="2" customWidth="1"/>
    <col min="3336" max="3584" width="9.140625" style="2"/>
    <col min="3585" max="3585" width="5" style="2" customWidth="1"/>
    <col min="3586" max="3586" width="7.42578125" style="2" customWidth="1"/>
    <col min="3587" max="3587" width="5.140625" style="2" customWidth="1"/>
    <col min="3588" max="3588" width="58.28515625" style="2" customWidth="1"/>
    <col min="3589" max="3589" width="12.140625" style="2" customWidth="1"/>
    <col min="3590" max="3590" width="6.42578125" style="2" customWidth="1"/>
    <col min="3591" max="3591" width="14.85546875" style="2" customWidth="1"/>
    <col min="3592" max="3840" width="9.140625" style="2"/>
    <col min="3841" max="3841" width="5" style="2" customWidth="1"/>
    <col min="3842" max="3842" width="7.42578125" style="2" customWidth="1"/>
    <col min="3843" max="3843" width="5.140625" style="2" customWidth="1"/>
    <col min="3844" max="3844" width="58.28515625" style="2" customWidth="1"/>
    <col min="3845" max="3845" width="12.140625" style="2" customWidth="1"/>
    <col min="3846" max="3846" width="6.42578125" style="2" customWidth="1"/>
    <col min="3847" max="3847" width="14.85546875" style="2" customWidth="1"/>
    <col min="3848" max="4096" width="9.140625" style="2"/>
    <col min="4097" max="4097" width="5" style="2" customWidth="1"/>
    <col min="4098" max="4098" width="7.42578125" style="2" customWidth="1"/>
    <col min="4099" max="4099" width="5.140625" style="2" customWidth="1"/>
    <col min="4100" max="4100" width="58.28515625" style="2" customWidth="1"/>
    <col min="4101" max="4101" width="12.140625" style="2" customWidth="1"/>
    <col min="4102" max="4102" width="6.42578125" style="2" customWidth="1"/>
    <col min="4103" max="4103" width="14.85546875" style="2" customWidth="1"/>
    <col min="4104" max="4352" width="9.140625" style="2"/>
    <col min="4353" max="4353" width="5" style="2" customWidth="1"/>
    <col min="4354" max="4354" width="7.42578125" style="2" customWidth="1"/>
    <col min="4355" max="4355" width="5.140625" style="2" customWidth="1"/>
    <col min="4356" max="4356" width="58.28515625" style="2" customWidth="1"/>
    <col min="4357" max="4357" width="12.140625" style="2" customWidth="1"/>
    <col min="4358" max="4358" width="6.42578125" style="2" customWidth="1"/>
    <col min="4359" max="4359" width="14.85546875" style="2" customWidth="1"/>
    <col min="4360" max="4608" width="9.140625" style="2"/>
    <col min="4609" max="4609" width="5" style="2" customWidth="1"/>
    <col min="4610" max="4610" width="7.42578125" style="2" customWidth="1"/>
    <col min="4611" max="4611" width="5.140625" style="2" customWidth="1"/>
    <col min="4612" max="4612" width="58.28515625" style="2" customWidth="1"/>
    <col min="4613" max="4613" width="12.140625" style="2" customWidth="1"/>
    <col min="4614" max="4614" width="6.42578125" style="2" customWidth="1"/>
    <col min="4615" max="4615" width="14.85546875" style="2" customWidth="1"/>
    <col min="4616" max="4864" width="9.140625" style="2"/>
    <col min="4865" max="4865" width="5" style="2" customWidth="1"/>
    <col min="4866" max="4866" width="7.42578125" style="2" customWidth="1"/>
    <col min="4867" max="4867" width="5.140625" style="2" customWidth="1"/>
    <col min="4868" max="4868" width="58.28515625" style="2" customWidth="1"/>
    <col min="4869" max="4869" width="12.140625" style="2" customWidth="1"/>
    <col min="4870" max="4870" width="6.42578125" style="2" customWidth="1"/>
    <col min="4871" max="4871" width="14.85546875" style="2" customWidth="1"/>
    <col min="4872" max="5120" width="9.140625" style="2"/>
    <col min="5121" max="5121" width="5" style="2" customWidth="1"/>
    <col min="5122" max="5122" width="7.42578125" style="2" customWidth="1"/>
    <col min="5123" max="5123" width="5.140625" style="2" customWidth="1"/>
    <col min="5124" max="5124" width="58.28515625" style="2" customWidth="1"/>
    <col min="5125" max="5125" width="12.140625" style="2" customWidth="1"/>
    <col min="5126" max="5126" width="6.42578125" style="2" customWidth="1"/>
    <col min="5127" max="5127" width="14.85546875" style="2" customWidth="1"/>
    <col min="5128" max="5376" width="9.140625" style="2"/>
    <col min="5377" max="5377" width="5" style="2" customWidth="1"/>
    <col min="5378" max="5378" width="7.42578125" style="2" customWidth="1"/>
    <col min="5379" max="5379" width="5.140625" style="2" customWidth="1"/>
    <col min="5380" max="5380" width="58.28515625" style="2" customWidth="1"/>
    <col min="5381" max="5381" width="12.140625" style="2" customWidth="1"/>
    <col min="5382" max="5382" width="6.42578125" style="2" customWidth="1"/>
    <col min="5383" max="5383" width="14.85546875" style="2" customWidth="1"/>
    <col min="5384" max="5632" width="9.140625" style="2"/>
    <col min="5633" max="5633" width="5" style="2" customWidth="1"/>
    <col min="5634" max="5634" width="7.42578125" style="2" customWidth="1"/>
    <col min="5635" max="5635" width="5.140625" style="2" customWidth="1"/>
    <col min="5636" max="5636" width="58.28515625" style="2" customWidth="1"/>
    <col min="5637" max="5637" width="12.140625" style="2" customWidth="1"/>
    <col min="5638" max="5638" width="6.42578125" style="2" customWidth="1"/>
    <col min="5639" max="5639" width="14.85546875" style="2" customWidth="1"/>
    <col min="5640" max="5888" width="9.140625" style="2"/>
    <col min="5889" max="5889" width="5" style="2" customWidth="1"/>
    <col min="5890" max="5890" width="7.42578125" style="2" customWidth="1"/>
    <col min="5891" max="5891" width="5.140625" style="2" customWidth="1"/>
    <col min="5892" max="5892" width="58.28515625" style="2" customWidth="1"/>
    <col min="5893" max="5893" width="12.140625" style="2" customWidth="1"/>
    <col min="5894" max="5894" width="6.42578125" style="2" customWidth="1"/>
    <col min="5895" max="5895" width="14.85546875" style="2" customWidth="1"/>
    <col min="5896" max="6144" width="9.140625" style="2"/>
    <col min="6145" max="6145" width="5" style="2" customWidth="1"/>
    <col min="6146" max="6146" width="7.42578125" style="2" customWidth="1"/>
    <col min="6147" max="6147" width="5.140625" style="2" customWidth="1"/>
    <col min="6148" max="6148" width="58.28515625" style="2" customWidth="1"/>
    <col min="6149" max="6149" width="12.140625" style="2" customWidth="1"/>
    <col min="6150" max="6150" width="6.42578125" style="2" customWidth="1"/>
    <col min="6151" max="6151" width="14.85546875" style="2" customWidth="1"/>
    <col min="6152" max="6400" width="9.140625" style="2"/>
    <col min="6401" max="6401" width="5" style="2" customWidth="1"/>
    <col min="6402" max="6402" width="7.42578125" style="2" customWidth="1"/>
    <col min="6403" max="6403" width="5.140625" style="2" customWidth="1"/>
    <col min="6404" max="6404" width="58.28515625" style="2" customWidth="1"/>
    <col min="6405" max="6405" width="12.140625" style="2" customWidth="1"/>
    <col min="6406" max="6406" width="6.42578125" style="2" customWidth="1"/>
    <col min="6407" max="6407" width="14.85546875" style="2" customWidth="1"/>
    <col min="6408" max="6656" width="9.140625" style="2"/>
    <col min="6657" max="6657" width="5" style="2" customWidth="1"/>
    <col min="6658" max="6658" width="7.42578125" style="2" customWidth="1"/>
    <col min="6659" max="6659" width="5.140625" style="2" customWidth="1"/>
    <col min="6660" max="6660" width="58.28515625" style="2" customWidth="1"/>
    <col min="6661" max="6661" width="12.140625" style="2" customWidth="1"/>
    <col min="6662" max="6662" width="6.42578125" style="2" customWidth="1"/>
    <col min="6663" max="6663" width="14.85546875" style="2" customWidth="1"/>
    <col min="6664" max="6912" width="9.140625" style="2"/>
    <col min="6913" max="6913" width="5" style="2" customWidth="1"/>
    <col min="6914" max="6914" width="7.42578125" style="2" customWidth="1"/>
    <col min="6915" max="6915" width="5.140625" style="2" customWidth="1"/>
    <col min="6916" max="6916" width="58.28515625" style="2" customWidth="1"/>
    <col min="6917" max="6917" width="12.140625" style="2" customWidth="1"/>
    <col min="6918" max="6918" width="6.42578125" style="2" customWidth="1"/>
    <col min="6919" max="6919" width="14.85546875" style="2" customWidth="1"/>
    <col min="6920" max="7168" width="9.140625" style="2"/>
    <col min="7169" max="7169" width="5" style="2" customWidth="1"/>
    <col min="7170" max="7170" width="7.42578125" style="2" customWidth="1"/>
    <col min="7171" max="7171" width="5.140625" style="2" customWidth="1"/>
    <col min="7172" max="7172" width="58.28515625" style="2" customWidth="1"/>
    <col min="7173" max="7173" width="12.140625" style="2" customWidth="1"/>
    <col min="7174" max="7174" width="6.42578125" style="2" customWidth="1"/>
    <col min="7175" max="7175" width="14.85546875" style="2" customWidth="1"/>
    <col min="7176" max="7424" width="9.140625" style="2"/>
    <col min="7425" max="7425" width="5" style="2" customWidth="1"/>
    <col min="7426" max="7426" width="7.42578125" style="2" customWidth="1"/>
    <col min="7427" max="7427" width="5.140625" style="2" customWidth="1"/>
    <col min="7428" max="7428" width="58.28515625" style="2" customWidth="1"/>
    <col min="7429" max="7429" width="12.140625" style="2" customWidth="1"/>
    <col min="7430" max="7430" width="6.42578125" style="2" customWidth="1"/>
    <col min="7431" max="7431" width="14.85546875" style="2" customWidth="1"/>
    <col min="7432" max="7680" width="9.140625" style="2"/>
    <col min="7681" max="7681" width="5" style="2" customWidth="1"/>
    <col min="7682" max="7682" width="7.42578125" style="2" customWidth="1"/>
    <col min="7683" max="7683" width="5.140625" style="2" customWidth="1"/>
    <col min="7684" max="7684" width="58.28515625" style="2" customWidth="1"/>
    <col min="7685" max="7685" width="12.140625" style="2" customWidth="1"/>
    <col min="7686" max="7686" width="6.42578125" style="2" customWidth="1"/>
    <col min="7687" max="7687" width="14.85546875" style="2" customWidth="1"/>
    <col min="7688" max="7936" width="9.140625" style="2"/>
    <col min="7937" max="7937" width="5" style="2" customWidth="1"/>
    <col min="7938" max="7938" width="7.42578125" style="2" customWidth="1"/>
    <col min="7939" max="7939" width="5.140625" style="2" customWidth="1"/>
    <col min="7940" max="7940" width="58.28515625" style="2" customWidth="1"/>
    <col min="7941" max="7941" width="12.140625" style="2" customWidth="1"/>
    <col min="7942" max="7942" width="6.42578125" style="2" customWidth="1"/>
    <col min="7943" max="7943" width="14.85546875" style="2" customWidth="1"/>
    <col min="7944" max="8192" width="9.140625" style="2"/>
    <col min="8193" max="8193" width="5" style="2" customWidth="1"/>
    <col min="8194" max="8194" width="7.42578125" style="2" customWidth="1"/>
    <col min="8195" max="8195" width="5.140625" style="2" customWidth="1"/>
    <col min="8196" max="8196" width="58.28515625" style="2" customWidth="1"/>
    <col min="8197" max="8197" width="12.140625" style="2" customWidth="1"/>
    <col min="8198" max="8198" width="6.42578125" style="2" customWidth="1"/>
    <col min="8199" max="8199" width="14.85546875" style="2" customWidth="1"/>
    <col min="8200" max="8448" width="9.140625" style="2"/>
    <col min="8449" max="8449" width="5" style="2" customWidth="1"/>
    <col min="8450" max="8450" width="7.42578125" style="2" customWidth="1"/>
    <col min="8451" max="8451" width="5.140625" style="2" customWidth="1"/>
    <col min="8452" max="8452" width="58.28515625" style="2" customWidth="1"/>
    <col min="8453" max="8453" width="12.140625" style="2" customWidth="1"/>
    <col min="8454" max="8454" width="6.42578125" style="2" customWidth="1"/>
    <col min="8455" max="8455" width="14.85546875" style="2" customWidth="1"/>
    <col min="8456" max="8704" width="9.140625" style="2"/>
    <col min="8705" max="8705" width="5" style="2" customWidth="1"/>
    <col min="8706" max="8706" width="7.42578125" style="2" customWidth="1"/>
    <col min="8707" max="8707" width="5.140625" style="2" customWidth="1"/>
    <col min="8708" max="8708" width="58.28515625" style="2" customWidth="1"/>
    <col min="8709" max="8709" width="12.140625" style="2" customWidth="1"/>
    <col min="8710" max="8710" width="6.42578125" style="2" customWidth="1"/>
    <col min="8711" max="8711" width="14.85546875" style="2" customWidth="1"/>
    <col min="8712" max="8960" width="9.140625" style="2"/>
    <col min="8961" max="8961" width="5" style="2" customWidth="1"/>
    <col min="8962" max="8962" width="7.42578125" style="2" customWidth="1"/>
    <col min="8963" max="8963" width="5.140625" style="2" customWidth="1"/>
    <col min="8964" max="8964" width="58.28515625" style="2" customWidth="1"/>
    <col min="8965" max="8965" width="12.140625" style="2" customWidth="1"/>
    <col min="8966" max="8966" width="6.42578125" style="2" customWidth="1"/>
    <col min="8967" max="8967" width="14.85546875" style="2" customWidth="1"/>
    <col min="8968" max="9216" width="9.140625" style="2"/>
    <col min="9217" max="9217" width="5" style="2" customWidth="1"/>
    <col min="9218" max="9218" width="7.42578125" style="2" customWidth="1"/>
    <col min="9219" max="9219" width="5.140625" style="2" customWidth="1"/>
    <col min="9220" max="9220" width="58.28515625" style="2" customWidth="1"/>
    <col min="9221" max="9221" width="12.140625" style="2" customWidth="1"/>
    <col min="9222" max="9222" width="6.42578125" style="2" customWidth="1"/>
    <col min="9223" max="9223" width="14.85546875" style="2" customWidth="1"/>
    <col min="9224" max="9472" width="9.140625" style="2"/>
    <col min="9473" max="9473" width="5" style="2" customWidth="1"/>
    <col min="9474" max="9474" width="7.42578125" style="2" customWidth="1"/>
    <col min="9475" max="9475" width="5.140625" style="2" customWidth="1"/>
    <col min="9476" max="9476" width="58.28515625" style="2" customWidth="1"/>
    <col min="9477" max="9477" width="12.140625" style="2" customWidth="1"/>
    <col min="9478" max="9478" width="6.42578125" style="2" customWidth="1"/>
    <col min="9479" max="9479" width="14.85546875" style="2" customWidth="1"/>
    <col min="9480" max="9728" width="9.140625" style="2"/>
    <col min="9729" max="9729" width="5" style="2" customWidth="1"/>
    <col min="9730" max="9730" width="7.42578125" style="2" customWidth="1"/>
    <col min="9731" max="9731" width="5.140625" style="2" customWidth="1"/>
    <col min="9732" max="9732" width="58.28515625" style="2" customWidth="1"/>
    <col min="9733" max="9733" width="12.140625" style="2" customWidth="1"/>
    <col min="9734" max="9734" width="6.42578125" style="2" customWidth="1"/>
    <col min="9735" max="9735" width="14.85546875" style="2" customWidth="1"/>
    <col min="9736" max="9984" width="9.140625" style="2"/>
    <col min="9985" max="9985" width="5" style="2" customWidth="1"/>
    <col min="9986" max="9986" width="7.42578125" style="2" customWidth="1"/>
    <col min="9987" max="9987" width="5.140625" style="2" customWidth="1"/>
    <col min="9988" max="9988" width="58.28515625" style="2" customWidth="1"/>
    <col min="9989" max="9989" width="12.140625" style="2" customWidth="1"/>
    <col min="9990" max="9990" width="6.42578125" style="2" customWidth="1"/>
    <col min="9991" max="9991" width="14.85546875" style="2" customWidth="1"/>
    <col min="9992" max="10240" width="9.140625" style="2"/>
    <col min="10241" max="10241" width="5" style="2" customWidth="1"/>
    <col min="10242" max="10242" width="7.42578125" style="2" customWidth="1"/>
    <col min="10243" max="10243" width="5.140625" style="2" customWidth="1"/>
    <col min="10244" max="10244" width="58.28515625" style="2" customWidth="1"/>
    <col min="10245" max="10245" width="12.140625" style="2" customWidth="1"/>
    <col min="10246" max="10246" width="6.42578125" style="2" customWidth="1"/>
    <col min="10247" max="10247" width="14.85546875" style="2" customWidth="1"/>
    <col min="10248" max="10496" width="9.140625" style="2"/>
    <col min="10497" max="10497" width="5" style="2" customWidth="1"/>
    <col min="10498" max="10498" width="7.42578125" style="2" customWidth="1"/>
    <col min="10499" max="10499" width="5.140625" style="2" customWidth="1"/>
    <col min="10500" max="10500" width="58.28515625" style="2" customWidth="1"/>
    <col min="10501" max="10501" width="12.140625" style="2" customWidth="1"/>
    <col min="10502" max="10502" width="6.42578125" style="2" customWidth="1"/>
    <col min="10503" max="10503" width="14.85546875" style="2" customWidth="1"/>
    <col min="10504" max="10752" width="9.140625" style="2"/>
    <col min="10753" max="10753" width="5" style="2" customWidth="1"/>
    <col min="10754" max="10754" width="7.42578125" style="2" customWidth="1"/>
    <col min="10755" max="10755" width="5.140625" style="2" customWidth="1"/>
    <col min="10756" max="10756" width="58.28515625" style="2" customWidth="1"/>
    <col min="10757" max="10757" width="12.140625" style="2" customWidth="1"/>
    <col min="10758" max="10758" width="6.42578125" style="2" customWidth="1"/>
    <col min="10759" max="10759" width="14.85546875" style="2" customWidth="1"/>
    <col min="10760" max="11008" width="9.140625" style="2"/>
    <col min="11009" max="11009" width="5" style="2" customWidth="1"/>
    <col min="11010" max="11010" width="7.42578125" style="2" customWidth="1"/>
    <col min="11011" max="11011" width="5.140625" style="2" customWidth="1"/>
    <col min="11012" max="11012" width="58.28515625" style="2" customWidth="1"/>
    <col min="11013" max="11013" width="12.140625" style="2" customWidth="1"/>
    <col min="11014" max="11014" width="6.42578125" style="2" customWidth="1"/>
    <col min="11015" max="11015" width="14.85546875" style="2" customWidth="1"/>
    <col min="11016" max="11264" width="9.140625" style="2"/>
    <col min="11265" max="11265" width="5" style="2" customWidth="1"/>
    <col min="11266" max="11266" width="7.42578125" style="2" customWidth="1"/>
    <col min="11267" max="11267" width="5.140625" style="2" customWidth="1"/>
    <col min="11268" max="11268" width="58.28515625" style="2" customWidth="1"/>
    <col min="11269" max="11269" width="12.140625" style="2" customWidth="1"/>
    <col min="11270" max="11270" width="6.42578125" style="2" customWidth="1"/>
    <col min="11271" max="11271" width="14.85546875" style="2" customWidth="1"/>
    <col min="11272" max="11520" width="9.140625" style="2"/>
    <col min="11521" max="11521" width="5" style="2" customWidth="1"/>
    <col min="11522" max="11522" width="7.42578125" style="2" customWidth="1"/>
    <col min="11523" max="11523" width="5.140625" style="2" customWidth="1"/>
    <col min="11524" max="11524" width="58.28515625" style="2" customWidth="1"/>
    <col min="11525" max="11525" width="12.140625" style="2" customWidth="1"/>
    <col min="11526" max="11526" width="6.42578125" style="2" customWidth="1"/>
    <col min="11527" max="11527" width="14.85546875" style="2" customWidth="1"/>
    <col min="11528" max="11776" width="9.140625" style="2"/>
    <col min="11777" max="11777" width="5" style="2" customWidth="1"/>
    <col min="11778" max="11778" width="7.42578125" style="2" customWidth="1"/>
    <col min="11779" max="11779" width="5.140625" style="2" customWidth="1"/>
    <col min="11780" max="11780" width="58.28515625" style="2" customWidth="1"/>
    <col min="11781" max="11781" width="12.140625" style="2" customWidth="1"/>
    <col min="11782" max="11782" width="6.42578125" style="2" customWidth="1"/>
    <col min="11783" max="11783" width="14.85546875" style="2" customWidth="1"/>
    <col min="11784" max="12032" width="9.140625" style="2"/>
    <col min="12033" max="12033" width="5" style="2" customWidth="1"/>
    <col min="12034" max="12034" width="7.42578125" style="2" customWidth="1"/>
    <col min="12035" max="12035" width="5.140625" style="2" customWidth="1"/>
    <col min="12036" max="12036" width="58.28515625" style="2" customWidth="1"/>
    <col min="12037" max="12037" width="12.140625" style="2" customWidth="1"/>
    <col min="12038" max="12038" width="6.42578125" style="2" customWidth="1"/>
    <col min="12039" max="12039" width="14.85546875" style="2" customWidth="1"/>
    <col min="12040" max="12288" width="9.140625" style="2"/>
    <col min="12289" max="12289" width="5" style="2" customWidth="1"/>
    <col min="12290" max="12290" width="7.42578125" style="2" customWidth="1"/>
    <col min="12291" max="12291" width="5.140625" style="2" customWidth="1"/>
    <col min="12292" max="12292" width="58.28515625" style="2" customWidth="1"/>
    <col min="12293" max="12293" width="12.140625" style="2" customWidth="1"/>
    <col min="12294" max="12294" width="6.42578125" style="2" customWidth="1"/>
    <col min="12295" max="12295" width="14.85546875" style="2" customWidth="1"/>
    <col min="12296" max="12544" width="9.140625" style="2"/>
    <col min="12545" max="12545" width="5" style="2" customWidth="1"/>
    <col min="12546" max="12546" width="7.42578125" style="2" customWidth="1"/>
    <col min="12547" max="12547" width="5.140625" style="2" customWidth="1"/>
    <col min="12548" max="12548" width="58.28515625" style="2" customWidth="1"/>
    <col min="12549" max="12549" width="12.140625" style="2" customWidth="1"/>
    <col min="12550" max="12550" width="6.42578125" style="2" customWidth="1"/>
    <col min="12551" max="12551" width="14.85546875" style="2" customWidth="1"/>
    <col min="12552" max="12800" width="9.140625" style="2"/>
    <col min="12801" max="12801" width="5" style="2" customWidth="1"/>
    <col min="12802" max="12802" width="7.42578125" style="2" customWidth="1"/>
    <col min="12803" max="12803" width="5.140625" style="2" customWidth="1"/>
    <col min="12804" max="12804" width="58.28515625" style="2" customWidth="1"/>
    <col min="12805" max="12805" width="12.140625" style="2" customWidth="1"/>
    <col min="12806" max="12806" width="6.42578125" style="2" customWidth="1"/>
    <col min="12807" max="12807" width="14.85546875" style="2" customWidth="1"/>
    <col min="12808" max="13056" width="9.140625" style="2"/>
    <col min="13057" max="13057" width="5" style="2" customWidth="1"/>
    <col min="13058" max="13058" width="7.42578125" style="2" customWidth="1"/>
    <col min="13059" max="13059" width="5.140625" style="2" customWidth="1"/>
    <col min="13060" max="13060" width="58.28515625" style="2" customWidth="1"/>
    <col min="13061" max="13061" width="12.140625" style="2" customWidth="1"/>
    <col min="13062" max="13062" width="6.42578125" style="2" customWidth="1"/>
    <col min="13063" max="13063" width="14.85546875" style="2" customWidth="1"/>
    <col min="13064" max="13312" width="9.140625" style="2"/>
    <col min="13313" max="13313" width="5" style="2" customWidth="1"/>
    <col min="13314" max="13314" width="7.42578125" style="2" customWidth="1"/>
    <col min="13315" max="13315" width="5.140625" style="2" customWidth="1"/>
    <col min="13316" max="13316" width="58.28515625" style="2" customWidth="1"/>
    <col min="13317" max="13317" width="12.140625" style="2" customWidth="1"/>
    <col min="13318" max="13318" width="6.42578125" style="2" customWidth="1"/>
    <col min="13319" max="13319" width="14.85546875" style="2" customWidth="1"/>
    <col min="13320" max="13568" width="9.140625" style="2"/>
    <col min="13569" max="13569" width="5" style="2" customWidth="1"/>
    <col min="13570" max="13570" width="7.42578125" style="2" customWidth="1"/>
    <col min="13571" max="13571" width="5.140625" style="2" customWidth="1"/>
    <col min="13572" max="13572" width="58.28515625" style="2" customWidth="1"/>
    <col min="13573" max="13573" width="12.140625" style="2" customWidth="1"/>
    <col min="13574" max="13574" width="6.42578125" style="2" customWidth="1"/>
    <col min="13575" max="13575" width="14.85546875" style="2" customWidth="1"/>
    <col min="13576" max="13824" width="9.140625" style="2"/>
    <col min="13825" max="13825" width="5" style="2" customWidth="1"/>
    <col min="13826" max="13826" width="7.42578125" style="2" customWidth="1"/>
    <col min="13827" max="13827" width="5.140625" style="2" customWidth="1"/>
    <col min="13828" max="13828" width="58.28515625" style="2" customWidth="1"/>
    <col min="13829" max="13829" width="12.140625" style="2" customWidth="1"/>
    <col min="13830" max="13830" width="6.42578125" style="2" customWidth="1"/>
    <col min="13831" max="13831" width="14.85546875" style="2" customWidth="1"/>
    <col min="13832" max="14080" width="9.140625" style="2"/>
    <col min="14081" max="14081" width="5" style="2" customWidth="1"/>
    <col min="14082" max="14082" width="7.42578125" style="2" customWidth="1"/>
    <col min="14083" max="14083" width="5.140625" style="2" customWidth="1"/>
    <col min="14084" max="14084" width="58.28515625" style="2" customWidth="1"/>
    <col min="14085" max="14085" width="12.140625" style="2" customWidth="1"/>
    <col min="14086" max="14086" width="6.42578125" style="2" customWidth="1"/>
    <col min="14087" max="14087" width="14.85546875" style="2" customWidth="1"/>
    <col min="14088" max="14336" width="9.140625" style="2"/>
    <col min="14337" max="14337" width="5" style="2" customWidth="1"/>
    <col min="14338" max="14338" width="7.42578125" style="2" customWidth="1"/>
    <col min="14339" max="14339" width="5.140625" style="2" customWidth="1"/>
    <col min="14340" max="14340" width="58.28515625" style="2" customWidth="1"/>
    <col min="14341" max="14341" width="12.140625" style="2" customWidth="1"/>
    <col min="14342" max="14342" width="6.42578125" style="2" customWidth="1"/>
    <col min="14343" max="14343" width="14.85546875" style="2" customWidth="1"/>
    <col min="14344" max="14592" width="9.140625" style="2"/>
    <col min="14593" max="14593" width="5" style="2" customWidth="1"/>
    <col min="14594" max="14594" width="7.42578125" style="2" customWidth="1"/>
    <col min="14595" max="14595" width="5.140625" style="2" customWidth="1"/>
    <col min="14596" max="14596" width="58.28515625" style="2" customWidth="1"/>
    <col min="14597" max="14597" width="12.140625" style="2" customWidth="1"/>
    <col min="14598" max="14598" width="6.42578125" style="2" customWidth="1"/>
    <col min="14599" max="14599" width="14.85546875" style="2" customWidth="1"/>
    <col min="14600" max="14848" width="9.140625" style="2"/>
    <col min="14849" max="14849" width="5" style="2" customWidth="1"/>
    <col min="14850" max="14850" width="7.42578125" style="2" customWidth="1"/>
    <col min="14851" max="14851" width="5.140625" style="2" customWidth="1"/>
    <col min="14852" max="14852" width="58.28515625" style="2" customWidth="1"/>
    <col min="14853" max="14853" width="12.140625" style="2" customWidth="1"/>
    <col min="14854" max="14854" width="6.42578125" style="2" customWidth="1"/>
    <col min="14855" max="14855" width="14.85546875" style="2" customWidth="1"/>
    <col min="14856" max="15104" width="9.140625" style="2"/>
    <col min="15105" max="15105" width="5" style="2" customWidth="1"/>
    <col min="15106" max="15106" width="7.42578125" style="2" customWidth="1"/>
    <col min="15107" max="15107" width="5.140625" style="2" customWidth="1"/>
    <col min="15108" max="15108" width="58.28515625" style="2" customWidth="1"/>
    <col min="15109" max="15109" width="12.140625" style="2" customWidth="1"/>
    <col min="15110" max="15110" width="6.42578125" style="2" customWidth="1"/>
    <col min="15111" max="15111" width="14.85546875" style="2" customWidth="1"/>
    <col min="15112" max="15360" width="9.140625" style="2"/>
    <col min="15361" max="15361" width="5" style="2" customWidth="1"/>
    <col min="15362" max="15362" width="7.42578125" style="2" customWidth="1"/>
    <col min="15363" max="15363" width="5.140625" style="2" customWidth="1"/>
    <col min="15364" max="15364" width="58.28515625" style="2" customWidth="1"/>
    <col min="15365" max="15365" width="12.140625" style="2" customWidth="1"/>
    <col min="15366" max="15366" width="6.42578125" style="2" customWidth="1"/>
    <col min="15367" max="15367" width="14.85546875" style="2" customWidth="1"/>
    <col min="15368" max="15616" width="9.140625" style="2"/>
    <col min="15617" max="15617" width="5" style="2" customWidth="1"/>
    <col min="15618" max="15618" width="7.42578125" style="2" customWidth="1"/>
    <col min="15619" max="15619" width="5.140625" style="2" customWidth="1"/>
    <col min="15620" max="15620" width="58.28515625" style="2" customWidth="1"/>
    <col min="15621" max="15621" width="12.140625" style="2" customWidth="1"/>
    <col min="15622" max="15622" width="6.42578125" style="2" customWidth="1"/>
    <col min="15623" max="15623" width="14.85546875" style="2" customWidth="1"/>
    <col min="15624" max="15872" width="9.140625" style="2"/>
    <col min="15873" max="15873" width="5" style="2" customWidth="1"/>
    <col min="15874" max="15874" width="7.42578125" style="2" customWidth="1"/>
    <col min="15875" max="15875" width="5.140625" style="2" customWidth="1"/>
    <col min="15876" max="15876" width="58.28515625" style="2" customWidth="1"/>
    <col min="15877" max="15877" width="12.140625" style="2" customWidth="1"/>
    <col min="15878" max="15878" width="6.42578125" style="2" customWidth="1"/>
    <col min="15879" max="15879" width="14.85546875" style="2" customWidth="1"/>
    <col min="15880" max="16128" width="9.140625" style="2"/>
    <col min="16129" max="16129" width="5" style="2" customWidth="1"/>
    <col min="16130" max="16130" width="7.42578125" style="2" customWidth="1"/>
    <col min="16131" max="16131" width="5.140625" style="2" customWidth="1"/>
    <col min="16132" max="16132" width="58.28515625" style="2" customWidth="1"/>
    <col min="16133" max="16133" width="12.140625" style="2" customWidth="1"/>
    <col min="16134" max="16134" width="6.42578125" style="2" customWidth="1"/>
    <col min="16135" max="16135" width="14.85546875" style="2" customWidth="1"/>
    <col min="16136" max="16384" width="9.140625" style="2"/>
  </cols>
  <sheetData>
    <row r="1" spans="1:9" ht="18.75">
      <c r="A1" s="661" t="s">
        <v>0</v>
      </c>
      <c r="B1" s="661"/>
      <c r="C1" s="661"/>
      <c r="D1" s="661"/>
      <c r="E1" s="661"/>
      <c r="F1" s="661"/>
      <c r="G1" s="661"/>
      <c r="H1" s="1"/>
      <c r="I1" s="1"/>
    </row>
    <row r="2" spans="1:9" ht="18.75">
      <c r="A2" s="661" t="s">
        <v>1</v>
      </c>
      <c r="B2" s="661"/>
      <c r="C2" s="661"/>
      <c r="D2" s="661"/>
      <c r="E2" s="661"/>
      <c r="F2" s="661"/>
      <c r="G2" s="661"/>
      <c r="H2" s="1"/>
      <c r="I2" s="1"/>
    </row>
    <row r="3" spans="1:9" ht="18.75">
      <c r="A3" s="661" t="s">
        <v>2</v>
      </c>
      <c r="B3" s="661"/>
      <c r="C3" s="661"/>
      <c r="D3" s="661"/>
      <c r="E3" s="661"/>
      <c r="F3" s="661"/>
      <c r="G3" s="661"/>
      <c r="H3" s="1"/>
      <c r="I3" s="1"/>
    </row>
    <row r="4" spans="1:9" ht="36.75" customHeight="1">
      <c r="A4" s="662" t="s">
        <v>3</v>
      </c>
      <c r="B4" s="662"/>
      <c r="C4" s="662"/>
      <c r="D4" s="662"/>
      <c r="E4" s="662"/>
      <c r="F4" s="662"/>
      <c r="G4" s="662"/>
      <c r="H4" s="1"/>
      <c r="I4" s="1"/>
    </row>
    <row r="5" spans="1:9" s="5" customFormat="1" ht="34.5" customHeight="1">
      <c r="A5" s="3" t="s">
        <v>4</v>
      </c>
      <c r="B5" s="663" t="s">
        <v>5</v>
      </c>
      <c r="C5" s="663"/>
      <c r="D5" s="3" t="s">
        <v>6</v>
      </c>
      <c r="E5" s="4" t="s">
        <v>7</v>
      </c>
      <c r="F5" s="4" t="s">
        <v>8</v>
      </c>
      <c r="G5" s="4" t="s">
        <v>9</v>
      </c>
      <c r="H5" s="1"/>
      <c r="I5" s="1"/>
    </row>
    <row r="6" spans="1:9" s="5" customFormat="1" ht="90" customHeight="1">
      <c r="A6" s="6">
        <v>1</v>
      </c>
      <c r="B6" s="7">
        <f>[55]Detaiil!I24</f>
        <v>315.2</v>
      </c>
      <c r="C6" s="7" t="str">
        <f>[55]Detaiil!J24</f>
        <v>Cum</v>
      </c>
      <c r="D6" s="8" t="s">
        <v>10</v>
      </c>
      <c r="E6" s="7">
        <v>305.8</v>
      </c>
      <c r="F6" s="7" t="str">
        <f>C6</f>
        <v>Cum</v>
      </c>
      <c r="G6" s="7">
        <f>B6*E6</f>
        <v>96388.160000000003</v>
      </c>
      <c r="H6" s="1">
        <f>278+27.8</f>
        <v>305.8</v>
      </c>
      <c r="I6" s="1"/>
    </row>
    <row r="7" spans="1:9" s="5" customFormat="1" ht="109.5" customHeight="1">
      <c r="A7" s="6">
        <f>A6+1</f>
        <v>2</v>
      </c>
      <c r="B7" s="7">
        <f>[55]Detaiil!I29</f>
        <v>70</v>
      </c>
      <c r="C7" s="7" t="str">
        <f>[55]Detaiil!J29</f>
        <v>Cum</v>
      </c>
      <c r="D7" s="8" t="s">
        <v>11</v>
      </c>
      <c r="E7" s="7">
        <v>199.21</v>
      </c>
      <c r="F7" s="7" t="str">
        <f t="shared" ref="F7:F68" si="0">C7</f>
        <v>Cum</v>
      </c>
      <c r="G7" s="7">
        <f t="shared" ref="G7:G70" si="1">B7*E7</f>
        <v>13944.7</v>
      </c>
      <c r="H7" s="1">
        <v>181.1</v>
      </c>
      <c r="I7" s="1">
        <f>H7+18.11</f>
        <v>199.20999999999998</v>
      </c>
    </row>
    <row r="8" spans="1:9" s="5" customFormat="1" ht="132" customHeight="1">
      <c r="A8" s="6">
        <f>A7+1</f>
        <v>3</v>
      </c>
      <c r="B8" s="7">
        <v>648.9</v>
      </c>
      <c r="C8" s="7" t="s">
        <v>12</v>
      </c>
      <c r="D8" s="9" t="s">
        <v>13</v>
      </c>
      <c r="E8" s="7">
        <v>200</v>
      </c>
      <c r="F8" s="7" t="str">
        <f t="shared" si="0"/>
        <v>Sqm</v>
      </c>
      <c r="G8" s="7">
        <f t="shared" si="1"/>
        <v>129780</v>
      </c>
      <c r="H8" s="1"/>
      <c r="I8" s="1"/>
    </row>
    <row r="9" spans="1:9" s="5" customFormat="1" ht="68.25" customHeight="1">
      <c r="A9" s="6">
        <f t="shared" ref="A9:A63" si="2">A8+1</f>
        <v>4</v>
      </c>
      <c r="B9" s="7">
        <f>[55]Detaiil!I58</f>
        <v>562.20000000000005</v>
      </c>
      <c r="C9" s="7" t="str">
        <f>[55]Detaiil!J58</f>
        <v>Sqm</v>
      </c>
      <c r="D9" s="10" t="s">
        <v>14</v>
      </c>
      <c r="E9" s="7">
        <v>1550</v>
      </c>
      <c r="F9" s="7" t="str">
        <f t="shared" si="0"/>
        <v>Sqm</v>
      </c>
      <c r="G9" s="7">
        <f t="shared" si="1"/>
        <v>871410.00000000012</v>
      </c>
      <c r="H9" s="1"/>
      <c r="I9" s="1"/>
    </row>
    <row r="10" spans="1:9" s="5" customFormat="1" ht="143.1" customHeight="1">
      <c r="A10" s="6">
        <f t="shared" si="2"/>
        <v>5</v>
      </c>
      <c r="B10" s="11">
        <v>22.05</v>
      </c>
      <c r="C10" s="11" t="str">
        <f>[55]Detaiil!J92</f>
        <v>MT</v>
      </c>
      <c r="D10" s="10" t="s">
        <v>15</v>
      </c>
      <c r="E10" s="7">
        <v>132000</v>
      </c>
      <c r="F10" s="7" t="str">
        <f t="shared" si="0"/>
        <v>MT</v>
      </c>
      <c r="G10" s="7">
        <f t="shared" si="1"/>
        <v>2910600</v>
      </c>
      <c r="H10" s="1"/>
      <c r="I10" s="1"/>
    </row>
    <row r="11" spans="1:9" s="5" customFormat="1" ht="161.25" customHeight="1">
      <c r="A11" s="6">
        <f t="shared" si="2"/>
        <v>6</v>
      </c>
      <c r="B11" s="7">
        <f>[55]Detaiil!I107</f>
        <v>105.7</v>
      </c>
      <c r="C11" s="7" t="str">
        <f>[55]Detaiil!J107</f>
        <v>Cum</v>
      </c>
      <c r="D11" s="12" t="s">
        <v>16</v>
      </c>
      <c r="E11" s="7">
        <f>[55]Data!F96</f>
        <v>6357.18</v>
      </c>
      <c r="F11" s="7" t="str">
        <f t="shared" si="0"/>
        <v>Cum</v>
      </c>
      <c r="G11" s="7">
        <f t="shared" si="1"/>
        <v>671953.92600000009</v>
      </c>
      <c r="H11" s="1"/>
      <c r="I11" s="1"/>
    </row>
    <row r="12" spans="1:9" s="5" customFormat="1" ht="105.95" customHeight="1">
      <c r="A12" s="6">
        <f t="shared" si="2"/>
        <v>7</v>
      </c>
      <c r="B12" s="7">
        <f>[55]Detaiil!I134</f>
        <v>724.7</v>
      </c>
      <c r="C12" s="7" t="str">
        <f>[55]Detaiil!J134</f>
        <v>Sqm</v>
      </c>
      <c r="D12" s="12" t="s">
        <v>17</v>
      </c>
      <c r="E12" s="7">
        <v>228.32</v>
      </c>
      <c r="F12" s="7" t="str">
        <f t="shared" si="0"/>
        <v>Sqm</v>
      </c>
      <c r="G12" s="7">
        <f t="shared" si="1"/>
        <v>165463.50400000002</v>
      </c>
      <c r="H12" s="1"/>
      <c r="I12" s="1"/>
    </row>
    <row r="13" spans="1:9" s="5" customFormat="1" ht="408" customHeight="1">
      <c r="A13" s="6">
        <f t="shared" si="2"/>
        <v>8</v>
      </c>
      <c r="B13" s="7"/>
      <c r="C13" s="7"/>
      <c r="D13" s="8" t="s">
        <v>18</v>
      </c>
      <c r="E13" s="7"/>
      <c r="F13" s="7"/>
      <c r="G13" s="7"/>
      <c r="H13" s="1"/>
      <c r="I13" s="1"/>
    </row>
    <row r="14" spans="1:9" s="5" customFormat="1" ht="21.95" customHeight="1">
      <c r="A14" s="6"/>
      <c r="B14" s="7">
        <f>[55]Detaiil!I156</f>
        <v>71</v>
      </c>
      <c r="C14" s="7" t="s">
        <v>19</v>
      </c>
      <c r="D14" s="8" t="s">
        <v>20</v>
      </c>
      <c r="E14" s="7">
        <f>[55]Data!F126</f>
        <v>7881.3</v>
      </c>
      <c r="F14" s="7" t="str">
        <f t="shared" si="0"/>
        <v>Cum</v>
      </c>
      <c r="G14" s="7">
        <f t="shared" si="1"/>
        <v>559572.30000000005</v>
      </c>
      <c r="H14" s="1"/>
      <c r="I14" s="1"/>
    </row>
    <row r="15" spans="1:9" s="5" customFormat="1" ht="21.95" customHeight="1">
      <c r="A15" s="6"/>
      <c r="B15" s="7">
        <f>[55]Detaiil!I167</f>
        <v>36.4</v>
      </c>
      <c r="C15" s="7" t="str">
        <f>[55]Detaiil!J167</f>
        <v>Cum</v>
      </c>
      <c r="D15" s="8" t="s">
        <v>21</v>
      </c>
      <c r="E15" s="7">
        <f>[55]Data!F127</f>
        <v>8105.15</v>
      </c>
      <c r="F15" s="7" t="str">
        <f t="shared" si="0"/>
        <v>Cum</v>
      </c>
      <c r="G15" s="7">
        <f t="shared" si="1"/>
        <v>295027.45999999996</v>
      </c>
      <c r="H15" s="1"/>
      <c r="I15" s="1"/>
    </row>
    <row r="16" spans="1:9" s="5" customFormat="1" ht="112.5">
      <c r="A16" s="6">
        <f>A13+1</f>
        <v>9</v>
      </c>
      <c r="B16" s="11">
        <f>'[55]Steel details'!L101</f>
        <v>5.9349999999999996</v>
      </c>
      <c r="C16" s="11" t="s">
        <v>22</v>
      </c>
      <c r="D16" s="13" t="s">
        <v>23</v>
      </c>
      <c r="E16" s="7">
        <f>[55]Data!F140</f>
        <v>81223.8</v>
      </c>
      <c r="F16" s="7" t="str">
        <f t="shared" si="0"/>
        <v>MT</v>
      </c>
      <c r="G16" s="7">
        <f>B16*E16</f>
        <v>482063.25299999997</v>
      </c>
      <c r="H16" s="1"/>
      <c r="I16" s="1"/>
    </row>
    <row r="17" spans="1:9" s="5" customFormat="1" ht="69" customHeight="1">
      <c r="A17" s="6">
        <f t="shared" si="2"/>
        <v>10</v>
      </c>
      <c r="B17" s="7">
        <f>[55]Detaiil!I201</f>
        <v>536.5</v>
      </c>
      <c r="C17" s="7" t="str">
        <f>[55]Detaiil!J201</f>
        <v>sqm</v>
      </c>
      <c r="D17" s="14" t="s">
        <v>24</v>
      </c>
      <c r="E17" s="7">
        <v>31.88</v>
      </c>
      <c r="F17" s="7" t="str">
        <f t="shared" si="0"/>
        <v>sqm</v>
      </c>
      <c r="G17" s="7">
        <f>B17*E17</f>
        <v>17103.62</v>
      </c>
      <c r="H17" s="1"/>
      <c r="I17" s="1"/>
    </row>
    <row r="18" spans="1:9" s="5" customFormat="1" ht="150.75" customHeight="1">
      <c r="A18" s="6">
        <f t="shared" si="2"/>
        <v>11</v>
      </c>
      <c r="B18" s="7">
        <f>[55]Detaiil!I303</f>
        <v>3149.3</v>
      </c>
      <c r="C18" s="7" t="str">
        <f>[55]Detaiil!J303</f>
        <v>Sqm</v>
      </c>
      <c r="D18" s="9" t="s">
        <v>25</v>
      </c>
      <c r="E18" s="7">
        <v>124</v>
      </c>
      <c r="F18" s="7" t="str">
        <f t="shared" si="0"/>
        <v>Sqm</v>
      </c>
      <c r="G18" s="7">
        <f t="shared" si="1"/>
        <v>390513.2</v>
      </c>
      <c r="H18" s="1"/>
      <c r="I18" s="1"/>
    </row>
    <row r="19" spans="1:9" s="5" customFormat="1" ht="196.5" customHeight="1">
      <c r="A19" s="6">
        <f t="shared" si="2"/>
        <v>12</v>
      </c>
      <c r="B19" s="7">
        <f>[55]Detaiil!I316</f>
        <v>1620.6</v>
      </c>
      <c r="C19" s="7" t="str">
        <f>[55]Detaiil!J316</f>
        <v>Sqm</v>
      </c>
      <c r="D19" s="12" t="s">
        <v>26</v>
      </c>
      <c r="E19" s="7">
        <v>159</v>
      </c>
      <c r="F19" s="7" t="str">
        <f t="shared" si="0"/>
        <v>Sqm</v>
      </c>
      <c r="G19" s="7">
        <f t="shared" si="1"/>
        <v>257675.4</v>
      </c>
      <c r="H19" s="1"/>
      <c r="I19" s="1"/>
    </row>
    <row r="20" spans="1:9" s="5" customFormat="1" ht="225">
      <c r="A20" s="6">
        <f t="shared" si="2"/>
        <v>13</v>
      </c>
      <c r="B20" s="7">
        <f>[55]Detaiil!I324</f>
        <v>30</v>
      </c>
      <c r="C20" s="7" t="str">
        <f>[55]Detaiil!J324</f>
        <v>Nos</v>
      </c>
      <c r="D20" s="9" t="s">
        <v>27</v>
      </c>
      <c r="E20" s="7">
        <v>2418</v>
      </c>
      <c r="F20" s="7" t="str">
        <f t="shared" si="0"/>
        <v>Nos</v>
      </c>
      <c r="G20" s="7">
        <f t="shared" si="1"/>
        <v>72540</v>
      </c>
      <c r="H20" s="1"/>
      <c r="I20" s="1"/>
    </row>
    <row r="21" spans="1:9" s="5" customFormat="1" ht="243.75">
      <c r="A21" s="6">
        <f t="shared" si="2"/>
        <v>14</v>
      </c>
      <c r="B21" s="7">
        <f>[55]Detaiil!I329</f>
        <v>9</v>
      </c>
      <c r="C21" s="7" t="str">
        <f>[55]Detaiil!J328</f>
        <v>Nos</v>
      </c>
      <c r="D21" s="9" t="s">
        <v>28</v>
      </c>
      <c r="E21" s="7">
        <v>2421</v>
      </c>
      <c r="F21" s="7" t="str">
        <f t="shared" si="0"/>
        <v>Nos</v>
      </c>
      <c r="G21" s="7">
        <f t="shared" si="1"/>
        <v>21789</v>
      </c>
      <c r="H21" s="1"/>
      <c r="I21" s="1"/>
    </row>
    <row r="22" spans="1:9" s="5" customFormat="1" ht="300">
      <c r="A22" s="6">
        <f t="shared" si="2"/>
        <v>15</v>
      </c>
      <c r="B22" s="7">
        <f>[55]Detaiil!I334</f>
        <v>23</v>
      </c>
      <c r="C22" s="7" t="str">
        <f>[55]Detaiil!J334</f>
        <v>Nos</v>
      </c>
      <c r="D22" s="15" t="s">
        <v>29</v>
      </c>
      <c r="E22" s="16">
        <v>1038</v>
      </c>
      <c r="F22" s="7" t="str">
        <f t="shared" si="0"/>
        <v>Nos</v>
      </c>
      <c r="G22" s="7">
        <f t="shared" si="1"/>
        <v>23874</v>
      </c>
      <c r="H22" s="1"/>
      <c r="I22" s="1"/>
    </row>
    <row r="23" spans="1:9" s="5" customFormat="1" ht="75">
      <c r="A23" s="6">
        <f t="shared" si="2"/>
        <v>16</v>
      </c>
      <c r="B23" s="7">
        <f>[55]Detaiil!I342</f>
        <v>107</v>
      </c>
      <c r="C23" s="7" t="str">
        <f>[55]Detaiil!J342</f>
        <v>Nos</v>
      </c>
      <c r="D23" s="12" t="s">
        <v>30</v>
      </c>
      <c r="E23" s="16">
        <v>133</v>
      </c>
      <c r="F23" s="7" t="str">
        <f t="shared" si="0"/>
        <v>Nos</v>
      </c>
      <c r="G23" s="7">
        <f t="shared" si="1"/>
        <v>14231</v>
      </c>
      <c r="H23" s="1"/>
      <c r="I23" s="1"/>
    </row>
    <row r="24" spans="1:9" s="5" customFormat="1" ht="56.25" customHeight="1">
      <c r="A24" s="6">
        <f t="shared" si="2"/>
        <v>17</v>
      </c>
      <c r="B24" s="7">
        <f>[55]Detaiil!I343</f>
        <v>9</v>
      </c>
      <c r="C24" s="7" t="str">
        <f>[55]Detaiil!J343</f>
        <v>Nos</v>
      </c>
      <c r="D24" s="17" t="s">
        <v>31</v>
      </c>
      <c r="E24" s="7">
        <v>134</v>
      </c>
      <c r="F24" s="7" t="str">
        <f t="shared" si="0"/>
        <v>Nos</v>
      </c>
      <c r="G24" s="7">
        <f t="shared" si="1"/>
        <v>1206</v>
      </c>
      <c r="H24" s="1"/>
      <c r="I24" s="1"/>
    </row>
    <row r="25" spans="1:9" s="5" customFormat="1" ht="131.25">
      <c r="A25" s="6">
        <f t="shared" si="2"/>
        <v>18</v>
      </c>
      <c r="B25" s="7">
        <f>[55]Detaiil!I350</f>
        <v>5</v>
      </c>
      <c r="C25" s="7" t="s">
        <v>32</v>
      </c>
      <c r="D25" s="18" t="s">
        <v>33</v>
      </c>
      <c r="E25" s="7">
        <v>6379</v>
      </c>
      <c r="F25" s="7" t="str">
        <f t="shared" si="0"/>
        <v>Nos</v>
      </c>
      <c r="G25" s="7">
        <f t="shared" si="1"/>
        <v>31895</v>
      </c>
      <c r="H25" s="1"/>
      <c r="I25" s="1"/>
    </row>
    <row r="26" spans="1:9" s="5" customFormat="1" ht="56.25">
      <c r="A26" s="6">
        <f t="shared" si="2"/>
        <v>19</v>
      </c>
      <c r="B26" s="7">
        <f>[55]Detaiil!I351</f>
        <v>5</v>
      </c>
      <c r="C26" s="7" t="str">
        <f>[55]Detaiil!J351</f>
        <v>Nos</v>
      </c>
      <c r="D26" s="9" t="s">
        <v>34</v>
      </c>
      <c r="E26" s="19">
        <v>3173</v>
      </c>
      <c r="F26" s="7" t="str">
        <f t="shared" si="0"/>
        <v>Nos</v>
      </c>
      <c r="G26" s="7">
        <f t="shared" si="1"/>
        <v>15865</v>
      </c>
      <c r="H26" s="1"/>
      <c r="I26" s="1"/>
    </row>
    <row r="27" spans="1:9" s="5" customFormat="1" ht="56.25">
      <c r="A27" s="6">
        <f t="shared" si="2"/>
        <v>20</v>
      </c>
      <c r="B27" s="7">
        <f>[55]Detaiil!I352</f>
        <v>5</v>
      </c>
      <c r="C27" s="7" t="str">
        <f>[55]Detaiil!J352</f>
        <v>Nos</v>
      </c>
      <c r="D27" s="9" t="s">
        <v>35</v>
      </c>
      <c r="E27" s="19">
        <v>1617</v>
      </c>
      <c r="F27" s="7" t="str">
        <f t="shared" si="0"/>
        <v>Nos</v>
      </c>
      <c r="G27" s="7">
        <f t="shared" si="1"/>
        <v>8085</v>
      </c>
      <c r="H27" s="1"/>
      <c r="I27" s="1"/>
    </row>
    <row r="28" spans="1:9" s="5" customFormat="1" ht="56.25">
      <c r="A28" s="6">
        <f t="shared" si="2"/>
        <v>21</v>
      </c>
      <c r="B28" s="7">
        <f>[55]Detaiil!I353</f>
        <v>5</v>
      </c>
      <c r="C28" s="7" t="str">
        <f>[55]Detaiil!J353</f>
        <v>Nos</v>
      </c>
      <c r="D28" s="9" t="s">
        <v>36</v>
      </c>
      <c r="E28" s="19">
        <v>511</v>
      </c>
      <c r="F28" s="7" t="str">
        <f t="shared" si="0"/>
        <v>Nos</v>
      </c>
      <c r="G28" s="7">
        <f t="shared" si="1"/>
        <v>2555</v>
      </c>
      <c r="H28" s="1"/>
      <c r="I28" s="1"/>
    </row>
    <row r="29" spans="1:9" s="5" customFormat="1" ht="56.25">
      <c r="A29" s="6">
        <f t="shared" si="2"/>
        <v>22</v>
      </c>
      <c r="B29" s="7">
        <f>[55]Detaiil!I354</f>
        <v>12</v>
      </c>
      <c r="C29" s="7" t="str">
        <f>[55]Detaiil!J354</f>
        <v>Nos</v>
      </c>
      <c r="D29" s="20" t="s">
        <v>37</v>
      </c>
      <c r="E29" s="19">
        <v>173</v>
      </c>
      <c r="F29" s="7" t="str">
        <f t="shared" si="0"/>
        <v>Nos</v>
      </c>
      <c r="G29" s="7">
        <f t="shared" si="1"/>
        <v>2076</v>
      </c>
      <c r="H29" s="1"/>
      <c r="I29" s="1"/>
    </row>
    <row r="30" spans="1:9" s="5" customFormat="1" ht="209.1" customHeight="1">
      <c r="A30" s="6">
        <f t="shared" si="2"/>
        <v>23</v>
      </c>
      <c r="B30" s="7">
        <f>[55]Detaiil!I356</f>
        <v>189</v>
      </c>
      <c r="C30" s="7" t="str">
        <f>[55]Detaiil!J356</f>
        <v>Rmt</v>
      </c>
      <c r="D30" s="13" t="s">
        <v>38</v>
      </c>
      <c r="E30" s="21">
        <v>165</v>
      </c>
      <c r="F30" s="7" t="str">
        <f t="shared" si="0"/>
        <v>Rmt</v>
      </c>
      <c r="G30" s="7">
        <f t="shared" si="1"/>
        <v>31185</v>
      </c>
      <c r="H30" s="1"/>
      <c r="I30" s="1"/>
    </row>
    <row r="31" spans="1:9" s="5" customFormat="1" ht="204.95" customHeight="1">
      <c r="A31" s="6">
        <f t="shared" si="2"/>
        <v>24</v>
      </c>
      <c r="B31" s="7">
        <f>[55]Detaiil!I360</f>
        <v>420</v>
      </c>
      <c r="C31" s="7" t="str">
        <f>[55]Detaiil!J360</f>
        <v>Rmt</v>
      </c>
      <c r="D31" s="13" t="s">
        <v>39</v>
      </c>
      <c r="E31" s="16">
        <v>137</v>
      </c>
      <c r="F31" s="7" t="str">
        <f t="shared" si="0"/>
        <v>Rmt</v>
      </c>
      <c r="G31" s="7">
        <f t="shared" si="1"/>
        <v>57540</v>
      </c>
      <c r="H31" s="1"/>
      <c r="I31" s="1"/>
    </row>
    <row r="32" spans="1:9" s="5" customFormat="1" ht="210.75" customHeight="1">
      <c r="A32" s="6">
        <f t="shared" si="2"/>
        <v>25</v>
      </c>
      <c r="B32" s="7">
        <f>[55]Detaiil!I362</f>
        <v>127.5</v>
      </c>
      <c r="C32" s="7" t="s">
        <v>40</v>
      </c>
      <c r="D32" s="13" t="s">
        <v>41</v>
      </c>
      <c r="E32" s="16">
        <v>430</v>
      </c>
      <c r="F32" s="7" t="str">
        <f t="shared" si="0"/>
        <v>Rmt</v>
      </c>
      <c r="G32" s="7">
        <f t="shared" si="1"/>
        <v>54825</v>
      </c>
      <c r="H32" s="1"/>
      <c r="I32" s="1"/>
    </row>
    <row r="33" spans="1:9" s="5" customFormat="1" ht="187.5">
      <c r="A33" s="6">
        <f t="shared" si="2"/>
        <v>26</v>
      </c>
      <c r="B33" s="11">
        <v>5.9349999999999996</v>
      </c>
      <c r="C33" s="7" t="str">
        <f>[55]Detaiil!J364</f>
        <v>MT</v>
      </c>
      <c r="D33" s="13" t="s">
        <v>42</v>
      </c>
      <c r="E33" s="16">
        <v>4570</v>
      </c>
      <c r="F33" s="7" t="str">
        <f t="shared" si="0"/>
        <v>MT</v>
      </c>
      <c r="G33" s="7">
        <f>B33*E33</f>
        <v>27122.949999999997</v>
      </c>
      <c r="H33" s="1"/>
      <c r="I33" s="1"/>
    </row>
    <row r="34" spans="1:9" s="5" customFormat="1" ht="168.95" customHeight="1">
      <c r="A34" s="6">
        <f>A33+1</f>
        <v>27</v>
      </c>
      <c r="B34" s="7">
        <f>[55]Detaiil!I421</f>
        <v>1903.8</v>
      </c>
      <c r="C34" s="7" t="str">
        <f>[55]Detaiil!J421</f>
        <v>Sqm</v>
      </c>
      <c r="D34" s="8" t="s">
        <v>43</v>
      </c>
      <c r="E34" s="7">
        <v>8.9700000000000006</v>
      </c>
      <c r="F34" s="7" t="str">
        <f t="shared" si="0"/>
        <v>Sqm</v>
      </c>
      <c r="G34" s="7">
        <f t="shared" si="1"/>
        <v>17077.085999999999</v>
      </c>
      <c r="H34" s="1"/>
      <c r="I34" s="1"/>
    </row>
    <row r="35" spans="1:9" s="5" customFormat="1" ht="93.75">
      <c r="A35" s="6">
        <f t="shared" si="2"/>
        <v>28</v>
      </c>
      <c r="B35" s="7">
        <f>[55]Detaiil!I423</f>
        <v>1903.8</v>
      </c>
      <c r="C35" s="7" t="s">
        <v>12</v>
      </c>
      <c r="D35" s="9" t="s">
        <v>44</v>
      </c>
      <c r="E35" s="7">
        <v>811.75</v>
      </c>
      <c r="F35" s="7" t="str">
        <f t="shared" si="0"/>
        <v>Sqm</v>
      </c>
      <c r="G35" s="7">
        <f t="shared" si="1"/>
        <v>1545409.65</v>
      </c>
      <c r="H35" s="1"/>
      <c r="I35" s="1"/>
    </row>
    <row r="36" spans="1:9" s="5" customFormat="1" ht="92.1" customHeight="1">
      <c r="A36" s="6">
        <f t="shared" si="2"/>
        <v>29</v>
      </c>
      <c r="B36" s="7">
        <f>[55]Detaiil!I427</f>
        <v>12</v>
      </c>
      <c r="C36" s="7" t="s">
        <v>32</v>
      </c>
      <c r="D36" s="12" t="s">
        <v>45</v>
      </c>
      <c r="E36" s="7">
        <v>1138</v>
      </c>
      <c r="F36" s="7" t="str">
        <f t="shared" si="0"/>
        <v>Nos</v>
      </c>
      <c r="G36" s="7">
        <f>B36*E36</f>
        <v>13656</v>
      </c>
      <c r="H36" s="1"/>
      <c r="I36" s="1"/>
    </row>
    <row r="37" spans="1:9" s="5" customFormat="1" ht="168.75">
      <c r="A37" s="6">
        <f t="shared" si="2"/>
        <v>30</v>
      </c>
      <c r="B37" s="7">
        <f>[55]Detaiil!I492</f>
        <v>1269.2</v>
      </c>
      <c r="C37" s="7" t="s">
        <v>12</v>
      </c>
      <c r="D37" s="12" t="s">
        <v>46</v>
      </c>
      <c r="E37" s="7">
        <f>[55]Data!F567</f>
        <v>133.44</v>
      </c>
      <c r="F37" s="7" t="str">
        <f t="shared" si="0"/>
        <v>Sqm</v>
      </c>
      <c r="G37" s="7">
        <f t="shared" si="1"/>
        <v>169362.04800000001</v>
      </c>
      <c r="H37" s="1"/>
      <c r="I37" s="1"/>
    </row>
    <row r="38" spans="1:9" s="5" customFormat="1" ht="219" customHeight="1">
      <c r="A38" s="6">
        <f t="shared" si="2"/>
        <v>31</v>
      </c>
      <c r="B38" s="7"/>
      <c r="C38" s="7"/>
      <c r="D38" s="13" t="s">
        <v>47</v>
      </c>
      <c r="E38" s="21"/>
      <c r="F38" s="7"/>
      <c r="G38" s="7"/>
      <c r="H38" s="1"/>
      <c r="I38" s="1"/>
    </row>
    <row r="39" spans="1:9" s="5" customFormat="1" ht="37.5" customHeight="1">
      <c r="A39" s="6"/>
      <c r="B39" s="7">
        <f>[55]Detaiil!I501</f>
        <v>162.30000000000001</v>
      </c>
      <c r="C39" s="7" t="s">
        <v>40</v>
      </c>
      <c r="D39" s="13" t="s">
        <v>48</v>
      </c>
      <c r="E39" s="21">
        <f>[55]Data!F588</f>
        <v>656.02</v>
      </c>
      <c r="F39" s="7" t="str">
        <f t="shared" si="0"/>
        <v>Rmt</v>
      </c>
      <c r="G39" s="7">
        <f t="shared" si="1"/>
        <v>106472.046</v>
      </c>
      <c r="H39" s="1"/>
      <c r="I39" s="1"/>
    </row>
    <row r="40" spans="1:9" s="5" customFormat="1" ht="168.75">
      <c r="A40" s="6">
        <f>A38+1</f>
        <v>32</v>
      </c>
      <c r="B40" s="7">
        <v>1227</v>
      </c>
      <c r="C40" s="7" t="s">
        <v>12</v>
      </c>
      <c r="D40" s="12" t="s">
        <v>49</v>
      </c>
      <c r="E40" s="21">
        <v>135</v>
      </c>
      <c r="F40" s="7" t="str">
        <f t="shared" si="0"/>
        <v>Sqm</v>
      </c>
      <c r="G40" s="7">
        <f t="shared" si="1"/>
        <v>165645</v>
      </c>
      <c r="H40" s="1"/>
      <c r="I40" s="1"/>
    </row>
    <row r="41" spans="1:9" s="5" customFormat="1" ht="131.25">
      <c r="A41" s="6">
        <f t="shared" si="2"/>
        <v>33</v>
      </c>
      <c r="B41" s="7"/>
      <c r="C41" s="7"/>
      <c r="D41" s="12" t="s">
        <v>50</v>
      </c>
      <c r="E41" s="21"/>
      <c r="F41" s="7"/>
      <c r="G41" s="7"/>
      <c r="H41" s="1"/>
      <c r="I41" s="1"/>
    </row>
    <row r="42" spans="1:9" s="5" customFormat="1" ht="42" customHeight="1">
      <c r="A42" s="6"/>
      <c r="B42" s="11">
        <f>[55]Detaiil!I572</f>
        <v>5.2830000000000004</v>
      </c>
      <c r="C42" s="7" t="s">
        <v>19</v>
      </c>
      <c r="D42" s="12" t="s">
        <v>51</v>
      </c>
      <c r="E42" s="21">
        <f>[55]Data!F161</f>
        <v>129580</v>
      </c>
      <c r="F42" s="7" t="str">
        <f t="shared" si="0"/>
        <v>Cum</v>
      </c>
      <c r="G42" s="7">
        <f t="shared" si="1"/>
        <v>684571.14</v>
      </c>
      <c r="H42" s="1"/>
      <c r="I42" s="1"/>
    </row>
    <row r="43" spans="1:9" s="5" customFormat="1" ht="42" customHeight="1">
      <c r="A43" s="6"/>
      <c r="B43" s="11">
        <f>[55]Detaiil!I577</f>
        <v>0.504</v>
      </c>
      <c r="C43" s="7" t="str">
        <f>[55]Detaiil!J577</f>
        <v>Cum</v>
      </c>
      <c r="D43" s="12" t="s">
        <v>52</v>
      </c>
      <c r="E43" s="21">
        <v>124580</v>
      </c>
      <c r="F43" s="7" t="str">
        <f t="shared" si="0"/>
        <v>Cum</v>
      </c>
      <c r="G43" s="7">
        <f t="shared" si="1"/>
        <v>62788.32</v>
      </c>
      <c r="H43" s="1"/>
      <c r="I43" s="1"/>
    </row>
    <row r="44" spans="1:9" s="5" customFormat="1" ht="42" customHeight="1">
      <c r="A44" s="6"/>
      <c r="B44" s="11">
        <f>[55]Detaiil!I584</f>
        <v>0.17999999999999997</v>
      </c>
      <c r="C44" s="7" t="s">
        <v>19</v>
      </c>
      <c r="D44" s="12" t="s">
        <v>53</v>
      </c>
      <c r="E44" s="21">
        <v>112380</v>
      </c>
      <c r="F44" s="7" t="str">
        <f t="shared" si="0"/>
        <v>Cum</v>
      </c>
      <c r="G44" s="7">
        <f t="shared" si="1"/>
        <v>20228.399999999998</v>
      </c>
      <c r="H44" s="1"/>
      <c r="I44" s="1"/>
    </row>
    <row r="45" spans="1:9" s="5" customFormat="1" ht="306.95" customHeight="1">
      <c r="A45" s="6">
        <f>A41+1</f>
        <v>34</v>
      </c>
      <c r="B45" s="7"/>
      <c r="C45" s="7"/>
      <c r="D45" s="22" t="s">
        <v>54</v>
      </c>
      <c r="E45" s="21"/>
      <c r="F45" s="7"/>
      <c r="G45" s="7"/>
      <c r="H45" s="1"/>
      <c r="I45" s="1"/>
    </row>
    <row r="46" spans="1:9" s="5" customFormat="1" ht="32.25" customHeight="1">
      <c r="A46" s="6"/>
      <c r="B46" s="7">
        <v>2.2999999999999998</v>
      </c>
      <c r="C46" s="7" t="str">
        <f>[55]Detaiil!J588</f>
        <v>Sqm</v>
      </c>
      <c r="D46" s="23" t="s">
        <v>55</v>
      </c>
      <c r="E46" s="21">
        <v>3227.53</v>
      </c>
      <c r="F46" s="7" t="str">
        <f t="shared" si="0"/>
        <v>Sqm</v>
      </c>
      <c r="G46" s="7">
        <f t="shared" si="1"/>
        <v>7423.3189999999995</v>
      </c>
      <c r="H46" s="1"/>
      <c r="I46" s="1"/>
    </row>
    <row r="47" spans="1:9" s="5" customFormat="1" ht="32.25" customHeight="1">
      <c r="A47" s="6"/>
      <c r="B47" s="7">
        <v>15.5</v>
      </c>
      <c r="C47" s="7" t="str">
        <f>[55]Detaiil!J591</f>
        <v>Sqm</v>
      </c>
      <c r="D47" s="23" t="s">
        <v>56</v>
      </c>
      <c r="E47" s="21">
        <v>3773.43</v>
      </c>
      <c r="F47" s="7" t="str">
        <f t="shared" si="0"/>
        <v>Sqm</v>
      </c>
      <c r="G47" s="7">
        <f t="shared" si="1"/>
        <v>58488.165000000001</v>
      </c>
      <c r="H47" s="1"/>
      <c r="I47" s="1"/>
    </row>
    <row r="48" spans="1:9" s="5" customFormat="1" ht="56.25">
      <c r="A48" s="6">
        <f>A45+1</f>
        <v>35</v>
      </c>
      <c r="B48" s="7">
        <f>[55]Detaiil!I599</f>
        <v>36</v>
      </c>
      <c r="C48" s="7" t="str">
        <f>[55]Detaiil!J599</f>
        <v>Nos</v>
      </c>
      <c r="D48" s="13" t="s">
        <v>57</v>
      </c>
      <c r="E48" s="21">
        <v>3900</v>
      </c>
      <c r="F48" s="7" t="str">
        <f t="shared" si="0"/>
        <v>Nos</v>
      </c>
      <c r="G48" s="7">
        <f t="shared" si="1"/>
        <v>140400</v>
      </c>
      <c r="H48" s="1"/>
      <c r="I48" s="1"/>
    </row>
    <row r="49" spans="1:9" s="5" customFormat="1" ht="102.95" customHeight="1">
      <c r="A49" s="6">
        <f t="shared" si="2"/>
        <v>36</v>
      </c>
      <c r="B49" s="7">
        <f>[55]Detaiil!I600</f>
        <v>12</v>
      </c>
      <c r="C49" s="7" t="str">
        <f>[55]Detaiil!J600</f>
        <v>Nos</v>
      </c>
      <c r="D49" s="12" t="s">
        <v>58</v>
      </c>
      <c r="E49" s="21">
        <v>1166</v>
      </c>
      <c r="F49" s="7" t="str">
        <f t="shared" si="0"/>
        <v>Nos</v>
      </c>
      <c r="G49" s="7">
        <f t="shared" si="1"/>
        <v>13992</v>
      </c>
      <c r="H49" s="1"/>
      <c r="I49" s="1"/>
    </row>
    <row r="50" spans="1:9" s="5" customFormat="1" ht="159" customHeight="1">
      <c r="A50" s="6">
        <f t="shared" si="2"/>
        <v>37</v>
      </c>
      <c r="B50" s="7"/>
      <c r="C50" s="7"/>
      <c r="D50" s="12" t="s">
        <v>59</v>
      </c>
      <c r="E50" s="21"/>
      <c r="F50" s="7"/>
      <c r="G50" s="7"/>
      <c r="H50" s="1"/>
      <c r="I50" s="1"/>
    </row>
    <row r="51" spans="1:9" s="5" customFormat="1" ht="36" customHeight="1">
      <c r="A51" s="6"/>
      <c r="B51" s="7">
        <f>[55]Detaiil!I603</f>
        <v>15</v>
      </c>
      <c r="C51" s="7" t="str">
        <f>[55]Detaiil!J603</f>
        <v>Nos</v>
      </c>
      <c r="D51" s="24" t="s">
        <v>60</v>
      </c>
      <c r="E51" s="21">
        <v>1438</v>
      </c>
      <c r="F51" s="7" t="str">
        <f t="shared" si="0"/>
        <v>Nos</v>
      </c>
      <c r="G51" s="7">
        <f t="shared" si="1"/>
        <v>21570</v>
      </c>
      <c r="H51" s="1"/>
      <c r="I51" s="1"/>
    </row>
    <row r="52" spans="1:9" s="5" customFormat="1" ht="75">
      <c r="A52" s="6">
        <f>A50+1</f>
        <v>38</v>
      </c>
      <c r="B52" s="7">
        <f>[55]Detaiil!I605</f>
        <v>15</v>
      </c>
      <c r="C52" s="7" t="str">
        <f>[55]Detaiil!J605</f>
        <v>Nos</v>
      </c>
      <c r="D52" s="12" t="s">
        <v>61</v>
      </c>
      <c r="E52" s="21">
        <v>521</v>
      </c>
      <c r="F52" s="7" t="str">
        <f t="shared" si="0"/>
        <v>Nos</v>
      </c>
      <c r="G52" s="7">
        <f t="shared" si="1"/>
        <v>7815</v>
      </c>
      <c r="H52" s="1"/>
      <c r="I52" s="1"/>
    </row>
    <row r="53" spans="1:9" s="5" customFormat="1" ht="106.5" customHeight="1">
      <c r="A53" s="6">
        <f t="shared" si="2"/>
        <v>39</v>
      </c>
      <c r="B53" s="7">
        <f>[55]Detaiil!I608</f>
        <v>9</v>
      </c>
      <c r="C53" s="7" t="str">
        <f>[55]Detaiil!J608</f>
        <v>Nos</v>
      </c>
      <c r="D53" s="25" t="s">
        <v>62</v>
      </c>
      <c r="E53" s="21">
        <v>1879</v>
      </c>
      <c r="F53" s="7" t="str">
        <f t="shared" si="0"/>
        <v>Nos</v>
      </c>
      <c r="G53" s="7">
        <f t="shared" si="1"/>
        <v>16911</v>
      </c>
      <c r="H53" s="1"/>
      <c r="I53" s="1"/>
    </row>
    <row r="54" spans="1:9" s="5" customFormat="1" ht="37.5">
      <c r="A54" s="6">
        <f t="shared" si="2"/>
        <v>40</v>
      </c>
      <c r="B54" s="7"/>
      <c r="C54" s="7"/>
      <c r="D54" s="12" t="s">
        <v>63</v>
      </c>
      <c r="E54" s="21"/>
      <c r="F54" s="7"/>
      <c r="G54" s="7"/>
      <c r="H54" s="1"/>
      <c r="I54" s="1"/>
    </row>
    <row r="55" spans="1:9" s="5" customFormat="1" ht="23.1" customHeight="1">
      <c r="A55" s="6"/>
      <c r="B55" s="7">
        <f>[55]Detaiil!I612</f>
        <v>2</v>
      </c>
      <c r="C55" s="7" t="str">
        <f>[55]Detaiil!J612</f>
        <v>Nos</v>
      </c>
      <c r="D55" s="12" t="s">
        <v>64</v>
      </c>
      <c r="E55" s="21">
        <v>55400</v>
      </c>
      <c r="F55" s="7" t="str">
        <f t="shared" si="0"/>
        <v>Nos</v>
      </c>
      <c r="G55" s="7">
        <f t="shared" si="1"/>
        <v>110800</v>
      </c>
      <c r="H55" s="1"/>
      <c r="I55" s="1"/>
    </row>
    <row r="56" spans="1:9" s="5" customFormat="1" ht="86.25" customHeight="1">
      <c r="A56" s="6">
        <f>A54+1</f>
        <v>41</v>
      </c>
      <c r="B56" s="7">
        <f>[55]Detaiil!I614</f>
        <v>9</v>
      </c>
      <c r="C56" s="7" t="str">
        <f>[55]Detaiil!J614</f>
        <v>Nos</v>
      </c>
      <c r="D56" s="12" t="s">
        <v>65</v>
      </c>
      <c r="E56" s="21">
        <v>4855</v>
      </c>
      <c r="F56" s="7" t="str">
        <f t="shared" si="0"/>
        <v>Nos</v>
      </c>
      <c r="G56" s="7">
        <f t="shared" si="1"/>
        <v>43695</v>
      </c>
      <c r="H56" s="1"/>
      <c r="I56" s="1"/>
    </row>
    <row r="57" spans="1:9" s="5" customFormat="1" ht="57.75" customHeight="1">
      <c r="A57" s="6">
        <f t="shared" si="2"/>
        <v>42</v>
      </c>
      <c r="B57" s="7">
        <f>[55]Detaiil!I615</f>
        <v>40.5</v>
      </c>
      <c r="C57" s="7" t="str">
        <f>[55]Detaiil!J615</f>
        <v>Rmt</v>
      </c>
      <c r="D57" s="12" t="s">
        <v>66</v>
      </c>
      <c r="E57" s="21">
        <v>924</v>
      </c>
      <c r="F57" s="7" t="str">
        <f t="shared" si="0"/>
        <v>Rmt</v>
      </c>
      <c r="G57" s="7">
        <f t="shared" si="1"/>
        <v>37422</v>
      </c>
      <c r="H57" s="1"/>
      <c r="I57" s="1"/>
    </row>
    <row r="58" spans="1:9" s="5" customFormat="1" ht="54" customHeight="1">
      <c r="A58" s="6">
        <f t="shared" si="2"/>
        <v>43</v>
      </c>
      <c r="B58" s="7">
        <f>[55]Detaiil!I616</f>
        <v>2</v>
      </c>
      <c r="C58" s="7" t="str">
        <f>[55]Detaiil!J616</f>
        <v>NOs</v>
      </c>
      <c r="D58" s="12" t="s">
        <v>67</v>
      </c>
      <c r="E58" s="21">
        <v>1070</v>
      </c>
      <c r="F58" s="7" t="str">
        <f t="shared" si="0"/>
        <v>NOs</v>
      </c>
      <c r="G58" s="7">
        <f t="shared" si="1"/>
        <v>2140</v>
      </c>
      <c r="H58" s="1"/>
      <c r="I58" s="1"/>
    </row>
    <row r="59" spans="1:9" s="5" customFormat="1" ht="75">
      <c r="A59" s="6">
        <f t="shared" si="2"/>
        <v>44</v>
      </c>
      <c r="B59" s="7">
        <f>[55]Detaiil!I617</f>
        <v>200</v>
      </c>
      <c r="C59" s="7" t="str">
        <f>[55]Detaiil!J617</f>
        <v>NOs</v>
      </c>
      <c r="D59" s="12" t="s">
        <v>68</v>
      </c>
      <c r="E59" s="21">
        <v>1450</v>
      </c>
      <c r="F59" s="7" t="str">
        <f t="shared" si="0"/>
        <v>NOs</v>
      </c>
      <c r="G59" s="7">
        <f t="shared" si="1"/>
        <v>290000</v>
      </c>
      <c r="H59" s="1"/>
      <c r="I59" s="1"/>
    </row>
    <row r="60" spans="1:9" s="5" customFormat="1" ht="264.95" customHeight="1">
      <c r="A60" s="6">
        <f t="shared" si="2"/>
        <v>45</v>
      </c>
      <c r="B60" s="7">
        <f>[55]Detaiil!I619</f>
        <v>15</v>
      </c>
      <c r="C60" s="7" t="str">
        <f>[55]Detaiil!J619</f>
        <v>NOs</v>
      </c>
      <c r="D60" s="12" t="s">
        <v>69</v>
      </c>
      <c r="E60" s="21">
        <v>2473</v>
      </c>
      <c r="F60" s="7" t="str">
        <f t="shared" si="0"/>
        <v>NOs</v>
      </c>
      <c r="G60" s="7">
        <f t="shared" si="1"/>
        <v>37095</v>
      </c>
      <c r="H60" s="1"/>
      <c r="I60" s="1"/>
    </row>
    <row r="61" spans="1:9" s="5" customFormat="1" ht="188.1" customHeight="1">
      <c r="A61" s="6">
        <f t="shared" si="2"/>
        <v>46</v>
      </c>
      <c r="B61" s="7">
        <f>[55]Detaiil!I635</f>
        <v>273.2</v>
      </c>
      <c r="C61" s="7" t="str">
        <f>[55]Detaiil!J635</f>
        <v>Sqm</v>
      </c>
      <c r="D61" s="26" t="s">
        <v>70</v>
      </c>
      <c r="E61" s="21">
        <v>1409.57</v>
      </c>
      <c r="F61" s="7" t="str">
        <f t="shared" si="0"/>
        <v>Sqm</v>
      </c>
      <c r="G61" s="7">
        <f t="shared" si="1"/>
        <v>385094.52399999998</v>
      </c>
      <c r="H61" s="1"/>
      <c r="I61" s="1"/>
    </row>
    <row r="62" spans="1:9" s="5" customFormat="1" ht="162.94999999999999" customHeight="1">
      <c r="A62" s="6">
        <f t="shared" si="2"/>
        <v>47</v>
      </c>
      <c r="B62" s="7">
        <f>[55]Detaiil!I637</f>
        <v>12</v>
      </c>
      <c r="C62" s="7" t="str">
        <f>[55]Detaiil!J637</f>
        <v>Nos</v>
      </c>
      <c r="D62" s="26" t="s">
        <v>71</v>
      </c>
      <c r="E62" s="21">
        <v>6848.35</v>
      </c>
      <c r="F62" s="7" t="str">
        <f t="shared" si="0"/>
        <v>Nos</v>
      </c>
      <c r="G62" s="7">
        <f t="shared" si="1"/>
        <v>82180.200000000012</v>
      </c>
      <c r="H62" s="1"/>
      <c r="I62" s="1"/>
    </row>
    <row r="63" spans="1:9" s="5" customFormat="1" ht="132.75" customHeight="1">
      <c r="A63" s="6">
        <f t="shared" si="2"/>
        <v>48</v>
      </c>
      <c r="B63" s="7"/>
      <c r="C63" s="7"/>
      <c r="D63" s="12" t="s">
        <v>72</v>
      </c>
      <c r="E63" s="21"/>
      <c r="F63" s="7"/>
      <c r="G63" s="7"/>
      <c r="H63" s="1"/>
      <c r="I63" s="1"/>
    </row>
    <row r="64" spans="1:9" s="5" customFormat="1" ht="18.75">
      <c r="A64" s="6"/>
      <c r="B64" s="7">
        <f>[55]Detaiil!I643</f>
        <v>53.5</v>
      </c>
      <c r="C64" s="7" t="str">
        <f>[55]Detaiil!J643</f>
        <v>Rmt</v>
      </c>
      <c r="D64" s="9" t="s">
        <v>73</v>
      </c>
      <c r="E64" s="21">
        <v>459.03</v>
      </c>
      <c r="F64" s="7" t="str">
        <f t="shared" si="0"/>
        <v>Rmt</v>
      </c>
      <c r="G64" s="7">
        <f t="shared" si="1"/>
        <v>24558.105</v>
      </c>
      <c r="H64" s="1"/>
      <c r="I64" s="1"/>
    </row>
    <row r="65" spans="1:9" s="5" customFormat="1" ht="219.95" customHeight="1">
      <c r="A65" s="6">
        <f>A63+1</f>
        <v>49</v>
      </c>
      <c r="B65" s="7"/>
      <c r="C65" s="7"/>
      <c r="D65" s="15" t="s">
        <v>74</v>
      </c>
      <c r="E65" s="21"/>
      <c r="F65" s="7"/>
      <c r="G65" s="7"/>
      <c r="H65" s="1"/>
      <c r="I65" s="1"/>
    </row>
    <row r="66" spans="1:9" s="32" customFormat="1" ht="47.25" customHeight="1">
      <c r="A66" s="27"/>
      <c r="B66" s="28">
        <f>[55]Detaiil!I648</f>
        <v>97</v>
      </c>
      <c r="C66" s="28" t="s">
        <v>40</v>
      </c>
      <c r="D66" s="29" t="s">
        <v>75</v>
      </c>
      <c r="E66" s="30">
        <v>316.93</v>
      </c>
      <c r="F66" s="28" t="s">
        <v>40</v>
      </c>
      <c r="G66" s="28">
        <f t="shared" si="1"/>
        <v>30742.21</v>
      </c>
      <c r="H66" s="31"/>
      <c r="I66" s="31"/>
    </row>
    <row r="67" spans="1:9" s="5" customFormat="1" ht="47.25" customHeight="1">
      <c r="A67" s="6"/>
      <c r="B67" s="7">
        <f>[55]Detaiil!I653</f>
        <v>274</v>
      </c>
      <c r="C67" s="7">
        <f>[55]Detaiil!J650</f>
        <v>0</v>
      </c>
      <c r="D67" s="15" t="s">
        <v>76</v>
      </c>
      <c r="E67" s="21">
        <v>293.77999999999997</v>
      </c>
      <c r="F67" s="7">
        <f t="shared" si="0"/>
        <v>0</v>
      </c>
      <c r="G67" s="7">
        <f t="shared" si="1"/>
        <v>80495.719999999987</v>
      </c>
      <c r="H67" s="1"/>
      <c r="I67" s="1"/>
    </row>
    <row r="68" spans="1:9" s="5" customFormat="1" ht="47.25" customHeight="1">
      <c r="A68" s="6"/>
      <c r="B68" s="7">
        <f>[55]Detaiil!I655</f>
        <v>100</v>
      </c>
      <c r="C68" s="7" t="str">
        <f>[55]Detaiil!J655</f>
        <v>Rmt</v>
      </c>
      <c r="D68" s="15" t="s">
        <v>77</v>
      </c>
      <c r="E68" s="21">
        <v>274.45999999999998</v>
      </c>
      <c r="F68" s="7" t="str">
        <f t="shared" si="0"/>
        <v>Rmt</v>
      </c>
      <c r="G68" s="7">
        <f t="shared" si="1"/>
        <v>27445.999999999996</v>
      </c>
      <c r="H68" s="1"/>
      <c r="I68" s="1"/>
    </row>
    <row r="69" spans="1:9" s="5" customFormat="1" ht="70.5" customHeight="1">
      <c r="A69" s="6">
        <f>A65+1</f>
        <v>50</v>
      </c>
      <c r="B69" s="7"/>
      <c r="C69" s="7"/>
      <c r="D69" s="33" t="s">
        <v>78</v>
      </c>
      <c r="E69" s="21"/>
      <c r="F69" s="7"/>
      <c r="G69" s="7"/>
      <c r="H69" s="1"/>
      <c r="I69" s="1"/>
    </row>
    <row r="70" spans="1:9" s="5" customFormat="1" ht="33.75" customHeight="1">
      <c r="A70" s="6"/>
      <c r="B70" s="7">
        <f>[55]Detaiil!I657</f>
        <v>10</v>
      </c>
      <c r="C70" s="7" t="str">
        <f>[55]Detaiil!J657</f>
        <v>Nos</v>
      </c>
      <c r="D70" s="34" t="s">
        <v>79</v>
      </c>
      <c r="E70" s="21">
        <v>645</v>
      </c>
      <c r="F70" s="7" t="str">
        <f t="shared" ref="F70:F82" si="3">C70</f>
        <v>Nos</v>
      </c>
      <c r="G70" s="7">
        <f t="shared" si="1"/>
        <v>6450</v>
      </c>
      <c r="H70" s="1"/>
      <c r="I70" s="1"/>
    </row>
    <row r="71" spans="1:9" s="5" customFormat="1" ht="33.75" customHeight="1">
      <c r="A71" s="6"/>
      <c r="B71" s="7">
        <f>[55]Detaiil!I658</f>
        <v>10</v>
      </c>
      <c r="C71" s="7" t="str">
        <f>[55]Detaiil!J658</f>
        <v>Nos</v>
      </c>
      <c r="D71" s="34" t="s">
        <v>80</v>
      </c>
      <c r="E71" s="21">
        <v>808</v>
      </c>
      <c r="F71" s="7" t="str">
        <f t="shared" si="3"/>
        <v>Nos</v>
      </c>
      <c r="G71" s="7">
        <f t="shared" ref="G71:G82" si="4">B71*E71</f>
        <v>8080</v>
      </c>
      <c r="H71" s="1"/>
      <c r="I71" s="1"/>
    </row>
    <row r="72" spans="1:9" s="5" customFormat="1" ht="204.95" customHeight="1">
      <c r="A72" s="6">
        <f>A69+1</f>
        <v>51</v>
      </c>
      <c r="B72" s="7"/>
      <c r="C72" s="7"/>
      <c r="D72" s="12" t="s">
        <v>81</v>
      </c>
      <c r="E72" s="21"/>
      <c r="F72" s="7"/>
      <c r="G72" s="7"/>
      <c r="H72" s="1"/>
      <c r="I72" s="1"/>
    </row>
    <row r="73" spans="1:9" s="5" customFormat="1" ht="24" customHeight="1">
      <c r="A73" s="6"/>
      <c r="B73" s="7">
        <f>[55]Detaiil!I662</f>
        <v>15.8</v>
      </c>
      <c r="C73" s="7" t="str">
        <f>[55]Detaiil!J662</f>
        <v>Sqm</v>
      </c>
      <c r="D73" s="12" t="s">
        <v>82</v>
      </c>
      <c r="E73" s="21">
        <v>3167</v>
      </c>
      <c r="F73" s="7" t="str">
        <f t="shared" si="3"/>
        <v>Sqm</v>
      </c>
      <c r="G73" s="7">
        <f t="shared" si="4"/>
        <v>50038.600000000006</v>
      </c>
      <c r="H73" s="1"/>
      <c r="I73" s="1"/>
    </row>
    <row r="74" spans="1:9" s="5" customFormat="1" ht="171.75" customHeight="1">
      <c r="A74" s="6">
        <f>A72+1</f>
        <v>52</v>
      </c>
      <c r="B74" s="7">
        <f>[55]Detaiil!I681</f>
        <v>140.1</v>
      </c>
      <c r="C74" s="7" t="str">
        <f>[55]Detaiil!J681</f>
        <v>Cum</v>
      </c>
      <c r="D74" s="35" t="s">
        <v>83</v>
      </c>
      <c r="E74" s="21">
        <v>3574.68</v>
      </c>
      <c r="F74" s="7" t="str">
        <f t="shared" si="3"/>
        <v>Cum</v>
      </c>
      <c r="G74" s="7">
        <f t="shared" si="4"/>
        <v>500812.66799999995</v>
      </c>
      <c r="H74" s="1"/>
      <c r="I74" s="1"/>
    </row>
    <row r="75" spans="1:9" s="5" customFormat="1" ht="189.95" customHeight="1">
      <c r="A75" s="6">
        <f t="shared" ref="A75:A82" si="5">A74+1</f>
        <v>53</v>
      </c>
      <c r="B75" s="7">
        <f>[55]Detaiil!I700</f>
        <v>700.3</v>
      </c>
      <c r="C75" s="7" t="str">
        <f>[55]Detaiil!J700</f>
        <v>Sqm</v>
      </c>
      <c r="D75" s="12" t="s">
        <v>84</v>
      </c>
      <c r="E75" s="21">
        <v>1136.5899999999999</v>
      </c>
      <c r="F75" s="7" t="str">
        <f t="shared" si="3"/>
        <v>Sqm</v>
      </c>
      <c r="G75" s="7">
        <f t="shared" si="4"/>
        <v>795953.97699999984</v>
      </c>
      <c r="H75" s="1"/>
      <c r="I75" s="1"/>
    </row>
    <row r="76" spans="1:9" s="5" customFormat="1" ht="111.95" customHeight="1">
      <c r="A76" s="6">
        <f t="shared" si="5"/>
        <v>54</v>
      </c>
      <c r="B76" s="7">
        <f>[55]Detaiil!I702</f>
        <v>4769.8999999999996</v>
      </c>
      <c r="C76" s="7" t="s">
        <v>12</v>
      </c>
      <c r="D76" s="12" t="s">
        <v>85</v>
      </c>
      <c r="E76" s="21">
        <v>180</v>
      </c>
      <c r="F76" s="7" t="str">
        <f t="shared" si="3"/>
        <v>Sqm</v>
      </c>
      <c r="G76" s="7">
        <f t="shared" si="4"/>
        <v>858581.99999999988</v>
      </c>
      <c r="H76" s="1"/>
      <c r="I76" s="1"/>
    </row>
    <row r="77" spans="1:9" s="5" customFormat="1" ht="64.5" customHeight="1">
      <c r="A77" s="6">
        <f t="shared" si="5"/>
        <v>55</v>
      </c>
      <c r="B77" s="7">
        <f>[55]Detaiil!I724</f>
        <v>600</v>
      </c>
      <c r="C77" s="7" t="str">
        <f>[55]Detaiil!J724</f>
        <v>Sqm</v>
      </c>
      <c r="D77" s="36" t="s">
        <v>86</v>
      </c>
      <c r="E77" s="21">
        <v>510</v>
      </c>
      <c r="F77" s="7" t="str">
        <f t="shared" si="3"/>
        <v>Sqm</v>
      </c>
      <c r="G77" s="7">
        <f t="shared" si="4"/>
        <v>306000</v>
      </c>
      <c r="H77" s="1"/>
      <c r="I77" s="1"/>
    </row>
    <row r="78" spans="1:9" s="5" customFormat="1" ht="70.5" customHeight="1">
      <c r="A78" s="6">
        <f t="shared" si="5"/>
        <v>56</v>
      </c>
      <c r="B78" s="7">
        <f>[55]Detaiil!I726</f>
        <v>10</v>
      </c>
      <c r="C78" s="7" t="str">
        <f>[55]Detaiil!J726</f>
        <v>kg</v>
      </c>
      <c r="D78" s="12" t="s">
        <v>87</v>
      </c>
      <c r="E78" s="21">
        <v>5000</v>
      </c>
      <c r="F78" s="7" t="str">
        <f t="shared" si="3"/>
        <v>kg</v>
      </c>
      <c r="G78" s="7">
        <f t="shared" si="4"/>
        <v>50000</v>
      </c>
      <c r="H78" s="1"/>
      <c r="I78" s="1"/>
    </row>
    <row r="79" spans="1:9" s="5" customFormat="1" ht="138.94999999999999" customHeight="1">
      <c r="A79" s="6">
        <f t="shared" si="5"/>
        <v>57</v>
      </c>
      <c r="B79" s="7">
        <f>[55]Detaiil!I765</f>
        <v>39.9</v>
      </c>
      <c r="C79" s="7" t="str">
        <f>[55]Detaiil!J765</f>
        <v>Sqm</v>
      </c>
      <c r="D79" s="37" t="s">
        <v>88</v>
      </c>
      <c r="E79" s="21">
        <v>132.44</v>
      </c>
      <c r="F79" s="7" t="str">
        <f t="shared" si="3"/>
        <v>Sqm</v>
      </c>
      <c r="G79" s="7">
        <f t="shared" si="4"/>
        <v>5284.3559999999998</v>
      </c>
      <c r="H79" s="1"/>
      <c r="I79" s="1"/>
    </row>
    <row r="80" spans="1:9" s="5" customFormat="1" ht="409.5">
      <c r="A80" s="6">
        <f t="shared" si="5"/>
        <v>58</v>
      </c>
      <c r="B80" s="7">
        <f>[55]Detaiil!I798</f>
        <v>44.2</v>
      </c>
      <c r="C80" s="7" t="str">
        <f>[55]Detaiil!J798</f>
        <v>Sqm</v>
      </c>
      <c r="D80" s="12" t="s">
        <v>89</v>
      </c>
      <c r="E80" s="21">
        <v>7126</v>
      </c>
      <c r="F80" s="7" t="str">
        <f t="shared" si="3"/>
        <v>Sqm</v>
      </c>
      <c r="G80" s="7">
        <f t="shared" si="4"/>
        <v>314969.2</v>
      </c>
      <c r="H80" s="1"/>
      <c r="I80" s="1"/>
    </row>
    <row r="81" spans="1:9" s="5" customFormat="1" ht="261" customHeight="1">
      <c r="A81" s="6">
        <f t="shared" si="5"/>
        <v>59</v>
      </c>
      <c r="B81" s="7">
        <f>[55]Detaiil!I813</f>
        <v>7.2</v>
      </c>
      <c r="C81" s="7" t="str">
        <f>[55]Detaiil!J813</f>
        <v>Sqm</v>
      </c>
      <c r="D81" s="12" t="s">
        <v>90</v>
      </c>
      <c r="E81" s="21">
        <v>7720</v>
      </c>
      <c r="F81" s="7" t="str">
        <f t="shared" si="3"/>
        <v>Sqm</v>
      </c>
      <c r="G81" s="7">
        <f t="shared" si="4"/>
        <v>55584</v>
      </c>
      <c r="H81" s="1"/>
      <c r="I81" s="1"/>
    </row>
    <row r="82" spans="1:9" s="5" customFormat="1" ht="162.75" customHeight="1">
      <c r="A82" s="6">
        <f t="shared" si="5"/>
        <v>60</v>
      </c>
      <c r="B82" s="7">
        <v>708.5</v>
      </c>
      <c r="C82" s="7" t="str">
        <f>[55]Detaiil!J852</f>
        <v>sqm</v>
      </c>
      <c r="D82" s="38" t="s">
        <v>91</v>
      </c>
      <c r="E82" s="21">
        <v>70</v>
      </c>
      <c r="F82" s="7" t="str">
        <f t="shared" si="3"/>
        <v>sqm</v>
      </c>
      <c r="G82" s="7">
        <f t="shared" si="4"/>
        <v>49595</v>
      </c>
      <c r="H82" s="1"/>
      <c r="I82" s="1"/>
    </row>
    <row r="83" spans="1:9" s="5" customFormat="1" ht="18.75">
      <c r="A83" s="6"/>
      <c r="B83" s="7"/>
      <c r="C83" s="7"/>
      <c r="D83" s="39" t="s">
        <v>92</v>
      </c>
      <c r="E83" s="21"/>
      <c r="F83" s="7"/>
      <c r="G83" s="7"/>
      <c r="H83" s="1"/>
      <c r="I83" s="1"/>
    </row>
    <row r="84" spans="1:9" s="5" customFormat="1" ht="156.94999999999999" customHeight="1">
      <c r="A84" s="6"/>
      <c r="B84" s="7"/>
      <c r="C84" s="7"/>
      <c r="D84" s="8" t="s">
        <v>93</v>
      </c>
      <c r="E84" s="21"/>
      <c r="F84" s="7"/>
      <c r="G84" s="7"/>
      <c r="H84" s="1"/>
      <c r="I84" s="1"/>
    </row>
    <row r="85" spans="1:9" s="5" customFormat="1" ht="187.5">
      <c r="A85" s="6">
        <f>A82+1</f>
        <v>61</v>
      </c>
      <c r="B85" s="11">
        <v>22.05</v>
      </c>
      <c r="C85" s="7" t="str">
        <f>[55]Detaiil!J854</f>
        <v>MT</v>
      </c>
      <c r="D85" s="40" t="s">
        <v>94</v>
      </c>
      <c r="E85" s="21">
        <v>2767.25</v>
      </c>
      <c r="F85" s="7" t="str">
        <f>C85</f>
        <v>MT</v>
      </c>
      <c r="G85" s="7">
        <f t="shared" ref="G85:G100" si="6">B85*E85</f>
        <v>61017.862500000003</v>
      </c>
      <c r="H85" s="1"/>
      <c r="I85" s="1"/>
    </row>
    <row r="86" spans="1:9" s="5" customFormat="1" ht="93.75">
      <c r="A86" s="6">
        <v>62</v>
      </c>
      <c r="B86" s="11">
        <f>[55]Detaiil!I856</f>
        <v>7</v>
      </c>
      <c r="C86" s="11" t="str">
        <f>[55]Detaiil!J856</f>
        <v>Nos</v>
      </c>
      <c r="D86" s="41" t="s">
        <v>95</v>
      </c>
      <c r="E86" s="21">
        <v>4650</v>
      </c>
      <c r="F86" s="7" t="str">
        <f t="shared" ref="F86:F89" si="7">C86</f>
        <v>Nos</v>
      </c>
      <c r="G86" s="7">
        <f t="shared" si="6"/>
        <v>32550</v>
      </c>
      <c r="H86" s="1"/>
      <c r="I86" s="1"/>
    </row>
    <row r="87" spans="1:9" s="5" customFormat="1" ht="32.25" customHeight="1">
      <c r="A87" s="6">
        <v>63</v>
      </c>
      <c r="B87" s="11">
        <f>[55]Detaiil!I858</f>
        <v>7</v>
      </c>
      <c r="C87" s="11" t="str">
        <f>[55]Detaiil!J858</f>
        <v>Nos</v>
      </c>
      <c r="D87" s="42" t="s">
        <v>96</v>
      </c>
      <c r="E87" s="21">
        <v>1500</v>
      </c>
      <c r="F87" s="7" t="str">
        <f t="shared" si="7"/>
        <v>Nos</v>
      </c>
      <c r="G87" s="7">
        <f t="shared" si="6"/>
        <v>10500</v>
      </c>
      <c r="H87" s="1"/>
      <c r="I87" s="1"/>
    </row>
    <row r="88" spans="1:9" s="5" customFormat="1" ht="38.25" customHeight="1">
      <c r="A88" s="6">
        <v>64</v>
      </c>
      <c r="B88" s="11">
        <f>[55]Detaiil!I860</f>
        <v>7</v>
      </c>
      <c r="C88" s="11" t="str">
        <f>[55]Detaiil!J860</f>
        <v>Nos</v>
      </c>
      <c r="D88" s="42" t="s">
        <v>97</v>
      </c>
      <c r="E88" s="21">
        <v>3000</v>
      </c>
      <c r="F88" s="7" t="str">
        <f t="shared" si="7"/>
        <v>Nos</v>
      </c>
      <c r="G88" s="7">
        <f t="shared" si="6"/>
        <v>21000</v>
      </c>
      <c r="H88" s="1"/>
      <c r="I88" s="1"/>
    </row>
    <row r="89" spans="1:9" s="5" customFormat="1" ht="45.75" customHeight="1">
      <c r="A89" s="6">
        <v>65</v>
      </c>
      <c r="B89" s="11">
        <f>[55]Detaiil!I862</f>
        <v>7</v>
      </c>
      <c r="C89" s="11" t="str">
        <f>[55]Detaiil!J862</f>
        <v>Nos</v>
      </c>
      <c r="D89" s="9" t="s">
        <v>98</v>
      </c>
      <c r="E89" s="21">
        <v>750</v>
      </c>
      <c r="F89" s="7" t="str">
        <f t="shared" si="7"/>
        <v>Nos</v>
      </c>
      <c r="G89" s="7">
        <f t="shared" si="6"/>
        <v>5250</v>
      </c>
      <c r="H89" s="1"/>
      <c r="I89" s="1"/>
    </row>
    <row r="90" spans="1:9" s="5" customFormat="1" ht="408" customHeight="1">
      <c r="A90" s="6">
        <v>66</v>
      </c>
      <c r="B90" s="11">
        <v>44.55</v>
      </c>
      <c r="C90" s="7" t="s">
        <v>12</v>
      </c>
      <c r="D90" s="43" t="s">
        <v>99</v>
      </c>
      <c r="E90" s="21">
        <v>1386.8</v>
      </c>
      <c r="F90" s="7" t="s">
        <v>12</v>
      </c>
      <c r="G90" s="7">
        <f t="shared" si="6"/>
        <v>61781.939999999995</v>
      </c>
      <c r="H90" s="1"/>
      <c r="I90" s="1"/>
    </row>
    <row r="91" spans="1:9" s="5" customFormat="1" ht="112.5">
      <c r="A91" s="6">
        <v>67</v>
      </c>
      <c r="B91" s="11">
        <f>[55]Detaiil!I875</f>
        <v>129.1</v>
      </c>
      <c r="C91" s="7" t="s">
        <v>12</v>
      </c>
      <c r="D91" s="12" t="s">
        <v>100</v>
      </c>
      <c r="E91" s="21">
        <v>485</v>
      </c>
      <c r="F91" s="7" t="s">
        <v>12</v>
      </c>
      <c r="G91" s="7">
        <f t="shared" si="6"/>
        <v>62613.5</v>
      </c>
      <c r="H91" s="1"/>
      <c r="I91" s="1"/>
    </row>
    <row r="92" spans="1:9" s="5" customFormat="1" ht="56.25">
      <c r="A92" s="6">
        <v>68</v>
      </c>
      <c r="B92" s="11">
        <f>[55]Detaiil!I878</f>
        <v>385.2</v>
      </c>
      <c r="C92" s="7" t="s">
        <v>19</v>
      </c>
      <c r="D92" s="44" t="s">
        <v>101</v>
      </c>
      <c r="E92" s="21">
        <v>153.85</v>
      </c>
      <c r="F92" s="7" t="s">
        <v>19</v>
      </c>
      <c r="G92" s="7">
        <f t="shared" si="6"/>
        <v>59263.02</v>
      </c>
      <c r="H92" s="1"/>
      <c r="I92" s="1"/>
    </row>
    <row r="93" spans="1:9" s="5" customFormat="1" ht="150">
      <c r="A93" s="6">
        <v>69</v>
      </c>
      <c r="B93" s="11">
        <f>[55]Detaiil!I886</f>
        <v>184.4</v>
      </c>
      <c r="C93" s="7" t="s">
        <v>12</v>
      </c>
      <c r="D93" s="45" t="s">
        <v>102</v>
      </c>
      <c r="E93" s="21">
        <f>[55]Data!F619</f>
        <v>425.96</v>
      </c>
      <c r="F93" s="7" t="s">
        <v>12</v>
      </c>
      <c r="G93" s="7">
        <f t="shared" si="6"/>
        <v>78547.024000000005</v>
      </c>
      <c r="H93" s="1"/>
      <c r="I93" s="1"/>
    </row>
    <row r="94" spans="1:9" s="5" customFormat="1" ht="131.25">
      <c r="A94" s="6">
        <v>70</v>
      </c>
      <c r="B94" s="11">
        <f>[55]Detaiil!I888</f>
        <v>10</v>
      </c>
      <c r="C94" s="7" t="s">
        <v>32</v>
      </c>
      <c r="D94" s="45" t="s">
        <v>103</v>
      </c>
      <c r="E94" s="21">
        <v>3241.42</v>
      </c>
      <c r="F94" s="7" t="str">
        <f>C94</f>
        <v>Nos</v>
      </c>
      <c r="G94" s="7">
        <f t="shared" si="6"/>
        <v>32414.2</v>
      </c>
      <c r="H94" s="1"/>
      <c r="I94" s="1"/>
    </row>
    <row r="95" spans="1:9" s="5" customFormat="1" ht="131.25">
      <c r="A95" s="6">
        <v>72</v>
      </c>
      <c r="B95" s="11">
        <f>[55]Detaiil!I890</f>
        <v>3</v>
      </c>
      <c r="C95" s="7" t="s">
        <v>32</v>
      </c>
      <c r="D95" s="45" t="s">
        <v>104</v>
      </c>
      <c r="E95" s="21">
        <f>[55]Data!F651</f>
        <v>2124.75</v>
      </c>
      <c r="F95" s="7" t="str">
        <f t="shared" ref="F95:F100" si="8">C95</f>
        <v>Nos</v>
      </c>
      <c r="G95" s="7">
        <f t="shared" si="6"/>
        <v>6374.25</v>
      </c>
      <c r="H95" s="1"/>
      <c r="I95" s="1"/>
    </row>
    <row r="96" spans="1:9" s="5" customFormat="1" ht="112.5">
      <c r="A96" s="6">
        <v>73</v>
      </c>
      <c r="B96" s="11">
        <f>[55]Detaiil!I893</f>
        <v>6</v>
      </c>
      <c r="C96" s="7" t="s">
        <v>19</v>
      </c>
      <c r="D96" s="46" t="s">
        <v>105</v>
      </c>
      <c r="E96" s="21">
        <f>'[55]Data 2'!F98</f>
        <v>301.36</v>
      </c>
      <c r="F96" s="7" t="str">
        <f t="shared" si="8"/>
        <v>Cum</v>
      </c>
      <c r="G96" s="7">
        <f t="shared" si="6"/>
        <v>1808.16</v>
      </c>
      <c r="H96" s="1"/>
      <c r="I96" s="1"/>
    </row>
    <row r="97" spans="1:9" s="5" customFormat="1" ht="150">
      <c r="A97" s="6">
        <v>74</v>
      </c>
      <c r="B97" s="11">
        <f>[55]Detaiil!I895</f>
        <v>59.5</v>
      </c>
      <c r="C97" s="7" t="s">
        <v>12</v>
      </c>
      <c r="D97" s="47" t="s">
        <v>106</v>
      </c>
      <c r="E97" s="21">
        <v>1402.75</v>
      </c>
      <c r="F97" s="7" t="str">
        <f t="shared" si="8"/>
        <v>Sqm</v>
      </c>
      <c r="G97" s="7">
        <f t="shared" si="6"/>
        <v>83463.625</v>
      </c>
      <c r="H97" s="1"/>
      <c r="I97" s="1"/>
    </row>
    <row r="98" spans="1:9" s="5" customFormat="1" ht="56.25">
      <c r="A98" s="6">
        <v>75</v>
      </c>
      <c r="B98" s="11">
        <f>[55]Detaiil!I897</f>
        <v>12</v>
      </c>
      <c r="C98" s="7" t="s">
        <v>32</v>
      </c>
      <c r="D98" s="12" t="s">
        <v>107</v>
      </c>
      <c r="E98" s="21">
        <v>3847</v>
      </c>
      <c r="F98" s="7" t="str">
        <f t="shared" si="8"/>
        <v>Nos</v>
      </c>
      <c r="G98" s="7">
        <f t="shared" si="6"/>
        <v>46164</v>
      </c>
      <c r="H98" s="1"/>
      <c r="I98" s="1"/>
    </row>
    <row r="99" spans="1:9" s="5" customFormat="1" ht="262.5">
      <c r="A99" s="6">
        <v>76</v>
      </c>
      <c r="B99" s="11"/>
      <c r="C99" s="7"/>
      <c r="D99" s="48" t="s">
        <v>108</v>
      </c>
      <c r="E99" s="21"/>
      <c r="F99" s="7"/>
      <c r="G99" s="7"/>
      <c r="H99" s="1"/>
      <c r="I99" s="1"/>
    </row>
    <row r="100" spans="1:9" s="5" customFormat="1" ht="56.25">
      <c r="A100" s="6"/>
      <c r="B100" s="11">
        <f>[55]Detaiil!I914</f>
        <v>170</v>
      </c>
      <c r="C100" s="7" t="s">
        <v>12</v>
      </c>
      <c r="D100" s="48" t="s">
        <v>109</v>
      </c>
      <c r="E100" s="21">
        <f>'[55]Abstract (2)'!E19</f>
        <v>900.96</v>
      </c>
      <c r="F100" s="7" t="str">
        <f t="shared" si="8"/>
        <v>Sqm</v>
      </c>
      <c r="G100" s="7">
        <f t="shared" si="6"/>
        <v>153163.20000000001</v>
      </c>
      <c r="H100" s="1"/>
      <c r="I100" s="1"/>
    </row>
    <row r="101" spans="1:9" ht="26.1" customHeight="1">
      <c r="A101" s="49"/>
      <c r="B101" s="21"/>
      <c r="C101" s="21"/>
      <c r="D101" s="50" t="s">
        <v>110</v>
      </c>
      <c r="E101" s="51"/>
      <c r="F101" s="7"/>
      <c r="G101" s="52">
        <f>SUM(G6:G100)</f>
        <v>15147022.988500001</v>
      </c>
      <c r="H101" s="1"/>
      <c r="I101" s="53"/>
    </row>
    <row r="102" spans="1:9" ht="26.1" customHeight="1">
      <c r="A102" s="49">
        <v>76</v>
      </c>
      <c r="B102" s="21"/>
      <c r="C102" s="21"/>
      <c r="D102" s="54" t="s">
        <v>111</v>
      </c>
      <c r="E102" s="51"/>
      <c r="F102" s="55"/>
      <c r="G102" s="56">
        <f>G101*12%</f>
        <v>1817642.75862</v>
      </c>
      <c r="H102" s="1"/>
      <c r="I102" s="1">
        <f>G101*12%</f>
        <v>1817642.75862</v>
      </c>
    </row>
    <row r="103" spans="1:9" ht="26.1" customHeight="1">
      <c r="A103" s="49">
        <v>77</v>
      </c>
      <c r="B103" s="21"/>
      <c r="C103" s="21"/>
      <c r="D103" s="54" t="s">
        <v>112</v>
      </c>
      <c r="E103" s="51"/>
      <c r="F103" s="55"/>
      <c r="G103" s="56">
        <f>G101*6%</f>
        <v>908821.37930999999</v>
      </c>
      <c r="H103" s="1"/>
      <c r="I103" s="1"/>
    </row>
    <row r="104" spans="1:9" ht="26.1" customHeight="1">
      <c r="A104" s="49"/>
      <c r="B104" s="21"/>
      <c r="C104" s="21"/>
      <c r="D104" s="50" t="s">
        <v>113</v>
      </c>
      <c r="E104" s="51"/>
      <c r="F104" s="55"/>
      <c r="G104" s="57">
        <f>SUM(G101:G103)</f>
        <v>17873487.126430001</v>
      </c>
      <c r="H104" s="1"/>
      <c r="I104" s="1">
        <f>G101*6%</f>
        <v>908821.37930999999</v>
      </c>
    </row>
    <row r="105" spans="1:9" ht="69" customHeight="1">
      <c r="A105" s="49">
        <v>78</v>
      </c>
      <c r="B105" s="58">
        <v>1</v>
      </c>
      <c r="C105" s="58" t="s">
        <v>32</v>
      </c>
      <c r="D105" s="54" t="s">
        <v>114</v>
      </c>
      <c r="E105" s="59">
        <f>'[55]Abstract (2)'!G42</f>
        <v>777687.95856000017</v>
      </c>
      <c r="F105" s="59" t="s">
        <v>32</v>
      </c>
      <c r="G105" s="60">
        <f>'[55]Abstract (2)'!G42</f>
        <v>777687.95856000017</v>
      </c>
      <c r="H105" s="1"/>
      <c r="I105" s="1">
        <f>SUM(I102:I104)</f>
        <v>2726464.1379300002</v>
      </c>
    </row>
    <row r="106" spans="1:9" ht="75">
      <c r="A106" s="49">
        <v>79</v>
      </c>
      <c r="B106" s="21">
        <v>1</v>
      </c>
      <c r="C106" s="21" t="s">
        <v>115</v>
      </c>
      <c r="D106" s="54" t="s">
        <v>116</v>
      </c>
      <c r="E106" s="51">
        <v>18000</v>
      </c>
      <c r="F106" s="51" t="s">
        <v>115</v>
      </c>
      <c r="G106" s="7">
        <f t="shared" ref="G106" si="9">B106*E106</f>
        <v>18000</v>
      </c>
      <c r="H106" s="1"/>
      <c r="I106" s="1"/>
    </row>
    <row r="107" spans="1:9" ht="26.1" customHeight="1">
      <c r="A107" s="49"/>
      <c r="B107" s="21"/>
      <c r="C107" s="21"/>
      <c r="D107" s="50" t="s">
        <v>117</v>
      </c>
      <c r="E107" s="51"/>
      <c r="F107" s="55"/>
      <c r="G107" s="57">
        <f>SUM(G104:G106)</f>
        <v>18669175.084990002</v>
      </c>
      <c r="H107" s="1"/>
      <c r="I107" s="1"/>
    </row>
    <row r="108" spans="1:9" ht="26.1" customHeight="1">
      <c r="A108" s="49">
        <v>80</v>
      </c>
      <c r="B108" s="21"/>
      <c r="C108" s="21"/>
      <c r="D108" s="54" t="s">
        <v>118</v>
      </c>
      <c r="E108" s="61"/>
      <c r="F108" s="61"/>
      <c r="G108" s="56">
        <f>G101*1%</f>
        <v>151470.22988500001</v>
      </c>
      <c r="H108" s="1"/>
      <c r="I108" s="62"/>
    </row>
    <row r="109" spans="1:9" ht="26.1" customHeight="1">
      <c r="A109" s="49">
        <v>81</v>
      </c>
      <c r="B109" s="21"/>
      <c r="C109" s="21"/>
      <c r="D109" s="54" t="s">
        <v>119</v>
      </c>
      <c r="E109" s="61"/>
      <c r="F109" s="61"/>
      <c r="G109" s="56">
        <f>G107*2.5%</f>
        <v>466729.37712475006</v>
      </c>
      <c r="H109" s="1"/>
      <c r="I109" s="62"/>
    </row>
    <row r="110" spans="1:9" ht="26.1" customHeight="1">
      <c r="A110" s="49">
        <v>82</v>
      </c>
      <c r="B110" s="21"/>
      <c r="C110" s="21"/>
      <c r="D110" s="54" t="s">
        <v>120</v>
      </c>
      <c r="E110" s="61"/>
      <c r="F110" s="61"/>
      <c r="G110" s="56">
        <f>G107*7.5%</f>
        <v>1400188.1313742502</v>
      </c>
      <c r="H110" s="1"/>
      <c r="I110" s="62"/>
    </row>
    <row r="111" spans="1:9" ht="26.1" customHeight="1">
      <c r="A111" s="63"/>
      <c r="B111" s="21"/>
      <c r="C111" s="64"/>
      <c r="D111" s="50" t="s">
        <v>121</v>
      </c>
      <c r="E111" s="51"/>
      <c r="F111" s="55"/>
      <c r="G111" s="52">
        <f>SUM(G107:G110)</f>
        <v>20687562.823374003</v>
      </c>
      <c r="H111" s="53"/>
      <c r="I111" s="1"/>
    </row>
    <row r="112" spans="1:9" ht="31.5" customHeight="1">
      <c r="A112" s="63"/>
      <c r="B112" s="21"/>
      <c r="C112" s="64"/>
      <c r="D112" s="65"/>
      <c r="E112" s="664" t="s">
        <v>122</v>
      </c>
      <c r="F112" s="664"/>
      <c r="G112" s="57">
        <v>20662500</v>
      </c>
      <c r="H112" s="53">
        <f>G112-G111</f>
        <v>-25062.823374003172</v>
      </c>
      <c r="I112" s="1"/>
    </row>
    <row r="118" spans="1:7" s="69" customFormat="1">
      <c r="A118" s="66"/>
      <c r="B118" s="660" t="s">
        <v>123</v>
      </c>
      <c r="C118" s="660"/>
      <c r="D118" s="67" t="s">
        <v>124</v>
      </c>
      <c r="E118" s="68"/>
      <c r="F118" s="68"/>
      <c r="G118" s="68"/>
    </row>
  </sheetData>
  <mergeCells count="7">
    <mergeCell ref="B118:C118"/>
    <mergeCell ref="A1:G1"/>
    <mergeCell ref="A2:G2"/>
    <mergeCell ref="A3:G3"/>
    <mergeCell ref="A4:G4"/>
    <mergeCell ref="B5:C5"/>
    <mergeCell ref="E112:F112"/>
  </mergeCells>
  <printOptions horizontalCentered="1"/>
  <pageMargins left="0.35433070866141736" right="0.35433070866141736" top="0.24" bottom="0.31" header="0.19685039370078741" footer="0.19685039370078741"/>
  <pageSetup paperSize="9" scale="79" fitToHeight="20" orientation="portrait" r:id="rId1"/>
  <headerFooter alignWithMargins="0">
    <oddHeader>&amp;L&amp;10&amp;F</oddHeader>
    <oddFooter>&amp;CPage &amp;P of &amp;N</oddFooter>
  </headerFooter>
</worksheet>
</file>

<file path=xl/worksheets/sheet10.xml><?xml version="1.0" encoding="utf-8"?>
<worksheet xmlns="http://schemas.openxmlformats.org/spreadsheetml/2006/main" xmlns:r="http://schemas.openxmlformats.org/officeDocument/2006/relationships">
  <dimension ref="A1:V113"/>
  <sheetViews>
    <sheetView view="pageBreakPreview" topLeftCell="A103" zoomScale="69" zoomScaleSheetLayoutView="69" workbookViewId="0">
      <selection activeCell="Q3" sqref="Q3:Q4"/>
    </sheetView>
  </sheetViews>
  <sheetFormatPr defaultRowHeight="18.75"/>
  <cols>
    <col min="1" max="1" width="6.42578125" style="525" customWidth="1"/>
    <col min="2" max="2" width="11.7109375" style="525" customWidth="1"/>
    <col min="3" max="3" width="53.5703125" style="525" customWidth="1"/>
    <col min="4" max="4" width="11.140625" style="525" customWidth="1"/>
    <col min="5" max="5" width="13.140625" style="528" customWidth="1"/>
    <col min="6" max="6" width="15.28515625" style="525" customWidth="1"/>
    <col min="7" max="7" width="19.42578125" style="525" customWidth="1"/>
    <col min="8" max="8" width="14.7109375" style="525" customWidth="1"/>
    <col min="9" max="9" width="19.140625" style="525" customWidth="1"/>
    <col min="10" max="10" width="12.42578125" style="525" hidden="1" customWidth="1"/>
    <col min="11" max="11" width="17.42578125" style="525" hidden="1" customWidth="1"/>
    <col min="12" max="12" width="0.42578125" style="525" hidden="1" customWidth="1"/>
    <col min="13" max="13" width="0" style="525" hidden="1" customWidth="1"/>
    <col min="14" max="14" width="15.7109375" style="525" hidden="1" customWidth="1"/>
    <col min="15" max="15" width="18.7109375" style="525" customWidth="1"/>
    <col min="16" max="16" width="21.7109375" style="525" customWidth="1"/>
    <col min="17" max="17" width="10" style="525" bestFit="1" customWidth="1"/>
    <col min="18" max="16384" width="9.140625" style="525"/>
  </cols>
  <sheetData>
    <row r="1" spans="1:17" ht="33" customHeight="1">
      <c r="A1" s="728" t="s">
        <v>1019</v>
      </c>
      <c r="B1" s="728"/>
      <c r="C1" s="728"/>
      <c r="D1" s="728"/>
      <c r="E1" s="728"/>
      <c r="F1" s="728"/>
      <c r="G1" s="728"/>
      <c r="H1" s="728"/>
      <c r="I1" s="728"/>
      <c r="J1" s="728"/>
      <c r="K1" s="728"/>
      <c r="L1" s="728"/>
      <c r="M1" s="728"/>
      <c r="N1" s="728"/>
      <c r="O1" s="728"/>
      <c r="P1" s="728"/>
      <c r="Q1" s="728"/>
    </row>
    <row r="2" spans="1:17" ht="46.5" customHeight="1">
      <c r="A2" s="729" t="str">
        <f>'New Com Abst'!A3:G3</f>
        <v>Name of Work: Renovation of  Armed Police Head quarters at Lutheral Garden in Chennai City</v>
      </c>
      <c r="B2" s="729"/>
      <c r="C2" s="729"/>
      <c r="D2" s="729"/>
      <c r="E2" s="729"/>
      <c r="F2" s="729"/>
      <c r="G2" s="729"/>
      <c r="H2" s="729"/>
      <c r="I2" s="729"/>
      <c r="J2" s="729"/>
      <c r="K2" s="729"/>
      <c r="L2" s="729"/>
      <c r="M2" s="729"/>
      <c r="N2" s="729"/>
      <c r="O2" s="729"/>
      <c r="P2" s="729"/>
      <c r="Q2" s="729"/>
    </row>
    <row r="3" spans="1:17" s="524" customFormat="1" ht="114" customHeight="1">
      <c r="A3" s="722" t="s">
        <v>399</v>
      </c>
      <c r="B3" s="722" t="s">
        <v>567</v>
      </c>
      <c r="C3" s="722" t="s">
        <v>427</v>
      </c>
      <c r="D3" s="722" t="s">
        <v>288</v>
      </c>
      <c r="E3" s="722" t="s">
        <v>428</v>
      </c>
      <c r="F3" s="726" t="s">
        <v>1018</v>
      </c>
      <c r="G3" s="727"/>
      <c r="H3" s="726" t="s">
        <v>569</v>
      </c>
      <c r="I3" s="726"/>
      <c r="J3" s="726" t="s">
        <v>574</v>
      </c>
      <c r="K3" s="726"/>
      <c r="L3" s="725" t="s">
        <v>570</v>
      </c>
      <c r="M3" s="725"/>
      <c r="N3" s="725"/>
      <c r="O3" s="721" t="s">
        <v>1024</v>
      </c>
      <c r="P3" s="721"/>
      <c r="Q3" s="722" t="s">
        <v>571</v>
      </c>
    </row>
    <row r="4" spans="1:17" s="524" customFormat="1" ht="36" customHeight="1">
      <c r="A4" s="722"/>
      <c r="B4" s="722"/>
      <c r="C4" s="722"/>
      <c r="D4" s="722"/>
      <c r="E4" s="722"/>
      <c r="F4" s="597" t="s">
        <v>572</v>
      </c>
      <c r="G4" s="596" t="s">
        <v>293</v>
      </c>
      <c r="H4" s="597" t="s">
        <v>572</v>
      </c>
      <c r="I4" s="596" t="s">
        <v>293</v>
      </c>
      <c r="J4" s="597" t="s">
        <v>572</v>
      </c>
      <c r="K4" s="596" t="s">
        <v>293</v>
      </c>
      <c r="L4" s="526" t="s">
        <v>573</v>
      </c>
      <c r="M4" s="527"/>
      <c r="N4" s="527" t="s">
        <v>9</v>
      </c>
      <c r="O4" s="597" t="s">
        <v>572</v>
      </c>
      <c r="P4" s="596" t="s">
        <v>293</v>
      </c>
      <c r="Q4" s="722"/>
    </row>
    <row r="5" spans="1:17" ht="60" customHeight="1">
      <c r="A5" s="601">
        <v>1</v>
      </c>
      <c r="B5" s="602">
        <v>1.1000000000000001</v>
      </c>
      <c r="C5" s="603" t="s">
        <v>218</v>
      </c>
      <c r="D5" s="604">
        <v>21.8</v>
      </c>
      <c r="E5" s="605" t="s">
        <v>253</v>
      </c>
      <c r="F5" s="606">
        <v>247.31</v>
      </c>
      <c r="G5" s="606">
        <f>F5*D5</f>
        <v>5391.3580000000002</v>
      </c>
      <c r="H5" s="606">
        <v>191.13</v>
      </c>
      <c r="I5" s="606">
        <f>H5*D5</f>
        <v>4166.634</v>
      </c>
      <c r="J5" s="607">
        <v>190</v>
      </c>
      <c r="K5" s="606">
        <f>J5*D5</f>
        <v>4142</v>
      </c>
      <c r="L5" s="539"/>
      <c r="M5" s="539"/>
      <c r="N5" s="539"/>
      <c r="O5" s="606">
        <v>191.13</v>
      </c>
      <c r="P5" s="606">
        <f t="shared" ref="P5:P36" si="0">O5*D5</f>
        <v>4166.634</v>
      </c>
      <c r="Q5" s="529">
        <f t="shared" ref="Q5:Q36" si="1">(O5-F5)/F5*100</f>
        <v>-22.71642877360398</v>
      </c>
    </row>
    <row r="6" spans="1:17" ht="30" customHeight="1">
      <c r="A6" s="601">
        <v>2</v>
      </c>
      <c r="B6" s="602">
        <v>3.1</v>
      </c>
      <c r="C6" s="603" t="s">
        <v>220</v>
      </c>
      <c r="D6" s="604">
        <v>1.1000000000000001</v>
      </c>
      <c r="E6" s="605" t="s">
        <v>253</v>
      </c>
      <c r="F6" s="606">
        <v>4804.3500000000004</v>
      </c>
      <c r="G6" s="606">
        <f t="shared" ref="G6:G69" si="2">F6*D6</f>
        <v>5284.7850000000008</v>
      </c>
      <c r="H6" s="606">
        <v>1000</v>
      </c>
      <c r="I6" s="606">
        <f t="shared" ref="I6:I69" si="3">H6*D6</f>
        <v>1100</v>
      </c>
      <c r="J6" s="607">
        <v>4200</v>
      </c>
      <c r="K6" s="606">
        <f t="shared" ref="K6:K69" si="4">J6*D6</f>
        <v>4620</v>
      </c>
      <c r="L6" s="539"/>
      <c r="M6" s="539"/>
      <c r="N6" s="539"/>
      <c r="O6" s="606">
        <v>1000</v>
      </c>
      <c r="P6" s="606">
        <f t="shared" si="0"/>
        <v>1100</v>
      </c>
      <c r="Q6" s="529">
        <f t="shared" si="1"/>
        <v>-79.18552978030327</v>
      </c>
    </row>
    <row r="7" spans="1:17" ht="91.5" customHeight="1">
      <c r="A7" s="601">
        <v>3</v>
      </c>
      <c r="B7" s="602">
        <v>9.1999999999999993</v>
      </c>
      <c r="C7" s="603" t="s">
        <v>283</v>
      </c>
      <c r="D7" s="604">
        <v>105.7</v>
      </c>
      <c r="E7" s="605" t="s">
        <v>253</v>
      </c>
      <c r="F7" s="606">
        <v>6859.73</v>
      </c>
      <c r="G7" s="606">
        <f t="shared" si="2"/>
        <v>725073.46100000001</v>
      </c>
      <c r="H7" s="606">
        <v>5404.23</v>
      </c>
      <c r="I7" s="606">
        <f t="shared" si="3"/>
        <v>571227.11099999992</v>
      </c>
      <c r="J7" s="607">
        <v>6000</v>
      </c>
      <c r="K7" s="606">
        <f t="shared" si="4"/>
        <v>634200</v>
      </c>
      <c r="L7" s="539"/>
      <c r="M7" s="539"/>
      <c r="N7" s="539"/>
      <c r="O7" s="606">
        <v>5404.23</v>
      </c>
      <c r="P7" s="606">
        <f t="shared" si="0"/>
        <v>571227.11099999992</v>
      </c>
      <c r="Q7" s="529">
        <f t="shared" si="1"/>
        <v>-21.2180362783958</v>
      </c>
    </row>
    <row r="8" spans="1:17" ht="72" customHeight="1">
      <c r="A8" s="601">
        <v>4</v>
      </c>
      <c r="B8" s="602">
        <v>21.2</v>
      </c>
      <c r="C8" s="603" t="s">
        <v>474</v>
      </c>
      <c r="D8" s="608">
        <v>0.504</v>
      </c>
      <c r="E8" s="605" t="s">
        <v>253</v>
      </c>
      <c r="F8" s="606">
        <v>125878</v>
      </c>
      <c r="G8" s="606">
        <f t="shared" si="2"/>
        <v>63442.512000000002</v>
      </c>
      <c r="H8" s="606">
        <v>105905.45</v>
      </c>
      <c r="I8" s="606">
        <f t="shared" si="3"/>
        <v>53376.346799999999</v>
      </c>
      <c r="J8" s="607">
        <v>120000</v>
      </c>
      <c r="K8" s="606">
        <f t="shared" si="4"/>
        <v>60480</v>
      </c>
      <c r="L8" s="539"/>
      <c r="M8" s="539"/>
      <c r="N8" s="539"/>
      <c r="O8" s="606">
        <v>105905.45</v>
      </c>
      <c r="P8" s="606">
        <f t="shared" si="0"/>
        <v>53376.346799999999</v>
      </c>
      <c r="Q8" s="529">
        <f t="shared" si="1"/>
        <v>-15.866593050413897</v>
      </c>
    </row>
    <row r="9" spans="1:17" ht="30" customHeight="1">
      <c r="A9" s="601">
        <v>5</v>
      </c>
      <c r="B9" s="602"/>
      <c r="C9" s="603" t="s">
        <v>260</v>
      </c>
      <c r="D9" s="608">
        <v>0.17999999999999997</v>
      </c>
      <c r="E9" s="605" t="s">
        <v>253</v>
      </c>
      <c r="F9" s="606">
        <v>113678</v>
      </c>
      <c r="G9" s="606">
        <f t="shared" si="2"/>
        <v>20462.039999999997</v>
      </c>
      <c r="H9" s="606">
        <v>95534.23</v>
      </c>
      <c r="I9" s="606">
        <f t="shared" si="3"/>
        <v>17196.161399999997</v>
      </c>
      <c r="J9" s="607">
        <v>110000</v>
      </c>
      <c r="K9" s="606">
        <f t="shared" si="4"/>
        <v>19799.999999999996</v>
      </c>
      <c r="L9" s="539"/>
      <c r="M9" s="539"/>
      <c r="N9" s="539"/>
      <c r="O9" s="606">
        <v>95534.23</v>
      </c>
      <c r="P9" s="606">
        <f t="shared" si="0"/>
        <v>17196.161399999997</v>
      </c>
      <c r="Q9" s="529">
        <f t="shared" si="1"/>
        <v>-15.96066961065466</v>
      </c>
    </row>
    <row r="10" spans="1:17" ht="93" customHeight="1">
      <c r="A10" s="601">
        <v>6</v>
      </c>
      <c r="B10" s="602">
        <v>30</v>
      </c>
      <c r="C10" s="603" t="s">
        <v>430</v>
      </c>
      <c r="D10" s="604">
        <v>184.4</v>
      </c>
      <c r="E10" s="605" t="s">
        <v>254</v>
      </c>
      <c r="F10" s="606">
        <v>460.74</v>
      </c>
      <c r="G10" s="606">
        <f t="shared" si="2"/>
        <v>84960.456000000006</v>
      </c>
      <c r="H10" s="606">
        <v>410.97</v>
      </c>
      <c r="I10" s="606">
        <f t="shared" si="3"/>
        <v>75782.868000000002</v>
      </c>
      <c r="J10" s="607">
        <v>300</v>
      </c>
      <c r="K10" s="606">
        <f t="shared" si="4"/>
        <v>55320</v>
      </c>
      <c r="L10" s="539"/>
      <c r="M10" s="539"/>
      <c r="N10" s="539"/>
      <c r="O10" s="606">
        <v>410.97</v>
      </c>
      <c r="P10" s="606">
        <f t="shared" si="0"/>
        <v>75782.868000000002</v>
      </c>
      <c r="Q10" s="529">
        <f t="shared" si="1"/>
        <v>-10.802187784867817</v>
      </c>
    </row>
    <row r="11" spans="1:17" ht="62.25" customHeight="1">
      <c r="A11" s="601">
        <v>7</v>
      </c>
      <c r="B11" s="602">
        <v>31</v>
      </c>
      <c r="C11" s="603" t="s">
        <v>437</v>
      </c>
      <c r="D11" s="604">
        <v>140.1</v>
      </c>
      <c r="E11" s="605" t="s">
        <v>253</v>
      </c>
      <c r="F11" s="606">
        <v>3809.54</v>
      </c>
      <c r="G11" s="606">
        <f t="shared" si="2"/>
        <v>533716.554</v>
      </c>
      <c r="H11" s="606">
        <v>3038.83</v>
      </c>
      <c r="I11" s="606">
        <f t="shared" si="3"/>
        <v>425740.08299999998</v>
      </c>
      <c r="J11" s="607">
        <v>3000</v>
      </c>
      <c r="K11" s="606">
        <f t="shared" si="4"/>
        <v>420300</v>
      </c>
      <c r="L11" s="539"/>
      <c r="M11" s="539"/>
      <c r="N11" s="539"/>
      <c r="O11" s="606">
        <v>3038.83</v>
      </c>
      <c r="P11" s="606">
        <f t="shared" si="0"/>
        <v>425740.08299999998</v>
      </c>
      <c r="Q11" s="529">
        <f t="shared" si="1"/>
        <v>-20.231051518031048</v>
      </c>
    </row>
    <row r="12" spans="1:17" ht="74.25" customHeight="1">
      <c r="A12" s="601">
        <v>8</v>
      </c>
      <c r="B12" s="602">
        <v>32.1</v>
      </c>
      <c r="C12" s="603" t="s">
        <v>438</v>
      </c>
      <c r="D12" s="604">
        <v>700.3</v>
      </c>
      <c r="E12" s="605" t="s">
        <v>254</v>
      </c>
      <c r="F12" s="606">
        <v>1223.44</v>
      </c>
      <c r="G12" s="606">
        <f t="shared" si="2"/>
        <v>856775.03200000001</v>
      </c>
      <c r="H12" s="606">
        <v>966.21</v>
      </c>
      <c r="I12" s="606">
        <f t="shared" si="3"/>
        <v>676636.86300000001</v>
      </c>
      <c r="J12" s="607">
        <v>1000</v>
      </c>
      <c r="K12" s="606">
        <f t="shared" si="4"/>
        <v>700300</v>
      </c>
      <c r="L12" s="539"/>
      <c r="M12" s="539"/>
      <c r="N12" s="539"/>
      <c r="O12" s="606">
        <v>966.21</v>
      </c>
      <c r="P12" s="606">
        <f t="shared" si="0"/>
        <v>676636.86300000001</v>
      </c>
      <c r="Q12" s="529">
        <f t="shared" si="1"/>
        <v>-21.025142221931603</v>
      </c>
    </row>
    <row r="13" spans="1:17" ht="37.5">
      <c r="A13" s="601">
        <v>9</v>
      </c>
      <c r="B13" s="602">
        <v>33</v>
      </c>
      <c r="C13" s="603" t="s">
        <v>416</v>
      </c>
      <c r="D13" s="604">
        <v>827.90000000000009</v>
      </c>
      <c r="E13" s="605" t="s">
        <v>254</v>
      </c>
      <c r="F13" s="606">
        <v>256.58999999999997</v>
      </c>
      <c r="G13" s="606">
        <f t="shared" si="2"/>
        <v>212430.861</v>
      </c>
      <c r="H13" s="606">
        <v>194.09</v>
      </c>
      <c r="I13" s="606">
        <f t="shared" si="3"/>
        <v>160687.11100000003</v>
      </c>
      <c r="J13" s="607">
        <v>220</v>
      </c>
      <c r="K13" s="606">
        <f t="shared" si="4"/>
        <v>182138.00000000003</v>
      </c>
      <c r="L13" s="539"/>
      <c r="M13" s="539"/>
      <c r="N13" s="539"/>
      <c r="O13" s="606">
        <v>194.09</v>
      </c>
      <c r="P13" s="606">
        <f t="shared" si="0"/>
        <v>160687.11100000003</v>
      </c>
      <c r="Q13" s="529">
        <f t="shared" si="1"/>
        <v>-24.35792509450874</v>
      </c>
    </row>
    <row r="14" spans="1:17" ht="37.5">
      <c r="A14" s="601">
        <v>10</v>
      </c>
      <c r="B14" s="602">
        <v>35</v>
      </c>
      <c r="C14" s="603" t="s">
        <v>417</v>
      </c>
      <c r="D14" s="604">
        <v>13.4</v>
      </c>
      <c r="E14" s="605" t="s">
        <v>254</v>
      </c>
      <c r="F14" s="606">
        <v>295.64</v>
      </c>
      <c r="G14" s="606">
        <f t="shared" si="2"/>
        <v>3961.576</v>
      </c>
      <c r="H14" s="606">
        <v>226.26</v>
      </c>
      <c r="I14" s="606">
        <f t="shared" si="3"/>
        <v>3031.884</v>
      </c>
      <c r="J14" s="607">
        <v>230</v>
      </c>
      <c r="K14" s="606">
        <f t="shared" si="4"/>
        <v>3082</v>
      </c>
      <c r="L14" s="539"/>
      <c r="M14" s="539"/>
      <c r="N14" s="539"/>
      <c r="O14" s="606">
        <v>226.26</v>
      </c>
      <c r="P14" s="606">
        <f t="shared" si="0"/>
        <v>3031.884</v>
      </c>
      <c r="Q14" s="529">
        <f t="shared" si="1"/>
        <v>-23.467731024218644</v>
      </c>
    </row>
    <row r="15" spans="1:17" ht="37.5">
      <c r="A15" s="601">
        <v>11</v>
      </c>
      <c r="B15" s="602">
        <v>39</v>
      </c>
      <c r="C15" s="603" t="s">
        <v>223</v>
      </c>
      <c r="D15" s="604">
        <v>456.75</v>
      </c>
      <c r="E15" s="605" t="s">
        <v>257</v>
      </c>
      <c r="F15" s="606">
        <v>70.150000000000006</v>
      </c>
      <c r="G15" s="606">
        <f t="shared" si="2"/>
        <v>32041.012500000004</v>
      </c>
      <c r="H15" s="606">
        <v>53.21</v>
      </c>
      <c r="I15" s="606">
        <f t="shared" si="3"/>
        <v>24303.6675</v>
      </c>
      <c r="J15" s="607">
        <v>75</v>
      </c>
      <c r="K15" s="606">
        <f t="shared" si="4"/>
        <v>34256.25</v>
      </c>
      <c r="L15" s="539"/>
      <c r="M15" s="539"/>
      <c r="N15" s="539"/>
      <c r="O15" s="606">
        <v>53.21</v>
      </c>
      <c r="P15" s="606">
        <f t="shared" si="0"/>
        <v>24303.6675</v>
      </c>
      <c r="Q15" s="529">
        <f t="shared" si="1"/>
        <v>-24.148253741981474</v>
      </c>
    </row>
    <row r="16" spans="1:17" ht="37.5">
      <c r="A16" s="601">
        <v>12</v>
      </c>
      <c r="B16" s="602">
        <v>41</v>
      </c>
      <c r="C16" s="603" t="s">
        <v>161</v>
      </c>
      <c r="D16" s="604">
        <v>1282.25</v>
      </c>
      <c r="E16" s="605" t="s">
        <v>254</v>
      </c>
      <c r="F16" s="606">
        <v>142.15</v>
      </c>
      <c r="G16" s="606">
        <f t="shared" si="2"/>
        <v>182271.83749999999</v>
      </c>
      <c r="H16" s="606">
        <v>113.43</v>
      </c>
      <c r="I16" s="606">
        <f t="shared" si="3"/>
        <v>145445.61750000002</v>
      </c>
      <c r="J16" s="607">
        <v>120</v>
      </c>
      <c r="K16" s="606">
        <f t="shared" si="4"/>
        <v>153870</v>
      </c>
      <c r="L16" s="539"/>
      <c r="M16" s="539"/>
      <c r="N16" s="539"/>
      <c r="O16" s="606">
        <v>113.43</v>
      </c>
      <c r="P16" s="606">
        <f t="shared" si="0"/>
        <v>145445.61750000002</v>
      </c>
      <c r="Q16" s="529">
        <f t="shared" si="1"/>
        <v>-20.204009848751316</v>
      </c>
    </row>
    <row r="17" spans="1:17" ht="43.5" customHeight="1">
      <c r="A17" s="601">
        <v>13</v>
      </c>
      <c r="B17" s="602">
        <v>55.2</v>
      </c>
      <c r="C17" s="603" t="s">
        <v>439</v>
      </c>
      <c r="D17" s="604">
        <v>3</v>
      </c>
      <c r="E17" s="605" t="s">
        <v>255</v>
      </c>
      <c r="F17" s="606">
        <v>2252.5500000000002</v>
      </c>
      <c r="G17" s="606">
        <f t="shared" si="2"/>
        <v>6757.6500000000005</v>
      </c>
      <c r="H17" s="606">
        <v>1806.24</v>
      </c>
      <c r="I17" s="606">
        <f t="shared" si="3"/>
        <v>5418.72</v>
      </c>
      <c r="J17" s="607">
        <v>2000</v>
      </c>
      <c r="K17" s="606">
        <f t="shared" si="4"/>
        <v>6000</v>
      </c>
      <c r="L17" s="539"/>
      <c r="M17" s="539"/>
      <c r="N17" s="539"/>
      <c r="O17" s="606">
        <v>1806.24</v>
      </c>
      <c r="P17" s="606">
        <f t="shared" si="0"/>
        <v>5418.72</v>
      </c>
      <c r="Q17" s="529">
        <f t="shared" si="1"/>
        <v>-19.813544649397354</v>
      </c>
    </row>
    <row r="18" spans="1:17" ht="56.25">
      <c r="A18" s="601">
        <v>14</v>
      </c>
      <c r="B18" s="602">
        <v>74</v>
      </c>
      <c r="C18" s="603" t="s">
        <v>475</v>
      </c>
      <c r="D18" s="604">
        <v>15</v>
      </c>
      <c r="E18" s="605" t="s">
        <v>255</v>
      </c>
      <c r="F18" s="606">
        <v>571.20000000000005</v>
      </c>
      <c r="G18" s="606">
        <f t="shared" si="2"/>
        <v>8568</v>
      </c>
      <c r="H18" s="606">
        <v>442.9</v>
      </c>
      <c r="I18" s="606">
        <f t="shared" si="3"/>
        <v>6643.5</v>
      </c>
      <c r="J18" s="607">
        <v>500</v>
      </c>
      <c r="K18" s="606">
        <f t="shared" si="4"/>
        <v>7500</v>
      </c>
      <c r="L18" s="539"/>
      <c r="M18" s="539"/>
      <c r="N18" s="539"/>
      <c r="O18" s="606">
        <v>442.9</v>
      </c>
      <c r="P18" s="606">
        <f t="shared" si="0"/>
        <v>6643.5</v>
      </c>
      <c r="Q18" s="529">
        <f t="shared" si="1"/>
        <v>-22.461484593837543</v>
      </c>
    </row>
    <row r="19" spans="1:17" ht="42" customHeight="1">
      <c r="A19" s="601">
        <v>15</v>
      </c>
      <c r="B19" s="602">
        <v>238</v>
      </c>
      <c r="C19" s="603" t="s">
        <v>440</v>
      </c>
      <c r="D19" s="608">
        <v>7.2349999999999994</v>
      </c>
      <c r="E19" s="605" t="s">
        <v>281</v>
      </c>
      <c r="F19" s="606">
        <v>4755.5</v>
      </c>
      <c r="G19" s="606">
        <f t="shared" si="2"/>
        <v>34406.042499999996</v>
      </c>
      <c r="H19" s="606">
        <v>3884.95</v>
      </c>
      <c r="I19" s="606">
        <f t="shared" si="3"/>
        <v>28107.613249999995</v>
      </c>
      <c r="J19" s="607">
        <v>4000</v>
      </c>
      <c r="K19" s="606">
        <f t="shared" si="4"/>
        <v>28939.999999999996</v>
      </c>
      <c r="L19" s="539"/>
      <c r="M19" s="539"/>
      <c r="N19" s="539"/>
      <c r="O19" s="606">
        <v>3884.95</v>
      </c>
      <c r="P19" s="606">
        <f t="shared" si="0"/>
        <v>28107.613249999995</v>
      </c>
      <c r="Q19" s="529">
        <f t="shared" si="1"/>
        <v>-18.306171801072445</v>
      </c>
    </row>
    <row r="20" spans="1:17" ht="56.25">
      <c r="A20" s="601">
        <v>16</v>
      </c>
      <c r="B20" s="602">
        <v>2.15</v>
      </c>
      <c r="C20" s="609" t="s">
        <v>476</v>
      </c>
      <c r="D20" s="604">
        <v>9.3000000000000007</v>
      </c>
      <c r="E20" s="605" t="s">
        <v>253</v>
      </c>
      <c r="F20" s="606">
        <v>310.25</v>
      </c>
      <c r="G20" s="606">
        <f t="shared" si="2"/>
        <v>2885.3250000000003</v>
      </c>
      <c r="H20" s="606">
        <v>256.18</v>
      </c>
      <c r="I20" s="606">
        <f t="shared" si="3"/>
        <v>2382.4740000000002</v>
      </c>
      <c r="J20" s="607">
        <v>300</v>
      </c>
      <c r="K20" s="606">
        <f t="shared" si="4"/>
        <v>2790</v>
      </c>
      <c r="L20" s="539"/>
      <c r="M20" s="539"/>
      <c r="N20" s="539"/>
      <c r="O20" s="606">
        <v>256.18</v>
      </c>
      <c r="P20" s="606">
        <f t="shared" si="0"/>
        <v>2382.4740000000002</v>
      </c>
      <c r="Q20" s="529">
        <f t="shared" si="1"/>
        <v>-17.427880741337628</v>
      </c>
    </row>
    <row r="21" spans="1:17" ht="56.25" customHeight="1">
      <c r="A21" s="601">
        <v>17</v>
      </c>
      <c r="B21" s="602" t="s">
        <v>186</v>
      </c>
      <c r="C21" s="609" t="s">
        <v>251</v>
      </c>
      <c r="D21" s="604">
        <v>4.7</v>
      </c>
      <c r="E21" s="605" t="s">
        <v>253</v>
      </c>
      <c r="F21" s="606">
        <v>8484.66</v>
      </c>
      <c r="G21" s="606">
        <f t="shared" si="2"/>
        <v>39877.902000000002</v>
      </c>
      <c r="H21" s="606">
        <v>6603.29</v>
      </c>
      <c r="I21" s="606">
        <f t="shared" si="3"/>
        <v>31035.463</v>
      </c>
      <c r="J21" s="607">
        <v>6500</v>
      </c>
      <c r="K21" s="606">
        <f t="shared" si="4"/>
        <v>30550</v>
      </c>
      <c r="L21" s="539"/>
      <c r="M21" s="539"/>
      <c r="N21" s="539"/>
      <c r="O21" s="606">
        <v>6603.29</v>
      </c>
      <c r="P21" s="606">
        <f t="shared" si="0"/>
        <v>31035.463</v>
      </c>
      <c r="Q21" s="529">
        <f t="shared" si="1"/>
        <v>-22.173781860439899</v>
      </c>
    </row>
    <row r="22" spans="1:17" ht="30" customHeight="1">
      <c r="A22" s="601">
        <v>18</v>
      </c>
      <c r="B22" s="602"/>
      <c r="C22" s="603" t="s">
        <v>20</v>
      </c>
      <c r="D22" s="604">
        <v>73</v>
      </c>
      <c r="E22" s="605" t="s">
        <v>253</v>
      </c>
      <c r="F22" s="606">
        <v>8609.6200000000008</v>
      </c>
      <c r="G22" s="606">
        <f t="shared" si="2"/>
        <v>628502.26</v>
      </c>
      <c r="H22" s="606">
        <v>6699.89</v>
      </c>
      <c r="I22" s="606">
        <f t="shared" si="3"/>
        <v>489091.97000000003</v>
      </c>
      <c r="J22" s="607">
        <v>6700</v>
      </c>
      <c r="K22" s="606">
        <f t="shared" si="4"/>
        <v>489100</v>
      </c>
      <c r="L22" s="539"/>
      <c r="M22" s="539"/>
      <c r="N22" s="539"/>
      <c r="O22" s="606">
        <v>6699.89</v>
      </c>
      <c r="P22" s="606">
        <f t="shared" si="0"/>
        <v>489091.97000000003</v>
      </c>
      <c r="Q22" s="529">
        <f t="shared" si="1"/>
        <v>-22.181350628715325</v>
      </c>
    </row>
    <row r="23" spans="1:17" ht="30" customHeight="1">
      <c r="A23" s="601">
        <v>19</v>
      </c>
      <c r="B23" s="602"/>
      <c r="C23" s="603" t="s">
        <v>21</v>
      </c>
      <c r="D23" s="604">
        <v>38.4</v>
      </c>
      <c r="E23" s="605" t="s">
        <v>253</v>
      </c>
      <c r="F23" s="606">
        <v>8855.7999999999993</v>
      </c>
      <c r="G23" s="606">
        <f t="shared" si="2"/>
        <v>340062.71999999997</v>
      </c>
      <c r="H23" s="606">
        <v>6890.18</v>
      </c>
      <c r="I23" s="606">
        <f t="shared" si="3"/>
        <v>264582.91200000001</v>
      </c>
      <c r="J23" s="607">
        <v>6900</v>
      </c>
      <c r="K23" s="606">
        <f t="shared" si="4"/>
        <v>264960</v>
      </c>
      <c r="L23" s="539"/>
      <c r="M23" s="539"/>
      <c r="N23" s="539"/>
      <c r="O23" s="606">
        <v>6890.18</v>
      </c>
      <c r="P23" s="606">
        <f t="shared" si="0"/>
        <v>264582.91200000001</v>
      </c>
      <c r="Q23" s="529">
        <f t="shared" si="1"/>
        <v>-22.195849048081474</v>
      </c>
    </row>
    <row r="24" spans="1:17" ht="30" customHeight="1">
      <c r="A24" s="601">
        <v>20</v>
      </c>
      <c r="B24" s="602"/>
      <c r="C24" s="603" t="s">
        <v>477</v>
      </c>
      <c r="D24" s="604">
        <v>2</v>
      </c>
      <c r="E24" s="605" t="s">
        <v>253</v>
      </c>
      <c r="F24" s="606">
        <v>9101.98</v>
      </c>
      <c r="G24" s="606">
        <f t="shared" si="2"/>
        <v>18203.96</v>
      </c>
      <c r="H24" s="606">
        <v>7080.48</v>
      </c>
      <c r="I24" s="606">
        <f t="shared" si="3"/>
        <v>14160.96</v>
      </c>
      <c r="J24" s="607">
        <v>7000</v>
      </c>
      <c r="K24" s="606">
        <f t="shared" si="4"/>
        <v>14000</v>
      </c>
      <c r="L24" s="539"/>
      <c r="M24" s="539"/>
      <c r="N24" s="539"/>
      <c r="O24" s="606">
        <v>7080.48</v>
      </c>
      <c r="P24" s="606">
        <f t="shared" si="0"/>
        <v>14160.96</v>
      </c>
      <c r="Q24" s="529">
        <f t="shared" si="1"/>
        <v>-22.209453327737481</v>
      </c>
    </row>
    <row r="25" spans="1:17" ht="30" customHeight="1">
      <c r="A25" s="601">
        <v>21</v>
      </c>
      <c r="B25" s="602"/>
      <c r="C25" s="603" t="s">
        <v>478</v>
      </c>
      <c r="D25" s="604">
        <v>2.2999999999999998</v>
      </c>
      <c r="E25" s="605" t="s">
        <v>253</v>
      </c>
      <c r="F25" s="606">
        <v>9348.16</v>
      </c>
      <c r="G25" s="606">
        <f t="shared" si="2"/>
        <v>21500.767999999996</v>
      </c>
      <c r="H25" s="606">
        <v>7270.77</v>
      </c>
      <c r="I25" s="606">
        <f t="shared" si="3"/>
        <v>16722.771000000001</v>
      </c>
      <c r="J25" s="607">
        <v>7100</v>
      </c>
      <c r="K25" s="606">
        <f t="shared" si="4"/>
        <v>16329.999999999998</v>
      </c>
      <c r="L25" s="539"/>
      <c r="M25" s="539"/>
      <c r="N25" s="539"/>
      <c r="O25" s="606">
        <v>7270.77</v>
      </c>
      <c r="P25" s="606">
        <f t="shared" si="0"/>
        <v>16722.771000000001</v>
      </c>
      <c r="Q25" s="529">
        <f t="shared" si="1"/>
        <v>-22.222448053948579</v>
      </c>
    </row>
    <row r="26" spans="1:17" ht="30" customHeight="1">
      <c r="A26" s="601">
        <v>22</v>
      </c>
      <c r="B26" s="602"/>
      <c r="C26" s="603" t="s">
        <v>479</v>
      </c>
      <c r="D26" s="604">
        <v>6.7</v>
      </c>
      <c r="E26" s="605" t="s">
        <v>253</v>
      </c>
      <c r="F26" s="606">
        <v>9594.34</v>
      </c>
      <c r="G26" s="606">
        <f t="shared" si="2"/>
        <v>64282.078000000001</v>
      </c>
      <c r="H26" s="606">
        <v>7461.07</v>
      </c>
      <c r="I26" s="606">
        <f t="shared" si="3"/>
        <v>49989.169000000002</v>
      </c>
      <c r="J26" s="607">
        <v>7200</v>
      </c>
      <c r="K26" s="606">
        <f t="shared" si="4"/>
        <v>48240</v>
      </c>
      <c r="L26" s="539"/>
      <c r="M26" s="539"/>
      <c r="N26" s="539"/>
      <c r="O26" s="606">
        <v>7461.07</v>
      </c>
      <c r="P26" s="606">
        <f t="shared" si="0"/>
        <v>49989.169000000002</v>
      </c>
      <c r="Q26" s="529">
        <f t="shared" si="1"/>
        <v>-22.234671691851659</v>
      </c>
    </row>
    <row r="27" spans="1:17" ht="74.25" customHeight="1">
      <c r="A27" s="601">
        <v>23</v>
      </c>
      <c r="B27" s="602">
        <v>18.100000000000001</v>
      </c>
      <c r="C27" s="610" t="s">
        <v>252</v>
      </c>
      <c r="D27" s="604">
        <v>11.3</v>
      </c>
      <c r="E27" s="605" t="s">
        <v>254</v>
      </c>
      <c r="F27" s="606">
        <v>881.39</v>
      </c>
      <c r="G27" s="606">
        <f t="shared" si="2"/>
        <v>9959.7070000000003</v>
      </c>
      <c r="H27" s="606">
        <v>789.9</v>
      </c>
      <c r="I27" s="606">
        <f t="shared" si="3"/>
        <v>8925.8700000000008</v>
      </c>
      <c r="J27" s="607">
        <v>650</v>
      </c>
      <c r="K27" s="606">
        <f t="shared" si="4"/>
        <v>7345.0000000000009</v>
      </c>
      <c r="L27" s="539"/>
      <c r="M27" s="539"/>
      <c r="N27" s="539"/>
      <c r="O27" s="606">
        <v>789.9</v>
      </c>
      <c r="P27" s="606">
        <f t="shared" si="0"/>
        <v>8925.8700000000008</v>
      </c>
      <c r="Q27" s="529">
        <f t="shared" si="1"/>
        <v>-10.380194919388694</v>
      </c>
    </row>
    <row r="28" spans="1:17" ht="61.5" customHeight="1">
      <c r="A28" s="601">
        <v>24</v>
      </c>
      <c r="B28" s="602"/>
      <c r="C28" s="610" t="s">
        <v>109</v>
      </c>
      <c r="D28" s="604">
        <v>225.4</v>
      </c>
      <c r="E28" s="605" t="s">
        <v>254</v>
      </c>
      <c r="F28" s="606">
        <v>982.08</v>
      </c>
      <c r="G28" s="606">
        <f t="shared" si="2"/>
        <v>221360.83200000002</v>
      </c>
      <c r="H28" s="606">
        <v>765.9</v>
      </c>
      <c r="I28" s="606">
        <f t="shared" si="3"/>
        <v>172633.86</v>
      </c>
      <c r="J28" s="607">
        <v>800</v>
      </c>
      <c r="K28" s="606">
        <f t="shared" si="4"/>
        <v>180320</v>
      </c>
      <c r="L28" s="539"/>
      <c r="M28" s="539"/>
      <c r="N28" s="539">
        <f>5.283*110155.95</f>
        <v>581953.88384999998</v>
      </c>
      <c r="O28" s="606">
        <v>765.9</v>
      </c>
      <c r="P28" s="606">
        <f t="shared" si="0"/>
        <v>172633.86</v>
      </c>
      <c r="Q28" s="529">
        <f t="shared" si="1"/>
        <v>-22.012463343108511</v>
      </c>
    </row>
    <row r="29" spans="1:17" ht="72.75" customHeight="1">
      <c r="A29" s="601">
        <v>25</v>
      </c>
      <c r="B29" s="602"/>
      <c r="C29" s="610" t="s">
        <v>133</v>
      </c>
      <c r="D29" s="604">
        <v>58.6</v>
      </c>
      <c r="E29" s="605" t="s">
        <v>254</v>
      </c>
      <c r="F29" s="606">
        <v>1178.5</v>
      </c>
      <c r="G29" s="606">
        <f t="shared" si="2"/>
        <v>69060.100000000006</v>
      </c>
      <c r="H29" s="606">
        <v>918.23</v>
      </c>
      <c r="I29" s="606">
        <f t="shared" si="3"/>
        <v>53808.278000000006</v>
      </c>
      <c r="J29" s="607">
        <v>1000</v>
      </c>
      <c r="K29" s="606">
        <f t="shared" si="4"/>
        <v>58600</v>
      </c>
      <c r="L29" s="539"/>
      <c r="M29" s="539"/>
      <c r="N29" s="539"/>
      <c r="O29" s="606">
        <v>918.23</v>
      </c>
      <c r="P29" s="606">
        <f t="shared" si="0"/>
        <v>53808.278000000006</v>
      </c>
      <c r="Q29" s="529">
        <f t="shared" si="1"/>
        <v>-22.084853627492574</v>
      </c>
    </row>
    <row r="30" spans="1:17" ht="30" customHeight="1">
      <c r="A30" s="601">
        <v>26</v>
      </c>
      <c r="B30" s="602"/>
      <c r="C30" s="603" t="s">
        <v>134</v>
      </c>
      <c r="D30" s="604">
        <v>31.7</v>
      </c>
      <c r="E30" s="605" t="s">
        <v>254</v>
      </c>
      <c r="F30" s="606">
        <v>1080.29</v>
      </c>
      <c r="G30" s="606">
        <f t="shared" si="2"/>
        <v>34245.192999999999</v>
      </c>
      <c r="H30" s="606">
        <v>842.5</v>
      </c>
      <c r="I30" s="606">
        <f t="shared" si="3"/>
        <v>26707.25</v>
      </c>
      <c r="J30" s="607">
        <v>900</v>
      </c>
      <c r="K30" s="606">
        <f t="shared" si="4"/>
        <v>28530</v>
      </c>
      <c r="L30" s="539"/>
      <c r="M30" s="539"/>
      <c r="N30" s="539"/>
      <c r="O30" s="606">
        <v>842.5</v>
      </c>
      <c r="P30" s="606">
        <f t="shared" si="0"/>
        <v>26707.25</v>
      </c>
      <c r="Q30" s="529">
        <f t="shared" si="1"/>
        <v>-22.011682048338869</v>
      </c>
    </row>
    <row r="31" spans="1:17" ht="56.25">
      <c r="A31" s="601">
        <v>27</v>
      </c>
      <c r="B31" s="602">
        <v>21.2</v>
      </c>
      <c r="C31" s="603" t="s">
        <v>163</v>
      </c>
      <c r="D31" s="608">
        <v>5.2830000000000004</v>
      </c>
      <c r="E31" s="605" t="s">
        <v>253</v>
      </c>
      <c r="F31" s="606">
        <v>130878</v>
      </c>
      <c r="G31" s="606">
        <f t="shared" si="2"/>
        <v>691428.47400000005</v>
      </c>
      <c r="H31" s="606">
        <v>110155.95</v>
      </c>
      <c r="I31" s="606">
        <f t="shared" si="3"/>
        <v>581953.88384999998</v>
      </c>
      <c r="J31" s="607">
        <v>115000</v>
      </c>
      <c r="K31" s="606">
        <f t="shared" si="4"/>
        <v>607545</v>
      </c>
      <c r="L31" s="539"/>
      <c r="M31" s="539"/>
      <c r="N31" s="539"/>
      <c r="O31" s="606">
        <v>110155.95</v>
      </c>
      <c r="P31" s="606">
        <f t="shared" si="0"/>
        <v>581953.88384999998</v>
      </c>
      <c r="Q31" s="529">
        <f t="shared" si="1"/>
        <v>-15.833104112226657</v>
      </c>
    </row>
    <row r="32" spans="1:17" ht="37.5">
      <c r="A32" s="601">
        <v>28</v>
      </c>
      <c r="B32" s="602" t="s">
        <v>206</v>
      </c>
      <c r="C32" s="603" t="s">
        <v>480</v>
      </c>
      <c r="D32" s="604">
        <v>15.8</v>
      </c>
      <c r="E32" s="605" t="s">
        <v>254</v>
      </c>
      <c r="F32" s="606">
        <v>3325</v>
      </c>
      <c r="G32" s="606">
        <f t="shared" si="2"/>
        <v>52535</v>
      </c>
      <c r="H32" s="606">
        <v>2692.26</v>
      </c>
      <c r="I32" s="606">
        <f t="shared" si="3"/>
        <v>42537.708000000006</v>
      </c>
      <c r="J32" s="607">
        <v>3000</v>
      </c>
      <c r="K32" s="606">
        <f t="shared" si="4"/>
        <v>47400</v>
      </c>
      <c r="L32" s="539"/>
      <c r="M32" s="539"/>
      <c r="N32" s="539"/>
      <c r="O32" s="606">
        <v>2692.26</v>
      </c>
      <c r="P32" s="606">
        <f t="shared" si="0"/>
        <v>42537.708000000006</v>
      </c>
      <c r="Q32" s="529">
        <f t="shared" si="1"/>
        <v>-19.029774436090218</v>
      </c>
    </row>
    <row r="33" spans="1:17" ht="92.25" customHeight="1">
      <c r="A33" s="601">
        <v>29</v>
      </c>
      <c r="B33" s="602" t="s">
        <v>195</v>
      </c>
      <c r="C33" s="603" t="s">
        <v>481</v>
      </c>
      <c r="D33" s="604">
        <v>2.2999999999999998</v>
      </c>
      <c r="E33" s="605" t="s">
        <v>254</v>
      </c>
      <c r="F33" s="606">
        <v>3371.53</v>
      </c>
      <c r="G33" s="606">
        <f t="shared" si="2"/>
        <v>7754.5190000000002</v>
      </c>
      <c r="H33" s="606">
        <v>2743.72</v>
      </c>
      <c r="I33" s="606">
        <f t="shared" si="3"/>
        <v>6310.5559999999987</v>
      </c>
      <c r="J33" s="607">
        <v>3200</v>
      </c>
      <c r="K33" s="606">
        <f t="shared" si="4"/>
        <v>7359.9999999999991</v>
      </c>
      <c r="L33" s="539"/>
      <c r="M33" s="539"/>
      <c r="N33" s="539"/>
      <c r="O33" s="606">
        <v>2743.72</v>
      </c>
      <c r="P33" s="606">
        <f t="shared" si="0"/>
        <v>6310.5559999999987</v>
      </c>
      <c r="Q33" s="529">
        <f t="shared" si="1"/>
        <v>-18.620922845117807</v>
      </c>
    </row>
    <row r="34" spans="1:17" ht="93" customHeight="1">
      <c r="A34" s="601">
        <v>30</v>
      </c>
      <c r="B34" s="611" t="s">
        <v>361</v>
      </c>
      <c r="C34" s="612" t="s">
        <v>482</v>
      </c>
      <c r="D34" s="604">
        <v>15.5</v>
      </c>
      <c r="E34" s="605" t="s">
        <v>254</v>
      </c>
      <c r="F34" s="606">
        <v>3917.04</v>
      </c>
      <c r="G34" s="606">
        <f t="shared" si="2"/>
        <v>60714.12</v>
      </c>
      <c r="H34" s="606">
        <v>3207.79</v>
      </c>
      <c r="I34" s="606">
        <f t="shared" si="3"/>
        <v>49720.745000000003</v>
      </c>
      <c r="J34" s="607">
        <v>3200</v>
      </c>
      <c r="K34" s="606">
        <f t="shared" si="4"/>
        <v>49600</v>
      </c>
      <c r="L34" s="539"/>
      <c r="M34" s="539"/>
      <c r="N34" s="539"/>
      <c r="O34" s="606">
        <v>3207.79</v>
      </c>
      <c r="P34" s="606">
        <f t="shared" si="0"/>
        <v>49720.745000000003</v>
      </c>
      <c r="Q34" s="529">
        <f t="shared" si="1"/>
        <v>-18.106784714988869</v>
      </c>
    </row>
    <row r="35" spans="1:17" ht="42" customHeight="1">
      <c r="A35" s="601">
        <v>31</v>
      </c>
      <c r="B35" s="602" t="s">
        <v>196</v>
      </c>
      <c r="C35" s="603" t="s">
        <v>166</v>
      </c>
      <c r="D35" s="604">
        <v>12</v>
      </c>
      <c r="E35" s="605" t="s">
        <v>255</v>
      </c>
      <c r="F35" s="606">
        <v>1263.0999999999999</v>
      </c>
      <c r="G35" s="606">
        <f t="shared" si="2"/>
        <v>15157.199999999999</v>
      </c>
      <c r="H35" s="606">
        <v>991.21</v>
      </c>
      <c r="I35" s="606">
        <f t="shared" si="3"/>
        <v>11894.52</v>
      </c>
      <c r="J35" s="607">
        <v>1000</v>
      </c>
      <c r="K35" s="606">
        <f t="shared" si="4"/>
        <v>12000</v>
      </c>
      <c r="L35" s="539"/>
      <c r="M35" s="539"/>
      <c r="N35" s="539"/>
      <c r="O35" s="606">
        <v>991.21</v>
      </c>
      <c r="P35" s="606">
        <f t="shared" si="0"/>
        <v>11894.52</v>
      </c>
      <c r="Q35" s="529">
        <f t="shared" si="1"/>
        <v>-21.525611590531224</v>
      </c>
    </row>
    <row r="36" spans="1:17" ht="56.25">
      <c r="A36" s="601">
        <v>32</v>
      </c>
      <c r="B36" s="602" t="s">
        <v>194</v>
      </c>
      <c r="C36" s="603" t="s">
        <v>262</v>
      </c>
      <c r="D36" s="604">
        <v>1903.8</v>
      </c>
      <c r="E36" s="605" t="s">
        <v>254</v>
      </c>
      <c r="F36" s="606">
        <v>838.34</v>
      </c>
      <c r="G36" s="606">
        <f t="shared" si="2"/>
        <v>1596031.692</v>
      </c>
      <c r="H36" s="606">
        <v>690.06</v>
      </c>
      <c r="I36" s="606">
        <f t="shared" si="3"/>
        <v>1313736.2279999999</v>
      </c>
      <c r="J36" s="607">
        <v>700</v>
      </c>
      <c r="K36" s="606">
        <f t="shared" si="4"/>
        <v>1332660</v>
      </c>
      <c r="L36" s="539"/>
      <c r="M36" s="539"/>
      <c r="N36" s="539"/>
      <c r="O36" s="606">
        <v>690.06</v>
      </c>
      <c r="P36" s="606">
        <f t="shared" si="0"/>
        <v>1313736.2279999999</v>
      </c>
      <c r="Q36" s="529">
        <f t="shared" si="1"/>
        <v>-17.687334494357906</v>
      </c>
    </row>
    <row r="37" spans="1:17" ht="54" customHeight="1">
      <c r="A37" s="601">
        <v>33</v>
      </c>
      <c r="B37" s="602" t="s">
        <v>188</v>
      </c>
      <c r="C37" s="613" t="s">
        <v>483</v>
      </c>
      <c r="D37" s="604">
        <v>536.5</v>
      </c>
      <c r="E37" s="605" t="s">
        <v>254</v>
      </c>
      <c r="F37" s="606">
        <v>34.979999999999997</v>
      </c>
      <c r="G37" s="606">
        <f t="shared" si="2"/>
        <v>18766.769999999997</v>
      </c>
      <c r="H37" s="606">
        <v>27.1</v>
      </c>
      <c r="I37" s="606">
        <f t="shared" si="3"/>
        <v>14539.150000000001</v>
      </c>
      <c r="J37" s="607">
        <v>30</v>
      </c>
      <c r="K37" s="606">
        <f t="shared" si="4"/>
        <v>16095</v>
      </c>
      <c r="L37" s="539"/>
      <c r="M37" s="539"/>
      <c r="N37" s="539"/>
      <c r="O37" s="606">
        <v>27.1</v>
      </c>
      <c r="P37" s="606">
        <f t="shared" ref="P37:P68" si="5">O37*D37</f>
        <v>14539.150000000001</v>
      </c>
      <c r="Q37" s="529">
        <f t="shared" ref="Q37:Q68" si="6">(O37-F37)/F37*100</f>
        <v>-22.52715837621497</v>
      </c>
    </row>
    <row r="38" spans="1:17" ht="56.25" customHeight="1">
      <c r="A38" s="601">
        <v>34</v>
      </c>
      <c r="B38" s="602" t="s">
        <v>216</v>
      </c>
      <c r="C38" s="603" t="s">
        <v>1022</v>
      </c>
      <c r="D38" s="604">
        <v>3149.3</v>
      </c>
      <c r="E38" s="605" t="s">
        <v>254</v>
      </c>
      <c r="F38" s="606">
        <v>135.34</v>
      </c>
      <c r="G38" s="606">
        <f t="shared" si="2"/>
        <v>426226.26200000005</v>
      </c>
      <c r="H38" s="606">
        <v>105.41</v>
      </c>
      <c r="I38" s="606">
        <f t="shared" si="3"/>
        <v>331967.71299999999</v>
      </c>
      <c r="J38" s="607">
        <v>120</v>
      </c>
      <c r="K38" s="606">
        <f t="shared" si="4"/>
        <v>377916</v>
      </c>
      <c r="L38" s="539"/>
      <c r="M38" s="539"/>
      <c r="N38" s="539"/>
      <c r="O38" s="606">
        <v>105.41</v>
      </c>
      <c r="P38" s="606">
        <f t="shared" si="5"/>
        <v>331967.71299999999</v>
      </c>
      <c r="Q38" s="529">
        <f t="shared" si="6"/>
        <v>-22.114674153982566</v>
      </c>
    </row>
    <row r="39" spans="1:17" ht="73.5" customHeight="1">
      <c r="A39" s="601">
        <v>35</v>
      </c>
      <c r="B39" s="602" t="s">
        <v>187</v>
      </c>
      <c r="C39" s="603" t="s">
        <v>484</v>
      </c>
      <c r="D39" s="608">
        <v>7.2349999999999994</v>
      </c>
      <c r="E39" s="605" t="s">
        <v>281</v>
      </c>
      <c r="F39" s="606">
        <v>90322.8</v>
      </c>
      <c r="G39" s="606">
        <f t="shared" si="2"/>
        <v>653485.45799999998</v>
      </c>
      <c r="H39" s="606">
        <v>69048.350000000006</v>
      </c>
      <c r="I39" s="606">
        <f t="shared" si="3"/>
        <v>499564.81225000002</v>
      </c>
      <c r="J39" s="607">
        <v>80000</v>
      </c>
      <c r="K39" s="606">
        <f t="shared" si="4"/>
        <v>578800</v>
      </c>
      <c r="L39" s="539"/>
      <c r="M39" s="539"/>
      <c r="N39" s="539"/>
      <c r="O39" s="606">
        <v>69048.350000000006</v>
      </c>
      <c r="P39" s="606">
        <f t="shared" si="5"/>
        <v>499564.81225000002</v>
      </c>
      <c r="Q39" s="529">
        <f t="shared" si="6"/>
        <v>-23.553798155061621</v>
      </c>
    </row>
    <row r="40" spans="1:17" ht="90" customHeight="1">
      <c r="A40" s="601">
        <v>36</v>
      </c>
      <c r="B40" s="602" t="s">
        <v>205</v>
      </c>
      <c r="C40" s="603" t="s">
        <v>434</v>
      </c>
      <c r="D40" s="604">
        <v>97</v>
      </c>
      <c r="E40" s="605" t="s">
        <v>256</v>
      </c>
      <c r="F40" s="606">
        <v>341.54</v>
      </c>
      <c r="G40" s="606">
        <f t="shared" si="2"/>
        <v>33129.380000000005</v>
      </c>
      <c r="H40" s="606">
        <v>269.42</v>
      </c>
      <c r="I40" s="606">
        <f t="shared" si="3"/>
        <v>26133.74</v>
      </c>
      <c r="J40" s="607">
        <v>300</v>
      </c>
      <c r="K40" s="606">
        <f t="shared" si="4"/>
        <v>29100</v>
      </c>
      <c r="L40" s="539"/>
      <c r="M40" s="539"/>
      <c r="N40" s="539"/>
      <c r="O40" s="606">
        <v>269.42</v>
      </c>
      <c r="P40" s="606">
        <f t="shared" si="5"/>
        <v>26133.74</v>
      </c>
      <c r="Q40" s="529">
        <f t="shared" si="6"/>
        <v>-21.116121098553613</v>
      </c>
    </row>
    <row r="41" spans="1:17" ht="39" customHeight="1">
      <c r="A41" s="601">
        <v>37</v>
      </c>
      <c r="B41" s="602"/>
      <c r="C41" s="603" t="s">
        <v>435</v>
      </c>
      <c r="D41" s="604">
        <v>274</v>
      </c>
      <c r="E41" s="605" t="s">
        <v>256</v>
      </c>
      <c r="F41" s="606">
        <v>317.05</v>
      </c>
      <c r="G41" s="606">
        <f t="shared" si="2"/>
        <v>86871.7</v>
      </c>
      <c r="H41" s="606">
        <v>249.74</v>
      </c>
      <c r="I41" s="606">
        <f t="shared" si="3"/>
        <v>68428.760000000009</v>
      </c>
      <c r="J41" s="607">
        <v>250</v>
      </c>
      <c r="K41" s="606">
        <f t="shared" si="4"/>
        <v>68500</v>
      </c>
      <c r="L41" s="539"/>
      <c r="M41" s="539"/>
      <c r="N41" s="539"/>
      <c r="O41" s="606">
        <v>249.74</v>
      </c>
      <c r="P41" s="606">
        <f t="shared" si="5"/>
        <v>68428.760000000009</v>
      </c>
      <c r="Q41" s="529">
        <f t="shared" si="6"/>
        <v>-21.230089891184356</v>
      </c>
    </row>
    <row r="42" spans="1:17" ht="37.5" customHeight="1">
      <c r="A42" s="601">
        <v>38</v>
      </c>
      <c r="B42" s="602"/>
      <c r="C42" s="603" t="s">
        <v>436</v>
      </c>
      <c r="D42" s="604">
        <v>100</v>
      </c>
      <c r="E42" s="605" t="s">
        <v>256</v>
      </c>
      <c r="F42" s="606">
        <v>296.79000000000002</v>
      </c>
      <c r="G42" s="606">
        <f>F42*D42</f>
        <v>29679.000000000004</v>
      </c>
      <c r="H42" s="606">
        <v>233.31</v>
      </c>
      <c r="I42" s="606">
        <f t="shared" si="3"/>
        <v>23331</v>
      </c>
      <c r="J42" s="607">
        <v>230</v>
      </c>
      <c r="K42" s="606">
        <f t="shared" si="4"/>
        <v>23000</v>
      </c>
      <c r="L42" s="539"/>
      <c r="M42" s="539"/>
      <c r="N42" s="539"/>
      <c r="O42" s="606">
        <v>233.31</v>
      </c>
      <c r="P42" s="606">
        <f t="shared" si="5"/>
        <v>23331</v>
      </c>
      <c r="Q42" s="529">
        <f t="shared" si="6"/>
        <v>-21.388860810674217</v>
      </c>
    </row>
    <row r="43" spans="1:17" ht="54" customHeight="1">
      <c r="A43" s="601">
        <v>39</v>
      </c>
      <c r="B43" s="602">
        <v>53.5</v>
      </c>
      <c r="C43" s="603" t="s">
        <v>485</v>
      </c>
      <c r="D43" s="604">
        <v>10</v>
      </c>
      <c r="E43" s="605" t="s">
        <v>255</v>
      </c>
      <c r="F43" s="606">
        <v>3406.02</v>
      </c>
      <c r="G43" s="606">
        <f t="shared" si="2"/>
        <v>34060.199999999997</v>
      </c>
      <c r="H43" s="606">
        <v>2755.53</v>
      </c>
      <c r="I43" s="606">
        <f t="shared" si="3"/>
        <v>27555.300000000003</v>
      </c>
      <c r="J43" s="607">
        <v>3000</v>
      </c>
      <c r="K43" s="606">
        <f t="shared" si="4"/>
        <v>30000</v>
      </c>
      <c r="L43" s="539"/>
      <c r="M43" s="539"/>
      <c r="N43" s="539"/>
      <c r="O43" s="606">
        <v>2755.53</v>
      </c>
      <c r="P43" s="606">
        <f t="shared" si="5"/>
        <v>27555.300000000003</v>
      </c>
      <c r="Q43" s="529">
        <f t="shared" si="6"/>
        <v>-19.098243697923085</v>
      </c>
    </row>
    <row r="44" spans="1:17" ht="56.25" customHeight="1">
      <c r="A44" s="601">
        <v>40</v>
      </c>
      <c r="B44" s="602" t="s">
        <v>204</v>
      </c>
      <c r="C44" s="603" t="s">
        <v>486</v>
      </c>
      <c r="D44" s="604">
        <v>12</v>
      </c>
      <c r="E44" s="605" t="s">
        <v>255</v>
      </c>
      <c r="F44" s="606">
        <v>7257.85</v>
      </c>
      <c r="G44" s="606">
        <f t="shared" si="2"/>
        <v>87094.200000000012</v>
      </c>
      <c r="H44" s="606">
        <v>5821.78</v>
      </c>
      <c r="I44" s="606">
        <f t="shared" si="3"/>
        <v>69861.36</v>
      </c>
      <c r="J44" s="607">
        <v>5500</v>
      </c>
      <c r="K44" s="606">
        <f t="shared" si="4"/>
        <v>66000</v>
      </c>
      <c r="L44" s="539"/>
      <c r="M44" s="539"/>
      <c r="N44" s="539"/>
      <c r="O44" s="606">
        <v>5821.78</v>
      </c>
      <c r="P44" s="606">
        <f t="shared" si="5"/>
        <v>69861.36</v>
      </c>
      <c r="Q44" s="529">
        <f t="shared" si="6"/>
        <v>-19.786438132504813</v>
      </c>
    </row>
    <row r="45" spans="1:17" ht="75">
      <c r="A45" s="601">
        <v>41</v>
      </c>
      <c r="B45" s="602">
        <v>61.3</v>
      </c>
      <c r="C45" s="603" t="s">
        <v>487</v>
      </c>
      <c r="D45" s="604">
        <v>53.5</v>
      </c>
      <c r="E45" s="605" t="s">
        <v>256</v>
      </c>
      <c r="F45" s="606">
        <v>488.07</v>
      </c>
      <c r="G45" s="606">
        <f t="shared" si="2"/>
        <v>26111.744999999999</v>
      </c>
      <c r="H45" s="606">
        <v>390.22</v>
      </c>
      <c r="I45" s="606">
        <f t="shared" si="3"/>
        <v>20876.77</v>
      </c>
      <c r="J45" s="607">
        <v>400</v>
      </c>
      <c r="K45" s="606">
        <f t="shared" si="4"/>
        <v>21400</v>
      </c>
      <c r="L45" s="539"/>
      <c r="M45" s="539"/>
      <c r="N45" s="539"/>
      <c r="O45" s="606">
        <v>390.22</v>
      </c>
      <c r="P45" s="606">
        <f t="shared" si="5"/>
        <v>20876.77</v>
      </c>
      <c r="Q45" s="529">
        <f t="shared" si="6"/>
        <v>-20.048353719753305</v>
      </c>
    </row>
    <row r="46" spans="1:17" ht="93.75" customHeight="1">
      <c r="A46" s="601">
        <v>42</v>
      </c>
      <c r="B46" s="602" t="s">
        <v>214</v>
      </c>
      <c r="C46" s="603" t="s">
        <v>1020</v>
      </c>
      <c r="D46" s="604">
        <v>23</v>
      </c>
      <c r="E46" s="605" t="s">
        <v>255</v>
      </c>
      <c r="F46" s="606">
        <v>1120.45</v>
      </c>
      <c r="G46" s="606">
        <f t="shared" si="2"/>
        <v>25770.350000000002</v>
      </c>
      <c r="H46" s="606">
        <v>882.4</v>
      </c>
      <c r="I46" s="606">
        <f t="shared" si="3"/>
        <v>20295.2</v>
      </c>
      <c r="J46" s="607">
        <v>1000</v>
      </c>
      <c r="K46" s="606">
        <f t="shared" si="4"/>
        <v>23000</v>
      </c>
      <c r="L46" s="539"/>
      <c r="M46" s="539"/>
      <c r="N46" s="539"/>
      <c r="O46" s="606">
        <v>882.4</v>
      </c>
      <c r="P46" s="606">
        <f t="shared" si="5"/>
        <v>20295.2</v>
      </c>
      <c r="Q46" s="529">
        <f t="shared" si="6"/>
        <v>-21.245927975367046</v>
      </c>
    </row>
    <row r="47" spans="1:17" ht="56.25">
      <c r="A47" s="601">
        <v>43</v>
      </c>
      <c r="B47" s="602">
        <v>69.2</v>
      </c>
      <c r="C47" s="603" t="s">
        <v>489</v>
      </c>
      <c r="D47" s="604">
        <v>107</v>
      </c>
      <c r="E47" s="605" t="s">
        <v>255</v>
      </c>
      <c r="F47" s="606">
        <v>134</v>
      </c>
      <c r="G47" s="606">
        <f t="shared" si="2"/>
        <v>14338</v>
      </c>
      <c r="H47" s="606">
        <v>113.06</v>
      </c>
      <c r="I47" s="606">
        <f t="shared" si="3"/>
        <v>12097.42</v>
      </c>
      <c r="J47" s="607">
        <v>120</v>
      </c>
      <c r="K47" s="606">
        <f t="shared" si="4"/>
        <v>12840</v>
      </c>
      <c r="L47" s="539"/>
      <c r="M47" s="539"/>
      <c r="N47" s="539"/>
      <c r="O47" s="606">
        <v>113.06</v>
      </c>
      <c r="P47" s="606">
        <f t="shared" si="5"/>
        <v>12097.42</v>
      </c>
      <c r="Q47" s="529">
        <f t="shared" si="6"/>
        <v>-15.62686567164179</v>
      </c>
    </row>
    <row r="48" spans="1:17" ht="54" customHeight="1">
      <c r="A48" s="601">
        <v>44</v>
      </c>
      <c r="B48" s="602" t="s">
        <v>233</v>
      </c>
      <c r="C48" s="603" t="s">
        <v>490</v>
      </c>
      <c r="D48" s="604">
        <v>12</v>
      </c>
      <c r="E48" s="605" t="s">
        <v>255</v>
      </c>
      <c r="F48" s="606">
        <v>1188</v>
      </c>
      <c r="G48" s="606">
        <f t="shared" si="2"/>
        <v>14256</v>
      </c>
      <c r="H48" s="606">
        <v>967.41</v>
      </c>
      <c r="I48" s="606">
        <f t="shared" si="3"/>
        <v>11608.92</v>
      </c>
      <c r="J48" s="607">
        <v>1000</v>
      </c>
      <c r="K48" s="606">
        <f t="shared" si="4"/>
        <v>12000</v>
      </c>
      <c r="L48" s="539"/>
      <c r="M48" s="539"/>
      <c r="N48" s="539"/>
      <c r="O48" s="606">
        <v>967.41</v>
      </c>
      <c r="P48" s="606">
        <f t="shared" si="5"/>
        <v>11608.92</v>
      </c>
      <c r="Q48" s="529">
        <f t="shared" si="6"/>
        <v>-18.56818181818182</v>
      </c>
    </row>
    <row r="49" spans="1:17" ht="72" customHeight="1">
      <c r="A49" s="601">
        <v>45</v>
      </c>
      <c r="B49" s="602">
        <v>75.2</v>
      </c>
      <c r="C49" s="603" t="s">
        <v>269</v>
      </c>
      <c r="D49" s="604">
        <v>15</v>
      </c>
      <c r="E49" s="605" t="s">
        <v>255</v>
      </c>
      <c r="F49" s="606">
        <v>1552</v>
      </c>
      <c r="G49" s="606">
        <f t="shared" si="2"/>
        <v>23280</v>
      </c>
      <c r="H49" s="606">
        <v>1222.44</v>
      </c>
      <c r="I49" s="606">
        <f t="shared" si="3"/>
        <v>18336.600000000002</v>
      </c>
      <c r="J49" s="607">
        <v>1200</v>
      </c>
      <c r="K49" s="606">
        <f t="shared" si="4"/>
        <v>18000</v>
      </c>
      <c r="L49" s="539"/>
      <c r="M49" s="539"/>
      <c r="N49" s="539"/>
      <c r="O49" s="606">
        <v>1222.44</v>
      </c>
      <c r="P49" s="606">
        <f t="shared" si="5"/>
        <v>18336.600000000002</v>
      </c>
      <c r="Q49" s="529">
        <f t="shared" si="6"/>
        <v>-21.234536082474222</v>
      </c>
    </row>
    <row r="50" spans="1:17" ht="56.25" customHeight="1">
      <c r="A50" s="601">
        <v>46</v>
      </c>
      <c r="B50" s="602" t="s">
        <v>191</v>
      </c>
      <c r="C50" s="603" t="s">
        <v>491</v>
      </c>
      <c r="D50" s="604">
        <v>420</v>
      </c>
      <c r="E50" s="605" t="s">
        <v>256</v>
      </c>
      <c r="F50" s="606">
        <v>147.16999999999999</v>
      </c>
      <c r="G50" s="606">
        <f t="shared" si="2"/>
        <v>61811.399999999994</v>
      </c>
      <c r="H50" s="606">
        <v>116.46</v>
      </c>
      <c r="I50" s="606">
        <f t="shared" si="3"/>
        <v>48913.2</v>
      </c>
      <c r="J50" s="607">
        <v>120</v>
      </c>
      <c r="K50" s="606">
        <f t="shared" si="4"/>
        <v>50400</v>
      </c>
      <c r="L50" s="539"/>
      <c r="M50" s="539"/>
      <c r="N50" s="539"/>
      <c r="O50" s="606">
        <v>116.46</v>
      </c>
      <c r="P50" s="606">
        <f t="shared" si="5"/>
        <v>48913.2</v>
      </c>
      <c r="Q50" s="529">
        <f t="shared" si="6"/>
        <v>-20.86702452945573</v>
      </c>
    </row>
    <row r="51" spans="1:17" ht="36.75" customHeight="1">
      <c r="A51" s="601">
        <v>47</v>
      </c>
      <c r="B51" s="602" t="s">
        <v>229</v>
      </c>
      <c r="C51" s="603" t="s">
        <v>492</v>
      </c>
      <c r="D51" s="604">
        <v>12</v>
      </c>
      <c r="E51" s="605" t="s">
        <v>255</v>
      </c>
      <c r="F51" s="606">
        <v>4030.53</v>
      </c>
      <c r="G51" s="606">
        <f t="shared" si="2"/>
        <v>48366.36</v>
      </c>
      <c r="H51" s="606">
        <v>3270.33</v>
      </c>
      <c r="I51" s="606">
        <f t="shared" si="3"/>
        <v>39243.96</v>
      </c>
      <c r="J51" s="607">
        <v>3000</v>
      </c>
      <c r="K51" s="606">
        <f t="shared" si="4"/>
        <v>36000</v>
      </c>
      <c r="L51" s="539"/>
      <c r="M51" s="539"/>
      <c r="N51" s="539"/>
      <c r="O51" s="606">
        <v>3270.33</v>
      </c>
      <c r="P51" s="606">
        <f t="shared" si="5"/>
        <v>39243.96</v>
      </c>
      <c r="Q51" s="529">
        <f t="shared" si="6"/>
        <v>-18.861043088626069</v>
      </c>
    </row>
    <row r="52" spans="1:17" ht="42.75" customHeight="1">
      <c r="A52" s="601">
        <v>48</v>
      </c>
      <c r="B52" s="605" t="s">
        <v>234</v>
      </c>
      <c r="C52" s="603" t="s">
        <v>493</v>
      </c>
      <c r="D52" s="604">
        <v>36</v>
      </c>
      <c r="E52" s="605" t="s">
        <v>255</v>
      </c>
      <c r="F52" s="606">
        <v>3900</v>
      </c>
      <c r="G52" s="606">
        <f t="shared" si="2"/>
        <v>140400</v>
      </c>
      <c r="H52" s="606">
        <v>3300.39</v>
      </c>
      <c r="I52" s="606">
        <f t="shared" si="3"/>
        <v>118814.04</v>
      </c>
      <c r="J52" s="607">
        <v>3500</v>
      </c>
      <c r="K52" s="606">
        <f t="shared" si="4"/>
        <v>126000</v>
      </c>
      <c r="L52" s="539"/>
      <c r="M52" s="539"/>
      <c r="N52" s="539"/>
      <c r="O52" s="606">
        <v>3300.39</v>
      </c>
      <c r="P52" s="606">
        <f t="shared" si="5"/>
        <v>118814.04</v>
      </c>
      <c r="Q52" s="529">
        <f t="shared" si="6"/>
        <v>-15.374615384615387</v>
      </c>
    </row>
    <row r="53" spans="1:17" ht="56.25">
      <c r="A53" s="601">
        <v>49</v>
      </c>
      <c r="B53" s="602" t="s">
        <v>190</v>
      </c>
      <c r="C53" s="603" t="s">
        <v>494</v>
      </c>
      <c r="D53" s="604">
        <v>189</v>
      </c>
      <c r="E53" s="605" t="s">
        <v>256</v>
      </c>
      <c r="F53" s="606">
        <v>177.17</v>
      </c>
      <c r="G53" s="606">
        <f t="shared" si="2"/>
        <v>33485.129999999997</v>
      </c>
      <c r="H53" s="606">
        <v>140.26</v>
      </c>
      <c r="I53" s="606">
        <f t="shared" si="3"/>
        <v>26509.14</v>
      </c>
      <c r="J53" s="607">
        <v>150</v>
      </c>
      <c r="K53" s="606">
        <f t="shared" si="4"/>
        <v>28350</v>
      </c>
      <c r="L53" s="539"/>
      <c r="M53" s="539"/>
      <c r="N53" s="539"/>
      <c r="O53" s="606">
        <v>140.26</v>
      </c>
      <c r="P53" s="606">
        <f t="shared" si="5"/>
        <v>26509.14</v>
      </c>
      <c r="Q53" s="529">
        <f t="shared" si="6"/>
        <v>-20.833098154315064</v>
      </c>
    </row>
    <row r="54" spans="1:17" ht="56.25">
      <c r="A54" s="601">
        <v>50</v>
      </c>
      <c r="B54" s="602" t="s">
        <v>210</v>
      </c>
      <c r="C54" s="614" t="s">
        <v>418</v>
      </c>
      <c r="D54" s="604">
        <v>708.5</v>
      </c>
      <c r="E54" s="605" t="s">
        <v>254</v>
      </c>
      <c r="F54" s="606">
        <v>70</v>
      </c>
      <c r="G54" s="606">
        <f t="shared" si="2"/>
        <v>49595</v>
      </c>
      <c r="H54" s="606">
        <v>59.5</v>
      </c>
      <c r="I54" s="606">
        <f t="shared" si="3"/>
        <v>42155.75</v>
      </c>
      <c r="J54" s="607">
        <v>50</v>
      </c>
      <c r="K54" s="606">
        <f t="shared" si="4"/>
        <v>35425</v>
      </c>
      <c r="L54" s="539"/>
      <c r="M54" s="539"/>
      <c r="N54" s="539"/>
      <c r="O54" s="606">
        <v>59.5</v>
      </c>
      <c r="P54" s="606">
        <f t="shared" si="5"/>
        <v>42155.75</v>
      </c>
      <c r="Q54" s="529">
        <f t="shared" si="6"/>
        <v>-15</v>
      </c>
    </row>
    <row r="55" spans="1:17" ht="52.5" customHeight="1">
      <c r="A55" s="601">
        <v>51</v>
      </c>
      <c r="B55" s="602">
        <v>93.1</v>
      </c>
      <c r="C55" s="603" t="s">
        <v>244</v>
      </c>
      <c r="D55" s="604">
        <v>18.399999999999999</v>
      </c>
      <c r="E55" s="605" t="s">
        <v>254</v>
      </c>
      <c r="F55" s="606">
        <v>281.37</v>
      </c>
      <c r="G55" s="606">
        <f t="shared" si="2"/>
        <v>5177.2079999999996</v>
      </c>
      <c r="H55" s="606">
        <v>214.9</v>
      </c>
      <c r="I55" s="606">
        <f t="shared" si="3"/>
        <v>3954.16</v>
      </c>
      <c r="J55" s="607">
        <v>230</v>
      </c>
      <c r="K55" s="606">
        <f t="shared" si="4"/>
        <v>4232</v>
      </c>
      <c r="L55" s="539"/>
      <c r="M55" s="539"/>
      <c r="N55" s="539"/>
      <c r="O55" s="606">
        <v>214.9</v>
      </c>
      <c r="P55" s="606">
        <f t="shared" si="5"/>
        <v>3954.16</v>
      </c>
      <c r="Q55" s="529">
        <f t="shared" si="6"/>
        <v>-23.62369833315563</v>
      </c>
    </row>
    <row r="56" spans="1:17" ht="147" customHeight="1">
      <c r="A56" s="601">
        <v>52</v>
      </c>
      <c r="B56" s="602" t="s">
        <v>230</v>
      </c>
      <c r="C56" s="603" t="s">
        <v>1021</v>
      </c>
      <c r="D56" s="604">
        <v>30</v>
      </c>
      <c r="E56" s="605" t="s">
        <v>255</v>
      </c>
      <c r="F56" s="606">
        <v>2623</v>
      </c>
      <c r="G56" s="606">
        <f t="shared" si="2"/>
        <v>78690</v>
      </c>
      <c r="H56" s="606">
        <v>2055.54</v>
      </c>
      <c r="I56" s="606">
        <f t="shared" si="3"/>
        <v>61666.2</v>
      </c>
      <c r="J56" s="607">
        <v>1500</v>
      </c>
      <c r="K56" s="606">
        <f t="shared" si="4"/>
        <v>45000</v>
      </c>
      <c r="L56" s="539"/>
      <c r="M56" s="539"/>
      <c r="N56" s="539"/>
      <c r="O56" s="606">
        <v>2055.54</v>
      </c>
      <c r="P56" s="606">
        <f t="shared" si="5"/>
        <v>61666.2</v>
      </c>
      <c r="Q56" s="529">
        <f t="shared" si="6"/>
        <v>-21.634006862371333</v>
      </c>
    </row>
    <row r="57" spans="1:17" ht="56.25">
      <c r="A57" s="601">
        <v>53</v>
      </c>
      <c r="B57" s="602"/>
      <c r="C57" s="603" t="s">
        <v>441</v>
      </c>
      <c r="D57" s="604">
        <v>9</v>
      </c>
      <c r="E57" s="605" t="s">
        <v>255</v>
      </c>
      <c r="F57" s="606">
        <v>2626</v>
      </c>
      <c r="G57" s="606">
        <f t="shared" si="2"/>
        <v>23634</v>
      </c>
      <c r="H57" s="606">
        <v>2058.09</v>
      </c>
      <c r="I57" s="606">
        <f t="shared" si="3"/>
        <v>18522.810000000001</v>
      </c>
      <c r="J57" s="607">
        <v>1800</v>
      </c>
      <c r="K57" s="606">
        <f t="shared" si="4"/>
        <v>16200</v>
      </c>
      <c r="L57" s="539"/>
      <c r="M57" s="539"/>
      <c r="N57" s="539"/>
      <c r="O57" s="606">
        <v>2058.09</v>
      </c>
      <c r="P57" s="606">
        <f t="shared" si="5"/>
        <v>18522.810000000001</v>
      </c>
      <c r="Q57" s="529">
        <f t="shared" si="6"/>
        <v>-21.626428027418122</v>
      </c>
    </row>
    <row r="58" spans="1:17" ht="130.5" customHeight="1">
      <c r="A58" s="601">
        <v>54</v>
      </c>
      <c r="B58" s="615" t="s">
        <v>217</v>
      </c>
      <c r="C58" s="603" t="s">
        <v>495</v>
      </c>
      <c r="D58" s="604">
        <v>15</v>
      </c>
      <c r="E58" s="605" t="s">
        <v>255</v>
      </c>
      <c r="F58" s="606">
        <v>2699</v>
      </c>
      <c r="G58" s="606">
        <f t="shared" si="2"/>
        <v>40485</v>
      </c>
      <c r="H58" s="606">
        <v>2102.29</v>
      </c>
      <c r="I58" s="606">
        <f t="shared" si="3"/>
        <v>31534.35</v>
      </c>
      <c r="J58" s="607">
        <v>2000</v>
      </c>
      <c r="K58" s="606">
        <f t="shared" si="4"/>
        <v>30000</v>
      </c>
      <c r="L58" s="539"/>
      <c r="M58" s="539"/>
      <c r="N58" s="539"/>
      <c r="O58" s="606">
        <v>2102.29</v>
      </c>
      <c r="P58" s="606">
        <f t="shared" si="5"/>
        <v>31534.35</v>
      </c>
      <c r="Q58" s="529">
        <f t="shared" si="6"/>
        <v>-22.108558725453872</v>
      </c>
    </row>
    <row r="59" spans="1:17" ht="74.25" customHeight="1">
      <c r="A59" s="601">
        <v>55</v>
      </c>
      <c r="B59" s="602" t="s">
        <v>192</v>
      </c>
      <c r="C59" s="603" t="s">
        <v>157</v>
      </c>
      <c r="D59" s="604">
        <v>127.5</v>
      </c>
      <c r="E59" s="605" t="s">
        <v>256</v>
      </c>
      <c r="F59" s="606">
        <v>460.67</v>
      </c>
      <c r="G59" s="606">
        <f t="shared" si="2"/>
        <v>58735.425000000003</v>
      </c>
      <c r="H59" s="606">
        <v>365.54</v>
      </c>
      <c r="I59" s="606">
        <f t="shared" si="3"/>
        <v>46606.350000000006</v>
      </c>
      <c r="J59" s="607">
        <v>350</v>
      </c>
      <c r="K59" s="606">
        <f t="shared" si="4"/>
        <v>44625</v>
      </c>
      <c r="L59" s="539"/>
      <c r="M59" s="539"/>
      <c r="N59" s="539"/>
      <c r="O59" s="606">
        <v>365.54</v>
      </c>
      <c r="P59" s="606">
        <f t="shared" si="5"/>
        <v>46606.350000000006</v>
      </c>
      <c r="Q59" s="529">
        <f t="shared" si="6"/>
        <v>-20.650357088588358</v>
      </c>
    </row>
    <row r="60" spans="1:17" ht="76.5" customHeight="1">
      <c r="A60" s="601">
        <v>56</v>
      </c>
      <c r="B60" s="602" t="s">
        <v>246</v>
      </c>
      <c r="C60" s="603" t="s">
        <v>496</v>
      </c>
      <c r="D60" s="604">
        <v>1</v>
      </c>
      <c r="E60" s="605" t="s">
        <v>255</v>
      </c>
      <c r="F60" s="606">
        <v>31995</v>
      </c>
      <c r="G60" s="606">
        <f t="shared" si="2"/>
        <v>31995</v>
      </c>
      <c r="H60" s="606">
        <v>24567.03</v>
      </c>
      <c r="I60" s="606">
        <f t="shared" si="3"/>
        <v>24567.03</v>
      </c>
      <c r="J60" s="607">
        <v>25000</v>
      </c>
      <c r="K60" s="606">
        <f t="shared" si="4"/>
        <v>25000</v>
      </c>
      <c r="L60" s="539"/>
      <c r="M60" s="539"/>
      <c r="N60" s="539"/>
      <c r="O60" s="606">
        <v>24567.03</v>
      </c>
      <c r="P60" s="606">
        <f t="shared" si="5"/>
        <v>24567.03</v>
      </c>
      <c r="Q60" s="529">
        <f t="shared" si="6"/>
        <v>-23.216033755274264</v>
      </c>
    </row>
    <row r="61" spans="1:17" ht="52.5" customHeight="1">
      <c r="A61" s="601">
        <v>57</v>
      </c>
      <c r="B61" s="602" t="s">
        <v>232</v>
      </c>
      <c r="C61" s="603" t="s">
        <v>497</v>
      </c>
      <c r="D61" s="604">
        <v>5</v>
      </c>
      <c r="E61" s="605" t="s">
        <v>255</v>
      </c>
      <c r="F61" s="606">
        <v>6442</v>
      </c>
      <c r="G61" s="606">
        <f t="shared" si="2"/>
        <v>32210</v>
      </c>
      <c r="H61" s="606">
        <v>5422.78</v>
      </c>
      <c r="I61" s="606">
        <f t="shared" si="3"/>
        <v>27113.899999999998</v>
      </c>
      <c r="J61" s="607">
        <v>5000</v>
      </c>
      <c r="K61" s="606">
        <f t="shared" si="4"/>
        <v>25000</v>
      </c>
      <c r="L61" s="539"/>
      <c r="M61" s="539"/>
      <c r="N61" s="539"/>
      <c r="O61" s="606">
        <v>5422.78</v>
      </c>
      <c r="P61" s="606">
        <f t="shared" si="5"/>
        <v>27113.899999999998</v>
      </c>
      <c r="Q61" s="529">
        <f t="shared" si="6"/>
        <v>-15.821484011176656</v>
      </c>
    </row>
    <row r="62" spans="1:17" ht="37.5">
      <c r="A62" s="601">
        <v>58</v>
      </c>
      <c r="B62" s="602" t="s">
        <v>245</v>
      </c>
      <c r="C62" s="603" t="s">
        <v>152</v>
      </c>
      <c r="D62" s="604">
        <v>124.2</v>
      </c>
      <c r="E62" s="605" t="s">
        <v>254</v>
      </c>
      <c r="F62" s="606">
        <v>239.05</v>
      </c>
      <c r="G62" s="606">
        <f t="shared" si="2"/>
        <v>29690.010000000002</v>
      </c>
      <c r="H62" s="606">
        <v>188.76</v>
      </c>
      <c r="I62" s="606">
        <f t="shared" si="3"/>
        <v>23443.991999999998</v>
      </c>
      <c r="J62" s="607">
        <v>220</v>
      </c>
      <c r="K62" s="606">
        <f t="shared" si="4"/>
        <v>27324</v>
      </c>
      <c r="L62" s="539"/>
      <c r="M62" s="539"/>
      <c r="N62" s="539"/>
      <c r="O62" s="606">
        <v>188.76</v>
      </c>
      <c r="P62" s="606">
        <f t="shared" si="5"/>
        <v>23443.991999999998</v>
      </c>
      <c r="Q62" s="529">
        <f t="shared" si="6"/>
        <v>-21.037439866136797</v>
      </c>
    </row>
    <row r="63" spans="1:17" ht="39.75" customHeight="1">
      <c r="A63" s="601">
        <v>59</v>
      </c>
      <c r="B63" s="602" t="s">
        <v>189</v>
      </c>
      <c r="C63" s="603" t="s">
        <v>419</v>
      </c>
      <c r="D63" s="604">
        <v>1620.6</v>
      </c>
      <c r="E63" s="605" t="s">
        <v>254</v>
      </c>
      <c r="F63" s="606">
        <v>171</v>
      </c>
      <c r="G63" s="606">
        <f>F63*D63</f>
        <v>277122.59999999998</v>
      </c>
      <c r="H63" s="606">
        <v>135.16</v>
      </c>
      <c r="I63" s="606">
        <f t="shared" si="3"/>
        <v>219040.29599999997</v>
      </c>
      <c r="J63" s="607">
        <v>130</v>
      </c>
      <c r="K63" s="606">
        <f t="shared" si="4"/>
        <v>210678</v>
      </c>
      <c r="L63" s="539"/>
      <c r="M63" s="539"/>
      <c r="N63" s="539"/>
      <c r="O63" s="606">
        <v>135.16</v>
      </c>
      <c r="P63" s="606">
        <f t="shared" si="5"/>
        <v>219040.29599999997</v>
      </c>
      <c r="Q63" s="529">
        <f t="shared" si="6"/>
        <v>-20.959064327485383</v>
      </c>
    </row>
    <row r="64" spans="1:17" ht="58.5" customHeight="1">
      <c r="A64" s="601">
        <v>60</v>
      </c>
      <c r="B64" s="602">
        <v>207.6</v>
      </c>
      <c r="C64" s="603" t="s">
        <v>272</v>
      </c>
      <c r="D64" s="604">
        <v>1227</v>
      </c>
      <c r="E64" s="605" t="s">
        <v>254</v>
      </c>
      <c r="F64" s="606">
        <v>144.47</v>
      </c>
      <c r="G64" s="606">
        <f t="shared" si="2"/>
        <v>177264.69</v>
      </c>
      <c r="H64" s="606">
        <v>114.76</v>
      </c>
      <c r="I64" s="606">
        <f t="shared" si="3"/>
        <v>140810.52000000002</v>
      </c>
      <c r="J64" s="607">
        <v>120</v>
      </c>
      <c r="K64" s="606">
        <f t="shared" si="4"/>
        <v>147240</v>
      </c>
      <c r="L64" s="539"/>
      <c r="M64" s="539"/>
      <c r="N64" s="539"/>
      <c r="O64" s="606">
        <v>114.76</v>
      </c>
      <c r="P64" s="606">
        <f t="shared" si="5"/>
        <v>140810.52000000002</v>
      </c>
      <c r="Q64" s="529">
        <f t="shared" si="6"/>
        <v>-20.564823146674048</v>
      </c>
    </row>
    <row r="65" spans="1:17" ht="37.5">
      <c r="A65" s="601">
        <v>61</v>
      </c>
      <c r="B65" s="605" t="s">
        <v>235</v>
      </c>
      <c r="C65" s="603" t="s">
        <v>498</v>
      </c>
      <c r="D65" s="604">
        <v>648.9</v>
      </c>
      <c r="E65" s="605" t="s">
        <v>254</v>
      </c>
      <c r="F65" s="606">
        <v>200</v>
      </c>
      <c r="G65" s="606">
        <f t="shared" si="2"/>
        <v>129780</v>
      </c>
      <c r="H65" s="606">
        <v>170.02</v>
      </c>
      <c r="I65" s="606">
        <f t="shared" si="3"/>
        <v>110325.978</v>
      </c>
      <c r="J65" s="607">
        <v>180</v>
      </c>
      <c r="K65" s="606">
        <f t="shared" si="4"/>
        <v>116802</v>
      </c>
      <c r="L65" s="539"/>
      <c r="M65" s="539"/>
      <c r="N65" s="539"/>
      <c r="O65" s="606">
        <v>170.02</v>
      </c>
      <c r="P65" s="606">
        <f t="shared" si="5"/>
        <v>110325.978</v>
      </c>
      <c r="Q65" s="529">
        <f t="shared" si="6"/>
        <v>-14.989999999999995</v>
      </c>
    </row>
    <row r="66" spans="1:17" ht="55.5" customHeight="1">
      <c r="A66" s="601">
        <v>62</v>
      </c>
      <c r="B66" s="615" t="s">
        <v>239</v>
      </c>
      <c r="C66" s="603" t="s">
        <v>499</v>
      </c>
      <c r="D66" s="604">
        <v>129.1</v>
      </c>
      <c r="E66" s="605" t="s">
        <v>254</v>
      </c>
      <c r="F66" s="606">
        <v>485</v>
      </c>
      <c r="G66" s="606">
        <f t="shared" si="2"/>
        <v>62613.5</v>
      </c>
      <c r="H66" s="606">
        <v>412.29</v>
      </c>
      <c r="I66" s="606">
        <f t="shared" si="3"/>
        <v>53226.639000000003</v>
      </c>
      <c r="J66" s="607">
        <v>400</v>
      </c>
      <c r="K66" s="606">
        <f t="shared" si="4"/>
        <v>51640</v>
      </c>
      <c r="L66" s="539"/>
      <c r="M66" s="539"/>
      <c r="N66" s="539"/>
      <c r="O66" s="606">
        <v>412.29</v>
      </c>
      <c r="P66" s="606">
        <f t="shared" si="5"/>
        <v>53226.639000000003</v>
      </c>
      <c r="Q66" s="529">
        <f t="shared" si="6"/>
        <v>-14.991752577319584</v>
      </c>
    </row>
    <row r="67" spans="1:17" ht="58.5" customHeight="1">
      <c r="A67" s="601">
        <v>63</v>
      </c>
      <c r="B67" s="602" t="s">
        <v>193</v>
      </c>
      <c r="C67" s="603" t="s">
        <v>500</v>
      </c>
      <c r="D67" s="604">
        <v>1903.8</v>
      </c>
      <c r="E67" s="605" t="s">
        <v>254</v>
      </c>
      <c r="F67" s="606">
        <v>9.85</v>
      </c>
      <c r="G67" s="606">
        <f t="shared" si="2"/>
        <v>18752.43</v>
      </c>
      <c r="H67" s="606">
        <v>7.62</v>
      </c>
      <c r="I67" s="606">
        <f t="shared" si="3"/>
        <v>14506.956</v>
      </c>
      <c r="J67" s="607">
        <v>10</v>
      </c>
      <c r="K67" s="606">
        <f t="shared" si="4"/>
        <v>19038</v>
      </c>
      <c r="L67" s="539"/>
      <c r="M67" s="539"/>
      <c r="N67" s="539"/>
      <c r="O67" s="606">
        <v>7.62</v>
      </c>
      <c r="P67" s="606">
        <f t="shared" si="5"/>
        <v>14506.956</v>
      </c>
      <c r="Q67" s="529">
        <f t="shared" si="6"/>
        <v>-22.639593908629436</v>
      </c>
    </row>
    <row r="68" spans="1:17" ht="37.5">
      <c r="A68" s="601">
        <v>64</v>
      </c>
      <c r="B68" s="615" t="s">
        <v>243</v>
      </c>
      <c r="C68" s="603" t="s">
        <v>501</v>
      </c>
      <c r="D68" s="604">
        <v>315.2</v>
      </c>
      <c r="E68" s="605" t="s">
        <v>253</v>
      </c>
      <c r="F68" s="606">
        <v>335.5</v>
      </c>
      <c r="G68" s="606">
        <f t="shared" si="2"/>
        <v>105749.59999999999</v>
      </c>
      <c r="H68" s="606">
        <v>259.95999999999998</v>
      </c>
      <c r="I68" s="606">
        <f t="shared" si="3"/>
        <v>81939.391999999993</v>
      </c>
      <c r="J68" s="607">
        <v>300</v>
      </c>
      <c r="K68" s="606">
        <f t="shared" si="4"/>
        <v>94560</v>
      </c>
      <c r="L68" s="539"/>
      <c r="M68" s="539"/>
      <c r="N68" s="539"/>
      <c r="O68" s="606">
        <v>259.95999999999998</v>
      </c>
      <c r="P68" s="606">
        <f t="shared" si="5"/>
        <v>81939.391999999993</v>
      </c>
      <c r="Q68" s="529">
        <f t="shared" si="6"/>
        <v>-22.515648286140095</v>
      </c>
    </row>
    <row r="69" spans="1:17" ht="39" customHeight="1">
      <c r="A69" s="601">
        <v>65</v>
      </c>
      <c r="B69" s="616" t="s">
        <v>242</v>
      </c>
      <c r="C69" s="603" t="s">
        <v>149</v>
      </c>
      <c r="D69" s="604">
        <v>70</v>
      </c>
      <c r="E69" s="605" t="s">
        <v>253</v>
      </c>
      <c r="F69" s="606">
        <v>219.12</v>
      </c>
      <c r="G69" s="606">
        <f t="shared" si="2"/>
        <v>15338.4</v>
      </c>
      <c r="H69" s="606">
        <v>169.34</v>
      </c>
      <c r="I69" s="606">
        <f t="shared" si="3"/>
        <v>11853.800000000001</v>
      </c>
      <c r="J69" s="607">
        <v>200</v>
      </c>
      <c r="K69" s="606">
        <f t="shared" si="4"/>
        <v>14000</v>
      </c>
      <c r="L69" s="539"/>
      <c r="M69" s="539"/>
      <c r="N69" s="539"/>
      <c r="O69" s="606">
        <v>169.34</v>
      </c>
      <c r="P69" s="606">
        <f t="shared" ref="P69:P100" si="7">O69*D69</f>
        <v>11853.800000000001</v>
      </c>
      <c r="Q69" s="529">
        <f t="shared" ref="Q69:Q105" si="8">(O69-F69)/F69*100</f>
        <v>-22.718145308506756</v>
      </c>
    </row>
    <row r="70" spans="1:17" ht="76.5" customHeight="1">
      <c r="A70" s="601">
        <v>66</v>
      </c>
      <c r="B70" s="602">
        <v>221</v>
      </c>
      <c r="C70" s="603" t="s">
        <v>503</v>
      </c>
      <c r="D70" s="604">
        <v>39.9</v>
      </c>
      <c r="E70" s="605" t="s">
        <v>254</v>
      </c>
      <c r="F70" s="606">
        <v>145.64000000000001</v>
      </c>
      <c r="G70" s="606">
        <f>F70*D70</f>
        <v>5811.0360000000001</v>
      </c>
      <c r="H70" s="606">
        <v>112.58</v>
      </c>
      <c r="I70" s="606">
        <f t="shared" ref="I70:I105" si="9">H70*D70</f>
        <v>4491.942</v>
      </c>
      <c r="J70" s="607">
        <v>120</v>
      </c>
      <c r="K70" s="606">
        <f t="shared" ref="K70:K105" si="10">J70*D70</f>
        <v>4788</v>
      </c>
      <c r="L70" s="539"/>
      <c r="M70" s="539"/>
      <c r="N70" s="539"/>
      <c r="O70" s="606">
        <v>112.58</v>
      </c>
      <c r="P70" s="606">
        <f t="shared" si="7"/>
        <v>4491.942</v>
      </c>
      <c r="Q70" s="529">
        <f t="shared" si="8"/>
        <v>-22.699807745124975</v>
      </c>
    </row>
    <row r="71" spans="1:17" ht="41.25" customHeight="1">
      <c r="A71" s="601">
        <v>67</v>
      </c>
      <c r="B71" s="602">
        <v>238.1</v>
      </c>
      <c r="C71" s="609" t="s">
        <v>442</v>
      </c>
      <c r="D71" s="608">
        <v>22.51</v>
      </c>
      <c r="E71" s="605" t="s">
        <v>281</v>
      </c>
      <c r="F71" s="606">
        <v>2954.25</v>
      </c>
      <c r="G71" s="606">
        <f t="shared" ref="G71:G105" si="11">F71*D71</f>
        <v>66500.16750000001</v>
      </c>
      <c r="H71" s="606">
        <v>2352.4299999999998</v>
      </c>
      <c r="I71" s="606">
        <f t="shared" si="9"/>
        <v>52953.1993</v>
      </c>
      <c r="J71" s="607">
        <v>2500</v>
      </c>
      <c r="K71" s="606">
        <f t="shared" si="10"/>
        <v>56275.000000000007</v>
      </c>
      <c r="L71" s="539"/>
      <c r="M71" s="539"/>
      <c r="N71" s="539"/>
      <c r="O71" s="606">
        <v>2352.4299999999998</v>
      </c>
      <c r="P71" s="606">
        <f t="shared" si="7"/>
        <v>52953.1993</v>
      </c>
      <c r="Q71" s="529">
        <f t="shared" si="8"/>
        <v>-20.371329440636377</v>
      </c>
    </row>
    <row r="72" spans="1:17" ht="56.25">
      <c r="A72" s="601">
        <v>68</v>
      </c>
      <c r="B72" s="602">
        <v>254.1</v>
      </c>
      <c r="C72" s="603" t="s">
        <v>162</v>
      </c>
      <c r="D72" s="604">
        <v>162.30000000000001</v>
      </c>
      <c r="E72" s="605" t="s">
        <v>256</v>
      </c>
      <c r="F72" s="606">
        <v>697.1</v>
      </c>
      <c r="G72" s="606">
        <f>F72*D72</f>
        <v>113139.33000000002</v>
      </c>
      <c r="H72" s="606">
        <v>557.67999999999995</v>
      </c>
      <c r="I72" s="606">
        <f t="shared" si="9"/>
        <v>90511.463999999993</v>
      </c>
      <c r="J72" s="607">
        <v>500</v>
      </c>
      <c r="K72" s="606">
        <f t="shared" si="10"/>
        <v>81150</v>
      </c>
      <c r="L72" s="539"/>
      <c r="M72" s="539"/>
      <c r="N72" s="539"/>
      <c r="O72" s="606">
        <v>557.67999999999995</v>
      </c>
      <c r="P72" s="606">
        <f t="shared" si="7"/>
        <v>90511.463999999993</v>
      </c>
      <c r="Q72" s="529">
        <f t="shared" si="8"/>
        <v>-20.000000000000011</v>
      </c>
    </row>
    <row r="73" spans="1:17" ht="30" customHeight="1">
      <c r="A73" s="601">
        <v>69</v>
      </c>
      <c r="B73" s="602"/>
      <c r="C73" s="613" t="s">
        <v>463</v>
      </c>
      <c r="D73" s="604">
        <v>22.7</v>
      </c>
      <c r="E73" s="605" t="s">
        <v>256</v>
      </c>
      <c r="F73" s="606">
        <v>1381.66</v>
      </c>
      <c r="G73" s="606">
        <f>F73*D73</f>
        <v>31363.682000000001</v>
      </c>
      <c r="H73" s="606">
        <v>1104.7</v>
      </c>
      <c r="I73" s="606">
        <f t="shared" si="9"/>
        <v>25076.69</v>
      </c>
      <c r="J73" s="607">
        <v>850</v>
      </c>
      <c r="K73" s="606">
        <f t="shared" si="10"/>
        <v>19295</v>
      </c>
      <c r="L73" s="539"/>
      <c r="M73" s="539"/>
      <c r="N73" s="539"/>
      <c r="O73" s="606">
        <v>1104.7</v>
      </c>
      <c r="P73" s="606">
        <f t="shared" si="7"/>
        <v>25076.69</v>
      </c>
      <c r="Q73" s="529">
        <f t="shared" si="8"/>
        <v>-20.045452571544374</v>
      </c>
    </row>
    <row r="74" spans="1:17" ht="56.25">
      <c r="A74" s="601">
        <v>70</v>
      </c>
      <c r="B74" s="602">
        <v>255.2</v>
      </c>
      <c r="C74" s="603" t="s">
        <v>274</v>
      </c>
      <c r="D74" s="604">
        <v>9</v>
      </c>
      <c r="E74" s="605" t="s">
        <v>255</v>
      </c>
      <c r="F74" s="606">
        <v>135</v>
      </c>
      <c r="G74" s="606">
        <f t="shared" si="11"/>
        <v>1215</v>
      </c>
      <c r="H74" s="606">
        <v>114</v>
      </c>
      <c r="I74" s="606">
        <f t="shared" si="9"/>
        <v>1026</v>
      </c>
      <c r="J74" s="607">
        <v>120</v>
      </c>
      <c r="K74" s="606">
        <f t="shared" si="10"/>
        <v>1080</v>
      </c>
      <c r="L74" s="539"/>
      <c r="M74" s="539"/>
      <c r="N74" s="539"/>
      <c r="O74" s="606">
        <v>114</v>
      </c>
      <c r="P74" s="606">
        <f t="shared" si="7"/>
        <v>1026</v>
      </c>
      <c r="Q74" s="529">
        <f t="shared" si="8"/>
        <v>-15.555555555555555</v>
      </c>
    </row>
    <row r="75" spans="1:17" ht="74.25" customHeight="1">
      <c r="A75" s="601">
        <v>71</v>
      </c>
      <c r="B75" s="602">
        <v>343.8</v>
      </c>
      <c r="C75" s="603" t="s">
        <v>420</v>
      </c>
      <c r="D75" s="604">
        <v>22.05</v>
      </c>
      <c r="E75" s="605" t="s">
        <v>281</v>
      </c>
      <c r="F75" s="606">
        <v>132000</v>
      </c>
      <c r="G75" s="606">
        <f t="shared" si="11"/>
        <v>2910600</v>
      </c>
      <c r="H75" s="606">
        <v>112213.2</v>
      </c>
      <c r="I75" s="606">
        <f t="shared" si="9"/>
        <v>2474301.06</v>
      </c>
      <c r="J75" s="607">
        <v>110000</v>
      </c>
      <c r="K75" s="606">
        <f t="shared" si="10"/>
        <v>2425500</v>
      </c>
      <c r="L75" s="539"/>
      <c r="M75" s="539"/>
      <c r="N75" s="539"/>
      <c r="O75" s="606">
        <v>112213.2</v>
      </c>
      <c r="P75" s="606">
        <f t="shared" si="7"/>
        <v>2474301.06</v>
      </c>
      <c r="Q75" s="529">
        <f t="shared" si="8"/>
        <v>-14.990000000000004</v>
      </c>
    </row>
    <row r="76" spans="1:17" ht="57" customHeight="1">
      <c r="A76" s="601">
        <v>72</v>
      </c>
      <c r="B76" s="617" t="s">
        <v>237</v>
      </c>
      <c r="C76" s="603" t="s">
        <v>504</v>
      </c>
      <c r="D76" s="604">
        <v>59.5</v>
      </c>
      <c r="E76" s="605" t="s">
        <v>254</v>
      </c>
      <c r="F76" s="606">
        <v>1509.6</v>
      </c>
      <c r="G76" s="606">
        <f t="shared" si="11"/>
        <v>89821.2</v>
      </c>
      <c r="H76" s="606">
        <v>1192.47</v>
      </c>
      <c r="I76" s="606">
        <f t="shared" si="9"/>
        <v>70951.964999999997</v>
      </c>
      <c r="J76" s="607">
        <v>1000</v>
      </c>
      <c r="K76" s="606">
        <f t="shared" si="10"/>
        <v>59500</v>
      </c>
      <c r="L76" s="539"/>
      <c r="M76" s="539"/>
      <c r="N76" s="539"/>
      <c r="O76" s="606">
        <v>1192.47</v>
      </c>
      <c r="P76" s="606">
        <f t="shared" si="7"/>
        <v>70951.964999999997</v>
      </c>
      <c r="Q76" s="529">
        <f t="shared" si="8"/>
        <v>-21.007551669316367</v>
      </c>
    </row>
    <row r="77" spans="1:17" ht="54.75" customHeight="1">
      <c r="A77" s="601">
        <v>73</v>
      </c>
      <c r="B77" s="602" t="s">
        <v>203</v>
      </c>
      <c r="C77" s="618" t="s">
        <v>282</v>
      </c>
      <c r="D77" s="604">
        <v>273.2</v>
      </c>
      <c r="E77" s="605" t="s">
        <v>254</v>
      </c>
      <c r="F77" s="606">
        <v>1516.37</v>
      </c>
      <c r="G77" s="606">
        <f>F77*D77</f>
        <v>414272.28399999993</v>
      </c>
      <c r="H77" s="606">
        <v>1198.27</v>
      </c>
      <c r="I77" s="606">
        <f t="shared" si="9"/>
        <v>327367.364</v>
      </c>
      <c r="J77" s="607">
        <v>1100</v>
      </c>
      <c r="K77" s="606">
        <f t="shared" si="10"/>
        <v>300520</v>
      </c>
      <c r="L77" s="539"/>
      <c r="M77" s="539"/>
      <c r="N77" s="539"/>
      <c r="O77" s="606">
        <v>1198.27</v>
      </c>
      <c r="P77" s="606">
        <f t="shared" si="7"/>
        <v>327367.364</v>
      </c>
      <c r="Q77" s="529">
        <f t="shared" si="8"/>
        <v>-20.977729709767402</v>
      </c>
    </row>
    <row r="78" spans="1:17" ht="39" customHeight="1">
      <c r="A78" s="601">
        <v>74</v>
      </c>
      <c r="B78" s="616" t="s">
        <v>465</v>
      </c>
      <c r="C78" s="603" t="s">
        <v>222</v>
      </c>
      <c r="D78" s="604">
        <v>23.5</v>
      </c>
      <c r="E78" s="605" t="s">
        <v>256</v>
      </c>
      <c r="F78" s="606">
        <v>1843</v>
      </c>
      <c r="G78" s="606">
        <f t="shared" si="11"/>
        <v>43310.5</v>
      </c>
      <c r="H78" s="606">
        <v>1551.43</v>
      </c>
      <c r="I78" s="606">
        <f t="shared" si="9"/>
        <v>36458.605000000003</v>
      </c>
      <c r="J78" s="607">
        <v>1300</v>
      </c>
      <c r="K78" s="606">
        <f t="shared" si="10"/>
        <v>30550</v>
      </c>
      <c r="L78" s="539"/>
      <c r="M78" s="539"/>
      <c r="N78" s="539"/>
      <c r="O78" s="606">
        <v>1551.43</v>
      </c>
      <c r="P78" s="606">
        <f t="shared" si="7"/>
        <v>36458.605000000003</v>
      </c>
      <c r="Q78" s="529">
        <f t="shared" si="8"/>
        <v>-15.82040151926207</v>
      </c>
    </row>
    <row r="79" spans="1:17" ht="37.5">
      <c r="A79" s="601">
        <v>75</v>
      </c>
      <c r="B79" s="602">
        <v>367.1</v>
      </c>
      <c r="C79" s="603" t="s">
        <v>443</v>
      </c>
      <c r="D79" s="604">
        <v>44.55</v>
      </c>
      <c r="E79" s="605" t="s">
        <v>254</v>
      </c>
      <c r="F79" s="606">
        <v>1483.02</v>
      </c>
      <c r="G79" s="606">
        <f t="shared" si="11"/>
        <v>66068.540999999997</v>
      </c>
      <c r="H79" s="606">
        <v>1178</v>
      </c>
      <c r="I79" s="606">
        <f t="shared" si="9"/>
        <v>52479.899999999994</v>
      </c>
      <c r="J79" s="607">
        <v>1000</v>
      </c>
      <c r="K79" s="606">
        <f t="shared" si="10"/>
        <v>44550</v>
      </c>
      <c r="L79" s="539"/>
      <c r="M79" s="539"/>
      <c r="N79" s="539"/>
      <c r="O79" s="606">
        <v>1178</v>
      </c>
      <c r="P79" s="606">
        <f t="shared" si="7"/>
        <v>52479.899999999994</v>
      </c>
      <c r="Q79" s="529">
        <f t="shared" si="8"/>
        <v>-20.567490660948604</v>
      </c>
    </row>
    <row r="80" spans="1:17" ht="62.25" customHeight="1">
      <c r="A80" s="601">
        <v>76</v>
      </c>
      <c r="B80" s="617" t="s">
        <v>241</v>
      </c>
      <c r="C80" s="618" t="s">
        <v>170</v>
      </c>
      <c r="D80" s="604">
        <v>10</v>
      </c>
      <c r="E80" s="605" t="s">
        <v>255</v>
      </c>
      <c r="F80" s="606">
        <v>661</v>
      </c>
      <c r="G80" s="606">
        <f t="shared" si="11"/>
        <v>6610</v>
      </c>
      <c r="H80" s="606">
        <v>548.30999999999995</v>
      </c>
      <c r="I80" s="606">
        <f t="shared" si="9"/>
        <v>5483.0999999999995</v>
      </c>
      <c r="J80" s="607">
        <v>550</v>
      </c>
      <c r="K80" s="606">
        <f t="shared" si="10"/>
        <v>5500</v>
      </c>
      <c r="L80" s="539"/>
      <c r="M80" s="539"/>
      <c r="N80" s="539"/>
      <c r="O80" s="606">
        <v>548.30999999999995</v>
      </c>
      <c r="P80" s="606">
        <f t="shared" si="7"/>
        <v>5483.0999999999995</v>
      </c>
      <c r="Q80" s="529">
        <f t="shared" si="8"/>
        <v>-17.048411497730719</v>
      </c>
    </row>
    <row r="81" spans="1:17" ht="30" customHeight="1">
      <c r="A81" s="601">
        <v>77</v>
      </c>
      <c r="B81" s="602"/>
      <c r="C81" s="618" t="s">
        <v>80</v>
      </c>
      <c r="D81" s="604">
        <v>10</v>
      </c>
      <c r="E81" s="605" t="s">
        <v>255</v>
      </c>
      <c r="F81" s="606">
        <v>837</v>
      </c>
      <c r="G81" s="606">
        <f t="shared" si="11"/>
        <v>8370</v>
      </c>
      <c r="H81" s="606">
        <v>686.88</v>
      </c>
      <c r="I81" s="606">
        <f t="shared" si="9"/>
        <v>6868.8</v>
      </c>
      <c r="J81" s="607">
        <v>650</v>
      </c>
      <c r="K81" s="606">
        <f t="shared" si="10"/>
        <v>6500</v>
      </c>
      <c r="L81" s="539"/>
      <c r="M81" s="539"/>
      <c r="N81" s="539"/>
      <c r="O81" s="606">
        <v>686.88</v>
      </c>
      <c r="P81" s="606">
        <f t="shared" si="7"/>
        <v>6868.8</v>
      </c>
      <c r="Q81" s="529">
        <f t="shared" si="8"/>
        <v>-17.93548387096774</v>
      </c>
    </row>
    <row r="82" spans="1:17" ht="77.25" customHeight="1">
      <c r="A82" s="601">
        <v>78</v>
      </c>
      <c r="B82" s="602" t="s">
        <v>211</v>
      </c>
      <c r="C82" s="603" t="s">
        <v>505</v>
      </c>
      <c r="D82" s="604">
        <v>7</v>
      </c>
      <c r="E82" s="605" t="s">
        <v>255</v>
      </c>
      <c r="F82" s="606">
        <v>4650</v>
      </c>
      <c r="G82" s="606">
        <f t="shared" si="11"/>
        <v>32550</v>
      </c>
      <c r="H82" s="606">
        <v>3953</v>
      </c>
      <c r="I82" s="606">
        <f t="shared" si="9"/>
        <v>27671</v>
      </c>
      <c r="J82" s="607">
        <v>3500</v>
      </c>
      <c r="K82" s="606">
        <f t="shared" si="10"/>
        <v>24500</v>
      </c>
      <c r="L82" s="539"/>
      <c r="M82" s="539"/>
      <c r="N82" s="539"/>
      <c r="O82" s="606">
        <v>3953</v>
      </c>
      <c r="P82" s="606">
        <f t="shared" si="7"/>
        <v>27671</v>
      </c>
      <c r="Q82" s="529">
        <f t="shared" si="8"/>
        <v>-14.989247311827958</v>
      </c>
    </row>
    <row r="83" spans="1:17" ht="38.25" customHeight="1">
      <c r="A83" s="601">
        <v>79</v>
      </c>
      <c r="B83" s="602" t="s">
        <v>212</v>
      </c>
      <c r="C83" s="603" t="s">
        <v>275</v>
      </c>
      <c r="D83" s="604">
        <v>7</v>
      </c>
      <c r="E83" s="605" t="s">
        <v>255</v>
      </c>
      <c r="F83" s="606">
        <v>1500</v>
      </c>
      <c r="G83" s="606">
        <f t="shared" si="11"/>
        <v>10500</v>
      </c>
      <c r="H83" s="606">
        <v>1275.1500000000001</v>
      </c>
      <c r="I83" s="606">
        <f t="shared" si="9"/>
        <v>8926.0500000000011</v>
      </c>
      <c r="J83" s="607">
        <v>1500</v>
      </c>
      <c r="K83" s="606">
        <f t="shared" si="10"/>
        <v>10500</v>
      </c>
      <c r="L83" s="539"/>
      <c r="M83" s="539"/>
      <c r="N83" s="539"/>
      <c r="O83" s="606">
        <v>1275.1500000000001</v>
      </c>
      <c r="P83" s="606">
        <f t="shared" si="7"/>
        <v>8926.0500000000011</v>
      </c>
      <c r="Q83" s="529">
        <f t="shared" si="8"/>
        <v>-14.989999999999995</v>
      </c>
    </row>
    <row r="84" spans="1:17" ht="30" customHeight="1">
      <c r="A84" s="601">
        <v>80</v>
      </c>
      <c r="B84" s="602"/>
      <c r="C84" s="603" t="s">
        <v>276</v>
      </c>
      <c r="D84" s="604">
        <v>7</v>
      </c>
      <c r="E84" s="605" t="s">
        <v>255</v>
      </c>
      <c r="F84" s="606">
        <v>3000</v>
      </c>
      <c r="G84" s="606">
        <f t="shared" si="11"/>
        <v>21000</v>
      </c>
      <c r="H84" s="606">
        <v>2550.3000000000002</v>
      </c>
      <c r="I84" s="606">
        <f t="shared" si="9"/>
        <v>17852.100000000002</v>
      </c>
      <c r="J84" s="607">
        <v>3000</v>
      </c>
      <c r="K84" s="606">
        <f t="shared" si="10"/>
        <v>21000</v>
      </c>
      <c r="L84" s="539"/>
      <c r="M84" s="539"/>
      <c r="N84" s="539"/>
      <c r="O84" s="606">
        <v>2550.3000000000002</v>
      </c>
      <c r="P84" s="606">
        <f t="shared" si="7"/>
        <v>17852.100000000002</v>
      </c>
      <c r="Q84" s="529">
        <f t="shared" si="8"/>
        <v>-14.989999999999995</v>
      </c>
    </row>
    <row r="85" spans="1:17" ht="37.5">
      <c r="A85" s="601">
        <v>81</v>
      </c>
      <c r="B85" s="602" t="s">
        <v>213</v>
      </c>
      <c r="C85" s="603" t="s">
        <v>506</v>
      </c>
      <c r="D85" s="604">
        <v>7</v>
      </c>
      <c r="E85" s="605" t="s">
        <v>255</v>
      </c>
      <c r="F85" s="606">
        <v>750</v>
      </c>
      <c r="G85" s="606">
        <f t="shared" si="11"/>
        <v>5250</v>
      </c>
      <c r="H85" s="606">
        <v>637.57000000000005</v>
      </c>
      <c r="I85" s="606">
        <f t="shared" si="9"/>
        <v>4462.9900000000007</v>
      </c>
      <c r="J85" s="607">
        <v>700</v>
      </c>
      <c r="K85" s="606">
        <f t="shared" si="10"/>
        <v>4900</v>
      </c>
      <c r="L85" s="539"/>
      <c r="M85" s="539"/>
      <c r="N85" s="539"/>
      <c r="O85" s="606">
        <v>637.57000000000005</v>
      </c>
      <c r="P85" s="606">
        <f t="shared" si="7"/>
        <v>4462.9900000000007</v>
      </c>
      <c r="Q85" s="529">
        <f t="shared" si="8"/>
        <v>-14.990666666666661</v>
      </c>
    </row>
    <row r="86" spans="1:17" ht="57.75" customHeight="1">
      <c r="A86" s="601">
        <v>82</v>
      </c>
      <c r="B86" s="602" t="s">
        <v>238</v>
      </c>
      <c r="C86" s="603" t="s">
        <v>507</v>
      </c>
      <c r="D86" s="604">
        <v>385.2</v>
      </c>
      <c r="E86" s="605" t="s">
        <v>253</v>
      </c>
      <c r="F86" s="606">
        <v>158.75</v>
      </c>
      <c r="G86" s="606">
        <f>F86*D86</f>
        <v>61150.5</v>
      </c>
      <c r="H86" s="606">
        <v>130.78</v>
      </c>
      <c r="I86" s="606">
        <f t="shared" si="9"/>
        <v>50376.455999999998</v>
      </c>
      <c r="J86" s="607">
        <v>150</v>
      </c>
      <c r="K86" s="606">
        <f t="shared" si="10"/>
        <v>57780</v>
      </c>
      <c r="L86" s="539"/>
      <c r="M86" s="539"/>
      <c r="N86" s="539"/>
      <c r="O86" s="606">
        <v>130.78</v>
      </c>
      <c r="P86" s="606">
        <f t="shared" si="7"/>
        <v>50376.455999999998</v>
      </c>
      <c r="Q86" s="529">
        <f t="shared" si="8"/>
        <v>-17.618897637795275</v>
      </c>
    </row>
    <row r="87" spans="1:17" ht="58.5" customHeight="1">
      <c r="A87" s="601">
        <v>83</v>
      </c>
      <c r="B87" s="602">
        <v>532.1</v>
      </c>
      <c r="C87" s="603" t="s">
        <v>508</v>
      </c>
      <c r="D87" s="604">
        <v>4769.8999999999996</v>
      </c>
      <c r="E87" s="605" t="s">
        <v>254</v>
      </c>
      <c r="F87" s="606">
        <v>195.21</v>
      </c>
      <c r="G87" s="606">
        <f t="shared" si="11"/>
        <v>931132.179</v>
      </c>
      <c r="H87" s="606">
        <v>153</v>
      </c>
      <c r="I87" s="606">
        <f t="shared" si="9"/>
        <v>729794.7</v>
      </c>
      <c r="J87" s="607">
        <v>120</v>
      </c>
      <c r="K87" s="606">
        <f t="shared" si="10"/>
        <v>572388</v>
      </c>
      <c r="L87" s="539"/>
      <c r="M87" s="539"/>
      <c r="N87" s="539"/>
      <c r="O87" s="606">
        <v>153</v>
      </c>
      <c r="P87" s="606">
        <f t="shared" si="7"/>
        <v>729794.7</v>
      </c>
      <c r="Q87" s="529">
        <f t="shared" si="8"/>
        <v>-21.622867680958972</v>
      </c>
    </row>
    <row r="88" spans="1:17" ht="37.5">
      <c r="A88" s="601">
        <v>84</v>
      </c>
      <c r="B88" s="602" t="s">
        <v>201</v>
      </c>
      <c r="C88" s="603" t="s">
        <v>67</v>
      </c>
      <c r="D88" s="604">
        <v>2</v>
      </c>
      <c r="E88" s="605" t="s">
        <v>255</v>
      </c>
      <c r="F88" s="606">
        <v>1088</v>
      </c>
      <c r="G88" s="606">
        <f t="shared" si="11"/>
        <v>2176</v>
      </c>
      <c r="H88" s="606">
        <v>909.6</v>
      </c>
      <c r="I88" s="606">
        <f t="shared" si="9"/>
        <v>1819.2</v>
      </c>
      <c r="J88" s="607">
        <v>1000</v>
      </c>
      <c r="K88" s="606">
        <f t="shared" si="10"/>
        <v>2000</v>
      </c>
      <c r="L88" s="539"/>
      <c r="M88" s="539"/>
      <c r="N88" s="539"/>
      <c r="O88" s="606">
        <v>909.6</v>
      </c>
      <c r="P88" s="606">
        <f t="shared" si="7"/>
        <v>1819.2</v>
      </c>
      <c r="Q88" s="529">
        <f t="shared" si="8"/>
        <v>-16.397058823529409</v>
      </c>
    </row>
    <row r="89" spans="1:17" ht="75">
      <c r="A89" s="601">
        <v>85</v>
      </c>
      <c r="B89" s="602" t="s">
        <v>198</v>
      </c>
      <c r="C89" s="619" t="s">
        <v>509</v>
      </c>
      <c r="D89" s="604">
        <v>2</v>
      </c>
      <c r="E89" s="605" t="s">
        <v>255</v>
      </c>
      <c r="F89" s="606">
        <v>56370</v>
      </c>
      <c r="G89" s="606">
        <f t="shared" si="11"/>
        <v>112740</v>
      </c>
      <c r="H89" s="606">
        <v>47095.54</v>
      </c>
      <c r="I89" s="606">
        <f t="shared" si="9"/>
        <v>94191.08</v>
      </c>
      <c r="J89" s="607">
        <v>50000</v>
      </c>
      <c r="K89" s="606">
        <f t="shared" si="10"/>
        <v>100000</v>
      </c>
      <c r="L89" s="539"/>
      <c r="M89" s="539"/>
      <c r="N89" s="539"/>
      <c r="O89" s="606">
        <v>47095.54</v>
      </c>
      <c r="P89" s="606">
        <f t="shared" si="7"/>
        <v>94191.08</v>
      </c>
      <c r="Q89" s="529">
        <f t="shared" si="8"/>
        <v>-16.452829519247825</v>
      </c>
    </row>
    <row r="90" spans="1:17" ht="56.25">
      <c r="A90" s="601">
        <v>86</v>
      </c>
      <c r="B90" s="602" t="s">
        <v>199</v>
      </c>
      <c r="C90" s="603" t="s">
        <v>510</v>
      </c>
      <c r="D90" s="604">
        <v>9</v>
      </c>
      <c r="E90" s="605" t="s">
        <v>255</v>
      </c>
      <c r="F90" s="606">
        <v>4940</v>
      </c>
      <c r="G90" s="606">
        <f t="shared" si="11"/>
        <v>44460</v>
      </c>
      <c r="H90" s="606">
        <v>4127.2299999999996</v>
      </c>
      <c r="I90" s="606">
        <f t="shared" si="9"/>
        <v>37145.069999999992</v>
      </c>
      <c r="J90" s="607">
        <v>4500</v>
      </c>
      <c r="K90" s="606">
        <f t="shared" si="10"/>
        <v>40500</v>
      </c>
      <c r="L90" s="539"/>
      <c r="M90" s="539"/>
      <c r="N90" s="539"/>
      <c r="O90" s="606">
        <v>4127.2299999999996</v>
      </c>
      <c r="P90" s="606">
        <f t="shared" si="7"/>
        <v>37145.069999999992</v>
      </c>
      <c r="Q90" s="529">
        <f t="shared" si="8"/>
        <v>-16.452834008097174</v>
      </c>
    </row>
    <row r="91" spans="1:17" ht="37.5">
      <c r="A91" s="601">
        <v>87</v>
      </c>
      <c r="B91" s="602" t="s">
        <v>200</v>
      </c>
      <c r="C91" s="603" t="s">
        <v>66</v>
      </c>
      <c r="D91" s="604">
        <v>40.5</v>
      </c>
      <c r="E91" s="605" t="s">
        <v>256</v>
      </c>
      <c r="F91" s="606">
        <v>940</v>
      </c>
      <c r="G91" s="606">
        <f t="shared" si="11"/>
        <v>38070</v>
      </c>
      <c r="H91" s="606">
        <v>785.49</v>
      </c>
      <c r="I91" s="606">
        <f t="shared" si="9"/>
        <v>31812.345000000001</v>
      </c>
      <c r="J91" s="607">
        <v>850</v>
      </c>
      <c r="K91" s="606">
        <f t="shared" si="10"/>
        <v>34425</v>
      </c>
      <c r="L91" s="539"/>
      <c r="M91" s="539"/>
      <c r="N91" s="539"/>
      <c r="O91" s="606">
        <v>785.49</v>
      </c>
      <c r="P91" s="606">
        <f t="shared" si="7"/>
        <v>31812.345000000001</v>
      </c>
      <c r="Q91" s="529">
        <f t="shared" si="8"/>
        <v>-16.43723404255319</v>
      </c>
    </row>
    <row r="92" spans="1:17" ht="58.5" customHeight="1">
      <c r="A92" s="601">
        <v>88</v>
      </c>
      <c r="B92" s="602" t="s">
        <v>247</v>
      </c>
      <c r="C92" s="603" t="s">
        <v>511</v>
      </c>
      <c r="D92" s="604">
        <v>1</v>
      </c>
      <c r="E92" s="605" t="s">
        <v>144</v>
      </c>
      <c r="F92" s="606">
        <v>11056.1</v>
      </c>
      <c r="G92" s="606">
        <f t="shared" si="11"/>
        <v>11056.1</v>
      </c>
      <c r="H92" s="606">
        <v>8544.44</v>
      </c>
      <c r="I92" s="606">
        <f t="shared" si="9"/>
        <v>8544.44</v>
      </c>
      <c r="J92" s="607">
        <v>10000</v>
      </c>
      <c r="K92" s="606">
        <f t="shared" si="10"/>
        <v>10000</v>
      </c>
      <c r="L92" s="539"/>
      <c r="M92" s="539"/>
      <c r="N92" s="539"/>
      <c r="O92" s="606">
        <v>8544.44</v>
      </c>
      <c r="P92" s="606">
        <f t="shared" si="7"/>
        <v>8544.44</v>
      </c>
      <c r="Q92" s="529">
        <f t="shared" si="8"/>
        <v>-22.717413916299598</v>
      </c>
    </row>
    <row r="93" spans="1:17" ht="53.25" customHeight="1">
      <c r="A93" s="601">
        <v>89</v>
      </c>
      <c r="B93" s="602" t="s">
        <v>248</v>
      </c>
      <c r="C93" s="603" t="s">
        <v>512</v>
      </c>
      <c r="D93" s="604">
        <v>1</v>
      </c>
      <c r="E93" s="605" t="s">
        <v>255</v>
      </c>
      <c r="F93" s="606">
        <v>15147</v>
      </c>
      <c r="G93" s="606">
        <f t="shared" si="11"/>
        <v>15147</v>
      </c>
      <c r="H93" s="606">
        <v>11982.15</v>
      </c>
      <c r="I93" s="606">
        <f t="shared" si="9"/>
        <v>11982.15</v>
      </c>
      <c r="J93" s="607">
        <v>12000</v>
      </c>
      <c r="K93" s="606">
        <f t="shared" si="10"/>
        <v>12000</v>
      </c>
      <c r="L93" s="539"/>
      <c r="M93" s="539"/>
      <c r="N93" s="539"/>
      <c r="O93" s="606">
        <v>11982.15</v>
      </c>
      <c r="P93" s="606">
        <f t="shared" si="7"/>
        <v>11982.15</v>
      </c>
      <c r="Q93" s="529">
        <f t="shared" si="8"/>
        <v>-20.894236482471779</v>
      </c>
    </row>
    <row r="94" spans="1:17" ht="56.25">
      <c r="A94" s="601">
        <v>90</v>
      </c>
      <c r="B94" s="602" t="s">
        <v>277</v>
      </c>
      <c r="C94" s="613" t="s">
        <v>513</v>
      </c>
      <c r="D94" s="604">
        <v>25</v>
      </c>
      <c r="E94" s="605" t="s">
        <v>256</v>
      </c>
      <c r="F94" s="606">
        <v>130</v>
      </c>
      <c r="G94" s="606">
        <f t="shared" si="11"/>
        <v>3250</v>
      </c>
      <c r="H94" s="606">
        <v>106.26</v>
      </c>
      <c r="I94" s="606">
        <f t="shared" si="9"/>
        <v>2656.5</v>
      </c>
      <c r="J94" s="607">
        <v>120</v>
      </c>
      <c r="K94" s="606">
        <f t="shared" si="10"/>
        <v>3000</v>
      </c>
      <c r="L94" s="539"/>
      <c r="M94" s="539"/>
      <c r="N94" s="539"/>
      <c r="O94" s="606">
        <v>106.26</v>
      </c>
      <c r="P94" s="606">
        <f t="shared" si="7"/>
        <v>2656.5</v>
      </c>
      <c r="Q94" s="529">
        <f t="shared" si="8"/>
        <v>-18.261538461538457</v>
      </c>
    </row>
    <row r="95" spans="1:17" ht="60" customHeight="1">
      <c r="A95" s="601">
        <v>91</v>
      </c>
      <c r="B95" s="602">
        <v>741.1</v>
      </c>
      <c r="C95" s="603" t="s">
        <v>514</v>
      </c>
      <c r="D95" s="604">
        <v>5</v>
      </c>
      <c r="E95" s="605" t="s">
        <v>255</v>
      </c>
      <c r="F95" s="606">
        <v>3204</v>
      </c>
      <c r="G95" s="606">
        <f t="shared" si="11"/>
        <v>16020</v>
      </c>
      <c r="H95" s="606">
        <v>2697.36</v>
      </c>
      <c r="I95" s="606">
        <f t="shared" si="9"/>
        <v>13486.800000000001</v>
      </c>
      <c r="J95" s="607">
        <v>2800</v>
      </c>
      <c r="K95" s="606">
        <f t="shared" si="10"/>
        <v>14000</v>
      </c>
      <c r="L95" s="539"/>
      <c r="M95" s="539"/>
      <c r="N95" s="539"/>
      <c r="O95" s="606">
        <v>2697.36</v>
      </c>
      <c r="P95" s="606">
        <f t="shared" si="7"/>
        <v>13486.800000000001</v>
      </c>
      <c r="Q95" s="529">
        <f t="shared" si="8"/>
        <v>-15.812734082397</v>
      </c>
    </row>
    <row r="96" spans="1:17" ht="76.5" customHeight="1">
      <c r="A96" s="601">
        <v>92</v>
      </c>
      <c r="B96" s="602" t="s">
        <v>197</v>
      </c>
      <c r="C96" s="618" t="s">
        <v>515</v>
      </c>
      <c r="D96" s="604">
        <v>9</v>
      </c>
      <c r="E96" s="605" t="s">
        <v>255</v>
      </c>
      <c r="F96" s="606">
        <v>1929</v>
      </c>
      <c r="G96" s="606">
        <f t="shared" si="11"/>
        <v>17361</v>
      </c>
      <c r="H96" s="606">
        <v>1597.33</v>
      </c>
      <c r="I96" s="606">
        <f t="shared" si="9"/>
        <v>14375.97</v>
      </c>
      <c r="J96" s="607">
        <v>1200</v>
      </c>
      <c r="K96" s="606">
        <f t="shared" si="10"/>
        <v>10800</v>
      </c>
      <c r="L96" s="539"/>
      <c r="M96" s="539"/>
      <c r="N96" s="539"/>
      <c r="O96" s="606">
        <v>1597.33</v>
      </c>
      <c r="P96" s="606">
        <f t="shared" si="7"/>
        <v>14375.97</v>
      </c>
      <c r="Q96" s="529">
        <f t="shared" si="8"/>
        <v>-17.193882840850186</v>
      </c>
    </row>
    <row r="97" spans="1:22" ht="42.75" customHeight="1">
      <c r="A97" s="601">
        <v>93</v>
      </c>
      <c r="B97" s="602">
        <v>741.2</v>
      </c>
      <c r="C97" s="603" t="s">
        <v>278</v>
      </c>
      <c r="D97" s="604">
        <v>5</v>
      </c>
      <c r="E97" s="605" t="s">
        <v>255</v>
      </c>
      <c r="F97" s="606">
        <v>1633</v>
      </c>
      <c r="G97" s="606">
        <f t="shared" si="11"/>
        <v>8165</v>
      </c>
      <c r="H97" s="606">
        <v>1374.61</v>
      </c>
      <c r="I97" s="606">
        <f t="shared" si="9"/>
        <v>6873.0499999999993</v>
      </c>
      <c r="J97" s="607">
        <v>1350</v>
      </c>
      <c r="K97" s="606">
        <f t="shared" si="10"/>
        <v>6750</v>
      </c>
      <c r="L97" s="539"/>
      <c r="M97" s="539"/>
      <c r="N97" s="539"/>
      <c r="O97" s="606">
        <v>1374.61</v>
      </c>
      <c r="P97" s="606">
        <f t="shared" si="7"/>
        <v>6873.0499999999993</v>
      </c>
      <c r="Q97" s="529">
        <f t="shared" si="8"/>
        <v>-15.823025107164735</v>
      </c>
    </row>
    <row r="98" spans="1:22" ht="30" customHeight="1">
      <c r="A98" s="601">
        <v>94</v>
      </c>
      <c r="B98" s="602"/>
      <c r="C98" s="603" t="s">
        <v>516</v>
      </c>
      <c r="D98" s="604">
        <v>5</v>
      </c>
      <c r="E98" s="605" t="s">
        <v>255</v>
      </c>
      <c r="F98" s="606">
        <v>516</v>
      </c>
      <c r="G98" s="606">
        <f t="shared" si="11"/>
        <v>2580</v>
      </c>
      <c r="H98" s="606">
        <v>434.4</v>
      </c>
      <c r="I98" s="606">
        <f t="shared" si="9"/>
        <v>2172</v>
      </c>
      <c r="J98" s="607">
        <v>450</v>
      </c>
      <c r="K98" s="606">
        <f t="shared" si="10"/>
        <v>2250</v>
      </c>
      <c r="L98" s="539"/>
      <c r="M98" s="539"/>
      <c r="N98" s="539"/>
      <c r="O98" s="606">
        <v>434.4</v>
      </c>
      <c r="P98" s="606">
        <f t="shared" si="7"/>
        <v>2172</v>
      </c>
      <c r="Q98" s="529">
        <f t="shared" si="8"/>
        <v>-15.813953488372098</v>
      </c>
    </row>
    <row r="99" spans="1:22" ht="30" customHeight="1">
      <c r="A99" s="601">
        <v>95</v>
      </c>
      <c r="B99" s="602"/>
      <c r="C99" s="603" t="s">
        <v>280</v>
      </c>
      <c r="D99" s="604">
        <v>12</v>
      </c>
      <c r="E99" s="605" t="s">
        <v>255</v>
      </c>
      <c r="F99" s="606">
        <v>174</v>
      </c>
      <c r="G99" s="606">
        <f t="shared" si="11"/>
        <v>2088</v>
      </c>
      <c r="H99" s="606">
        <v>147.06</v>
      </c>
      <c r="I99" s="606">
        <f t="shared" si="9"/>
        <v>1764.72</v>
      </c>
      <c r="J99" s="607">
        <v>120</v>
      </c>
      <c r="K99" s="606">
        <f t="shared" si="10"/>
        <v>1440</v>
      </c>
      <c r="L99" s="539"/>
      <c r="M99" s="539"/>
      <c r="N99" s="539"/>
      <c r="O99" s="606">
        <v>147.06</v>
      </c>
      <c r="P99" s="606">
        <f t="shared" si="7"/>
        <v>1764.72</v>
      </c>
      <c r="Q99" s="529">
        <f t="shared" si="8"/>
        <v>-15.482758620689655</v>
      </c>
    </row>
    <row r="100" spans="1:22" ht="56.25" customHeight="1">
      <c r="A100" s="601">
        <v>96</v>
      </c>
      <c r="B100" s="602" t="s">
        <v>208</v>
      </c>
      <c r="C100" s="603" t="s">
        <v>176</v>
      </c>
      <c r="D100" s="604">
        <v>44.2</v>
      </c>
      <c r="E100" s="605" t="s">
        <v>254</v>
      </c>
      <c r="F100" s="606">
        <v>7482</v>
      </c>
      <c r="G100" s="606">
        <f t="shared" si="11"/>
        <v>330704.40000000002</v>
      </c>
      <c r="H100" s="606">
        <v>6057.81</v>
      </c>
      <c r="I100" s="606">
        <f t="shared" si="9"/>
        <v>267755.20200000005</v>
      </c>
      <c r="J100" s="607">
        <v>6000</v>
      </c>
      <c r="K100" s="606">
        <f t="shared" si="10"/>
        <v>265200</v>
      </c>
      <c r="L100" s="539"/>
      <c r="M100" s="539"/>
      <c r="N100" s="539"/>
      <c r="O100" s="606">
        <v>6057.81</v>
      </c>
      <c r="P100" s="606">
        <f t="shared" si="7"/>
        <v>267755.20200000005</v>
      </c>
      <c r="Q100" s="529">
        <f t="shared" si="8"/>
        <v>-19.034883720930225</v>
      </c>
    </row>
    <row r="101" spans="1:22" ht="54.75" customHeight="1">
      <c r="A101" s="601">
        <v>97</v>
      </c>
      <c r="B101" s="602" t="s">
        <v>209</v>
      </c>
      <c r="C101" s="603" t="s">
        <v>177</v>
      </c>
      <c r="D101" s="604">
        <v>7.2</v>
      </c>
      <c r="E101" s="605" t="s">
        <v>254</v>
      </c>
      <c r="F101" s="606">
        <v>8106</v>
      </c>
      <c r="G101" s="606">
        <f t="shared" si="11"/>
        <v>58363.200000000004</v>
      </c>
      <c r="H101" s="606">
        <v>6562.77</v>
      </c>
      <c r="I101" s="606">
        <f t="shared" si="9"/>
        <v>47251.944000000003</v>
      </c>
      <c r="J101" s="607">
        <v>6000</v>
      </c>
      <c r="K101" s="606">
        <f t="shared" si="10"/>
        <v>43200</v>
      </c>
      <c r="L101" s="539"/>
      <c r="M101" s="539"/>
      <c r="N101" s="539"/>
      <c r="O101" s="606">
        <v>6562.77</v>
      </c>
      <c r="P101" s="606">
        <f t="shared" ref="P101:P132" si="12">O101*D101</f>
        <v>47251.944000000003</v>
      </c>
      <c r="Q101" s="529">
        <f t="shared" si="8"/>
        <v>-19.038119911176903</v>
      </c>
    </row>
    <row r="102" spans="1:22" ht="83.25" customHeight="1">
      <c r="A102" s="601">
        <v>98</v>
      </c>
      <c r="B102" s="602" t="s">
        <v>207</v>
      </c>
      <c r="C102" s="613" t="s">
        <v>86</v>
      </c>
      <c r="D102" s="604">
        <v>600</v>
      </c>
      <c r="E102" s="605" t="s">
        <v>254</v>
      </c>
      <c r="F102" s="606">
        <v>510</v>
      </c>
      <c r="G102" s="606">
        <f t="shared" si="11"/>
        <v>306000</v>
      </c>
      <c r="H102" s="606">
        <v>433.55</v>
      </c>
      <c r="I102" s="606">
        <f t="shared" si="9"/>
        <v>260130</v>
      </c>
      <c r="J102" s="607">
        <v>500</v>
      </c>
      <c r="K102" s="606">
        <f t="shared" si="10"/>
        <v>300000</v>
      </c>
      <c r="L102" s="539"/>
      <c r="M102" s="539"/>
      <c r="N102" s="539"/>
      <c r="O102" s="606">
        <v>433.55</v>
      </c>
      <c r="P102" s="606">
        <f t="shared" si="12"/>
        <v>260130</v>
      </c>
      <c r="Q102" s="529">
        <f t="shared" si="8"/>
        <v>-14.990196078431369</v>
      </c>
    </row>
    <row r="103" spans="1:22" ht="57.75" customHeight="1">
      <c r="A103" s="601">
        <v>99</v>
      </c>
      <c r="B103" s="602" t="s">
        <v>236</v>
      </c>
      <c r="C103" s="603" t="s">
        <v>425</v>
      </c>
      <c r="D103" s="604">
        <v>562.20000000000005</v>
      </c>
      <c r="E103" s="605" t="s">
        <v>254</v>
      </c>
      <c r="F103" s="606">
        <v>1550</v>
      </c>
      <c r="G103" s="606">
        <f t="shared" si="11"/>
        <v>871410.00000000012</v>
      </c>
      <c r="H103" s="606">
        <v>1317.65</v>
      </c>
      <c r="I103" s="606">
        <f t="shared" si="9"/>
        <v>740782.83000000007</v>
      </c>
      <c r="J103" s="607">
        <v>1200</v>
      </c>
      <c r="K103" s="606">
        <f t="shared" si="10"/>
        <v>674640</v>
      </c>
      <c r="L103" s="539"/>
      <c r="M103" s="539"/>
      <c r="N103" s="539"/>
      <c r="O103" s="606">
        <v>1317.65</v>
      </c>
      <c r="P103" s="606">
        <f t="shared" si="12"/>
        <v>740782.83000000007</v>
      </c>
      <c r="Q103" s="529">
        <f t="shared" si="8"/>
        <v>-14.990322580645154</v>
      </c>
    </row>
    <row r="104" spans="1:22" ht="56.25" customHeight="1">
      <c r="A104" s="601">
        <v>100</v>
      </c>
      <c r="B104" s="602" t="s">
        <v>202</v>
      </c>
      <c r="C104" s="603" t="s">
        <v>517</v>
      </c>
      <c r="D104" s="604">
        <v>200</v>
      </c>
      <c r="E104" s="605" t="s">
        <v>519</v>
      </c>
      <c r="F104" s="606">
        <v>1450</v>
      </c>
      <c r="G104" s="606">
        <f t="shared" si="11"/>
        <v>290000</v>
      </c>
      <c r="H104" s="606">
        <v>1232.6400000000001</v>
      </c>
      <c r="I104" s="606">
        <f t="shared" si="9"/>
        <v>246528.00000000003</v>
      </c>
      <c r="J104" s="607">
        <v>1250</v>
      </c>
      <c r="K104" s="606">
        <f t="shared" si="10"/>
        <v>250000</v>
      </c>
      <c r="L104" s="539"/>
      <c r="M104" s="539"/>
      <c r="N104" s="539"/>
      <c r="O104" s="606">
        <v>1232.6400000000001</v>
      </c>
      <c r="P104" s="606">
        <f t="shared" si="12"/>
        <v>246528.00000000003</v>
      </c>
      <c r="Q104" s="529">
        <f t="shared" si="8"/>
        <v>-14.990344827586199</v>
      </c>
    </row>
    <row r="105" spans="1:22" ht="69" customHeight="1">
      <c r="A105" s="601">
        <v>101</v>
      </c>
      <c r="B105" s="602" t="s">
        <v>240</v>
      </c>
      <c r="C105" s="603" t="s">
        <v>518</v>
      </c>
      <c r="D105" s="604">
        <v>10</v>
      </c>
      <c r="E105" s="605" t="s">
        <v>257</v>
      </c>
      <c r="F105" s="606">
        <v>5000</v>
      </c>
      <c r="G105" s="606">
        <f t="shared" si="11"/>
        <v>50000</v>
      </c>
      <c r="H105" s="606">
        <v>4050</v>
      </c>
      <c r="I105" s="606">
        <f t="shared" si="9"/>
        <v>40500</v>
      </c>
      <c r="J105" s="607">
        <v>500</v>
      </c>
      <c r="K105" s="606">
        <f t="shared" si="10"/>
        <v>5000</v>
      </c>
      <c r="L105" s="539"/>
      <c r="M105" s="539"/>
      <c r="N105" s="539"/>
      <c r="O105" s="606">
        <v>4050</v>
      </c>
      <c r="P105" s="606">
        <f t="shared" si="12"/>
        <v>40500</v>
      </c>
      <c r="Q105" s="529">
        <f t="shared" si="8"/>
        <v>-19</v>
      </c>
    </row>
    <row r="106" spans="1:22" ht="39.950000000000003" customHeight="1">
      <c r="A106" s="539"/>
      <c r="B106" s="539"/>
      <c r="C106" s="595" t="s">
        <v>431</v>
      </c>
      <c r="D106" s="539"/>
      <c r="E106" s="540"/>
      <c r="F106" s="539"/>
      <c r="G106" s="600">
        <f>SUM(G5:G105)</f>
        <v>16541324.965</v>
      </c>
      <c r="H106" s="542"/>
      <c r="I106" s="600">
        <f>SUM(I5:I105)</f>
        <v>13441228.692850005</v>
      </c>
      <c r="J106" s="542"/>
      <c r="K106" s="541">
        <f>SUM(K5:K105)</f>
        <v>13437924.25</v>
      </c>
      <c r="L106" s="539"/>
      <c r="M106" s="539"/>
      <c r="N106" s="539"/>
      <c r="O106" s="539"/>
      <c r="P106" s="600">
        <f>SUM(P5:P105)</f>
        <v>13441228.692850005</v>
      </c>
      <c r="Q106" s="539"/>
    </row>
    <row r="107" spans="1:22" ht="39.950000000000003" customHeight="1">
      <c r="A107" s="539"/>
      <c r="B107" s="539"/>
      <c r="C107" s="596" t="s">
        <v>111</v>
      </c>
      <c r="D107" s="530"/>
      <c r="E107" s="531"/>
      <c r="F107" s="532"/>
      <c r="G107" s="532">
        <f>G106*12%</f>
        <v>1984958.9957999999</v>
      </c>
      <c r="H107" s="532"/>
      <c r="I107" s="532">
        <f>I106*12%</f>
        <v>1612947.4431420006</v>
      </c>
      <c r="J107" s="532"/>
      <c r="K107" s="532">
        <f>K106*12%</f>
        <v>1612550.91</v>
      </c>
      <c r="L107" s="539"/>
      <c r="M107" s="539"/>
      <c r="N107" s="539"/>
      <c r="O107" s="539"/>
      <c r="P107" s="532">
        <f>P106*12%</f>
        <v>1612947.4431420006</v>
      </c>
      <c r="Q107" s="539"/>
    </row>
    <row r="108" spans="1:22" ht="39.950000000000003" customHeight="1">
      <c r="A108" s="539"/>
      <c r="B108" s="539"/>
      <c r="C108" s="596" t="s">
        <v>575</v>
      </c>
      <c r="D108" s="530"/>
      <c r="E108" s="531"/>
      <c r="F108" s="532"/>
      <c r="G108" s="533">
        <f>SUM(G106:G107)+0.01</f>
        <v>18526283.970800001</v>
      </c>
      <c r="H108" s="532"/>
      <c r="I108" s="533">
        <f>SUM(I106:I107)</f>
        <v>15054176.135992005</v>
      </c>
      <c r="J108" s="532"/>
      <c r="K108" s="533">
        <f>SUM(K106:K107)</f>
        <v>15050475.16</v>
      </c>
      <c r="L108" s="539"/>
      <c r="M108" s="539"/>
      <c r="N108" s="539"/>
      <c r="O108" s="539"/>
      <c r="P108" s="533">
        <f>SUM(P106:P107)</f>
        <v>15054176.135992005</v>
      </c>
      <c r="Q108" s="539"/>
    </row>
    <row r="109" spans="1:22" ht="39.950000000000003" customHeight="1">
      <c r="A109" s="539"/>
      <c r="B109" s="539"/>
      <c r="C109" s="596" t="s">
        <v>576</v>
      </c>
      <c r="D109" s="530"/>
      <c r="E109" s="531"/>
      <c r="F109" s="532"/>
      <c r="G109" s="532"/>
      <c r="H109" s="532"/>
      <c r="I109" s="533">
        <f>I108-G108</f>
        <v>-3472107.8348079957</v>
      </c>
      <c r="J109" s="532"/>
      <c r="K109" s="533">
        <f>K108-G108</f>
        <v>-3475808.810800001</v>
      </c>
      <c r="L109" s="539"/>
      <c r="M109" s="539"/>
      <c r="N109" s="539"/>
      <c r="O109" s="539"/>
      <c r="P109" s="533">
        <f>P108-G108</f>
        <v>-3472107.8348079957</v>
      </c>
      <c r="Q109" s="539"/>
    </row>
    <row r="110" spans="1:22" ht="39.950000000000003" customHeight="1">
      <c r="A110" s="539"/>
      <c r="B110" s="539"/>
      <c r="C110" s="534" t="s">
        <v>577</v>
      </c>
      <c r="D110" s="535"/>
      <c r="E110" s="536"/>
      <c r="F110" s="537"/>
      <c r="G110" s="532"/>
      <c r="H110" s="532"/>
      <c r="I110" s="533">
        <f>I109/G108*100</f>
        <v>-18.741523342082633</v>
      </c>
      <c r="J110" s="532"/>
      <c r="K110" s="533">
        <f>K109/G108*100</f>
        <v>-18.761500235440408</v>
      </c>
      <c r="L110" s="539"/>
      <c r="M110" s="539"/>
      <c r="N110" s="539"/>
      <c r="O110" s="539"/>
      <c r="P110" s="533">
        <f>P109/G108*100</f>
        <v>-18.741523342082633</v>
      </c>
      <c r="Q110" s="539"/>
    </row>
    <row r="111" spans="1:22" ht="84.75" customHeight="1">
      <c r="A111" s="723" t="s">
        <v>1025</v>
      </c>
      <c r="B111" s="723"/>
      <c r="C111" s="723"/>
      <c r="D111" s="723"/>
      <c r="E111" s="723"/>
      <c r="F111" s="723"/>
      <c r="G111" s="723"/>
      <c r="H111" s="723"/>
      <c r="I111" s="723"/>
      <c r="J111" s="723"/>
      <c r="K111" s="723"/>
      <c r="L111" s="723"/>
      <c r="M111" s="723"/>
      <c r="N111" s="723"/>
      <c r="O111" s="723"/>
      <c r="P111" s="723"/>
      <c r="Q111" s="723"/>
      <c r="R111" s="623"/>
      <c r="S111" s="623"/>
      <c r="T111" s="623"/>
      <c r="U111" s="623"/>
      <c r="V111" s="623"/>
    </row>
    <row r="112" spans="1:22" ht="75.75" customHeight="1">
      <c r="A112" s="620"/>
      <c r="B112" s="620"/>
      <c r="C112" s="620"/>
      <c r="D112" s="620"/>
      <c r="E112" s="620"/>
      <c r="F112" s="620"/>
      <c r="G112" s="620"/>
      <c r="H112" s="620"/>
      <c r="I112" s="620"/>
      <c r="J112" s="620"/>
      <c r="K112" s="620"/>
      <c r="L112" s="620"/>
      <c r="M112" s="620"/>
      <c r="N112" s="620"/>
      <c r="O112" s="724" t="s">
        <v>1023</v>
      </c>
      <c r="P112" s="724"/>
      <c r="Q112" s="724"/>
      <c r="R112" s="622"/>
      <c r="S112" s="622"/>
      <c r="T112" s="621" t="s">
        <v>1023</v>
      </c>
      <c r="U112" s="621"/>
      <c r="V112" s="621"/>
    </row>
    <row r="113" spans="9:9">
      <c r="I113" s="538"/>
    </row>
  </sheetData>
  <mergeCells count="15">
    <mergeCell ref="A1:Q1"/>
    <mergeCell ref="A2:Q2"/>
    <mergeCell ref="Q3:Q4"/>
    <mergeCell ref="A111:Q111"/>
    <mergeCell ref="O112:Q112"/>
    <mergeCell ref="O3:P3"/>
    <mergeCell ref="L3:N3"/>
    <mergeCell ref="A3:A4"/>
    <mergeCell ref="B3:B4"/>
    <mergeCell ref="C3:C4"/>
    <mergeCell ref="D3:D4"/>
    <mergeCell ref="E3:E4"/>
    <mergeCell ref="F3:G3"/>
    <mergeCell ref="H3:I3"/>
    <mergeCell ref="J3:K3"/>
  </mergeCells>
  <printOptions horizontalCentered="1"/>
  <pageMargins left="0.43307086614173229" right="0.55118110236220474" top="0.39370078740157483" bottom="0.35433070866141736" header="0.23622047244094491" footer="0.31496062992125984"/>
  <pageSetup paperSize="8" scale="85" orientation="landscape" verticalDpi="0" r:id="rId1"/>
  <headerFooter>
    <oddHeader>&amp;LRenovation Head Qtrs Lutheral Garden&amp;RPage &amp;P</oddHeader>
  </headerFooter>
</worksheet>
</file>

<file path=xl/worksheets/sheet11.xml><?xml version="1.0" encoding="utf-8"?>
<worksheet xmlns="http://schemas.openxmlformats.org/spreadsheetml/2006/main" xmlns:r="http://schemas.openxmlformats.org/officeDocument/2006/relationships">
  <sheetPr>
    <tabColor rgb="FF00FF00"/>
  </sheetPr>
  <dimension ref="A1:IV114"/>
  <sheetViews>
    <sheetView view="pageBreakPreview" topLeftCell="A45" zoomScale="81" zoomScaleSheetLayoutView="81" workbookViewId="0">
      <selection activeCell="G45" sqref="G45"/>
    </sheetView>
  </sheetViews>
  <sheetFormatPr defaultRowHeight="18.75"/>
  <cols>
    <col min="1" max="1" width="6.28515625" style="124" customWidth="1"/>
    <col min="2" max="2" width="10.85546875" style="125" customWidth="1"/>
    <col min="3" max="3" width="6.42578125" style="126" customWidth="1"/>
    <col min="4" max="4" width="49" style="126" customWidth="1"/>
    <col min="5" max="5" width="8" style="126" customWidth="1"/>
    <col min="6" max="6" width="10.7109375" style="126" customWidth="1"/>
    <col min="7" max="7" width="10.85546875" style="126" customWidth="1"/>
    <col min="8" max="8" width="12.85546875" style="127" customWidth="1"/>
    <col min="9" max="11" width="9.140625" style="126"/>
    <col min="12" max="12" width="68.42578125" style="126" customWidth="1"/>
    <col min="13" max="16" width="9.140625" style="126"/>
    <col min="17" max="17" width="11.28515625" style="126" bestFit="1" customWidth="1"/>
    <col min="18" max="257" width="9.140625" style="126"/>
    <col min="258" max="258" width="14.42578125" style="126" customWidth="1"/>
    <col min="259" max="259" width="9.140625" style="126"/>
    <col min="260" max="260" width="68.85546875" style="126" customWidth="1"/>
    <col min="261" max="261" width="9.140625" style="126"/>
    <col min="262" max="262" width="20.42578125" style="126" customWidth="1"/>
    <col min="263" max="263" width="33.42578125" style="126" customWidth="1"/>
    <col min="264" max="264" width="20.42578125" style="126" customWidth="1"/>
    <col min="265" max="513" width="9.140625" style="126"/>
    <col min="514" max="514" width="14.42578125" style="126" customWidth="1"/>
    <col min="515" max="515" width="9.140625" style="126"/>
    <col min="516" max="516" width="68.85546875" style="126" customWidth="1"/>
    <col min="517" max="517" width="9.140625" style="126"/>
    <col min="518" max="518" width="20.42578125" style="126" customWidth="1"/>
    <col min="519" max="519" width="33.42578125" style="126" customWidth="1"/>
    <col min="520" max="520" width="20.42578125" style="126" customWidth="1"/>
    <col min="521" max="769" width="9.140625" style="126"/>
    <col min="770" max="770" width="14.42578125" style="126" customWidth="1"/>
    <col min="771" max="771" width="9.140625" style="126"/>
    <col min="772" max="772" width="68.85546875" style="126" customWidth="1"/>
    <col min="773" max="773" width="9.140625" style="126"/>
    <col min="774" max="774" width="20.42578125" style="126" customWidth="1"/>
    <col min="775" max="775" width="33.42578125" style="126" customWidth="1"/>
    <col min="776" max="776" width="20.42578125" style="126" customWidth="1"/>
    <col min="777" max="1025" width="9.140625" style="126"/>
    <col min="1026" max="1026" width="14.42578125" style="126" customWidth="1"/>
    <col min="1027" max="1027" width="9.140625" style="126"/>
    <col min="1028" max="1028" width="68.85546875" style="126" customWidth="1"/>
    <col min="1029" max="1029" width="9.140625" style="126"/>
    <col min="1030" max="1030" width="20.42578125" style="126" customWidth="1"/>
    <col min="1031" max="1031" width="33.42578125" style="126" customWidth="1"/>
    <col min="1032" max="1032" width="20.42578125" style="126" customWidth="1"/>
    <col min="1033" max="1281" width="9.140625" style="126"/>
    <col min="1282" max="1282" width="14.42578125" style="126" customWidth="1"/>
    <col min="1283" max="1283" width="9.140625" style="126"/>
    <col min="1284" max="1284" width="68.85546875" style="126" customWidth="1"/>
    <col min="1285" max="1285" width="9.140625" style="126"/>
    <col min="1286" max="1286" width="20.42578125" style="126" customWidth="1"/>
    <col min="1287" max="1287" width="33.42578125" style="126" customWidth="1"/>
    <col min="1288" max="1288" width="20.42578125" style="126" customWidth="1"/>
    <col min="1289" max="1537" width="9.140625" style="126"/>
    <col min="1538" max="1538" width="14.42578125" style="126" customWidth="1"/>
    <col min="1539" max="1539" width="9.140625" style="126"/>
    <col min="1540" max="1540" width="68.85546875" style="126" customWidth="1"/>
    <col min="1541" max="1541" width="9.140625" style="126"/>
    <col min="1542" max="1542" width="20.42578125" style="126" customWidth="1"/>
    <col min="1543" max="1543" width="33.42578125" style="126" customWidth="1"/>
    <col min="1544" max="1544" width="20.42578125" style="126" customWidth="1"/>
    <col min="1545" max="1793" width="9.140625" style="126"/>
    <col min="1794" max="1794" width="14.42578125" style="126" customWidth="1"/>
    <col min="1795" max="1795" width="9.140625" style="126"/>
    <col min="1796" max="1796" width="68.85546875" style="126" customWidth="1"/>
    <col min="1797" max="1797" width="9.140625" style="126"/>
    <col min="1798" max="1798" width="20.42578125" style="126" customWidth="1"/>
    <col min="1799" max="1799" width="33.42578125" style="126" customWidth="1"/>
    <col min="1800" max="1800" width="20.42578125" style="126" customWidth="1"/>
    <col min="1801" max="2049" width="9.140625" style="126"/>
    <col min="2050" max="2050" width="14.42578125" style="126" customWidth="1"/>
    <col min="2051" max="2051" width="9.140625" style="126"/>
    <col min="2052" max="2052" width="68.85546875" style="126" customWidth="1"/>
    <col min="2053" max="2053" width="9.140625" style="126"/>
    <col min="2054" max="2054" width="20.42578125" style="126" customWidth="1"/>
    <col min="2055" max="2055" width="33.42578125" style="126" customWidth="1"/>
    <col min="2056" max="2056" width="20.42578125" style="126" customWidth="1"/>
    <col min="2057" max="2305" width="9.140625" style="126"/>
    <col min="2306" max="2306" width="14.42578125" style="126" customWidth="1"/>
    <col min="2307" max="2307" width="9.140625" style="126"/>
    <col min="2308" max="2308" width="68.85546875" style="126" customWidth="1"/>
    <col min="2309" max="2309" width="9.140625" style="126"/>
    <col min="2310" max="2310" width="20.42578125" style="126" customWidth="1"/>
    <col min="2311" max="2311" width="33.42578125" style="126" customWidth="1"/>
    <col min="2312" max="2312" width="20.42578125" style="126" customWidth="1"/>
    <col min="2313" max="2561" width="9.140625" style="126"/>
    <col min="2562" max="2562" width="14.42578125" style="126" customWidth="1"/>
    <col min="2563" max="2563" width="9.140625" style="126"/>
    <col min="2564" max="2564" width="68.85546875" style="126" customWidth="1"/>
    <col min="2565" max="2565" width="9.140625" style="126"/>
    <col min="2566" max="2566" width="20.42578125" style="126" customWidth="1"/>
    <col min="2567" max="2567" width="33.42578125" style="126" customWidth="1"/>
    <col min="2568" max="2568" width="20.42578125" style="126" customWidth="1"/>
    <col min="2569" max="2817" width="9.140625" style="126"/>
    <col min="2818" max="2818" width="14.42578125" style="126" customWidth="1"/>
    <col min="2819" max="2819" width="9.140625" style="126"/>
    <col min="2820" max="2820" width="68.85546875" style="126" customWidth="1"/>
    <col min="2821" max="2821" width="9.140625" style="126"/>
    <col min="2822" max="2822" width="20.42578125" style="126" customWidth="1"/>
    <col min="2823" max="2823" width="33.42578125" style="126" customWidth="1"/>
    <col min="2824" max="2824" width="20.42578125" style="126" customWidth="1"/>
    <col min="2825" max="3073" width="9.140625" style="126"/>
    <col min="3074" max="3074" width="14.42578125" style="126" customWidth="1"/>
    <col min="3075" max="3075" width="9.140625" style="126"/>
    <col min="3076" max="3076" width="68.85546875" style="126" customWidth="1"/>
    <col min="3077" max="3077" width="9.140625" style="126"/>
    <col min="3078" max="3078" width="20.42578125" style="126" customWidth="1"/>
    <col min="3079" max="3079" width="33.42578125" style="126" customWidth="1"/>
    <col min="3080" max="3080" width="20.42578125" style="126" customWidth="1"/>
    <col min="3081" max="3329" width="9.140625" style="126"/>
    <col min="3330" max="3330" width="14.42578125" style="126" customWidth="1"/>
    <col min="3331" max="3331" width="9.140625" style="126"/>
    <col min="3332" max="3332" width="68.85546875" style="126" customWidth="1"/>
    <col min="3333" max="3333" width="9.140625" style="126"/>
    <col min="3334" max="3334" width="20.42578125" style="126" customWidth="1"/>
    <col min="3335" max="3335" width="33.42578125" style="126" customWidth="1"/>
    <col min="3336" max="3336" width="20.42578125" style="126" customWidth="1"/>
    <col min="3337" max="3585" width="9.140625" style="126"/>
    <col min="3586" max="3586" width="14.42578125" style="126" customWidth="1"/>
    <col min="3587" max="3587" width="9.140625" style="126"/>
    <col min="3588" max="3588" width="68.85546875" style="126" customWidth="1"/>
    <col min="3589" max="3589" width="9.140625" style="126"/>
    <col min="3590" max="3590" width="20.42578125" style="126" customWidth="1"/>
    <col min="3591" max="3591" width="33.42578125" style="126" customWidth="1"/>
    <col min="3592" max="3592" width="20.42578125" style="126" customWidth="1"/>
    <col min="3593" max="3841" width="9.140625" style="126"/>
    <col min="3842" max="3842" width="14.42578125" style="126" customWidth="1"/>
    <col min="3843" max="3843" width="9.140625" style="126"/>
    <col min="3844" max="3844" width="68.85546875" style="126" customWidth="1"/>
    <col min="3845" max="3845" width="9.140625" style="126"/>
    <col min="3846" max="3846" width="20.42578125" style="126" customWidth="1"/>
    <col min="3847" max="3847" width="33.42578125" style="126" customWidth="1"/>
    <col min="3848" max="3848" width="20.42578125" style="126" customWidth="1"/>
    <col min="3849" max="4097" width="9.140625" style="126"/>
    <col min="4098" max="4098" width="14.42578125" style="126" customWidth="1"/>
    <col min="4099" max="4099" width="9.140625" style="126"/>
    <col min="4100" max="4100" width="68.85546875" style="126" customWidth="1"/>
    <col min="4101" max="4101" width="9.140625" style="126"/>
    <col min="4102" max="4102" width="20.42578125" style="126" customWidth="1"/>
    <col min="4103" max="4103" width="33.42578125" style="126" customWidth="1"/>
    <col min="4104" max="4104" width="20.42578125" style="126" customWidth="1"/>
    <col min="4105" max="4353" width="9.140625" style="126"/>
    <col min="4354" max="4354" width="14.42578125" style="126" customWidth="1"/>
    <col min="4355" max="4355" width="9.140625" style="126"/>
    <col min="4356" max="4356" width="68.85546875" style="126" customWidth="1"/>
    <col min="4357" max="4357" width="9.140625" style="126"/>
    <col min="4358" max="4358" width="20.42578125" style="126" customWidth="1"/>
    <col min="4359" max="4359" width="33.42578125" style="126" customWidth="1"/>
    <col min="4360" max="4360" width="20.42578125" style="126" customWidth="1"/>
    <col min="4361" max="4609" width="9.140625" style="126"/>
    <col min="4610" max="4610" width="14.42578125" style="126" customWidth="1"/>
    <col min="4611" max="4611" width="9.140625" style="126"/>
    <col min="4612" max="4612" width="68.85546875" style="126" customWidth="1"/>
    <col min="4613" max="4613" width="9.140625" style="126"/>
    <col min="4614" max="4614" width="20.42578125" style="126" customWidth="1"/>
    <col min="4615" max="4615" width="33.42578125" style="126" customWidth="1"/>
    <col min="4616" max="4616" width="20.42578125" style="126" customWidth="1"/>
    <col min="4617" max="4865" width="9.140625" style="126"/>
    <col min="4866" max="4866" width="14.42578125" style="126" customWidth="1"/>
    <col min="4867" max="4867" width="9.140625" style="126"/>
    <col min="4868" max="4868" width="68.85546875" style="126" customWidth="1"/>
    <col min="4869" max="4869" width="9.140625" style="126"/>
    <col min="4870" max="4870" width="20.42578125" style="126" customWidth="1"/>
    <col min="4871" max="4871" width="33.42578125" style="126" customWidth="1"/>
    <col min="4872" max="4872" width="20.42578125" style="126" customWidth="1"/>
    <col min="4873" max="5121" width="9.140625" style="126"/>
    <col min="5122" max="5122" width="14.42578125" style="126" customWidth="1"/>
    <col min="5123" max="5123" width="9.140625" style="126"/>
    <col min="5124" max="5124" width="68.85546875" style="126" customWidth="1"/>
    <col min="5125" max="5125" width="9.140625" style="126"/>
    <col min="5126" max="5126" width="20.42578125" style="126" customWidth="1"/>
    <col min="5127" max="5127" width="33.42578125" style="126" customWidth="1"/>
    <col min="5128" max="5128" width="20.42578125" style="126" customWidth="1"/>
    <col min="5129" max="5377" width="9.140625" style="126"/>
    <col min="5378" max="5378" width="14.42578125" style="126" customWidth="1"/>
    <col min="5379" max="5379" width="9.140625" style="126"/>
    <col min="5380" max="5380" width="68.85546875" style="126" customWidth="1"/>
    <col min="5381" max="5381" width="9.140625" style="126"/>
    <col min="5382" max="5382" width="20.42578125" style="126" customWidth="1"/>
    <col min="5383" max="5383" width="33.42578125" style="126" customWidth="1"/>
    <col min="5384" max="5384" width="20.42578125" style="126" customWidth="1"/>
    <col min="5385" max="5633" width="9.140625" style="126"/>
    <col min="5634" max="5634" width="14.42578125" style="126" customWidth="1"/>
    <col min="5635" max="5635" width="9.140625" style="126"/>
    <col min="5636" max="5636" width="68.85546875" style="126" customWidth="1"/>
    <col min="5637" max="5637" width="9.140625" style="126"/>
    <col min="5638" max="5638" width="20.42578125" style="126" customWidth="1"/>
    <col min="5639" max="5639" width="33.42578125" style="126" customWidth="1"/>
    <col min="5640" max="5640" width="20.42578125" style="126" customWidth="1"/>
    <col min="5641" max="5889" width="9.140625" style="126"/>
    <col min="5890" max="5890" width="14.42578125" style="126" customWidth="1"/>
    <col min="5891" max="5891" width="9.140625" style="126"/>
    <col min="5892" max="5892" width="68.85546875" style="126" customWidth="1"/>
    <col min="5893" max="5893" width="9.140625" style="126"/>
    <col min="5894" max="5894" width="20.42578125" style="126" customWidth="1"/>
    <col min="5895" max="5895" width="33.42578125" style="126" customWidth="1"/>
    <col min="5896" max="5896" width="20.42578125" style="126" customWidth="1"/>
    <col min="5897" max="6145" width="9.140625" style="126"/>
    <col min="6146" max="6146" width="14.42578125" style="126" customWidth="1"/>
    <col min="6147" max="6147" width="9.140625" style="126"/>
    <col min="6148" max="6148" width="68.85546875" style="126" customWidth="1"/>
    <col min="6149" max="6149" width="9.140625" style="126"/>
    <col min="6150" max="6150" width="20.42578125" style="126" customWidth="1"/>
    <col min="6151" max="6151" width="33.42578125" style="126" customWidth="1"/>
    <col min="6152" max="6152" width="20.42578125" style="126" customWidth="1"/>
    <col min="6153" max="6401" width="9.140625" style="126"/>
    <col min="6402" max="6402" width="14.42578125" style="126" customWidth="1"/>
    <col min="6403" max="6403" width="9.140625" style="126"/>
    <col min="6404" max="6404" width="68.85546875" style="126" customWidth="1"/>
    <col min="6405" max="6405" width="9.140625" style="126"/>
    <col min="6406" max="6406" width="20.42578125" style="126" customWidth="1"/>
    <col min="6407" max="6407" width="33.42578125" style="126" customWidth="1"/>
    <col min="6408" max="6408" width="20.42578125" style="126" customWidth="1"/>
    <col min="6409" max="6657" width="9.140625" style="126"/>
    <col min="6658" max="6658" width="14.42578125" style="126" customWidth="1"/>
    <col min="6659" max="6659" width="9.140625" style="126"/>
    <col min="6660" max="6660" width="68.85546875" style="126" customWidth="1"/>
    <col min="6661" max="6661" width="9.140625" style="126"/>
    <col min="6662" max="6662" width="20.42578125" style="126" customWidth="1"/>
    <col min="6663" max="6663" width="33.42578125" style="126" customWidth="1"/>
    <col min="6664" max="6664" width="20.42578125" style="126" customWidth="1"/>
    <col min="6665" max="6913" width="9.140625" style="126"/>
    <col min="6914" max="6914" width="14.42578125" style="126" customWidth="1"/>
    <col min="6915" max="6915" width="9.140625" style="126"/>
    <col min="6916" max="6916" width="68.85546875" style="126" customWidth="1"/>
    <col min="6917" max="6917" width="9.140625" style="126"/>
    <col min="6918" max="6918" width="20.42578125" style="126" customWidth="1"/>
    <col min="6919" max="6919" width="33.42578125" style="126" customWidth="1"/>
    <col min="6920" max="6920" width="20.42578125" style="126" customWidth="1"/>
    <col min="6921" max="7169" width="9.140625" style="126"/>
    <col min="7170" max="7170" width="14.42578125" style="126" customWidth="1"/>
    <col min="7171" max="7171" width="9.140625" style="126"/>
    <col min="7172" max="7172" width="68.85546875" style="126" customWidth="1"/>
    <col min="7173" max="7173" width="9.140625" style="126"/>
    <col min="7174" max="7174" width="20.42578125" style="126" customWidth="1"/>
    <col min="7175" max="7175" width="33.42578125" style="126" customWidth="1"/>
    <col min="7176" max="7176" width="20.42578125" style="126" customWidth="1"/>
    <col min="7177" max="7425" width="9.140625" style="126"/>
    <col min="7426" max="7426" width="14.42578125" style="126" customWidth="1"/>
    <col min="7427" max="7427" width="9.140625" style="126"/>
    <col min="7428" max="7428" width="68.85546875" style="126" customWidth="1"/>
    <col min="7429" max="7429" width="9.140625" style="126"/>
    <col min="7430" max="7430" width="20.42578125" style="126" customWidth="1"/>
    <col min="7431" max="7431" width="33.42578125" style="126" customWidth="1"/>
    <col min="7432" max="7432" width="20.42578125" style="126" customWidth="1"/>
    <col min="7433" max="7681" width="9.140625" style="126"/>
    <col min="7682" max="7682" width="14.42578125" style="126" customWidth="1"/>
    <col min="7683" max="7683" width="9.140625" style="126"/>
    <col min="7684" max="7684" width="68.85546875" style="126" customWidth="1"/>
    <col min="7685" max="7685" width="9.140625" style="126"/>
    <col min="7686" max="7686" width="20.42578125" style="126" customWidth="1"/>
    <col min="7687" max="7687" width="33.42578125" style="126" customWidth="1"/>
    <col min="7688" max="7688" width="20.42578125" style="126" customWidth="1"/>
    <col min="7689" max="7937" width="9.140625" style="126"/>
    <col min="7938" max="7938" width="14.42578125" style="126" customWidth="1"/>
    <col min="7939" max="7939" width="9.140625" style="126"/>
    <col min="7940" max="7940" width="68.85546875" style="126" customWidth="1"/>
    <col min="7941" max="7941" width="9.140625" style="126"/>
    <col min="7942" max="7942" width="20.42578125" style="126" customWidth="1"/>
    <col min="7943" max="7943" width="33.42578125" style="126" customWidth="1"/>
    <col min="7944" max="7944" width="20.42578125" style="126" customWidth="1"/>
    <col min="7945" max="8193" width="9.140625" style="126"/>
    <col min="8194" max="8194" width="14.42578125" style="126" customWidth="1"/>
    <col min="8195" max="8195" width="9.140625" style="126"/>
    <col min="8196" max="8196" width="68.85546875" style="126" customWidth="1"/>
    <col min="8197" max="8197" width="9.140625" style="126"/>
    <col min="8198" max="8198" width="20.42578125" style="126" customWidth="1"/>
    <col min="8199" max="8199" width="33.42578125" style="126" customWidth="1"/>
    <col min="8200" max="8200" width="20.42578125" style="126" customWidth="1"/>
    <col min="8201" max="8449" width="9.140625" style="126"/>
    <col min="8450" max="8450" width="14.42578125" style="126" customWidth="1"/>
    <col min="8451" max="8451" width="9.140625" style="126"/>
    <col min="8452" max="8452" width="68.85546875" style="126" customWidth="1"/>
    <col min="8453" max="8453" width="9.140625" style="126"/>
    <col min="8454" max="8454" width="20.42578125" style="126" customWidth="1"/>
    <col min="8455" max="8455" width="33.42578125" style="126" customWidth="1"/>
    <col min="8456" max="8456" width="20.42578125" style="126" customWidth="1"/>
    <col min="8457" max="8705" width="9.140625" style="126"/>
    <col min="8706" max="8706" width="14.42578125" style="126" customWidth="1"/>
    <col min="8707" max="8707" width="9.140625" style="126"/>
    <col min="8708" max="8708" width="68.85546875" style="126" customWidth="1"/>
    <col min="8709" max="8709" width="9.140625" style="126"/>
    <col min="8710" max="8710" width="20.42578125" style="126" customWidth="1"/>
    <col min="8711" max="8711" width="33.42578125" style="126" customWidth="1"/>
    <col min="8712" max="8712" width="20.42578125" style="126" customWidth="1"/>
    <col min="8713" max="8961" width="9.140625" style="126"/>
    <col min="8962" max="8962" width="14.42578125" style="126" customWidth="1"/>
    <col min="8963" max="8963" width="9.140625" style="126"/>
    <col min="8964" max="8964" width="68.85546875" style="126" customWidth="1"/>
    <col min="8965" max="8965" width="9.140625" style="126"/>
    <col min="8966" max="8966" width="20.42578125" style="126" customWidth="1"/>
    <col min="8967" max="8967" width="33.42578125" style="126" customWidth="1"/>
    <col min="8968" max="8968" width="20.42578125" style="126" customWidth="1"/>
    <col min="8969" max="9217" width="9.140625" style="126"/>
    <col min="9218" max="9218" width="14.42578125" style="126" customWidth="1"/>
    <col min="9219" max="9219" width="9.140625" style="126"/>
    <col min="9220" max="9220" width="68.85546875" style="126" customWidth="1"/>
    <col min="9221" max="9221" width="9.140625" style="126"/>
    <col min="9222" max="9222" width="20.42578125" style="126" customWidth="1"/>
    <col min="9223" max="9223" width="33.42578125" style="126" customWidth="1"/>
    <col min="9224" max="9224" width="20.42578125" style="126" customWidth="1"/>
    <col min="9225" max="9473" width="9.140625" style="126"/>
    <col min="9474" max="9474" width="14.42578125" style="126" customWidth="1"/>
    <col min="9475" max="9475" width="9.140625" style="126"/>
    <col min="9476" max="9476" width="68.85546875" style="126" customWidth="1"/>
    <col min="9477" max="9477" width="9.140625" style="126"/>
    <col min="9478" max="9478" width="20.42578125" style="126" customWidth="1"/>
    <col min="9479" max="9479" width="33.42578125" style="126" customWidth="1"/>
    <col min="9480" max="9480" width="20.42578125" style="126" customWidth="1"/>
    <col min="9481" max="9729" width="9.140625" style="126"/>
    <col min="9730" max="9730" width="14.42578125" style="126" customWidth="1"/>
    <col min="9731" max="9731" width="9.140625" style="126"/>
    <col min="9732" max="9732" width="68.85546875" style="126" customWidth="1"/>
    <col min="9733" max="9733" width="9.140625" style="126"/>
    <col min="9734" max="9734" width="20.42578125" style="126" customWidth="1"/>
    <col min="9735" max="9735" width="33.42578125" style="126" customWidth="1"/>
    <col min="9736" max="9736" width="20.42578125" style="126" customWidth="1"/>
    <col min="9737" max="9985" width="9.140625" style="126"/>
    <col min="9986" max="9986" width="14.42578125" style="126" customWidth="1"/>
    <col min="9987" max="9987" width="9.140625" style="126"/>
    <col min="9988" max="9988" width="68.85546875" style="126" customWidth="1"/>
    <col min="9989" max="9989" width="9.140625" style="126"/>
    <col min="9990" max="9990" width="20.42578125" style="126" customWidth="1"/>
    <col min="9991" max="9991" width="33.42578125" style="126" customWidth="1"/>
    <col min="9992" max="9992" width="20.42578125" style="126" customWidth="1"/>
    <col min="9993" max="10241" width="9.140625" style="126"/>
    <col min="10242" max="10242" width="14.42578125" style="126" customWidth="1"/>
    <col min="10243" max="10243" width="9.140625" style="126"/>
    <col min="10244" max="10244" width="68.85546875" style="126" customWidth="1"/>
    <col min="10245" max="10245" width="9.140625" style="126"/>
    <col min="10246" max="10246" width="20.42578125" style="126" customWidth="1"/>
    <col min="10247" max="10247" width="33.42578125" style="126" customWidth="1"/>
    <col min="10248" max="10248" width="20.42578125" style="126" customWidth="1"/>
    <col min="10249" max="10497" width="9.140625" style="126"/>
    <col min="10498" max="10498" width="14.42578125" style="126" customWidth="1"/>
    <col min="10499" max="10499" width="9.140625" style="126"/>
    <col min="10500" max="10500" width="68.85546875" style="126" customWidth="1"/>
    <col min="10501" max="10501" width="9.140625" style="126"/>
    <col min="10502" max="10502" width="20.42578125" style="126" customWidth="1"/>
    <col min="10503" max="10503" width="33.42578125" style="126" customWidth="1"/>
    <col min="10504" max="10504" width="20.42578125" style="126" customWidth="1"/>
    <col min="10505" max="10753" width="9.140625" style="126"/>
    <col min="10754" max="10754" width="14.42578125" style="126" customWidth="1"/>
    <col min="10755" max="10755" width="9.140625" style="126"/>
    <col min="10756" max="10756" width="68.85546875" style="126" customWidth="1"/>
    <col min="10757" max="10757" width="9.140625" style="126"/>
    <col min="10758" max="10758" width="20.42578125" style="126" customWidth="1"/>
    <col min="10759" max="10759" width="33.42578125" style="126" customWidth="1"/>
    <col min="10760" max="10760" width="20.42578125" style="126" customWidth="1"/>
    <col min="10761" max="11009" width="9.140625" style="126"/>
    <col min="11010" max="11010" width="14.42578125" style="126" customWidth="1"/>
    <col min="11011" max="11011" width="9.140625" style="126"/>
    <col min="11012" max="11012" width="68.85546875" style="126" customWidth="1"/>
    <col min="11013" max="11013" width="9.140625" style="126"/>
    <col min="11014" max="11014" width="20.42578125" style="126" customWidth="1"/>
    <col min="11015" max="11015" width="33.42578125" style="126" customWidth="1"/>
    <col min="11016" max="11016" width="20.42578125" style="126" customWidth="1"/>
    <col min="11017" max="11265" width="9.140625" style="126"/>
    <col min="11266" max="11266" width="14.42578125" style="126" customWidth="1"/>
    <col min="11267" max="11267" width="9.140625" style="126"/>
    <col min="11268" max="11268" width="68.85546875" style="126" customWidth="1"/>
    <col min="11269" max="11269" width="9.140625" style="126"/>
    <col min="11270" max="11270" width="20.42578125" style="126" customWidth="1"/>
    <col min="11271" max="11271" width="33.42578125" style="126" customWidth="1"/>
    <col min="11272" max="11272" width="20.42578125" style="126" customWidth="1"/>
    <col min="11273" max="11521" width="9.140625" style="126"/>
    <col min="11522" max="11522" width="14.42578125" style="126" customWidth="1"/>
    <col min="11523" max="11523" width="9.140625" style="126"/>
    <col min="11524" max="11524" width="68.85546875" style="126" customWidth="1"/>
    <col min="11525" max="11525" width="9.140625" style="126"/>
    <col min="11526" max="11526" width="20.42578125" style="126" customWidth="1"/>
    <col min="11527" max="11527" width="33.42578125" style="126" customWidth="1"/>
    <col min="11528" max="11528" width="20.42578125" style="126" customWidth="1"/>
    <col min="11529" max="11777" width="9.140625" style="126"/>
    <col min="11778" max="11778" width="14.42578125" style="126" customWidth="1"/>
    <col min="11779" max="11779" width="9.140625" style="126"/>
    <col min="11780" max="11780" width="68.85546875" style="126" customWidth="1"/>
    <col min="11781" max="11781" width="9.140625" style="126"/>
    <col min="11782" max="11782" width="20.42578125" style="126" customWidth="1"/>
    <col min="11783" max="11783" width="33.42578125" style="126" customWidth="1"/>
    <col min="11784" max="11784" width="20.42578125" style="126" customWidth="1"/>
    <col min="11785" max="12033" width="9.140625" style="126"/>
    <col min="12034" max="12034" width="14.42578125" style="126" customWidth="1"/>
    <col min="12035" max="12035" width="9.140625" style="126"/>
    <col min="12036" max="12036" width="68.85546875" style="126" customWidth="1"/>
    <col min="12037" max="12037" width="9.140625" style="126"/>
    <col min="12038" max="12038" width="20.42578125" style="126" customWidth="1"/>
    <col min="12039" max="12039" width="33.42578125" style="126" customWidth="1"/>
    <col min="12040" max="12040" width="20.42578125" style="126" customWidth="1"/>
    <col min="12041" max="12289" width="9.140625" style="126"/>
    <col min="12290" max="12290" width="14.42578125" style="126" customWidth="1"/>
    <col min="12291" max="12291" width="9.140625" style="126"/>
    <col min="12292" max="12292" width="68.85546875" style="126" customWidth="1"/>
    <col min="12293" max="12293" width="9.140625" style="126"/>
    <col min="12294" max="12294" width="20.42578125" style="126" customWidth="1"/>
    <col min="12295" max="12295" width="33.42578125" style="126" customWidth="1"/>
    <col min="12296" max="12296" width="20.42578125" style="126" customWidth="1"/>
    <col min="12297" max="12545" width="9.140625" style="126"/>
    <col min="12546" max="12546" width="14.42578125" style="126" customWidth="1"/>
    <col min="12547" max="12547" width="9.140625" style="126"/>
    <col min="12548" max="12548" width="68.85546875" style="126" customWidth="1"/>
    <col min="12549" max="12549" width="9.140625" style="126"/>
    <col min="12550" max="12550" width="20.42578125" style="126" customWidth="1"/>
    <col min="12551" max="12551" width="33.42578125" style="126" customWidth="1"/>
    <col min="12552" max="12552" width="20.42578125" style="126" customWidth="1"/>
    <col min="12553" max="12801" width="9.140625" style="126"/>
    <col min="12802" max="12802" width="14.42578125" style="126" customWidth="1"/>
    <col min="12803" max="12803" width="9.140625" style="126"/>
    <col min="12804" max="12804" width="68.85546875" style="126" customWidth="1"/>
    <col min="12805" max="12805" width="9.140625" style="126"/>
    <col min="12806" max="12806" width="20.42578125" style="126" customWidth="1"/>
    <col min="12807" max="12807" width="33.42578125" style="126" customWidth="1"/>
    <col min="12808" max="12808" width="20.42578125" style="126" customWidth="1"/>
    <col min="12809" max="13057" width="9.140625" style="126"/>
    <col min="13058" max="13058" width="14.42578125" style="126" customWidth="1"/>
    <col min="13059" max="13059" width="9.140625" style="126"/>
    <col min="13060" max="13060" width="68.85546875" style="126" customWidth="1"/>
    <col min="13061" max="13061" width="9.140625" style="126"/>
    <col min="13062" max="13062" width="20.42578125" style="126" customWidth="1"/>
    <col min="13063" max="13063" width="33.42578125" style="126" customWidth="1"/>
    <col min="13064" max="13064" width="20.42578125" style="126" customWidth="1"/>
    <col min="13065" max="13313" width="9.140625" style="126"/>
    <col min="13314" max="13314" width="14.42578125" style="126" customWidth="1"/>
    <col min="13315" max="13315" width="9.140625" style="126"/>
    <col min="13316" max="13316" width="68.85546875" style="126" customWidth="1"/>
    <col min="13317" max="13317" width="9.140625" style="126"/>
    <col min="13318" max="13318" width="20.42578125" style="126" customWidth="1"/>
    <col min="13319" max="13319" width="33.42578125" style="126" customWidth="1"/>
    <col min="13320" max="13320" width="20.42578125" style="126" customWidth="1"/>
    <col min="13321" max="13569" width="9.140625" style="126"/>
    <col min="13570" max="13570" width="14.42578125" style="126" customWidth="1"/>
    <col min="13571" max="13571" width="9.140625" style="126"/>
    <col min="13572" max="13572" width="68.85546875" style="126" customWidth="1"/>
    <col min="13573" max="13573" width="9.140625" style="126"/>
    <col min="13574" max="13574" width="20.42578125" style="126" customWidth="1"/>
    <col min="13575" max="13575" width="33.42578125" style="126" customWidth="1"/>
    <col min="13576" max="13576" width="20.42578125" style="126" customWidth="1"/>
    <col min="13577" max="13825" width="9.140625" style="126"/>
    <col min="13826" max="13826" width="14.42578125" style="126" customWidth="1"/>
    <col min="13827" max="13827" width="9.140625" style="126"/>
    <col min="13828" max="13828" width="68.85546875" style="126" customWidth="1"/>
    <col min="13829" max="13829" width="9.140625" style="126"/>
    <col min="13830" max="13830" width="20.42578125" style="126" customWidth="1"/>
    <col min="13831" max="13831" width="33.42578125" style="126" customWidth="1"/>
    <col min="13832" max="13832" width="20.42578125" style="126" customWidth="1"/>
    <col min="13833" max="14081" width="9.140625" style="126"/>
    <col min="14082" max="14082" width="14.42578125" style="126" customWidth="1"/>
    <col min="14083" max="14083" width="9.140625" style="126"/>
    <col min="14084" max="14084" width="68.85546875" style="126" customWidth="1"/>
    <col min="14085" max="14085" width="9.140625" style="126"/>
    <col min="14086" max="14086" width="20.42578125" style="126" customWidth="1"/>
    <col min="14087" max="14087" width="33.42578125" style="126" customWidth="1"/>
    <col min="14088" max="14088" width="20.42578125" style="126" customWidth="1"/>
    <col min="14089" max="14337" width="9.140625" style="126"/>
    <col min="14338" max="14338" width="14.42578125" style="126" customWidth="1"/>
    <col min="14339" max="14339" width="9.140625" style="126"/>
    <col min="14340" max="14340" width="68.85546875" style="126" customWidth="1"/>
    <col min="14341" max="14341" width="9.140625" style="126"/>
    <col min="14342" max="14342" width="20.42578125" style="126" customWidth="1"/>
    <col min="14343" max="14343" width="33.42578125" style="126" customWidth="1"/>
    <col min="14344" max="14344" width="20.42578125" style="126" customWidth="1"/>
    <col min="14345" max="14593" width="9.140625" style="126"/>
    <col min="14594" max="14594" width="14.42578125" style="126" customWidth="1"/>
    <col min="14595" max="14595" width="9.140625" style="126"/>
    <col min="14596" max="14596" width="68.85546875" style="126" customWidth="1"/>
    <col min="14597" max="14597" width="9.140625" style="126"/>
    <col min="14598" max="14598" width="20.42578125" style="126" customWidth="1"/>
    <col min="14599" max="14599" width="33.42578125" style="126" customWidth="1"/>
    <col min="14600" max="14600" width="20.42578125" style="126" customWidth="1"/>
    <col min="14601" max="14849" width="9.140625" style="126"/>
    <col min="14850" max="14850" width="14.42578125" style="126" customWidth="1"/>
    <col min="14851" max="14851" width="9.140625" style="126"/>
    <col min="14852" max="14852" width="68.85546875" style="126" customWidth="1"/>
    <col min="14853" max="14853" width="9.140625" style="126"/>
    <col min="14854" max="14854" width="20.42578125" style="126" customWidth="1"/>
    <col min="14855" max="14855" width="33.42578125" style="126" customWidth="1"/>
    <col min="14856" max="14856" width="20.42578125" style="126" customWidth="1"/>
    <col min="14857" max="15105" width="9.140625" style="126"/>
    <col min="15106" max="15106" width="14.42578125" style="126" customWidth="1"/>
    <col min="15107" max="15107" width="9.140625" style="126"/>
    <col min="15108" max="15108" width="68.85546875" style="126" customWidth="1"/>
    <col min="15109" max="15109" width="9.140625" style="126"/>
    <col min="15110" max="15110" width="20.42578125" style="126" customWidth="1"/>
    <col min="15111" max="15111" width="33.42578125" style="126" customWidth="1"/>
    <col min="15112" max="15112" width="20.42578125" style="126" customWidth="1"/>
    <col min="15113" max="15361" width="9.140625" style="126"/>
    <col min="15362" max="15362" width="14.42578125" style="126" customWidth="1"/>
    <col min="15363" max="15363" width="9.140625" style="126"/>
    <col min="15364" max="15364" width="68.85546875" style="126" customWidth="1"/>
    <col min="15365" max="15365" width="9.140625" style="126"/>
    <col min="15366" max="15366" width="20.42578125" style="126" customWidth="1"/>
    <col min="15367" max="15367" width="33.42578125" style="126" customWidth="1"/>
    <col min="15368" max="15368" width="20.42578125" style="126" customWidth="1"/>
    <col min="15369" max="15617" width="9.140625" style="126"/>
    <col min="15618" max="15618" width="14.42578125" style="126" customWidth="1"/>
    <col min="15619" max="15619" width="9.140625" style="126"/>
    <col min="15620" max="15620" width="68.85546875" style="126" customWidth="1"/>
    <col min="15621" max="15621" width="9.140625" style="126"/>
    <col min="15622" max="15622" width="20.42578125" style="126" customWidth="1"/>
    <col min="15623" max="15623" width="33.42578125" style="126" customWidth="1"/>
    <col min="15624" max="15624" width="20.42578125" style="126" customWidth="1"/>
    <col min="15625" max="15873" width="9.140625" style="126"/>
    <col min="15874" max="15874" width="14.42578125" style="126" customWidth="1"/>
    <col min="15875" max="15875" width="9.140625" style="126"/>
    <col min="15876" max="15876" width="68.85546875" style="126" customWidth="1"/>
    <col min="15877" max="15877" width="9.140625" style="126"/>
    <col min="15878" max="15878" width="20.42578125" style="126" customWidth="1"/>
    <col min="15879" max="15879" width="33.42578125" style="126" customWidth="1"/>
    <col min="15880" max="15880" width="20.42578125" style="126" customWidth="1"/>
    <col min="15881" max="16129" width="9.140625" style="126"/>
    <col min="16130" max="16130" width="14.42578125" style="126" customWidth="1"/>
    <col min="16131" max="16131" width="9.140625" style="126"/>
    <col min="16132" max="16132" width="68.85546875" style="126" customWidth="1"/>
    <col min="16133" max="16133" width="9.140625" style="126"/>
    <col min="16134" max="16134" width="20.42578125" style="126" customWidth="1"/>
    <col min="16135" max="16135" width="33.42578125" style="126" customWidth="1"/>
    <col min="16136" max="16136" width="20.42578125" style="126" customWidth="1"/>
    <col min="16137" max="16384" width="9.140625" style="126"/>
  </cols>
  <sheetData>
    <row r="1" spans="1:8" ht="27.75" customHeight="1"/>
    <row r="2" spans="1:8" ht="57" customHeight="1">
      <c r="A2" s="667" t="str">
        <f>'New Com Abst'!A3:G3</f>
        <v>Name of Work: Renovation of  Armed Police Head quarters at Lutheral Garden in Chennai City</v>
      </c>
      <c r="B2" s="667"/>
      <c r="C2" s="667"/>
      <c r="D2" s="667"/>
      <c r="E2" s="667"/>
      <c r="F2" s="667"/>
      <c r="G2" s="667"/>
      <c r="H2" s="667"/>
    </row>
    <row r="3" spans="1:8" ht="21" customHeight="1">
      <c r="A3" s="668" t="s">
        <v>285</v>
      </c>
      <c r="B3" s="668"/>
      <c r="C3" s="668"/>
      <c r="D3" s="668"/>
      <c r="E3" s="668"/>
      <c r="F3" s="668"/>
      <c r="G3" s="668"/>
      <c r="H3" s="668"/>
    </row>
    <row r="4" spans="1:8" ht="72" customHeight="1">
      <c r="A4" s="128" t="s">
        <v>286</v>
      </c>
      <c r="B4" s="128" t="s">
        <v>287</v>
      </c>
      <c r="C4" s="129" t="s">
        <v>288</v>
      </c>
      <c r="D4" s="129" t="s">
        <v>289</v>
      </c>
      <c r="E4" s="130" t="s">
        <v>290</v>
      </c>
      <c r="F4" s="130" t="s">
        <v>291</v>
      </c>
      <c r="G4" s="130" t="s">
        <v>292</v>
      </c>
      <c r="H4" s="130" t="s">
        <v>293</v>
      </c>
    </row>
    <row r="5" spans="1:8" s="134" customFormat="1" ht="18.75" customHeight="1">
      <c r="A5" s="131">
        <v>1</v>
      </c>
      <c r="B5" s="132">
        <v>2</v>
      </c>
      <c r="C5" s="132">
        <v>3</v>
      </c>
      <c r="D5" s="133">
        <v>4</v>
      </c>
      <c r="E5" s="133">
        <v>5</v>
      </c>
      <c r="F5" s="133">
        <v>6</v>
      </c>
      <c r="G5" s="133">
        <v>7</v>
      </c>
      <c r="H5" s="133">
        <v>8</v>
      </c>
    </row>
    <row r="6" spans="1:8" s="141" customFormat="1" ht="261" customHeight="1">
      <c r="A6" s="135">
        <v>1</v>
      </c>
      <c r="B6" s="136">
        <v>1.1000000000000001</v>
      </c>
      <c r="C6" s="137"/>
      <c r="D6" s="138" t="s">
        <v>294</v>
      </c>
      <c r="E6" s="139" t="s">
        <v>295</v>
      </c>
      <c r="F6" s="137"/>
      <c r="G6" s="140" t="s">
        <v>296</v>
      </c>
      <c r="H6" s="137"/>
    </row>
    <row r="7" spans="1:8" s="167" customFormat="1" ht="166.5" customHeight="1">
      <c r="A7" s="131">
        <v>2</v>
      </c>
      <c r="B7" s="164">
        <v>3.1</v>
      </c>
      <c r="C7" s="151"/>
      <c r="D7" s="172" t="s">
        <v>356</v>
      </c>
      <c r="E7" s="164">
        <v>28</v>
      </c>
      <c r="F7" s="164"/>
      <c r="G7" s="173" t="s">
        <v>357</v>
      </c>
      <c r="H7" s="166"/>
    </row>
    <row r="8" spans="1:8" s="141" customFormat="1" ht="205.5" customHeight="1">
      <c r="A8" s="131">
        <v>3</v>
      </c>
      <c r="B8" s="88">
        <v>9.1999999999999993</v>
      </c>
      <c r="C8" s="149"/>
      <c r="D8" s="150" t="s">
        <v>358</v>
      </c>
      <c r="E8" s="140" t="s">
        <v>297</v>
      </c>
      <c r="F8" s="149"/>
      <c r="G8" s="140" t="s">
        <v>296</v>
      </c>
      <c r="H8" s="149"/>
    </row>
    <row r="9" spans="1:8" s="141" customFormat="1" ht="182.25" customHeight="1">
      <c r="A9" s="135">
        <v>4</v>
      </c>
      <c r="B9" s="136">
        <v>21.2</v>
      </c>
      <c r="C9" s="137"/>
      <c r="D9" s="162" t="s">
        <v>300</v>
      </c>
      <c r="E9" s="139" t="s">
        <v>301</v>
      </c>
      <c r="F9" s="137"/>
      <c r="G9" s="140" t="s">
        <v>296</v>
      </c>
      <c r="H9" s="137"/>
    </row>
    <row r="10" spans="1:8" s="141" customFormat="1" ht="76.5" customHeight="1">
      <c r="A10" s="135">
        <v>5</v>
      </c>
      <c r="B10" s="136"/>
      <c r="C10" s="137"/>
      <c r="D10" s="163" t="s">
        <v>260</v>
      </c>
      <c r="E10" s="139"/>
      <c r="F10" s="137"/>
      <c r="G10" s="140" t="s">
        <v>296</v>
      </c>
      <c r="H10" s="137"/>
    </row>
    <row r="11" spans="1:8" s="148" customFormat="1" ht="169.5" customHeight="1">
      <c r="A11" s="142">
        <v>6</v>
      </c>
      <c r="B11" s="169">
        <v>30</v>
      </c>
      <c r="C11" s="144"/>
      <c r="D11" s="45" t="s">
        <v>102</v>
      </c>
      <c r="E11" s="147" t="s">
        <v>397</v>
      </c>
      <c r="F11" s="170"/>
      <c r="G11" s="334" t="s">
        <v>303</v>
      </c>
      <c r="H11" s="144"/>
    </row>
    <row r="12" spans="1:8" s="148" customFormat="1" ht="171.75" customHeight="1">
      <c r="A12" s="142">
        <v>7</v>
      </c>
      <c r="B12" s="169">
        <v>31</v>
      </c>
      <c r="C12" s="144"/>
      <c r="D12" s="145" t="s">
        <v>304</v>
      </c>
      <c r="E12" s="147" t="s">
        <v>305</v>
      </c>
      <c r="F12" s="170"/>
      <c r="G12" s="160" t="s">
        <v>299</v>
      </c>
      <c r="H12" s="144"/>
    </row>
    <row r="13" spans="1:8" s="161" customFormat="1" ht="232.5" customHeight="1">
      <c r="A13" s="155">
        <v>8</v>
      </c>
      <c r="B13" s="158">
        <v>32.1</v>
      </c>
      <c r="C13" s="159"/>
      <c r="D13" s="157" t="s">
        <v>306</v>
      </c>
      <c r="E13" s="158" t="s">
        <v>307</v>
      </c>
      <c r="F13" s="159"/>
      <c r="G13" s="171" t="s">
        <v>303</v>
      </c>
      <c r="H13" s="156"/>
    </row>
    <row r="14" spans="1:8" s="141" customFormat="1" ht="114" customHeight="1">
      <c r="A14" s="135">
        <v>9</v>
      </c>
      <c r="B14" s="168">
        <v>33</v>
      </c>
      <c r="C14" s="137"/>
      <c r="D14" s="138" t="s">
        <v>17</v>
      </c>
      <c r="E14" s="139" t="s">
        <v>308</v>
      </c>
      <c r="F14" s="137"/>
      <c r="G14" s="140" t="s">
        <v>298</v>
      </c>
      <c r="H14" s="137"/>
    </row>
    <row r="15" spans="1:8" s="167" customFormat="1" ht="135" customHeight="1">
      <c r="A15" s="131">
        <v>10</v>
      </c>
      <c r="B15" s="164">
        <v>35</v>
      </c>
      <c r="C15" s="165"/>
      <c r="D15" s="172" t="s">
        <v>309</v>
      </c>
      <c r="E15" s="164" t="s">
        <v>308</v>
      </c>
      <c r="F15" s="165"/>
      <c r="G15" s="173" t="s">
        <v>303</v>
      </c>
      <c r="H15" s="166"/>
    </row>
    <row r="16" spans="1:8" s="141" customFormat="1" ht="78" customHeight="1">
      <c r="A16" s="135">
        <v>11</v>
      </c>
      <c r="B16" s="174">
        <v>39</v>
      </c>
      <c r="C16" s="137"/>
      <c r="D16" s="138" t="s">
        <v>142</v>
      </c>
      <c r="E16" s="139"/>
      <c r="F16" s="137"/>
      <c r="G16" s="140" t="s">
        <v>310</v>
      </c>
      <c r="H16" s="137"/>
    </row>
    <row r="17" spans="1:8" s="141" customFormat="1" ht="180.75" customHeight="1">
      <c r="A17" s="135">
        <v>12</v>
      </c>
      <c r="B17" s="174">
        <v>41</v>
      </c>
      <c r="C17" s="137"/>
      <c r="D17" s="175" t="s">
        <v>46</v>
      </c>
      <c r="E17" s="139" t="s">
        <v>311</v>
      </c>
      <c r="F17" s="137"/>
      <c r="G17" s="140" t="s">
        <v>298</v>
      </c>
      <c r="H17" s="137"/>
    </row>
    <row r="18" spans="1:8" s="141" customFormat="1" ht="147.75" customHeight="1">
      <c r="A18" s="135">
        <v>13</v>
      </c>
      <c r="B18" s="136">
        <v>55.2</v>
      </c>
      <c r="C18" s="137"/>
      <c r="D18" s="138" t="s">
        <v>314</v>
      </c>
      <c r="E18" s="139"/>
      <c r="F18" s="137"/>
      <c r="G18" s="177" t="s">
        <v>313</v>
      </c>
      <c r="H18" s="137"/>
    </row>
    <row r="19" spans="1:8" s="141" customFormat="1" ht="100.5" customHeight="1">
      <c r="A19" s="135">
        <v>14</v>
      </c>
      <c r="B19" s="168">
        <v>74</v>
      </c>
      <c r="C19" s="137"/>
      <c r="D19" s="138" t="s">
        <v>446</v>
      </c>
      <c r="E19" s="139"/>
      <c r="F19" s="137"/>
      <c r="G19" s="179" t="s">
        <v>302</v>
      </c>
      <c r="H19" s="137"/>
    </row>
    <row r="20" spans="1:8" s="141" customFormat="1" ht="222" customHeight="1">
      <c r="A20" s="135">
        <v>15</v>
      </c>
      <c r="B20" s="168">
        <v>238</v>
      </c>
      <c r="C20" s="137"/>
      <c r="D20" s="138" t="s">
        <v>447</v>
      </c>
      <c r="E20" s="181"/>
      <c r="F20" s="137"/>
      <c r="G20" s="179" t="s">
        <v>317</v>
      </c>
      <c r="H20" s="137"/>
    </row>
    <row r="21" spans="1:8" s="141" customFormat="1">
      <c r="A21" s="669" t="s">
        <v>285</v>
      </c>
      <c r="B21" s="670"/>
      <c r="C21" s="670"/>
      <c r="D21" s="670"/>
      <c r="E21" s="670"/>
      <c r="F21" s="670"/>
      <c r="G21" s="670"/>
      <c r="H21" s="671"/>
    </row>
    <row r="22" spans="1:8" s="188" customFormat="1" ht="131.25">
      <c r="A22" s="131">
        <v>16</v>
      </c>
      <c r="B22" s="186">
        <v>2.15</v>
      </c>
      <c r="C22" s="131"/>
      <c r="D22" s="187" t="s">
        <v>318</v>
      </c>
      <c r="E22" s="131"/>
      <c r="F22" s="131"/>
      <c r="G22" s="131" t="s">
        <v>296</v>
      </c>
      <c r="H22" s="131"/>
    </row>
    <row r="23" spans="1:8" ht="409.5" customHeight="1">
      <c r="A23" s="183">
        <v>17</v>
      </c>
      <c r="B23" s="192" t="s">
        <v>186</v>
      </c>
      <c r="C23" s="193"/>
      <c r="D23" s="672" t="s">
        <v>319</v>
      </c>
      <c r="E23" s="194">
        <v>30</v>
      </c>
      <c r="F23" s="195"/>
      <c r="G23" s="196" t="s">
        <v>296</v>
      </c>
      <c r="H23" s="196"/>
    </row>
    <row r="24" spans="1:8" ht="153" customHeight="1">
      <c r="A24" s="185"/>
      <c r="B24" s="197"/>
      <c r="C24" s="198"/>
      <c r="D24" s="673"/>
      <c r="E24" s="199"/>
      <c r="F24" s="200"/>
      <c r="G24" s="201"/>
      <c r="H24" s="202"/>
    </row>
    <row r="25" spans="1:8" ht="78.75">
      <c r="A25" s="131">
        <v>18</v>
      </c>
      <c r="B25" s="88"/>
      <c r="C25" s="178"/>
      <c r="D25" s="40" t="s">
        <v>320</v>
      </c>
      <c r="E25" s="133"/>
      <c r="F25" s="203"/>
      <c r="G25" s="204" t="s">
        <v>296</v>
      </c>
      <c r="H25" s="203"/>
    </row>
    <row r="26" spans="1:8" ht="78.75">
      <c r="A26" s="131">
        <v>19</v>
      </c>
      <c r="B26" s="88"/>
      <c r="C26" s="178"/>
      <c r="D26" s="40" t="s">
        <v>321</v>
      </c>
      <c r="E26" s="133"/>
      <c r="F26" s="203"/>
      <c r="G26" s="160" t="s">
        <v>296</v>
      </c>
      <c r="H26" s="203"/>
    </row>
    <row r="27" spans="1:8" ht="80.099999999999994" customHeight="1">
      <c r="A27" s="131">
        <v>20</v>
      </c>
      <c r="B27" s="88"/>
      <c r="C27" s="178"/>
      <c r="D27" s="40" t="s">
        <v>322</v>
      </c>
      <c r="E27" s="133"/>
      <c r="F27" s="203"/>
      <c r="G27" s="160" t="s">
        <v>296</v>
      </c>
      <c r="H27" s="203"/>
    </row>
    <row r="28" spans="1:8" ht="78.75">
      <c r="A28" s="131">
        <v>21</v>
      </c>
      <c r="B28" s="88"/>
      <c r="C28" s="178"/>
      <c r="D28" s="205" t="s">
        <v>323</v>
      </c>
      <c r="E28" s="182"/>
      <c r="F28" s="206"/>
      <c r="G28" s="160" t="s">
        <v>296</v>
      </c>
      <c r="H28" s="203"/>
    </row>
    <row r="29" spans="1:8" ht="80.099999999999994" customHeight="1">
      <c r="A29" s="131">
        <v>22</v>
      </c>
      <c r="B29" s="88"/>
      <c r="C29" s="178"/>
      <c r="D29" s="205" t="s">
        <v>359</v>
      </c>
      <c r="E29" s="182"/>
      <c r="F29" s="206"/>
      <c r="G29" s="160" t="s">
        <v>296</v>
      </c>
      <c r="H29" s="203"/>
    </row>
    <row r="30" spans="1:8" ht="296.25" customHeight="1">
      <c r="A30" s="131">
        <v>23</v>
      </c>
      <c r="B30" s="88">
        <v>18.100000000000001</v>
      </c>
      <c r="C30" s="207"/>
      <c r="D30" s="514" t="s">
        <v>448</v>
      </c>
      <c r="E30" s="204" t="s">
        <v>324</v>
      </c>
      <c r="F30" s="208"/>
      <c r="G30" s="208"/>
      <c r="H30" s="208"/>
    </row>
    <row r="31" spans="1:8" ht="79.5" customHeight="1">
      <c r="A31" s="131"/>
      <c r="B31" s="186"/>
      <c r="C31" s="207"/>
      <c r="D31" s="40" t="s">
        <v>325</v>
      </c>
      <c r="E31" s="204"/>
      <c r="F31" s="208"/>
      <c r="G31" s="204" t="s">
        <v>316</v>
      </c>
      <c r="H31" s="208"/>
    </row>
    <row r="32" spans="1:8" ht="78.75">
      <c r="A32" s="131">
        <v>24</v>
      </c>
      <c r="B32" s="186"/>
      <c r="C32" s="207"/>
      <c r="D32" s="40" t="s">
        <v>326</v>
      </c>
      <c r="E32" s="204"/>
      <c r="F32" s="208"/>
      <c r="G32" s="204" t="s">
        <v>316</v>
      </c>
      <c r="H32" s="208"/>
    </row>
    <row r="33" spans="1:256" ht="78.75">
      <c r="A33" s="131">
        <v>25</v>
      </c>
      <c r="B33" s="186"/>
      <c r="C33" s="207"/>
      <c r="D33" s="40" t="s">
        <v>327</v>
      </c>
      <c r="E33" s="204"/>
      <c r="F33" s="208"/>
      <c r="G33" s="204" t="s">
        <v>316</v>
      </c>
      <c r="H33" s="208"/>
    </row>
    <row r="34" spans="1:256" ht="78.75">
      <c r="A34" s="131">
        <v>26</v>
      </c>
      <c r="B34" s="186"/>
      <c r="C34" s="207"/>
      <c r="D34" s="40" t="s">
        <v>328</v>
      </c>
      <c r="E34" s="204"/>
      <c r="F34" s="208"/>
      <c r="G34" s="204" t="s">
        <v>316</v>
      </c>
      <c r="H34" s="208"/>
    </row>
    <row r="35" spans="1:256" s="141" customFormat="1" ht="170.25" customHeight="1">
      <c r="A35" s="135">
        <v>27</v>
      </c>
      <c r="B35" s="136">
        <v>21.2</v>
      </c>
      <c r="C35" s="137"/>
      <c r="D35" s="162" t="s">
        <v>360</v>
      </c>
      <c r="E35" s="139" t="s">
        <v>301</v>
      </c>
      <c r="F35" s="137"/>
      <c r="G35" s="140" t="s">
        <v>296</v>
      </c>
      <c r="H35" s="137"/>
    </row>
    <row r="36" spans="1:256" ht="402.75" customHeight="1">
      <c r="A36" s="183">
        <v>28</v>
      </c>
      <c r="B36" s="209" t="s">
        <v>206</v>
      </c>
      <c r="C36" s="210"/>
      <c r="D36" s="672" t="s">
        <v>449</v>
      </c>
      <c r="E36" s="211"/>
      <c r="F36" s="212"/>
      <c r="G36" s="213" t="s">
        <v>316</v>
      </c>
      <c r="H36" s="214"/>
    </row>
    <row r="37" spans="1:256" ht="339" customHeight="1">
      <c r="A37" s="185"/>
      <c r="B37" s="215"/>
      <c r="C37" s="216"/>
      <c r="D37" s="673"/>
      <c r="E37" s="217" t="s">
        <v>450</v>
      </c>
      <c r="F37" s="218"/>
      <c r="G37" s="219"/>
      <c r="H37" s="220"/>
    </row>
    <row r="38" spans="1:256" s="340" customFormat="1" ht="409.5" customHeight="1">
      <c r="A38" s="131">
        <v>29</v>
      </c>
      <c r="B38" s="359" t="s">
        <v>195</v>
      </c>
      <c r="C38" s="360"/>
      <c r="D38" s="22" t="s">
        <v>396</v>
      </c>
      <c r="E38" s="361"/>
      <c r="F38" s="361"/>
      <c r="G38" s="182" t="s">
        <v>316</v>
      </c>
      <c r="H38" s="206"/>
    </row>
    <row r="39" spans="1:256" s="340" customFormat="1" ht="409.5" customHeight="1">
      <c r="A39" s="183">
        <v>30</v>
      </c>
      <c r="B39" s="518" t="s">
        <v>361</v>
      </c>
      <c r="C39" s="362"/>
      <c r="D39" s="677" t="s">
        <v>451</v>
      </c>
      <c r="E39" s="363"/>
      <c r="F39" s="363"/>
      <c r="G39" s="519" t="s">
        <v>316</v>
      </c>
      <c r="H39" s="364"/>
    </row>
    <row r="40" spans="1:256" s="340" customFormat="1" ht="39.75" customHeight="1">
      <c r="A40" s="185"/>
      <c r="B40" s="365"/>
      <c r="C40" s="366"/>
      <c r="D40" s="678"/>
      <c r="E40" s="367"/>
      <c r="F40" s="367"/>
      <c r="G40" s="368"/>
      <c r="H40" s="369"/>
    </row>
    <row r="41" spans="1:256" s="226" customFormat="1" ht="221.25" customHeight="1">
      <c r="A41" s="221">
        <v>31</v>
      </c>
      <c r="B41" s="222" t="s">
        <v>196</v>
      </c>
      <c r="C41" s="223"/>
      <c r="D41" s="44" t="s">
        <v>452</v>
      </c>
      <c r="E41" s="224"/>
      <c r="F41" s="225"/>
      <c r="G41" s="182" t="s">
        <v>312</v>
      </c>
      <c r="H41" s="225"/>
    </row>
    <row r="42" spans="1:256" s="148" customFormat="1" ht="206.25">
      <c r="A42" s="370">
        <v>32</v>
      </c>
      <c r="B42" s="463" t="s">
        <v>194</v>
      </c>
      <c r="C42" s="144"/>
      <c r="D42" s="106" t="s">
        <v>453</v>
      </c>
      <c r="E42" s="144"/>
      <c r="F42" s="144"/>
      <c r="G42" s="371" t="s">
        <v>303</v>
      </c>
      <c r="H42" s="144"/>
    </row>
    <row r="43" spans="1:256" s="148" customFormat="1" ht="112.5" customHeight="1">
      <c r="A43" s="131">
        <v>33</v>
      </c>
      <c r="B43" s="131" t="s">
        <v>188</v>
      </c>
      <c r="C43" s="149"/>
      <c r="D43" s="372" t="s">
        <v>362</v>
      </c>
      <c r="E43" s="373">
        <v>63</v>
      </c>
      <c r="F43" s="361"/>
      <c r="G43" s="374" t="s">
        <v>338</v>
      </c>
      <c r="H43" s="149"/>
    </row>
    <row r="44" spans="1:256" s="381" customFormat="1" ht="215.25" customHeight="1">
      <c r="A44" s="189">
        <v>34</v>
      </c>
      <c r="B44" s="375" t="s">
        <v>216</v>
      </c>
      <c r="C44" s="376"/>
      <c r="D44" s="377" t="s">
        <v>454</v>
      </c>
      <c r="E44" s="378"/>
      <c r="F44" s="376"/>
      <c r="G44" s="176" t="s">
        <v>316</v>
      </c>
      <c r="H44" s="379"/>
      <c r="I44" s="380"/>
      <c r="J44" s="380"/>
      <c r="K44" s="380"/>
      <c r="L44" s="380"/>
      <c r="M44" s="380"/>
      <c r="N44" s="380"/>
      <c r="O44" s="380"/>
      <c r="P44" s="380"/>
      <c r="Q44" s="380"/>
      <c r="R44" s="380"/>
      <c r="S44" s="380"/>
      <c r="T44" s="380"/>
      <c r="U44" s="380"/>
      <c r="V44" s="380"/>
      <c r="W44" s="380"/>
      <c r="X44" s="380"/>
      <c r="Y44" s="380"/>
      <c r="Z44" s="380"/>
      <c r="AA44" s="380"/>
      <c r="AB44" s="380"/>
      <c r="AC44" s="380"/>
      <c r="AD44" s="380"/>
      <c r="AE44" s="380"/>
      <c r="AF44" s="380"/>
      <c r="AG44" s="380"/>
      <c r="AH44" s="380"/>
      <c r="AI44" s="380"/>
      <c r="AJ44" s="380"/>
      <c r="AK44" s="380"/>
      <c r="AL44" s="380"/>
      <c r="AM44" s="380"/>
      <c r="AN44" s="380"/>
      <c r="AO44" s="380"/>
      <c r="AP44" s="380"/>
      <c r="AQ44" s="380"/>
      <c r="AR44" s="380"/>
      <c r="AS44" s="380"/>
      <c r="AT44" s="380"/>
      <c r="AU44" s="380"/>
      <c r="AV44" s="380"/>
      <c r="AW44" s="380"/>
      <c r="AX44" s="380"/>
      <c r="AY44" s="380"/>
      <c r="AZ44" s="380"/>
      <c r="BA44" s="380"/>
      <c r="BB44" s="380"/>
      <c r="BC44" s="380"/>
      <c r="BD44" s="380"/>
      <c r="BE44" s="380"/>
      <c r="BF44" s="380"/>
      <c r="BG44" s="380"/>
      <c r="BH44" s="380"/>
      <c r="BI44" s="380"/>
      <c r="BJ44" s="380"/>
      <c r="BK44" s="380"/>
      <c r="BL44" s="380"/>
      <c r="BM44" s="380"/>
      <c r="BN44" s="380"/>
      <c r="BO44" s="380"/>
      <c r="BP44" s="380"/>
      <c r="BQ44" s="380"/>
      <c r="BR44" s="380"/>
      <c r="BS44" s="380"/>
      <c r="BT44" s="380"/>
      <c r="BU44" s="380"/>
      <c r="BV44" s="380"/>
      <c r="BW44" s="380"/>
      <c r="BX44" s="380"/>
      <c r="BY44" s="380"/>
      <c r="BZ44" s="380"/>
      <c r="CA44" s="380"/>
      <c r="CB44" s="380"/>
      <c r="CC44" s="380"/>
      <c r="CD44" s="380"/>
      <c r="CE44" s="380"/>
      <c r="CF44" s="380"/>
      <c r="CG44" s="380"/>
      <c r="CH44" s="380"/>
      <c r="CI44" s="380"/>
      <c r="CJ44" s="380"/>
      <c r="CK44" s="380"/>
      <c r="CL44" s="380"/>
      <c r="CM44" s="380"/>
      <c r="CN44" s="380"/>
      <c r="CO44" s="380"/>
      <c r="CP44" s="380"/>
      <c r="CQ44" s="380"/>
      <c r="CR44" s="380"/>
      <c r="CS44" s="380"/>
      <c r="CT44" s="380"/>
      <c r="CU44" s="380"/>
      <c r="CV44" s="380"/>
      <c r="CW44" s="380"/>
      <c r="CX44" s="380"/>
      <c r="CY44" s="380"/>
      <c r="CZ44" s="380"/>
      <c r="DA44" s="380"/>
      <c r="DB44" s="380"/>
      <c r="DC44" s="380"/>
      <c r="DD44" s="380"/>
      <c r="DE44" s="380"/>
      <c r="DF44" s="380"/>
      <c r="DG44" s="380"/>
      <c r="DH44" s="380"/>
      <c r="DI44" s="380"/>
      <c r="DJ44" s="380"/>
      <c r="DK44" s="380"/>
      <c r="DL44" s="380"/>
      <c r="DM44" s="380"/>
      <c r="DN44" s="380"/>
      <c r="DO44" s="380"/>
      <c r="DP44" s="380"/>
      <c r="DQ44" s="380"/>
      <c r="DR44" s="380"/>
      <c r="DS44" s="380"/>
      <c r="DT44" s="380"/>
      <c r="DU44" s="380"/>
      <c r="DV44" s="380"/>
      <c r="DW44" s="380"/>
      <c r="DX44" s="380"/>
      <c r="DY44" s="380"/>
      <c r="DZ44" s="380"/>
      <c r="EA44" s="380"/>
      <c r="EB44" s="380"/>
      <c r="EC44" s="380"/>
      <c r="ED44" s="380"/>
      <c r="EE44" s="380"/>
      <c r="EF44" s="380"/>
      <c r="EG44" s="380"/>
      <c r="EH44" s="380"/>
      <c r="EI44" s="380"/>
      <c r="EJ44" s="380"/>
      <c r="EK44" s="380"/>
      <c r="EL44" s="380"/>
      <c r="EM44" s="380"/>
      <c r="EN44" s="380"/>
      <c r="EO44" s="380"/>
      <c r="EP44" s="380"/>
      <c r="EQ44" s="380"/>
      <c r="ER44" s="380"/>
      <c r="ES44" s="380"/>
      <c r="ET44" s="380"/>
      <c r="EU44" s="380"/>
      <c r="EV44" s="380"/>
      <c r="EW44" s="380"/>
      <c r="EX44" s="380"/>
      <c r="EY44" s="380"/>
      <c r="EZ44" s="380"/>
      <c r="FA44" s="380"/>
      <c r="FB44" s="380"/>
      <c r="FC44" s="380"/>
      <c r="FD44" s="380"/>
      <c r="FE44" s="380"/>
      <c r="FF44" s="380"/>
      <c r="FG44" s="380"/>
      <c r="FH44" s="380"/>
      <c r="FI44" s="380"/>
      <c r="FJ44" s="380"/>
      <c r="FK44" s="380"/>
      <c r="FL44" s="380"/>
      <c r="FM44" s="380"/>
      <c r="FN44" s="380"/>
      <c r="FO44" s="380"/>
      <c r="FP44" s="380"/>
      <c r="FQ44" s="380"/>
      <c r="FR44" s="380"/>
      <c r="FS44" s="380"/>
      <c r="FT44" s="380"/>
      <c r="FU44" s="380"/>
      <c r="FV44" s="380"/>
      <c r="FW44" s="380"/>
      <c r="FX44" s="380"/>
      <c r="FY44" s="380"/>
      <c r="FZ44" s="380"/>
      <c r="GA44" s="380"/>
      <c r="GB44" s="380"/>
      <c r="GC44" s="380"/>
      <c r="GD44" s="380"/>
      <c r="GE44" s="380"/>
      <c r="GF44" s="380"/>
      <c r="GG44" s="380"/>
      <c r="GH44" s="380"/>
      <c r="GI44" s="380"/>
      <c r="GJ44" s="380"/>
      <c r="GK44" s="380"/>
      <c r="GL44" s="380"/>
      <c r="GM44" s="380"/>
      <c r="GN44" s="380"/>
      <c r="GO44" s="380"/>
      <c r="GP44" s="380"/>
      <c r="GQ44" s="380"/>
      <c r="GR44" s="380"/>
      <c r="GS44" s="380"/>
      <c r="GT44" s="380"/>
      <c r="GU44" s="380"/>
      <c r="GV44" s="380"/>
      <c r="GW44" s="380"/>
      <c r="GX44" s="380"/>
      <c r="GY44" s="380"/>
      <c r="GZ44" s="380"/>
      <c r="HA44" s="380"/>
      <c r="HB44" s="380"/>
      <c r="HC44" s="380"/>
      <c r="HD44" s="380"/>
      <c r="HE44" s="380"/>
      <c r="HF44" s="380"/>
      <c r="HG44" s="380"/>
      <c r="HH44" s="380"/>
      <c r="HI44" s="380"/>
      <c r="HJ44" s="380"/>
      <c r="HK44" s="380"/>
      <c r="HL44" s="380"/>
      <c r="HM44" s="380"/>
      <c r="HN44" s="380"/>
      <c r="HO44" s="380"/>
      <c r="HP44" s="380"/>
      <c r="HQ44" s="380"/>
      <c r="HR44" s="380"/>
      <c r="HS44" s="380"/>
      <c r="HT44" s="380"/>
      <c r="HU44" s="380"/>
      <c r="HV44" s="380"/>
      <c r="HW44" s="380"/>
      <c r="HX44" s="380"/>
      <c r="HY44" s="380"/>
      <c r="HZ44" s="380"/>
      <c r="IA44" s="380"/>
      <c r="IB44" s="380"/>
      <c r="IC44" s="380"/>
      <c r="ID44" s="380"/>
      <c r="IE44" s="380"/>
      <c r="IF44" s="380"/>
      <c r="IG44" s="380"/>
      <c r="IH44" s="380"/>
      <c r="II44" s="380"/>
      <c r="IJ44" s="380"/>
      <c r="IK44" s="380"/>
      <c r="IL44" s="380"/>
      <c r="IM44" s="380"/>
      <c r="IN44" s="380"/>
      <c r="IO44" s="380"/>
      <c r="IP44" s="380"/>
      <c r="IQ44" s="380"/>
      <c r="IR44" s="380"/>
      <c r="IS44" s="380"/>
      <c r="IT44" s="380"/>
      <c r="IU44" s="380"/>
      <c r="IV44" s="380"/>
    </row>
    <row r="45" spans="1:256" ht="127.5" customHeight="1">
      <c r="A45" s="131">
        <v>35</v>
      </c>
      <c r="B45" s="230" t="s">
        <v>187</v>
      </c>
      <c r="C45" s="231"/>
      <c r="D45" s="232" t="s">
        <v>329</v>
      </c>
      <c r="E45" s="233" t="s">
        <v>330</v>
      </c>
      <c r="F45" s="208"/>
      <c r="G45" s="204" t="s">
        <v>331</v>
      </c>
      <c r="H45" s="208"/>
    </row>
    <row r="46" spans="1:256" s="237" customFormat="1" ht="354.75" customHeight="1">
      <c r="A46" s="131">
        <v>36</v>
      </c>
      <c r="B46" s="123" t="s">
        <v>205</v>
      </c>
      <c r="C46" s="240"/>
      <c r="D46" s="241" t="s">
        <v>363</v>
      </c>
      <c r="E46" s="235"/>
      <c r="F46" s="235"/>
      <c r="G46" s="180" t="s">
        <v>315</v>
      </c>
      <c r="H46" s="236"/>
    </row>
    <row r="47" spans="1:256" s="237" customFormat="1" ht="75">
      <c r="A47" s="131">
        <v>37</v>
      </c>
      <c r="B47" s="239"/>
      <c r="C47" s="240"/>
      <c r="D47" s="45" t="s">
        <v>265</v>
      </c>
      <c r="E47" s="235"/>
      <c r="F47" s="235"/>
      <c r="G47" s="180" t="s">
        <v>315</v>
      </c>
      <c r="H47" s="236"/>
    </row>
    <row r="48" spans="1:256" s="237" customFormat="1" ht="75">
      <c r="A48" s="131">
        <v>38</v>
      </c>
      <c r="B48" s="239"/>
      <c r="C48" s="240"/>
      <c r="D48" s="45" t="s">
        <v>266</v>
      </c>
      <c r="E48" s="242"/>
      <c r="F48" s="243"/>
      <c r="G48" s="180" t="s">
        <v>315</v>
      </c>
      <c r="H48" s="236"/>
    </row>
    <row r="49" spans="1:8" s="250" customFormat="1" ht="223.5" customHeight="1">
      <c r="A49" s="246">
        <v>39</v>
      </c>
      <c r="B49" s="247">
        <v>53.5</v>
      </c>
      <c r="C49" s="248"/>
      <c r="D49" s="229" t="s">
        <v>333</v>
      </c>
      <c r="E49" s="248"/>
      <c r="F49" s="248"/>
      <c r="G49" s="244" t="s">
        <v>332</v>
      </c>
      <c r="H49" s="249"/>
    </row>
    <row r="50" spans="1:8" ht="224.25" customHeight="1">
      <c r="A50" s="131">
        <v>40</v>
      </c>
      <c r="B50" s="227" t="s">
        <v>204</v>
      </c>
      <c r="C50" s="228"/>
      <c r="D50" s="251" t="s">
        <v>455</v>
      </c>
      <c r="E50" s="252">
        <v>102</v>
      </c>
      <c r="F50" s="228"/>
      <c r="G50" s="204" t="s">
        <v>302</v>
      </c>
      <c r="H50" s="208"/>
    </row>
    <row r="51" spans="1:8" ht="240.75" customHeight="1">
      <c r="A51" s="131">
        <v>41</v>
      </c>
      <c r="B51" s="230">
        <v>61.3</v>
      </c>
      <c r="C51" s="228"/>
      <c r="D51" s="229" t="s">
        <v>334</v>
      </c>
      <c r="E51" s="228"/>
      <c r="F51" s="228"/>
      <c r="G51" s="204" t="s">
        <v>315</v>
      </c>
      <c r="H51" s="208"/>
    </row>
    <row r="52" spans="1:8" s="237" customFormat="1" ht="308.25" customHeight="1">
      <c r="A52" s="131">
        <v>42</v>
      </c>
      <c r="B52" s="234" t="s">
        <v>214</v>
      </c>
      <c r="C52" s="235"/>
      <c r="D52" s="238" t="s">
        <v>335</v>
      </c>
      <c r="E52" s="235"/>
      <c r="F52" s="235"/>
      <c r="G52" s="180" t="s">
        <v>302</v>
      </c>
      <c r="H52" s="236"/>
    </row>
    <row r="53" spans="1:8" s="237" customFormat="1" ht="112.5" customHeight="1">
      <c r="A53" s="131">
        <v>43</v>
      </c>
      <c r="B53" s="234">
        <v>69.2</v>
      </c>
      <c r="C53" s="235"/>
      <c r="D53" s="232" t="s">
        <v>336</v>
      </c>
      <c r="E53" s="235"/>
      <c r="F53" s="235"/>
      <c r="G53" s="180" t="s">
        <v>332</v>
      </c>
      <c r="H53" s="236"/>
    </row>
    <row r="54" spans="1:8" s="237" customFormat="1" ht="248.25" customHeight="1">
      <c r="A54" s="131">
        <v>44</v>
      </c>
      <c r="B54" s="234" t="s">
        <v>233</v>
      </c>
      <c r="C54" s="235"/>
      <c r="D54" s="44" t="s">
        <v>521</v>
      </c>
      <c r="E54" s="235"/>
      <c r="F54" s="235"/>
      <c r="G54" s="180" t="s">
        <v>332</v>
      </c>
      <c r="H54" s="236"/>
    </row>
    <row r="55" spans="1:8" ht="205.5" customHeight="1">
      <c r="A55" s="131">
        <v>45</v>
      </c>
      <c r="B55" s="88">
        <v>75.2</v>
      </c>
      <c r="C55" s="207"/>
      <c r="D55" s="40" t="s">
        <v>337</v>
      </c>
      <c r="E55" s="204"/>
      <c r="F55" s="254"/>
      <c r="G55" s="204" t="s">
        <v>332</v>
      </c>
      <c r="H55" s="228"/>
    </row>
    <row r="56" spans="1:8" s="386" customFormat="1" ht="260.25" customHeight="1">
      <c r="A56" s="131">
        <v>46</v>
      </c>
      <c r="B56" s="88" t="s">
        <v>191</v>
      </c>
      <c r="C56" s="207"/>
      <c r="D56" s="46" t="s">
        <v>364</v>
      </c>
      <c r="E56" s="382"/>
      <c r="F56" s="383"/>
      <c r="G56" s="384" t="s">
        <v>349</v>
      </c>
      <c r="H56" s="385"/>
    </row>
    <row r="57" spans="1:8" s="262" customFormat="1" ht="409.5" customHeight="1">
      <c r="A57" s="256">
        <v>47</v>
      </c>
      <c r="B57" s="257" t="s">
        <v>229</v>
      </c>
      <c r="C57" s="258"/>
      <c r="D57" s="259" t="s">
        <v>365</v>
      </c>
      <c r="E57" s="258"/>
      <c r="F57" s="258"/>
      <c r="G57" s="260" t="s">
        <v>332</v>
      </c>
      <c r="H57" s="261"/>
    </row>
    <row r="58" spans="1:8" s="391" customFormat="1" ht="178.5" customHeight="1">
      <c r="A58" s="387">
        <v>48</v>
      </c>
      <c r="B58" s="85" t="s">
        <v>234</v>
      </c>
      <c r="C58" s="85"/>
      <c r="D58" s="388" t="s">
        <v>520</v>
      </c>
      <c r="E58" s="389"/>
      <c r="F58" s="389"/>
      <c r="G58" s="390" t="s">
        <v>313</v>
      </c>
      <c r="H58" s="389"/>
    </row>
    <row r="59" spans="1:8" s="386" customFormat="1" ht="229.5" customHeight="1">
      <c r="A59" s="131">
        <v>49</v>
      </c>
      <c r="B59" s="88" t="s">
        <v>190</v>
      </c>
      <c r="C59" s="207"/>
      <c r="D59" s="392" t="s">
        <v>456</v>
      </c>
      <c r="E59" s="382"/>
      <c r="F59" s="383"/>
      <c r="G59" s="393" t="s">
        <v>366</v>
      </c>
      <c r="H59" s="394"/>
    </row>
    <row r="60" spans="1:8" ht="315" customHeight="1">
      <c r="A60" s="131">
        <v>50</v>
      </c>
      <c r="B60" s="230" t="s">
        <v>210</v>
      </c>
      <c r="C60" s="228"/>
      <c r="D60" s="395" t="s">
        <v>367</v>
      </c>
      <c r="E60" s="228"/>
      <c r="F60" s="228"/>
      <c r="G60" s="182" t="s">
        <v>316</v>
      </c>
      <c r="H60" s="208"/>
    </row>
    <row r="61" spans="1:8" s="304" customFormat="1" ht="105" customHeight="1">
      <c r="A61" s="131">
        <v>51</v>
      </c>
      <c r="B61" s="396">
        <v>93.1</v>
      </c>
      <c r="C61" s="397"/>
      <c r="D61" s="398" t="s">
        <v>368</v>
      </c>
      <c r="E61" s="399" t="s">
        <v>308</v>
      </c>
      <c r="F61" s="400"/>
      <c r="G61" s="401" t="s">
        <v>316</v>
      </c>
      <c r="H61" s="303"/>
    </row>
    <row r="62" spans="1:8" s="191" customFormat="1" ht="370.5" customHeight="1">
      <c r="A62" s="270">
        <v>52</v>
      </c>
      <c r="B62" s="271" t="s">
        <v>230</v>
      </c>
      <c r="C62" s="267"/>
      <c r="D62" s="272" t="s">
        <v>339</v>
      </c>
      <c r="E62" s="273"/>
      <c r="F62" s="265"/>
      <c r="G62" s="274" t="s">
        <v>332</v>
      </c>
      <c r="H62" s="275"/>
    </row>
    <row r="63" spans="1:8" s="191" customFormat="1" ht="72" customHeight="1">
      <c r="A63" s="189">
        <v>53</v>
      </c>
      <c r="B63" s="266"/>
      <c r="C63" s="267"/>
      <c r="D63" s="272" t="s">
        <v>340</v>
      </c>
      <c r="E63" s="268"/>
      <c r="F63" s="264"/>
      <c r="G63" s="269" t="s">
        <v>332</v>
      </c>
      <c r="H63" s="245"/>
    </row>
    <row r="64" spans="1:8" s="191" customFormat="1" ht="315" customHeight="1">
      <c r="A64" s="189">
        <v>54</v>
      </c>
      <c r="B64" s="266" t="s">
        <v>217</v>
      </c>
      <c r="C64" s="267"/>
      <c r="D64" s="402" t="s">
        <v>370</v>
      </c>
      <c r="E64" s="268"/>
      <c r="F64" s="264"/>
      <c r="G64" s="269" t="s">
        <v>332</v>
      </c>
      <c r="H64" s="245"/>
    </row>
    <row r="65" spans="1:256" ht="242.25" customHeight="1">
      <c r="A65" s="131">
        <v>55</v>
      </c>
      <c r="B65" s="403" t="s">
        <v>192</v>
      </c>
      <c r="C65" s="208"/>
      <c r="D65" s="404" t="s">
        <v>457</v>
      </c>
      <c r="E65" s="405"/>
      <c r="F65" s="208"/>
      <c r="G65" s="204" t="s">
        <v>371</v>
      </c>
      <c r="H65" s="208"/>
    </row>
    <row r="66" spans="1:256" s="250" customFormat="1" ht="396" customHeight="1">
      <c r="A66" s="276">
        <v>56</v>
      </c>
      <c r="B66" s="277" t="s">
        <v>246</v>
      </c>
      <c r="C66" s="278"/>
      <c r="D66" s="279" t="s">
        <v>458</v>
      </c>
      <c r="E66" s="280"/>
      <c r="F66" s="278"/>
      <c r="G66" s="281" t="s">
        <v>302</v>
      </c>
      <c r="H66" s="282"/>
      <c r="I66" s="283"/>
      <c r="J66" s="283"/>
      <c r="K66" s="283"/>
      <c r="L66" s="283"/>
      <c r="M66" s="283"/>
      <c r="N66" s="283"/>
      <c r="O66" s="283"/>
      <c r="P66" s="283"/>
      <c r="Q66" s="283"/>
      <c r="R66" s="283"/>
      <c r="S66" s="283"/>
      <c r="T66" s="283"/>
      <c r="U66" s="283"/>
      <c r="V66" s="283"/>
      <c r="W66" s="283"/>
      <c r="X66" s="283"/>
      <c r="Y66" s="283"/>
      <c r="Z66" s="283"/>
      <c r="AA66" s="283"/>
      <c r="AB66" s="283"/>
      <c r="AC66" s="283"/>
      <c r="AD66" s="283"/>
      <c r="AE66" s="283"/>
      <c r="AF66" s="283"/>
      <c r="AG66" s="283"/>
      <c r="AH66" s="283"/>
      <c r="AI66" s="283"/>
      <c r="AJ66" s="283"/>
      <c r="AK66" s="283"/>
      <c r="AL66" s="283"/>
      <c r="AM66" s="283"/>
      <c r="AN66" s="283"/>
      <c r="AO66" s="283"/>
      <c r="AP66" s="283"/>
      <c r="AQ66" s="283"/>
      <c r="AR66" s="283"/>
      <c r="AS66" s="283"/>
      <c r="AT66" s="283"/>
      <c r="AU66" s="283"/>
      <c r="AV66" s="283"/>
      <c r="AW66" s="283"/>
      <c r="AX66" s="283"/>
      <c r="AY66" s="283"/>
      <c r="AZ66" s="283"/>
      <c r="BA66" s="283"/>
      <c r="BB66" s="283"/>
      <c r="BC66" s="283"/>
      <c r="BD66" s="283"/>
      <c r="BE66" s="283"/>
      <c r="BF66" s="283"/>
      <c r="BG66" s="283"/>
      <c r="BH66" s="283"/>
      <c r="BI66" s="283"/>
      <c r="BJ66" s="283"/>
      <c r="BK66" s="283"/>
      <c r="BL66" s="283"/>
      <c r="BM66" s="283"/>
      <c r="BN66" s="283"/>
      <c r="BO66" s="283"/>
      <c r="BP66" s="283"/>
      <c r="BQ66" s="283"/>
      <c r="BR66" s="283"/>
      <c r="BS66" s="283"/>
      <c r="BT66" s="283"/>
      <c r="BU66" s="283"/>
      <c r="BV66" s="283"/>
      <c r="BW66" s="283"/>
      <c r="BX66" s="283"/>
      <c r="BY66" s="283"/>
      <c r="BZ66" s="283"/>
      <c r="CA66" s="283"/>
      <c r="CB66" s="283"/>
      <c r="CC66" s="283"/>
      <c r="CD66" s="283"/>
      <c r="CE66" s="283"/>
      <c r="CF66" s="283"/>
      <c r="CG66" s="283"/>
      <c r="CH66" s="283"/>
      <c r="CI66" s="283"/>
      <c r="CJ66" s="283"/>
      <c r="CK66" s="283"/>
      <c r="CL66" s="283"/>
      <c r="CM66" s="283"/>
      <c r="CN66" s="283"/>
      <c r="CO66" s="283"/>
      <c r="CP66" s="283"/>
      <c r="CQ66" s="283"/>
      <c r="CR66" s="283"/>
      <c r="CS66" s="283"/>
      <c r="CT66" s="283"/>
      <c r="CU66" s="283"/>
      <c r="CV66" s="283"/>
      <c r="CW66" s="283"/>
      <c r="CX66" s="283"/>
      <c r="CY66" s="283"/>
      <c r="CZ66" s="283"/>
      <c r="DA66" s="283"/>
      <c r="DB66" s="283"/>
      <c r="DC66" s="283"/>
      <c r="DD66" s="283"/>
      <c r="DE66" s="283"/>
      <c r="DF66" s="283"/>
      <c r="DG66" s="283"/>
      <c r="DH66" s="283"/>
      <c r="DI66" s="283"/>
      <c r="DJ66" s="283"/>
      <c r="DK66" s="283"/>
      <c r="DL66" s="283"/>
      <c r="DM66" s="283"/>
      <c r="DN66" s="283"/>
      <c r="DO66" s="283"/>
      <c r="DP66" s="283"/>
      <c r="DQ66" s="283"/>
      <c r="DR66" s="283"/>
      <c r="DS66" s="283"/>
      <c r="DT66" s="283"/>
      <c r="DU66" s="283"/>
      <c r="DV66" s="283"/>
      <c r="DW66" s="283"/>
      <c r="DX66" s="283"/>
      <c r="DY66" s="283"/>
      <c r="DZ66" s="283"/>
      <c r="EA66" s="283"/>
      <c r="EB66" s="283"/>
      <c r="EC66" s="283"/>
      <c r="ED66" s="283"/>
      <c r="EE66" s="283"/>
      <c r="EF66" s="283"/>
      <c r="EG66" s="283"/>
      <c r="EH66" s="283"/>
      <c r="EI66" s="283"/>
      <c r="EJ66" s="283"/>
      <c r="EK66" s="283"/>
      <c r="EL66" s="283"/>
      <c r="EM66" s="283"/>
      <c r="EN66" s="283"/>
      <c r="EO66" s="283"/>
      <c r="EP66" s="283"/>
      <c r="EQ66" s="283"/>
      <c r="ER66" s="283"/>
      <c r="ES66" s="283"/>
      <c r="ET66" s="283"/>
      <c r="EU66" s="283"/>
      <c r="EV66" s="283"/>
      <c r="EW66" s="283"/>
      <c r="EX66" s="283"/>
      <c r="EY66" s="283"/>
      <c r="EZ66" s="283"/>
      <c r="FA66" s="283"/>
      <c r="FB66" s="283"/>
      <c r="FC66" s="283"/>
      <c r="FD66" s="283"/>
      <c r="FE66" s="283"/>
      <c r="FF66" s="283"/>
      <c r="FG66" s="283"/>
      <c r="FH66" s="283"/>
      <c r="FI66" s="283"/>
      <c r="FJ66" s="283"/>
      <c r="FK66" s="283"/>
      <c r="FL66" s="283"/>
      <c r="FM66" s="283"/>
      <c r="FN66" s="283"/>
      <c r="FO66" s="283"/>
      <c r="FP66" s="283"/>
      <c r="FQ66" s="283"/>
      <c r="FR66" s="283"/>
      <c r="FS66" s="283"/>
      <c r="FT66" s="283"/>
      <c r="FU66" s="283"/>
      <c r="FV66" s="283"/>
      <c r="FW66" s="283"/>
      <c r="FX66" s="283"/>
      <c r="FY66" s="283"/>
      <c r="FZ66" s="283"/>
      <c r="GA66" s="283"/>
      <c r="GB66" s="283"/>
      <c r="GC66" s="283"/>
      <c r="GD66" s="283"/>
      <c r="GE66" s="283"/>
      <c r="GF66" s="283"/>
      <c r="GG66" s="283"/>
      <c r="GH66" s="283"/>
      <c r="GI66" s="283"/>
      <c r="GJ66" s="283"/>
      <c r="GK66" s="283"/>
      <c r="GL66" s="283"/>
      <c r="GM66" s="283"/>
      <c r="GN66" s="283"/>
      <c r="GO66" s="283"/>
      <c r="GP66" s="283"/>
      <c r="GQ66" s="283"/>
      <c r="GR66" s="283"/>
      <c r="GS66" s="283"/>
      <c r="GT66" s="283"/>
      <c r="GU66" s="283"/>
      <c r="GV66" s="283"/>
      <c r="GW66" s="283"/>
      <c r="GX66" s="283"/>
      <c r="GY66" s="283"/>
      <c r="GZ66" s="283"/>
      <c r="HA66" s="283"/>
      <c r="HB66" s="283"/>
      <c r="HC66" s="283"/>
      <c r="HD66" s="283"/>
      <c r="HE66" s="283"/>
      <c r="HF66" s="283"/>
      <c r="HG66" s="283"/>
      <c r="HH66" s="283"/>
      <c r="HI66" s="283"/>
      <c r="HJ66" s="283"/>
      <c r="HK66" s="283"/>
      <c r="HL66" s="283"/>
      <c r="HM66" s="283"/>
      <c r="HN66" s="283"/>
      <c r="HO66" s="283"/>
      <c r="HP66" s="283"/>
      <c r="HQ66" s="283"/>
      <c r="HR66" s="283"/>
      <c r="HS66" s="283"/>
      <c r="HT66" s="283"/>
      <c r="HU66" s="283"/>
      <c r="HV66" s="283"/>
      <c r="HW66" s="283"/>
      <c r="HX66" s="283"/>
      <c r="HY66" s="283"/>
      <c r="HZ66" s="283"/>
      <c r="IA66" s="283"/>
      <c r="IB66" s="283"/>
      <c r="IC66" s="283"/>
      <c r="ID66" s="283"/>
      <c r="IE66" s="283"/>
      <c r="IF66" s="283"/>
      <c r="IG66" s="283"/>
      <c r="IH66" s="283"/>
      <c r="II66" s="283"/>
      <c r="IJ66" s="283"/>
      <c r="IK66" s="283"/>
      <c r="IL66" s="283"/>
      <c r="IM66" s="283"/>
      <c r="IN66" s="283"/>
      <c r="IO66" s="283"/>
      <c r="IP66" s="283"/>
      <c r="IQ66" s="283"/>
      <c r="IR66" s="283"/>
      <c r="IS66" s="283"/>
      <c r="IT66" s="283"/>
      <c r="IU66" s="283"/>
      <c r="IV66" s="283"/>
    </row>
    <row r="67" spans="1:256" s="412" customFormat="1" ht="209.25" customHeight="1">
      <c r="A67" s="406">
        <v>57</v>
      </c>
      <c r="B67" s="407" t="s">
        <v>232</v>
      </c>
      <c r="C67" s="408"/>
      <c r="D67" s="253" t="s">
        <v>372</v>
      </c>
      <c r="E67" s="409"/>
      <c r="F67" s="408"/>
      <c r="G67" s="410" t="s">
        <v>302</v>
      </c>
      <c r="H67" s="408"/>
      <c r="I67" s="411">
        <v>3149</v>
      </c>
      <c r="J67" s="411"/>
      <c r="K67" s="411"/>
      <c r="L67" s="411"/>
      <c r="M67" s="411"/>
      <c r="N67" s="411"/>
      <c r="O67" s="411"/>
      <c r="P67" s="411"/>
      <c r="Q67" s="411"/>
      <c r="R67" s="411"/>
      <c r="S67" s="411"/>
      <c r="T67" s="411"/>
      <c r="U67" s="411"/>
      <c r="V67" s="411"/>
      <c r="W67" s="411"/>
      <c r="X67" s="411"/>
      <c r="Y67" s="411"/>
      <c r="Z67" s="411"/>
      <c r="AA67" s="411"/>
      <c r="AB67" s="411"/>
      <c r="AC67" s="411"/>
      <c r="AD67" s="411"/>
      <c r="AE67" s="411"/>
      <c r="AF67" s="411"/>
      <c r="AG67" s="411"/>
      <c r="AH67" s="411"/>
      <c r="AI67" s="411"/>
      <c r="AJ67" s="411"/>
      <c r="AK67" s="411"/>
      <c r="AL67" s="411"/>
      <c r="AM67" s="411"/>
      <c r="AN67" s="411"/>
      <c r="AO67" s="411"/>
      <c r="AP67" s="411"/>
      <c r="AQ67" s="411"/>
      <c r="AR67" s="411"/>
      <c r="AS67" s="411"/>
      <c r="AT67" s="411"/>
      <c r="AU67" s="411"/>
      <c r="AV67" s="411"/>
      <c r="AW67" s="411"/>
      <c r="AX67" s="411"/>
      <c r="AY67" s="411"/>
      <c r="AZ67" s="411"/>
      <c r="BA67" s="411"/>
      <c r="BB67" s="411"/>
      <c r="BC67" s="411"/>
      <c r="BD67" s="411"/>
      <c r="BE67" s="411"/>
      <c r="BF67" s="411"/>
      <c r="BG67" s="411"/>
      <c r="BH67" s="411"/>
      <c r="BI67" s="411"/>
      <c r="BJ67" s="411"/>
      <c r="BK67" s="411"/>
      <c r="BL67" s="411"/>
      <c r="BM67" s="411"/>
      <c r="BN67" s="411"/>
      <c r="BO67" s="411"/>
      <c r="BP67" s="411"/>
      <c r="BQ67" s="411"/>
      <c r="BR67" s="411"/>
      <c r="BS67" s="411"/>
      <c r="BT67" s="411"/>
      <c r="BU67" s="411"/>
      <c r="BV67" s="411"/>
      <c r="BW67" s="411"/>
      <c r="BX67" s="411"/>
      <c r="BY67" s="411"/>
      <c r="BZ67" s="411"/>
      <c r="CA67" s="411"/>
      <c r="CB67" s="411"/>
      <c r="CC67" s="411"/>
      <c r="CD67" s="411"/>
      <c r="CE67" s="411"/>
      <c r="CF67" s="411"/>
      <c r="CG67" s="411"/>
      <c r="CH67" s="411"/>
      <c r="CI67" s="411"/>
      <c r="CJ67" s="411"/>
      <c r="CK67" s="411"/>
      <c r="CL67" s="411"/>
      <c r="CM67" s="411"/>
      <c r="CN67" s="411"/>
      <c r="CO67" s="411"/>
      <c r="CP67" s="411"/>
      <c r="CQ67" s="411"/>
      <c r="CR67" s="411"/>
      <c r="CS67" s="411"/>
      <c r="CT67" s="411"/>
      <c r="CU67" s="411"/>
      <c r="CV67" s="411"/>
      <c r="CW67" s="411"/>
      <c r="CX67" s="411"/>
      <c r="CY67" s="411"/>
      <c r="CZ67" s="411"/>
      <c r="DA67" s="411"/>
      <c r="DB67" s="411"/>
      <c r="DC67" s="411"/>
      <c r="DD67" s="411"/>
      <c r="DE67" s="411"/>
      <c r="DF67" s="411"/>
      <c r="DG67" s="411"/>
      <c r="DH67" s="411"/>
      <c r="DI67" s="411"/>
      <c r="DJ67" s="411"/>
      <c r="DK67" s="411"/>
      <c r="DL67" s="411"/>
      <c r="DM67" s="411"/>
      <c r="DN67" s="411"/>
      <c r="DO67" s="411"/>
      <c r="DP67" s="411"/>
      <c r="DQ67" s="411"/>
      <c r="DR67" s="411"/>
      <c r="DS67" s="411"/>
      <c r="DT67" s="411"/>
      <c r="DU67" s="411"/>
      <c r="DV67" s="411"/>
      <c r="DW67" s="411"/>
      <c r="DX67" s="411"/>
      <c r="DY67" s="411"/>
      <c r="DZ67" s="411"/>
      <c r="EA67" s="411"/>
      <c r="EB67" s="411"/>
      <c r="EC67" s="411"/>
      <c r="ED67" s="411"/>
      <c r="EE67" s="411"/>
      <c r="EF67" s="411"/>
      <c r="EG67" s="411"/>
      <c r="EH67" s="411"/>
      <c r="EI67" s="411"/>
      <c r="EJ67" s="411"/>
      <c r="EK67" s="411"/>
      <c r="EL67" s="411"/>
      <c r="EM67" s="411"/>
      <c r="EN67" s="411"/>
      <c r="EO67" s="411"/>
      <c r="EP67" s="411"/>
      <c r="EQ67" s="411"/>
      <c r="ER67" s="411"/>
      <c r="ES67" s="411"/>
      <c r="ET67" s="411"/>
      <c r="EU67" s="411"/>
      <c r="EV67" s="411"/>
      <c r="EW67" s="411"/>
      <c r="EX67" s="411"/>
      <c r="EY67" s="411"/>
      <c r="EZ67" s="411"/>
      <c r="FA67" s="411"/>
      <c r="FB67" s="411"/>
      <c r="FC67" s="411"/>
      <c r="FD67" s="411"/>
      <c r="FE67" s="411"/>
      <c r="FF67" s="411"/>
      <c r="FG67" s="411"/>
      <c r="FH67" s="411"/>
      <c r="FI67" s="411"/>
      <c r="FJ67" s="411"/>
      <c r="FK67" s="411"/>
      <c r="FL67" s="411"/>
      <c r="FM67" s="411"/>
      <c r="FN67" s="411"/>
      <c r="FO67" s="411"/>
      <c r="FP67" s="411"/>
      <c r="FQ67" s="411"/>
      <c r="FR67" s="411"/>
      <c r="FS67" s="411"/>
      <c r="FT67" s="411"/>
      <c r="FU67" s="411"/>
      <c r="FV67" s="411"/>
      <c r="FW67" s="411"/>
      <c r="FX67" s="411"/>
      <c r="FY67" s="411"/>
      <c r="FZ67" s="411"/>
      <c r="GA67" s="411"/>
      <c r="GB67" s="411"/>
      <c r="GC67" s="411"/>
      <c r="GD67" s="411"/>
      <c r="GE67" s="411"/>
      <c r="GF67" s="411"/>
      <c r="GG67" s="411"/>
      <c r="GH67" s="411"/>
      <c r="GI67" s="411"/>
      <c r="GJ67" s="411"/>
      <c r="GK67" s="411"/>
      <c r="GL67" s="411"/>
      <c r="GM67" s="411"/>
      <c r="GN67" s="411"/>
      <c r="GO67" s="411"/>
      <c r="GP67" s="411"/>
      <c r="GQ67" s="411"/>
      <c r="GR67" s="411"/>
      <c r="GS67" s="411"/>
      <c r="GT67" s="411"/>
      <c r="GU67" s="411"/>
      <c r="GV67" s="411"/>
      <c r="GW67" s="411"/>
      <c r="GX67" s="411"/>
      <c r="GY67" s="411"/>
      <c r="GZ67" s="411"/>
      <c r="HA67" s="411"/>
      <c r="HB67" s="411"/>
      <c r="HC67" s="411"/>
      <c r="HD67" s="411"/>
      <c r="HE67" s="411"/>
      <c r="HF67" s="411"/>
      <c r="HG67" s="411"/>
      <c r="HH67" s="411"/>
      <c r="HI67" s="411"/>
      <c r="HJ67" s="411"/>
      <c r="HK67" s="411"/>
      <c r="HL67" s="411"/>
      <c r="HM67" s="411"/>
      <c r="HN67" s="411"/>
      <c r="HO67" s="411"/>
      <c r="HP67" s="411"/>
      <c r="HQ67" s="411"/>
      <c r="HR67" s="411"/>
      <c r="HS67" s="411"/>
      <c r="HT67" s="411"/>
      <c r="HU67" s="411"/>
      <c r="HV67" s="411"/>
      <c r="HW67" s="411"/>
      <c r="HX67" s="411"/>
      <c r="HY67" s="411"/>
      <c r="HZ67" s="411"/>
      <c r="IA67" s="411"/>
      <c r="IB67" s="411"/>
      <c r="IC67" s="411"/>
      <c r="ID67" s="411"/>
      <c r="IE67" s="411"/>
      <c r="IF67" s="411"/>
      <c r="IG67" s="411"/>
      <c r="IH67" s="411"/>
      <c r="II67" s="411"/>
      <c r="IJ67" s="411"/>
      <c r="IK67" s="411"/>
      <c r="IL67" s="411"/>
      <c r="IM67" s="411"/>
      <c r="IN67" s="411"/>
      <c r="IO67" s="411"/>
      <c r="IP67" s="411"/>
      <c r="IQ67" s="411"/>
      <c r="IR67" s="411"/>
      <c r="IS67" s="411"/>
      <c r="IT67" s="411"/>
      <c r="IU67" s="411"/>
      <c r="IV67" s="411"/>
    </row>
    <row r="68" spans="1:256" ht="221.25" customHeight="1">
      <c r="A68" s="131">
        <v>58</v>
      </c>
      <c r="B68" s="287" t="s">
        <v>245</v>
      </c>
      <c r="C68" s="288"/>
      <c r="D68" s="289" t="s">
        <v>342</v>
      </c>
      <c r="E68" s="290" t="s">
        <v>343</v>
      </c>
      <c r="F68" s="288"/>
      <c r="G68" s="291" t="s">
        <v>344</v>
      </c>
      <c r="H68" s="208"/>
    </row>
    <row r="69" spans="1:256" s="418" customFormat="1" ht="229.5" customHeight="1">
      <c r="A69" s="131">
        <v>59</v>
      </c>
      <c r="B69" s="287" t="s">
        <v>189</v>
      </c>
      <c r="C69" s="413"/>
      <c r="D69" s="414" t="s">
        <v>373</v>
      </c>
      <c r="E69" s="415" t="s">
        <v>343</v>
      </c>
      <c r="F69" s="413"/>
      <c r="G69" s="416" t="s">
        <v>344</v>
      </c>
      <c r="H69" s="417"/>
    </row>
    <row r="70" spans="1:256" s="154" customFormat="1" ht="194.25" customHeight="1">
      <c r="A70" s="131">
        <v>60</v>
      </c>
      <c r="B70" s="419">
        <v>207.6</v>
      </c>
      <c r="C70" s="153"/>
      <c r="D70" s="22" t="s">
        <v>374</v>
      </c>
      <c r="E70" s="420"/>
      <c r="F70" s="153"/>
      <c r="G70" s="152" t="s">
        <v>298</v>
      </c>
      <c r="H70" s="153"/>
    </row>
    <row r="71" spans="1:256" ht="131.25">
      <c r="A71" s="131">
        <v>61</v>
      </c>
      <c r="B71" s="230" t="s">
        <v>235</v>
      </c>
      <c r="C71" s="228"/>
      <c r="D71" s="516" t="s">
        <v>459</v>
      </c>
      <c r="E71" s="228"/>
      <c r="F71" s="228"/>
      <c r="G71" s="152" t="s">
        <v>298</v>
      </c>
      <c r="H71" s="286"/>
    </row>
    <row r="72" spans="1:256" ht="187.5">
      <c r="A72" s="131">
        <v>62</v>
      </c>
      <c r="B72" s="92" t="s">
        <v>239</v>
      </c>
      <c r="C72" s="45"/>
      <c r="D72" s="45" t="s">
        <v>460</v>
      </c>
      <c r="E72" s="147"/>
      <c r="F72" s="147"/>
      <c r="G72" s="61" t="s">
        <v>303</v>
      </c>
      <c r="H72" s="286"/>
    </row>
    <row r="73" spans="1:256" s="148" customFormat="1" ht="174" customHeight="1">
      <c r="A73" s="142">
        <v>63</v>
      </c>
      <c r="B73" s="143" t="s">
        <v>193</v>
      </c>
      <c r="C73" s="144"/>
      <c r="D73" s="145" t="s">
        <v>461</v>
      </c>
      <c r="E73" s="146"/>
      <c r="F73" s="144"/>
      <c r="G73" s="61" t="s">
        <v>298</v>
      </c>
      <c r="H73" s="144"/>
    </row>
    <row r="74" spans="1:256" ht="131.25">
      <c r="A74" s="131">
        <v>64</v>
      </c>
      <c r="B74" s="92" t="s">
        <v>243</v>
      </c>
      <c r="C74" s="45"/>
      <c r="D74" s="421" t="s">
        <v>523</v>
      </c>
      <c r="E74" s="147"/>
      <c r="F74" s="147"/>
      <c r="G74" s="147" t="s">
        <v>296</v>
      </c>
      <c r="H74" s="286"/>
    </row>
    <row r="75" spans="1:256" ht="135.75" customHeight="1">
      <c r="A75" s="131">
        <v>65</v>
      </c>
      <c r="B75" s="92" t="s">
        <v>242</v>
      </c>
      <c r="C75" s="45"/>
      <c r="D75" s="421" t="s">
        <v>502</v>
      </c>
      <c r="E75" s="147"/>
      <c r="F75" s="147"/>
      <c r="G75" s="147" t="s">
        <v>296</v>
      </c>
      <c r="H75" s="286"/>
    </row>
    <row r="76" spans="1:256" s="191" customFormat="1" ht="171" customHeight="1">
      <c r="A76" s="189">
        <v>66</v>
      </c>
      <c r="B76" s="520">
        <v>221</v>
      </c>
      <c r="C76" s="190"/>
      <c r="D76" s="263" t="s">
        <v>375</v>
      </c>
      <c r="E76" s="294"/>
      <c r="F76" s="294"/>
      <c r="G76" s="152" t="s">
        <v>298</v>
      </c>
      <c r="H76" s="294"/>
      <c r="I76" s="154"/>
      <c r="J76" s="154"/>
      <c r="K76" s="154"/>
      <c r="L76" s="154"/>
      <c r="M76" s="154"/>
      <c r="N76" s="154"/>
      <c r="O76" s="154"/>
      <c r="P76" s="154"/>
      <c r="Q76" s="154"/>
      <c r="R76" s="154"/>
      <c r="S76" s="154"/>
      <c r="T76" s="154"/>
      <c r="U76" s="154"/>
      <c r="V76" s="154"/>
      <c r="W76" s="154"/>
      <c r="X76" s="154"/>
      <c r="Y76" s="154"/>
      <c r="Z76" s="154"/>
      <c r="AA76" s="154"/>
      <c r="AB76" s="154"/>
      <c r="AC76" s="154"/>
      <c r="AD76" s="154"/>
      <c r="AE76" s="154"/>
      <c r="AF76" s="154"/>
      <c r="AG76" s="154"/>
      <c r="AH76" s="154"/>
      <c r="AI76" s="154"/>
      <c r="AJ76" s="154"/>
      <c r="AK76" s="154"/>
      <c r="AL76" s="154"/>
      <c r="AM76" s="154"/>
      <c r="AN76" s="154"/>
      <c r="AO76" s="154"/>
      <c r="AP76" s="154"/>
      <c r="AQ76" s="154"/>
      <c r="AR76" s="154"/>
      <c r="AS76" s="154"/>
      <c r="AT76" s="154"/>
      <c r="AU76" s="154"/>
      <c r="AV76" s="154"/>
      <c r="AW76" s="154"/>
      <c r="AX76" s="154"/>
      <c r="AY76" s="154"/>
      <c r="AZ76" s="154"/>
      <c r="BA76" s="154"/>
      <c r="BB76" s="154"/>
      <c r="BC76" s="154"/>
      <c r="BD76" s="154"/>
      <c r="BE76" s="154"/>
      <c r="BF76" s="154"/>
      <c r="BG76" s="154"/>
      <c r="BH76" s="154"/>
      <c r="BI76" s="154"/>
      <c r="BJ76" s="154"/>
      <c r="BK76" s="154"/>
      <c r="BL76" s="154"/>
      <c r="BM76" s="154"/>
      <c r="BN76" s="154"/>
      <c r="BO76" s="154"/>
      <c r="BP76" s="154"/>
      <c r="BQ76" s="154"/>
      <c r="BR76" s="154"/>
      <c r="BS76" s="154"/>
      <c r="BT76" s="154"/>
      <c r="BU76" s="154"/>
      <c r="BV76" s="154"/>
      <c r="BW76" s="154"/>
      <c r="BX76" s="154"/>
      <c r="BY76" s="154"/>
      <c r="BZ76" s="154"/>
      <c r="CA76" s="154"/>
      <c r="CB76" s="154"/>
      <c r="CC76" s="154"/>
      <c r="CD76" s="154"/>
      <c r="CE76" s="154"/>
      <c r="CF76" s="154"/>
      <c r="CG76" s="154"/>
      <c r="CH76" s="154"/>
      <c r="CI76" s="154"/>
      <c r="CJ76" s="154"/>
      <c r="CK76" s="154"/>
      <c r="CL76" s="154"/>
      <c r="CM76" s="154"/>
      <c r="CN76" s="154"/>
      <c r="CO76" s="154"/>
      <c r="CP76" s="154"/>
      <c r="CQ76" s="154"/>
      <c r="CR76" s="154"/>
      <c r="CS76" s="154"/>
      <c r="CT76" s="154"/>
      <c r="CU76" s="154"/>
      <c r="CV76" s="154"/>
      <c r="CW76" s="154"/>
      <c r="CX76" s="154"/>
      <c r="CY76" s="154"/>
      <c r="CZ76" s="154"/>
      <c r="DA76" s="154"/>
      <c r="DB76" s="154"/>
      <c r="DC76" s="154"/>
      <c r="DD76" s="154"/>
      <c r="DE76" s="154"/>
      <c r="DF76" s="154"/>
      <c r="DG76" s="154"/>
      <c r="DH76" s="154"/>
      <c r="DI76" s="154"/>
      <c r="DJ76" s="154"/>
      <c r="DK76" s="154"/>
      <c r="DL76" s="154"/>
      <c r="DM76" s="154"/>
      <c r="DN76" s="154"/>
      <c r="DO76" s="154"/>
      <c r="DP76" s="154"/>
      <c r="DQ76" s="154"/>
      <c r="DR76" s="154"/>
      <c r="DS76" s="154"/>
      <c r="DT76" s="154"/>
      <c r="DU76" s="154"/>
      <c r="DV76" s="154"/>
      <c r="DW76" s="154"/>
      <c r="DX76" s="154"/>
      <c r="DY76" s="154"/>
      <c r="DZ76" s="154"/>
      <c r="EA76" s="154"/>
      <c r="EB76" s="154"/>
      <c r="EC76" s="154"/>
      <c r="ED76" s="154"/>
      <c r="EE76" s="154"/>
      <c r="EF76" s="154"/>
      <c r="EG76" s="154"/>
      <c r="EH76" s="154"/>
      <c r="EI76" s="154"/>
      <c r="EJ76" s="154"/>
      <c r="EK76" s="154"/>
      <c r="EL76" s="154"/>
      <c r="EM76" s="154"/>
      <c r="EN76" s="154"/>
      <c r="EO76" s="154"/>
      <c r="EP76" s="154"/>
      <c r="EQ76" s="154"/>
      <c r="ER76" s="154"/>
      <c r="ES76" s="154"/>
      <c r="ET76" s="154"/>
      <c r="EU76" s="154"/>
      <c r="EV76" s="154"/>
      <c r="EW76" s="154"/>
      <c r="EX76" s="154"/>
      <c r="EY76" s="154"/>
      <c r="EZ76" s="154"/>
      <c r="FA76" s="154"/>
      <c r="FB76" s="154"/>
      <c r="FC76" s="154"/>
      <c r="FD76" s="154"/>
      <c r="FE76" s="154"/>
      <c r="FF76" s="154"/>
      <c r="FG76" s="154"/>
      <c r="FH76" s="154"/>
      <c r="FI76" s="154"/>
      <c r="FJ76" s="154"/>
      <c r="FK76" s="154"/>
      <c r="FL76" s="154"/>
      <c r="FM76" s="154"/>
      <c r="FN76" s="154"/>
      <c r="FO76" s="154"/>
      <c r="FP76" s="154"/>
      <c r="FQ76" s="154"/>
      <c r="FR76" s="154"/>
      <c r="FS76" s="154"/>
      <c r="FT76" s="154"/>
      <c r="FU76" s="154"/>
      <c r="FV76" s="154"/>
      <c r="FW76" s="154"/>
      <c r="FX76" s="154"/>
      <c r="FY76" s="154"/>
      <c r="FZ76" s="154"/>
      <c r="GA76" s="154"/>
      <c r="GB76" s="154"/>
      <c r="GC76" s="154"/>
      <c r="GD76" s="154"/>
      <c r="GE76" s="154"/>
      <c r="GF76" s="154"/>
      <c r="GG76" s="154"/>
      <c r="GH76" s="154"/>
      <c r="GI76" s="154"/>
      <c r="GJ76" s="154"/>
      <c r="GK76" s="154"/>
      <c r="GL76" s="154"/>
      <c r="GM76" s="154"/>
      <c r="GN76" s="154"/>
      <c r="GO76" s="154"/>
      <c r="GP76" s="154"/>
      <c r="GQ76" s="154"/>
      <c r="GR76" s="154"/>
      <c r="GS76" s="154"/>
      <c r="GT76" s="154"/>
      <c r="GU76" s="154"/>
      <c r="GV76" s="154"/>
      <c r="GW76" s="154"/>
      <c r="GX76" s="154"/>
      <c r="GY76" s="154"/>
      <c r="GZ76" s="154"/>
      <c r="HA76" s="154"/>
      <c r="HB76" s="154"/>
      <c r="HC76" s="154"/>
      <c r="HD76" s="154"/>
      <c r="HE76" s="154"/>
      <c r="HF76" s="154"/>
      <c r="HG76" s="154"/>
      <c r="HH76" s="154"/>
      <c r="HI76" s="154"/>
      <c r="HJ76" s="154"/>
      <c r="HK76" s="154"/>
      <c r="HL76" s="154"/>
      <c r="HM76" s="154"/>
      <c r="HN76" s="154"/>
      <c r="HO76" s="154"/>
      <c r="HP76" s="154"/>
      <c r="HQ76" s="154"/>
      <c r="HR76" s="154"/>
      <c r="HS76" s="154"/>
      <c r="HT76" s="154"/>
      <c r="HU76" s="154"/>
      <c r="HV76" s="154"/>
      <c r="HW76" s="154"/>
      <c r="HX76" s="154"/>
      <c r="HY76" s="154"/>
      <c r="HZ76" s="154"/>
      <c r="IA76" s="154"/>
      <c r="IB76" s="154"/>
      <c r="IC76" s="154"/>
      <c r="ID76" s="154"/>
      <c r="IE76" s="154"/>
      <c r="IF76" s="154"/>
      <c r="IG76" s="154"/>
      <c r="IH76" s="154"/>
      <c r="II76" s="154"/>
      <c r="IJ76" s="154"/>
      <c r="IK76" s="154"/>
      <c r="IL76" s="154"/>
      <c r="IM76" s="154"/>
      <c r="IN76" s="154"/>
      <c r="IO76" s="154"/>
      <c r="IP76" s="154"/>
      <c r="IQ76" s="154"/>
      <c r="IR76" s="154"/>
      <c r="IS76" s="154"/>
      <c r="IT76" s="154"/>
      <c r="IU76" s="154"/>
      <c r="IV76" s="154"/>
    </row>
    <row r="77" spans="1:256" ht="202.5" customHeight="1">
      <c r="A77" s="131">
        <v>67</v>
      </c>
      <c r="B77" s="230">
        <v>238.1</v>
      </c>
      <c r="C77" s="228"/>
      <c r="D77" s="229" t="s">
        <v>94</v>
      </c>
      <c r="E77" s="228"/>
      <c r="F77" s="228"/>
      <c r="G77" s="291" t="s">
        <v>345</v>
      </c>
      <c r="H77" s="286"/>
    </row>
    <row r="78" spans="1:256" ht="258.75" customHeight="1">
      <c r="A78" s="131">
        <v>68</v>
      </c>
      <c r="B78" s="230">
        <v>254.1</v>
      </c>
      <c r="C78" s="228"/>
      <c r="D78" s="421" t="s">
        <v>462</v>
      </c>
      <c r="E78" s="422"/>
      <c r="F78" s="422"/>
      <c r="G78" s="423" t="s">
        <v>315</v>
      </c>
      <c r="H78" s="286"/>
    </row>
    <row r="79" spans="1:256" ht="75">
      <c r="A79" s="131">
        <v>69</v>
      </c>
      <c r="B79" s="230"/>
      <c r="C79" s="228"/>
      <c r="D79" s="117" t="s">
        <v>463</v>
      </c>
      <c r="E79" s="422"/>
      <c r="F79" s="422"/>
      <c r="G79" s="423" t="s">
        <v>315</v>
      </c>
      <c r="H79" s="286"/>
    </row>
    <row r="80" spans="1:256" s="295" customFormat="1" ht="134.25" customHeight="1">
      <c r="A80" s="189">
        <v>70</v>
      </c>
      <c r="B80" s="292">
        <v>255.2</v>
      </c>
      <c r="C80" s="190"/>
      <c r="D80" s="293" t="s">
        <v>376</v>
      </c>
      <c r="E80" s="294"/>
      <c r="F80" s="294"/>
      <c r="G80" s="285" t="s">
        <v>341</v>
      </c>
      <c r="H80" s="294"/>
      <c r="I80" s="154"/>
      <c r="J80" s="154"/>
      <c r="K80" s="154"/>
      <c r="L80" s="154"/>
      <c r="M80" s="154"/>
      <c r="N80" s="154"/>
      <c r="O80" s="154"/>
      <c r="P80" s="154"/>
      <c r="Q80" s="154"/>
      <c r="R80" s="154"/>
      <c r="S80" s="154"/>
      <c r="T80" s="154"/>
      <c r="U80" s="154"/>
      <c r="V80" s="154"/>
      <c r="W80" s="154"/>
      <c r="X80" s="154"/>
      <c r="Y80" s="154"/>
      <c r="Z80" s="154"/>
      <c r="AA80" s="154"/>
      <c r="AB80" s="154"/>
      <c r="AC80" s="154"/>
      <c r="AD80" s="154"/>
      <c r="AE80" s="154"/>
      <c r="AF80" s="154"/>
      <c r="AG80" s="154"/>
      <c r="AH80" s="154"/>
      <c r="AI80" s="154"/>
      <c r="AJ80" s="154"/>
      <c r="AK80" s="154"/>
      <c r="AL80" s="154"/>
      <c r="AM80" s="154"/>
      <c r="AN80" s="154"/>
      <c r="AO80" s="154"/>
      <c r="AP80" s="154"/>
      <c r="AQ80" s="154"/>
      <c r="AR80" s="154"/>
      <c r="AS80" s="154"/>
      <c r="AT80" s="154"/>
      <c r="AU80" s="154"/>
      <c r="AV80" s="154"/>
      <c r="AW80" s="154"/>
      <c r="AX80" s="154"/>
      <c r="AY80" s="154"/>
      <c r="AZ80" s="154"/>
      <c r="BA80" s="154"/>
      <c r="BB80" s="154"/>
      <c r="BC80" s="154"/>
      <c r="BD80" s="154"/>
      <c r="BE80" s="154"/>
      <c r="BF80" s="154"/>
      <c r="BG80" s="154"/>
      <c r="BH80" s="154"/>
      <c r="BI80" s="154"/>
      <c r="BJ80" s="154"/>
      <c r="BK80" s="154"/>
      <c r="BL80" s="154"/>
      <c r="BM80" s="154"/>
      <c r="BN80" s="154"/>
      <c r="BO80" s="154"/>
      <c r="BP80" s="154"/>
      <c r="BQ80" s="154"/>
      <c r="BR80" s="154"/>
      <c r="BS80" s="154"/>
      <c r="BT80" s="154"/>
      <c r="BU80" s="154"/>
      <c r="BV80" s="154"/>
      <c r="BW80" s="154"/>
      <c r="BX80" s="154"/>
      <c r="BY80" s="154"/>
      <c r="BZ80" s="154"/>
      <c r="CA80" s="154"/>
      <c r="CB80" s="154"/>
      <c r="CC80" s="154"/>
      <c r="CD80" s="154"/>
      <c r="CE80" s="154"/>
      <c r="CF80" s="154"/>
      <c r="CG80" s="154"/>
      <c r="CH80" s="154"/>
      <c r="CI80" s="154"/>
      <c r="CJ80" s="154"/>
      <c r="CK80" s="154"/>
      <c r="CL80" s="154"/>
      <c r="CM80" s="154"/>
      <c r="CN80" s="154"/>
      <c r="CO80" s="154"/>
      <c r="CP80" s="154"/>
      <c r="CQ80" s="154"/>
      <c r="CR80" s="154"/>
      <c r="CS80" s="154"/>
      <c r="CT80" s="154"/>
      <c r="CU80" s="154"/>
      <c r="CV80" s="154"/>
      <c r="CW80" s="154"/>
      <c r="CX80" s="154"/>
      <c r="CY80" s="154"/>
      <c r="CZ80" s="154"/>
      <c r="DA80" s="154"/>
      <c r="DB80" s="154"/>
      <c r="DC80" s="154"/>
      <c r="DD80" s="154"/>
      <c r="DE80" s="154"/>
      <c r="DF80" s="154"/>
      <c r="DG80" s="154"/>
      <c r="DH80" s="154"/>
      <c r="DI80" s="154"/>
      <c r="DJ80" s="154"/>
      <c r="DK80" s="154"/>
      <c r="DL80" s="154"/>
      <c r="DM80" s="154"/>
      <c r="DN80" s="154"/>
      <c r="DO80" s="154"/>
      <c r="DP80" s="154"/>
      <c r="DQ80" s="154"/>
      <c r="DR80" s="154"/>
      <c r="DS80" s="154"/>
      <c r="DT80" s="154"/>
      <c r="DU80" s="154"/>
      <c r="DV80" s="154"/>
      <c r="DW80" s="154"/>
      <c r="DX80" s="154"/>
      <c r="DY80" s="154"/>
      <c r="DZ80" s="154"/>
      <c r="EA80" s="154"/>
      <c r="EB80" s="154"/>
      <c r="EC80" s="154"/>
      <c r="ED80" s="154"/>
      <c r="EE80" s="154"/>
      <c r="EF80" s="154"/>
      <c r="EG80" s="154"/>
      <c r="EH80" s="154"/>
      <c r="EI80" s="154"/>
      <c r="EJ80" s="154"/>
      <c r="EK80" s="154"/>
      <c r="EL80" s="154"/>
      <c r="EM80" s="154"/>
      <c r="EN80" s="154"/>
      <c r="EO80" s="154"/>
      <c r="EP80" s="154"/>
      <c r="EQ80" s="154"/>
      <c r="ER80" s="154"/>
      <c r="ES80" s="154"/>
      <c r="ET80" s="154"/>
      <c r="EU80" s="154"/>
      <c r="EV80" s="154"/>
      <c r="EW80" s="154"/>
      <c r="EX80" s="154"/>
      <c r="EY80" s="154"/>
      <c r="EZ80" s="154"/>
      <c r="FA80" s="154"/>
      <c r="FB80" s="154"/>
      <c r="FC80" s="154"/>
      <c r="FD80" s="154"/>
      <c r="FE80" s="154"/>
      <c r="FF80" s="154"/>
      <c r="FG80" s="154"/>
      <c r="FH80" s="154"/>
      <c r="FI80" s="154"/>
      <c r="FJ80" s="154"/>
      <c r="FK80" s="154"/>
      <c r="FL80" s="154"/>
      <c r="FM80" s="154"/>
      <c r="FN80" s="154"/>
      <c r="FO80" s="154"/>
      <c r="FP80" s="154"/>
      <c r="FQ80" s="154"/>
      <c r="FR80" s="154"/>
      <c r="FS80" s="154"/>
      <c r="FT80" s="154"/>
      <c r="FU80" s="154"/>
      <c r="FV80" s="154"/>
      <c r="FW80" s="154"/>
      <c r="FX80" s="154"/>
      <c r="FY80" s="154"/>
      <c r="FZ80" s="154"/>
      <c r="GA80" s="154"/>
      <c r="GB80" s="154"/>
      <c r="GC80" s="154"/>
      <c r="GD80" s="154"/>
      <c r="GE80" s="154"/>
      <c r="GF80" s="154"/>
      <c r="GG80" s="154"/>
      <c r="GH80" s="154"/>
      <c r="GI80" s="154"/>
      <c r="GJ80" s="154"/>
      <c r="GK80" s="154"/>
      <c r="GL80" s="154"/>
      <c r="GM80" s="154"/>
      <c r="GN80" s="154"/>
      <c r="GO80" s="154"/>
      <c r="GP80" s="154"/>
      <c r="GQ80" s="154"/>
      <c r="GR80" s="154"/>
      <c r="GS80" s="154"/>
      <c r="GT80" s="154"/>
      <c r="GU80" s="154"/>
      <c r="GV80" s="154"/>
      <c r="GW80" s="154"/>
      <c r="GX80" s="154"/>
      <c r="GY80" s="154"/>
      <c r="GZ80" s="154"/>
      <c r="HA80" s="154"/>
      <c r="HB80" s="154"/>
      <c r="HC80" s="154"/>
      <c r="HD80" s="154"/>
      <c r="HE80" s="154"/>
      <c r="HF80" s="154"/>
      <c r="HG80" s="154"/>
      <c r="HH80" s="154"/>
      <c r="HI80" s="154"/>
      <c r="HJ80" s="154"/>
      <c r="HK80" s="154"/>
      <c r="HL80" s="154"/>
      <c r="HM80" s="154"/>
      <c r="HN80" s="154"/>
      <c r="HO80" s="154"/>
      <c r="HP80" s="154"/>
      <c r="HQ80" s="154"/>
      <c r="HR80" s="154"/>
      <c r="HS80" s="154"/>
      <c r="HT80" s="154"/>
      <c r="HU80" s="154"/>
      <c r="HV80" s="154"/>
      <c r="HW80" s="154"/>
      <c r="HX80" s="154"/>
      <c r="HY80" s="154"/>
      <c r="HZ80" s="154"/>
      <c r="IA80" s="154"/>
      <c r="IB80" s="154"/>
      <c r="IC80" s="154"/>
      <c r="ID80" s="154"/>
      <c r="IE80" s="154"/>
      <c r="IF80" s="154"/>
      <c r="IG80" s="154"/>
      <c r="IH80" s="154"/>
      <c r="II80" s="154"/>
      <c r="IJ80" s="154"/>
      <c r="IK80" s="154"/>
      <c r="IL80" s="154"/>
      <c r="IM80" s="154"/>
      <c r="IN80" s="154"/>
      <c r="IO80" s="154"/>
      <c r="IP80" s="154"/>
      <c r="IQ80" s="154"/>
      <c r="IR80" s="154"/>
      <c r="IS80" s="154"/>
      <c r="IT80" s="154"/>
      <c r="IU80" s="154"/>
      <c r="IV80" s="154"/>
    </row>
    <row r="81" spans="1:8" ht="409.5">
      <c r="A81" s="131">
        <v>71</v>
      </c>
      <c r="B81" s="287">
        <v>343.8</v>
      </c>
      <c r="C81" s="288"/>
      <c r="D81" s="395" t="s">
        <v>464</v>
      </c>
      <c r="E81" s="290"/>
      <c r="F81" s="288"/>
      <c r="G81" s="204" t="s">
        <v>331</v>
      </c>
      <c r="H81" s="208"/>
    </row>
    <row r="82" spans="1:8" ht="189" customHeight="1">
      <c r="A82" s="131">
        <v>72</v>
      </c>
      <c r="B82" s="86" t="s">
        <v>237</v>
      </c>
      <c r="C82" s="228"/>
      <c r="D82" s="424" t="s">
        <v>377</v>
      </c>
      <c r="E82" s="425"/>
      <c r="F82" s="228"/>
      <c r="G82" s="426" t="s">
        <v>338</v>
      </c>
      <c r="H82" s="228"/>
    </row>
    <row r="83" spans="1:8" s="191" customFormat="1" ht="209.25" customHeight="1">
      <c r="A83" s="189">
        <v>73</v>
      </c>
      <c r="B83" s="296" t="s">
        <v>203</v>
      </c>
      <c r="C83" s="297"/>
      <c r="D83" s="298" t="s">
        <v>346</v>
      </c>
      <c r="E83" s="299"/>
      <c r="F83" s="297"/>
      <c r="G83" s="300" t="s">
        <v>347</v>
      </c>
      <c r="H83" s="264"/>
    </row>
    <row r="84" spans="1:8" ht="297" customHeight="1">
      <c r="A84" s="427">
        <v>74</v>
      </c>
      <c r="B84" s="428" t="s">
        <v>465</v>
      </c>
      <c r="C84" s="316"/>
      <c r="D84" s="40" t="s">
        <v>379</v>
      </c>
      <c r="E84" s="316"/>
      <c r="F84" s="316"/>
      <c r="G84" s="429" t="s">
        <v>380</v>
      </c>
      <c r="H84" s="316"/>
    </row>
    <row r="85" spans="1:8" s="191" customFormat="1" ht="409.5" customHeight="1">
      <c r="A85" s="675">
        <v>75</v>
      </c>
      <c r="B85" s="301">
        <v>367.1</v>
      </c>
      <c r="C85" s="676"/>
      <c r="D85" s="676" t="s">
        <v>381</v>
      </c>
      <c r="E85" s="676"/>
      <c r="F85" s="676"/>
      <c r="G85" s="679" t="s">
        <v>348</v>
      </c>
      <c r="H85" s="676"/>
    </row>
    <row r="86" spans="1:8" s="191" customFormat="1" ht="129" customHeight="1">
      <c r="A86" s="675"/>
      <c r="B86" s="302"/>
      <c r="C86" s="676"/>
      <c r="D86" s="676"/>
      <c r="E86" s="676"/>
      <c r="F86" s="676"/>
      <c r="G86" s="679"/>
      <c r="H86" s="676"/>
    </row>
    <row r="87" spans="1:8" s="313" customFormat="1" ht="186.75" customHeight="1">
      <c r="A87" s="307">
        <v>76</v>
      </c>
      <c r="B87" s="87" t="s">
        <v>241</v>
      </c>
      <c r="C87" s="308"/>
      <c r="D87" s="309" t="s">
        <v>466</v>
      </c>
      <c r="E87" s="310"/>
      <c r="F87" s="311"/>
      <c r="G87" s="204" t="s">
        <v>332</v>
      </c>
      <c r="H87" s="312"/>
    </row>
    <row r="88" spans="1:8" s="184" customFormat="1" ht="71.25" customHeight="1">
      <c r="A88" s="185">
        <v>77</v>
      </c>
      <c r="B88" s="314"/>
      <c r="C88" s="315"/>
      <c r="D88" s="316" t="s">
        <v>382</v>
      </c>
      <c r="E88" s="317"/>
      <c r="F88" s="318"/>
      <c r="G88" s="204" t="s">
        <v>332</v>
      </c>
      <c r="H88" s="319"/>
    </row>
    <row r="89" spans="1:8" s="340" customFormat="1" ht="136.5" customHeight="1">
      <c r="A89" s="430">
        <v>78</v>
      </c>
      <c r="B89" s="387" t="s">
        <v>211</v>
      </c>
      <c r="C89" s="431"/>
      <c r="D89" s="517" t="s">
        <v>522</v>
      </c>
      <c r="E89" s="432"/>
      <c r="F89" s="433"/>
      <c r="G89" s="434" t="s">
        <v>302</v>
      </c>
      <c r="H89" s="435"/>
    </row>
    <row r="90" spans="1:8" s="340" customFormat="1" ht="99.75" customHeight="1">
      <c r="A90" s="430">
        <v>79</v>
      </c>
      <c r="B90" s="387" t="s">
        <v>212</v>
      </c>
      <c r="C90" s="431"/>
      <c r="D90" s="517" t="s">
        <v>383</v>
      </c>
      <c r="E90" s="432"/>
      <c r="F90" s="433"/>
      <c r="G90" s="434" t="s">
        <v>302</v>
      </c>
      <c r="H90" s="435"/>
    </row>
    <row r="91" spans="1:8" s="340" customFormat="1" ht="57" customHeight="1">
      <c r="A91" s="430">
        <v>80</v>
      </c>
      <c r="B91" s="387"/>
      <c r="C91" s="431"/>
      <c r="D91" s="111" t="s">
        <v>384</v>
      </c>
      <c r="E91" s="432"/>
      <c r="F91" s="433"/>
      <c r="G91" s="434" t="s">
        <v>302</v>
      </c>
      <c r="H91" s="435"/>
    </row>
    <row r="92" spans="1:8" s="340" customFormat="1" ht="79.5" customHeight="1">
      <c r="A92" s="437">
        <v>81</v>
      </c>
      <c r="B92" s="387" t="s">
        <v>213</v>
      </c>
      <c r="C92" s="308"/>
      <c r="D92" s="438" t="s">
        <v>385</v>
      </c>
      <c r="E92" s="310"/>
      <c r="F92" s="311"/>
      <c r="G92" s="434" t="s">
        <v>386</v>
      </c>
      <c r="H92" s="361"/>
    </row>
    <row r="93" spans="1:8" s="340" customFormat="1" ht="112.5">
      <c r="A93" s="439">
        <v>82</v>
      </c>
      <c r="B93" s="436" t="s">
        <v>238</v>
      </c>
      <c r="C93" s="315"/>
      <c r="D93" s="464" t="s">
        <v>524</v>
      </c>
      <c r="E93" s="465"/>
      <c r="F93" s="466"/>
      <c r="G93" s="182" t="s">
        <v>1029</v>
      </c>
      <c r="H93" s="440"/>
    </row>
    <row r="94" spans="1:8" s="325" customFormat="1" ht="164.25" customHeight="1">
      <c r="A94" s="320">
        <v>83</v>
      </c>
      <c r="B94" s="321">
        <v>532.1</v>
      </c>
      <c r="C94" s="322"/>
      <c r="D94" s="323" t="s">
        <v>387</v>
      </c>
      <c r="E94" s="322"/>
      <c r="F94" s="322"/>
      <c r="G94" s="324" t="s">
        <v>347</v>
      </c>
      <c r="H94" s="322"/>
    </row>
    <row r="95" spans="1:8" s="329" customFormat="1" ht="131.25" customHeight="1">
      <c r="A95" s="326">
        <v>84</v>
      </c>
      <c r="B95" s="327" t="s">
        <v>201</v>
      </c>
      <c r="C95" s="328"/>
      <c r="D95" s="138" t="s">
        <v>350</v>
      </c>
      <c r="E95" s="328"/>
      <c r="F95" s="328"/>
      <c r="G95" s="204" t="s">
        <v>332</v>
      </c>
      <c r="H95" s="328"/>
    </row>
    <row r="96" spans="1:8" s="329" customFormat="1" ht="246.75" customHeight="1">
      <c r="A96" s="326">
        <v>85</v>
      </c>
      <c r="B96" s="327" t="s">
        <v>198</v>
      </c>
      <c r="C96" s="328"/>
      <c r="D96" s="175" t="s">
        <v>388</v>
      </c>
      <c r="E96" s="328"/>
      <c r="F96" s="328"/>
      <c r="G96" s="204" t="s">
        <v>332</v>
      </c>
      <c r="H96" s="328"/>
    </row>
    <row r="97" spans="1:256" s="329" customFormat="1" ht="223.5" customHeight="1">
      <c r="A97" s="326">
        <v>86</v>
      </c>
      <c r="B97" s="327" t="s">
        <v>199</v>
      </c>
      <c r="C97" s="328"/>
      <c r="D97" s="175" t="s">
        <v>389</v>
      </c>
      <c r="E97" s="328"/>
      <c r="F97" s="328"/>
      <c r="G97" s="204" t="s">
        <v>332</v>
      </c>
      <c r="H97" s="328"/>
    </row>
    <row r="98" spans="1:256" s="329" customFormat="1" ht="169.5" customHeight="1">
      <c r="A98" s="326">
        <v>87</v>
      </c>
      <c r="B98" s="327" t="s">
        <v>200</v>
      </c>
      <c r="C98" s="328"/>
      <c r="D98" s="175" t="s">
        <v>467</v>
      </c>
      <c r="E98" s="328"/>
      <c r="F98" s="328"/>
      <c r="G98" s="255" t="s">
        <v>315</v>
      </c>
      <c r="H98" s="328"/>
    </row>
    <row r="99" spans="1:256" s="331" customFormat="1" ht="268.5" customHeight="1">
      <c r="A99" s="332">
        <v>88</v>
      </c>
      <c r="B99" s="332" t="s">
        <v>247</v>
      </c>
      <c r="C99" s="333"/>
      <c r="D99" s="680" t="s">
        <v>352</v>
      </c>
      <c r="E99" s="333"/>
      <c r="F99" s="333"/>
      <c r="G99" s="681" t="s">
        <v>302</v>
      </c>
      <c r="H99" s="333"/>
    </row>
    <row r="100" spans="1:256" s="331" customFormat="1" ht="65.25" customHeight="1">
      <c r="A100" s="335"/>
      <c r="B100" s="335"/>
      <c r="C100" s="336"/>
      <c r="D100" s="680"/>
      <c r="E100" s="336"/>
      <c r="F100" s="336"/>
      <c r="G100" s="681"/>
      <c r="H100" s="336"/>
    </row>
    <row r="101" spans="1:256" s="386" customFormat="1" ht="391.5" customHeight="1">
      <c r="A101" s="441">
        <v>89</v>
      </c>
      <c r="B101" s="442" t="s">
        <v>248</v>
      </c>
      <c r="C101" s="443"/>
      <c r="D101" s="284" t="s">
        <v>468</v>
      </c>
      <c r="E101" s="444"/>
      <c r="F101" s="443"/>
      <c r="G101" s="445" t="s">
        <v>390</v>
      </c>
      <c r="H101" s="443"/>
      <c r="I101" s="446"/>
      <c r="J101" s="446"/>
      <c r="K101" s="446"/>
      <c r="L101" s="446"/>
      <c r="M101" s="446"/>
      <c r="N101" s="446"/>
      <c r="O101" s="446"/>
      <c r="P101" s="446"/>
      <c r="Q101" s="446"/>
      <c r="R101" s="446"/>
      <c r="S101" s="446"/>
      <c r="T101" s="446"/>
      <c r="U101" s="446"/>
      <c r="V101" s="446"/>
      <c r="W101" s="446"/>
      <c r="X101" s="446"/>
      <c r="Y101" s="446"/>
      <c r="Z101" s="446"/>
      <c r="AA101" s="446"/>
      <c r="AB101" s="446"/>
      <c r="AC101" s="446"/>
      <c r="AD101" s="446"/>
      <c r="AE101" s="446"/>
      <c r="AF101" s="446"/>
      <c r="AG101" s="446"/>
      <c r="AH101" s="446"/>
      <c r="AI101" s="446"/>
      <c r="AJ101" s="446"/>
      <c r="AK101" s="446"/>
      <c r="AL101" s="446"/>
      <c r="AM101" s="446"/>
      <c r="AN101" s="446"/>
      <c r="AO101" s="446"/>
      <c r="AP101" s="446"/>
      <c r="AQ101" s="446"/>
      <c r="AR101" s="446"/>
      <c r="AS101" s="446"/>
      <c r="AT101" s="446"/>
      <c r="AU101" s="446"/>
      <c r="AV101" s="446"/>
      <c r="AW101" s="446"/>
      <c r="AX101" s="446"/>
      <c r="AY101" s="446"/>
      <c r="AZ101" s="446"/>
      <c r="BA101" s="446"/>
      <c r="BB101" s="446"/>
      <c r="BC101" s="446"/>
      <c r="BD101" s="446"/>
      <c r="BE101" s="446"/>
      <c r="BF101" s="446"/>
      <c r="BG101" s="446"/>
      <c r="BH101" s="446"/>
      <c r="BI101" s="446"/>
      <c r="BJ101" s="446"/>
      <c r="BK101" s="446"/>
      <c r="BL101" s="446"/>
      <c r="BM101" s="446"/>
      <c r="BN101" s="446"/>
      <c r="BO101" s="446"/>
      <c r="BP101" s="446"/>
      <c r="BQ101" s="446"/>
      <c r="BR101" s="446"/>
      <c r="BS101" s="446"/>
      <c r="BT101" s="446"/>
      <c r="BU101" s="446"/>
      <c r="BV101" s="446"/>
      <c r="BW101" s="446"/>
      <c r="BX101" s="446"/>
      <c r="BY101" s="446"/>
      <c r="BZ101" s="446"/>
      <c r="CA101" s="446"/>
      <c r="CB101" s="446"/>
      <c r="CC101" s="446"/>
      <c r="CD101" s="446"/>
      <c r="CE101" s="446"/>
      <c r="CF101" s="446"/>
      <c r="CG101" s="446"/>
      <c r="CH101" s="446"/>
      <c r="CI101" s="446"/>
      <c r="CJ101" s="446"/>
      <c r="CK101" s="446"/>
      <c r="CL101" s="446"/>
      <c r="CM101" s="446"/>
      <c r="CN101" s="446"/>
      <c r="CO101" s="446"/>
      <c r="CP101" s="446"/>
      <c r="CQ101" s="446"/>
      <c r="CR101" s="446"/>
      <c r="CS101" s="446"/>
      <c r="CT101" s="446"/>
      <c r="CU101" s="446"/>
      <c r="CV101" s="446"/>
      <c r="CW101" s="446"/>
      <c r="CX101" s="446"/>
      <c r="CY101" s="446"/>
      <c r="CZ101" s="446"/>
      <c r="DA101" s="446"/>
      <c r="DB101" s="446"/>
      <c r="DC101" s="446"/>
      <c r="DD101" s="446"/>
      <c r="DE101" s="446"/>
      <c r="DF101" s="446"/>
      <c r="DG101" s="446"/>
      <c r="DH101" s="446"/>
      <c r="DI101" s="446"/>
      <c r="DJ101" s="446"/>
      <c r="DK101" s="446"/>
      <c r="DL101" s="446"/>
      <c r="DM101" s="446"/>
      <c r="DN101" s="446"/>
      <c r="DO101" s="446"/>
      <c r="DP101" s="446"/>
      <c r="DQ101" s="446"/>
      <c r="DR101" s="446"/>
      <c r="DS101" s="446"/>
      <c r="DT101" s="446"/>
      <c r="DU101" s="446"/>
      <c r="DV101" s="446"/>
      <c r="DW101" s="446"/>
      <c r="DX101" s="446"/>
      <c r="DY101" s="446"/>
      <c r="DZ101" s="446"/>
      <c r="EA101" s="446"/>
      <c r="EB101" s="446"/>
      <c r="EC101" s="446"/>
      <c r="ED101" s="446"/>
      <c r="EE101" s="446"/>
      <c r="EF101" s="446"/>
      <c r="EG101" s="446"/>
      <c r="EH101" s="446"/>
      <c r="EI101" s="446"/>
      <c r="EJ101" s="446"/>
      <c r="EK101" s="446"/>
      <c r="EL101" s="446"/>
      <c r="EM101" s="446"/>
      <c r="EN101" s="446"/>
      <c r="EO101" s="446"/>
      <c r="EP101" s="446"/>
      <c r="EQ101" s="446"/>
      <c r="ER101" s="446"/>
      <c r="ES101" s="446"/>
      <c r="ET101" s="446"/>
      <c r="EU101" s="446"/>
      <c r="EV101" s="446"/>
      <c r="EW101" s="446"/>
      <c r="EX101" s="446"/>
      <c r="EY101" s="446"/>
      <c r="EZ101" s="446"/>
      <c r="FA101" s="446"/>
      <c r="FB101" s="446"/>
      <c r="FC101" s="446"/>
      <c r="FD101" s="446"/>
      <c r="FE101" s="446"/>
      <c r="FF101" s="446"/>
      <c r="FG101" s="446"/>
      <c r="FH101" s="446"/>
      <c r="FI101" s="446"/>
      <c r="FJ101" s="446"/>
      <c r="FK101" s="446"/>
      <c r="FL101" s="446"/>
      <c r="FM101" s="446"/>
      <c r="FN101" s="446"/>
      <c r="FO101" s="446"/>
      <c r="FP101" s="446"/>
      <c r="FQ101" s="446"/>
      <c r="FR101" s="446"/>
      <c r="FS101" s="446"/>
      <c r="FT101" s="446"/>
      <c r="FU101" s="446"/>
      <c r="FV101" s="446"/>
      <c r="FW101" s="446"/>
      <c r="FX101" s="446"/>
      <c r="FY101" s="446"/>
      <c r="FZ101" s="446"/>
      <c r="GA101" s="446"/>
      <c r="GB101" s="446"/>
      <c r="GC101" s="446"/>
      <c r="GD101" s="446"/>
      <c r="GE101" s="446"/>
      <c r="GF101" s="446"/>
      <c r="GG101" s="446"/>
      <c r="GH101" s="446"/>
      <c r="GI101" s="446"/>
      <c r="GJ101" s="446"/>
      <c r="GK101" s="446"/>
      <c r="GL101" s="446"/>
      <c r="GM101" s="446"/>
      <c r="GN101" s="446"/>
      <c r="GO101" s="446"/>
      <c r="GP101" s="446"/>
      <c r="GQ101" s="446"/>
      <c r="GR101" s="446"/>
      <c r="GS101" s="446"/>
      <c r="GT101" s="446"/>
      <c r="GU101" s="446"/>
      <c r="GV101" s="446"/>
      <c r="GW101" s="446"/>
      <c r="GX101" s="446"/>
      <c r="GY101" s="446"/>
      <c r="GZ101" s="446"/>
      <c r="HA101" s="446"/>
      <c r="HB101" s="446"/>
      <c r="HC101" s="446"/>
      <c r="HD101" s="446"/>
      <c r="HE101" s="446"/>
      <c r="HF101" s="446"/>
      <c r="HG101" s="446"/>
      <c r="HH101" s="446"/>
      <c r="HI101" s="446"/>
      <c r="HJ101" s="446"/>
      <c r="HK101" s="446"/>
      <c r="HL101" s="446"/>
      <c r="HM101" s="446"/>
      <c r="HN101" s="446"/>
      <c r="HO101" s="446"/>
      <c r="HP101" s="446"/>
      <c r="HQ101" s="446"/>
      <c r="HR101" s="446"/>
      <c r="HS101" s="446"/>
      <c r="HT101" s="446"/>
      <c r="HU101" s="446"/>
      <c r="HV101" s="446"/>
      <c r="HW101" s="446"/>
      <c r="HX101" s="446"/>
      <c r="HY101" s="446"/>
      <c r="HZ101" s="446"/>
      <c r="IA101" s="446"/>
      <c r="IB101" s="446"/>
      <c r="IC101" s="446"/>
      <c r="ID101" s="446"/>
      <c r="IE101" s="446"/>
      <c r="IF101" s="446"/>
      <c r="IG101" s="446"/>
      <c r="IH101" s="446"/>
      <c r="II101" s="446"/>
      <c r="IJ101" s="446"/>
      <c r="IK101" s="446"/>
      <c r="IL101" s="446"/>
      <c r="IM101" s="446"/>
      <c r="IN101" s="446"/>
      <c r="IO101" s="446"/>
      <c r="IP101" s="446"/>
      <c r="IQ101" s="446"/>
      <c r="IR101" s="446"/>
      <c r="IS101" s="446"/>
      <c r="IT101" s="446"/>
      <c r="IU101" s="446"/>
      <c r="IV101" s="446"/>
    </row>
    <row r="102" spans="1:256" s="340" customFormat="1" ht="135" customHeight="1">
      <c r="A102" s="337">
        <v>90</v>
      </c>
      <c r="B102" s="338" t="s">
        <v>277</v>
      </c>
      <c r="C102" s="156"/>
      <c r="D102" s="157" t="s">
        <v>469</v>
      </c>
      <c r="E102" s="156"/>
      <c r="F102" s="339"/>
      <c r="G102" s="171" t="s">
        <v>351</v>
      </c>
      <c r="H102" s="156"/>
      <c r="I102" s="161"/>
      <c r="J102" s="161"/>
      <c r="K102" s="161"/>
      <c r="L102" s="161"/>
      <c r="M102" s="161"/>
      <c r="N102" s="161"/>
      <c r="O102" s="161"/>
      <c r="P102" s="161"/>
      <c r="Q102" s="161"/>
      <c r="R102" s="161"/>
      <c r="S102" s="161"/>
      <c r="T102" s="161"/>
      <c r="U102" s="161"/>
      <c r="V102" s="161"/>
      <c r="W102" s="161"/>
      <c r="X102" s="161"/>
      <c r="Y102" s="161"/>
      <c r="Z102" s="161"/>
      <c r="AA102" s="161"/>
      <c r="AB102" s="161"/>
      <c r="AC102" s="161"/>
      <c r="AD102" s="161"/>
      <c r="AE102" s="161"/>
      <c r="AF102" s="161"/>
      <c r="AG102" s="161"/>
      <c r="AH102" s="161"/>
      <c r="AI102" s="161"/>
      <c r="AJ102" s="161"/>
      <c r="AK102" s="161"/>
      <c r="AL102" s="161"/>
      <c r="AM102" s="161"/>
      <c r="AN102" s="161"/>
      <c r="AO102" s="161"/>
      <c r="AP102" s="161"/>
      <c r="AQ102" s="161"/>
      <c r="AR102" s="161"/>
      <c r="AS102" s="161"/>
      <c r="AT102" s="161"/>
      <c r="AU102" s="161"/>
      <c r="AV102" s="161"/>
      <c r="AW102" s="161"/>
      <c r="AX102" s="161"/>
      <c r="AY102" s="161"/>
      <c r="AZ102" s="161"/>
      <c r="BA102" s="161"/>
      <c r="BB102" s="161"/>
      <c r="BC102" s="161"/>
      <c r="BD102" s="161"/>
      <c r="BE102" s="161"/>
      <c r="BF102" s="161"/>
      <c r="BG102" s="161"/>
      <c r="BH102" s="161"/>
      <c r="BI102" s="161"/>
      <c r="BJ102" s="161"/>
      <c r="BK102" s="161"/>
      <c r="BL102" s="161"/>
      <c r="BM102" s="161"/>
      <c r="BN102" s="161"/>
      <c r="BO102" s="161"/>
      <c r="BP102" s="161"/>
      <c r="BQ102" s="161"/>
      <c r="BR102" s="161"/>
      <c r="BS102" s="161"/>
      <c r="BT102" s="161"/>
      <c r="BU102" s="161"/>
      <c r="BV102" s="161"/>
      <c r="BW102" s="161"/>
      <c r="BX102" s="161"/>
      <c r="BY102" s="161"/>
      <c r="BZ102" s="161"/>
      <c r="CA102" s="161"/>
      <c r="CB102" s="161"/>
      <c r="CC102" s="161"/>
      <c r="CD102" s="161"/>
      <c r="CE102" s="161"/>
      <c r="CF102" s="161"/>
      <c r="CG102" s="161"/>
      <c r="CH102" s="161"/>
      <c r="CI102" s="161"/>
      <c r="CJ102" s="161"/>
      <c r="CK102" s="161"/>
      <c r="CL102" s="161"/>
      <c r="CM102" s="161"/>
      <c r="CN102" s="161"/>
      <c r="CO102" s="161"/>
      <c r="CP102" s="161"/>
      <c r="CQ102" s="161"/>
      <c r="CR102" s="161"/>
      <c r="CS102" s="161"/>
      <c r="CT102" s="161"/>
      <c r="CU102" s="161"/>
      <c r="CV102" s="161"/>
      <c r="CW102" s="161"/>
      <c r="CX102" s="161"/>
      <c r="CY102" s="161"/>
      <c r="CZ102" s="161"/>
      <c r="DA102" s="161"/>
      <c r="DB102" s="161"/>
      <c r="DC102" s="161"/>
      <c r="DD102" s="161"/>
      <c r="DE102" s="161"/>
      <c r="DF102" s="161"/>
      <c r="DG102" s="161"/>
      <c r="DH102" s="161"/>
      <c r="DI102" s="161"/>
      <c r="DJ102" s="161"/>
      <c r="DK102" s="161"/>
      <c r="DL102" s="161"/>
      <c r="DM102" s="161"/>
      <c r="DN102" s="161"/>
      <c r="DO102" s="161"/>
      <c r="DP102" s="161"/>
      <c r="DQ102" s="161"/>
      <c r="DR102" s="161"/>
      <c r="DS102" s="161"/>
      <c r="DT102" s="161"/>
      <c r="DU102" s="161"/>
      <c r="DV102" s="161"/>
      <c r="DW102" s="161"/>
      <c r="DX102" s="161"/>
      <c r="DY102" s="161"/>
      <c r="DZ102" s="161"/>
      <c r="EA102" s="161"/>
      <c r="EB102" s="161"/>
      <c r="EC102" s="161"/>
      <c r="ED102" s="161"/>
      <c r="EE102" s="161"/>
      <c r="EF102" s="161"/>
      <c r="EG102" s="161"/>
      <c r="EH102" s="161"/>
      <c r="EI102" s="161"/>
      <c r="EJ102" s="161"/>
      <c r="EK102" s="161"/>
      <c r="EL102" s="161"/>
      <c r="EM102" s="161"/>
      <c r="EN102" s="161"/>
      <c r="EO102" s="161"/>
      <c r="EP102" s="161"/>
      <c r="EQ102" s="161"/>
      <c r="ER102" s="161"/>
      <c r="ES102" s="161"/>
      <c r="ET102" s="161"/>
      <c r="EU102" s="161"/>
      <c r="EV102" s="161"/>
      <c r="EW102" s="161"/>
      <c r="EX102" s="161"/>
      <c r="EY102" s="161"/>
      <c r="EZ102" s="161"/>
      <c r="FA102" s="161"/>
      <c r="FB102" s="161"/>
      <c r="FC102" s="161"/>
      <c r="FD102" s="161"/>
      <c r="FE102" s="161"/>
      <c r="FF102" s="161"/>
      <c r="FG102" s="161"/>
      <c r="FH102" s="161"/>
      <c r="FI102" s="161"/>
      <c r="FJ102" s="161"/>
      <c r="FK102" s="161"/>
      <c r="FL102" s="161"/>
      <c r="FM102" s="161"/>
      <c r="FN102" s="161"/>
      <c r="FO102" s="161"/>
      <c r="FP102" s="161"/>
      <c r="FQ102" s="161"/>
      <c r="FR102" s="161"/>
      <c r="FS102" s="161"/>
      <c r="FT102" s="161"/>
      <c r="FU102" s="161"/>
      <c r="FV102" s="161"/>
      <c r="FW102" s="161"/>
      <c r="FX102" s="161"/>
      <c r="FY102" s="161"/>
      <c r="FZ102" s="161"/>
      <c r="GA102" s="161"/>
      <c r="GB102" s="161"/>
      <c r="GC102" s="161"/>
      <c r="GD102" s="161"/>
      <c r="GE102" s="161"/>
      <c r="GF102" s="161"/>
      <c r="GG102" s="161"/>
      <c r="GH102" s="161"/>
      <c r="GI102" s="161"/>
      <c r="GJ102" s="161"/>
      <c r="GK102" s="161"/>
      <c r="GL102" s="161"/>
      <c r="GM102" s="161"/>
      <c r="GN102" s="161"/>
      <c r="GO102" s="161"/>
      <c r="GP102" s="161"/>
      <c r="GQ102" s="161"/>
      <c r="GR102" s="161"/>
      <c r="GS102" s="161"/>
      <c r="GT102" s="161"/>
      <c r="GU102" s="161"/>
      <c r="GV102" s="161"/>
      <c r="GW102" s="161"/>
      <c r="GX102" s="161"/>
      <c r="GY102" s="161"/>
      <c r="GZ102" s="161"/>
      <c r="HA102" s="161"/>
      <c r="HB102" s="161"/>
      <c r="HC102" s="161"/>
      <c r="HD102" s="161"/>
      <c r="HE102" s="161"/>
      <c r="HF102" s="161"/>
      <c r="HG102" s="161"/>
      <c r="HH102" s="161"/>
      <c r="HI102" s="161"/>
      <c r="HJ102" s="161"/>
      <c r="HK102" s="161"/>
      <c r="HL102" s="161"/>
      <c r="HM102" s="161"/>
      <c r="HN102" s="161"/>
      <c r="HO102" s="161"/>
      <c r="HP102" s="161"/>
      <c r="HQ102" s="161"/>
      <c r="HR102" s="161"/>
      <c r="HS102" s="161"/>
      <c r="HT102" s="161"/>
      <c r="HU102" s="161"/>
      <c r="HV102" s="161"/>
      <c r="HW102" s="161"/>
      <c r="HX102" s="161"/>
      <c r="HY102" s="161"/>
      <c r="HZ102" s="161"/>
      <c r="IA102" s="161"/>
      <c r="IB102" s="161"/>
      <c r="IC102" s="161"/>
      <c r="ID102" s="161"/>
      <c r="IE102" s="161"/>
      <c r="IF102" s="161"/>
      <c r="IG102" s="161"/>
      <c r="IH102" s="161"/>
      <c r="II102" s="161"/>
      <c r="IJ102" s="161"/>
      <c r="IK102" s="161"/>
      <c r="IL102" s="161"/>
      <c r="IM102" s="161"/>
      <c r="IN102" s="161"/>
      <c r="IO102" s="161"/>
      <c r="IP102" s="161"/>
      <c r="IQ102" s="161"/>
      <c r="IR102" s="161"/>
      <c r="IS102" s="161"/>
      <c r="IT102" s="161"/>
      <c r="IU102" s="161"/>
      <c r="IV102" s="161"/>
    </row>
    <row r="103" spans="1:256" s="340" customFormat="1" ht="135" customHeight="1">
      <c r="A103" s="337">
        <v>91</v>
      </c>
      <c r="B103" s="338">
        <v>741.1</v>
      </c>
      <c r="C103" s="156"/>
      <c r="D103" s="157" t="s">
        <v>470</v>
      </c>
      <c r="E103" s="206"/>
      <c r="F103" s="206"/>
      <c r="G103" s="182" t="s">
        <v>332</v>
      </c>
      <c r="H103" s="156"/>
      <c r="I103" s="161"/>
      <c r="J103" s="161"/>
      <c r="K103" s="161"/>
      <c r="L103" s="161"/>
      <c r="M103" s="161"/>
      <c r="N103" s="161"/>
      <c r="O103" s="161"/>
      <c r="P103" s="161"/>
      <c r="Q103" s="161"/>
      <c r="R103" s="161"/>
      <c r="S103" s="161"/>
      <c r="T103" s="161"/>
      <c r="U103" s="161"/>
      <c r="V103" s="161"/>
      <c r="W103" s="161"/>
      <c r="X103" s="161"/>
      <c r="Y103" s="161"/>
      <c r="Z103" s="161"/>
      <c r="AA103" s="161"/>
      <c r="AB103" s="161"/>
      <c r="AC103" s="161"/>
      <c r="AD103" s="161"/>
      <c r="AE103" s="161"/>
      <c r="AF103" s="161"/>
      <c r="AG103" s="161"/>
      <c r="AH103" s="161"/>
      <c r="AI103" s="161"/>
      <c r="AJ103" s="161"/>
      <c r="AK103" s="161"/>
      <c r="AL103" s="161"/>
      <c r="AM103" s="161"/>
      <c r="AN103" s="161"/>
      <c r="AO103" s="161"/>
      <c r="AP103" s="161"/>
      <c r="AQ103" s="161"/>
      <c r="AR103" s="161"/>
      <c r="AS103" s="161"/>
      <c r="AT103" s="161"/>
      <c r="AU103" s="161"/>
      <c r="AV103" s="161"/>
      <c r="AW103" s="161"/>
      <c r="AX103" s="161"/>
      <c r="AY103" s="161"/>
      <c r="AZ103" s="161"/>
      <c r="BA103" s="161"/>
      <c r="BB103" s="161"/>
      <c r="BC103" s="161"/>
      <c r="BD103" s="161"/>
      <c r="BE103" s="161"/>
      <c r="BF103" s="161"/>
      <c r="BG103" s="161"/>
      <c r="BH103" s="161"/>
      <c r="BI103" s="161"/>
      <c r="BJ103" s="161"/>
      <c r="BK103" s="161"/>
      <c r="BL103" s="161"/>
      <c r="BM103" s="161"/>
      <c r="BN103" s="161"/>
      <c r="BO103" s="161"/>
      <c r="BP103" s="161"/>
      <c r="BQ103" s="161"/>
      <c r="BR103" s="161"/>
      <c r="BS103" s="161"/>
      <c r="BT103" s="161"/>
      <c r="BU103" s="161"/>
      <c r="BV103" s="161"/>
      <c r="BW103" s="161"/>
      <c r="BX103" s="161"/>
      <c r="BY103" s="161"/>
      <c r="BZ103" s="161"/>
      <c r="CA103" s="161"/>
      <c r="CB103" s="161"/>
      <c r="CC103" s="161"/>
      <c r="CD103" s="161"/>
      <c r="CE103" s="161"/>
      <c r="CF103" s="161"/>
      <c r="CG103" s="161"/>
      <c r="CH103" s="161"/>
      <c r="CI103" s="161"/>
      <c r="CJ103" s="161"/>
      <c r="CK103" s="161"/>
      <c r="CL103" s="161"/>
      <c r="CM103" s="161"/>
      <c r="CN103" s="161"/>
      <c r="CO103" s="161"/>
      <c r="CP103" s="161"/>
      <c r="CQ103" s="161"/>
      <c r="CR103" s="161"/>
      <c r="CS103" s="161"/>
      <c r="CT103" s="161"/>
      <c r="CU103" s="161"/>
      <c r="CV103" s="161"/>
      <c r="CW103" s="161"/>
      <c r="CX103" s="161"/>
      <c r="CY103" s="161"/>
      <c r="CZ103" s="161"/>
      <c r="DA103" s="161"/>
      <c r="DB103" s="161"/>
      <c r="DC103" s="161"/>
      <c r="DD103" s="161"/>
      <c r="DE103" s="161"/>
      <c r="DF103" s="161"/>
      <c r="DG103" s="161"/>
      <c r="DH103" s="161"/>
      <c r="DI103" s="161"/>
      <c r="DJ103" s="161"/>
      <c r="DK103" s="161"/>
      <c r="DL103" s="161"/>
      <c r="DM103" s="161"/>
      <c r="DN103" s="161"/>
      <c r="DO103" s="161"/>
      <c r="DP103" s="161"/>
      <c r="DQ103" s="161"/>
      <c r="DR103" s="161"/>
      <c r="DS103" s="161"/>
      <c r="DT103" s="161"/>
      <c r="DU103" s="161"/>
      <c r="DV103" s="161"/>
      <c r="DW103" s="161"/>
      <c r="DX103" s="161"/>
      <c r="DY103" s="161"/>
      <c r="DZ103" s="161"/>
      <c r="EA103" s="161"/>
      <c r="EB103" s="161"/>
      <c r="EC103" s="161"/>
      <c r="ED103" s="161"/>
      <c r="EE103" s="161"/>
      <c r="EF103" s="161"/>
      <c r="EG103" s="161"/>
      <c r="EH103" s="161"/>
      <c r="EI103" s="161"/>
      <c r="EJ103" s="161"/>
      <c r="EK103" s="161"/>
      <c r="EL103" s="161"/>
      <c r="EM103" s="161"/>
      <c r="EN103" s="161"/>
      <c r="EO103" s="161"/>
      <c r="EP103" s="161"/>
      <c r="EQ103" s="161"/>
      <c r="ER103" s="161"/>
      <c r="ES103" s="161"/>
      <c r="ET103" s="161"/>
      <c r="EU103" s="161"/>
      <c r="EV103" s="161"/>
      <c r="EW103" s="161"/>
      <c r="EX103" s="161"/>
      <c r="EY103" s="161"/>
      <c r="EZ103" s="161"/>
      <c r="FA103" s="161"/>
      <c r="FB103" s="161"/>
      <c r="FC103" s="161"/>
      <c r="FD103" s="161"/>
      <c r="FE103" s="161"/>
      <c r="FF103" s="161"/>
      <c r="FG103" s="161"/>
      <c r="FH103" s="161"/>
      <c r="FI103" s="161"/>
      <c r="FJ103" s="161"/>
      <c r="FK103" s="161"/>
      <c r="FL103" s="161"/>
      <c r="FM103" s="161"/>
      <c r="FN103" s="161"/>
      <c r="FO103" s="161"/>
      <c r="FP103" s="161"/>
      <c r="FQ103" s="161"/>
      <c r="FR103" s="161"/>
      <c r="FS103" s="161"/>
      <c r="FT103" s="161"/>
      <c r="FU103" s="161"/>
      <c r="FV103" s="161"/>
      <c r="FW103" s="161"/>
      <c r="FX103" s="161"/>
      <c r="FY103" s="161"/>
      <c r="FZ103" s="161"/>
      <c r="GA103" s="161"/>
      <c r="GB103" s="161"/>
      <c r="GC103" s="161"/>
      <c r="GD103" s="161"/>
      <c r="GE103" s="161"/>
      <c r="GF103" s="161"/>
      <c r="GG103" s="161"/>
      <c r="GH103" s="161"/>
      <c r="GI103" s="161"/>
      <c r="GJ103" s="161"/>
      <c r="GK103" s="161"/>
      <c r="GL103" s="161"/>
      <c r="GM103" s="161"/>
      <c r="GN103" s="161"/>
      <c r="GO103" s="161"/>
      <c r="GP103" s="161"/>
      <c r="GQ103" s="161"/>
      <c r="GR103" s="161"/>
      <c r="GS103" s="161"/>
      <c r="GT103" s="161"/>
      <c r="GU103" s="161"/>
      <c r="GV103" s="161"/>
      <c r="GW103" s="161"/>
      <c r="GX103" s="161"/>
      <c r="GY103" s="161"/>
      <c r="GZ103" s="161"/>
      <c r="HA103" s="161"/>
      <c r="HB103" s="161"/>
      <c r="HC103" s="161"/>
      <c r="HD103" s="161"/>
      <c r="HE103" s="161"/>
      <c r="HF103" s="161"/>
      <c r="HG103" s="161"/>
      <c r="HH103" s="161"/>
      <c r="HI103" s="161"/>
      <c r="HJ103" s="161"/>
      <c r="HK103" s="161"/>
      <c r="HL103" s="161"/>
      <c r="HM103" s="161"/>
      <c r="HN103" s="161"/>
      <c r="HO103" s="161"/>
      <c r="HP103" s="161"/>
      <c r="HQ103" s="161"/>
      <c r="HR103" s="161"/>
      <c r="HS103" s="161"/>
      <c r="HT103" s="161"/>
      <c r="HU103" s="161"/>
      <c r="HV103" s="161"/>
      <c r="HW103" s="161"/>
      <c r="HX103" s="161"/>
      <c r="HY103" s="161"/>
      <c r="HZ103" s="161"/>
      <c r="IA103" s="161"/>
      <c r="IB103" s="161"/>
      <c r="IC103" s="161"/>
      <c r="ID103" s="161"/>
      <c r="IE103" s="161"/>
      <c r="IF103" s="161"/>
      <c r="IG103" s="161"/>
      <c r="IH103" s="161"/>
      <c r="II103" s="161"/>
      <c r="IJ103" s="161"/>
      <c r="IK103" s="161"/>
      <c r="IL103" s="161"/>
      <c r="IM103" s="161"/>
      <c r="IN103" s="161"/>
      <c r="IO103" s="161"/>
      <c r="IP103" s="161"/>
      <c r="IQ103" s="161"/>
      <c r="IR103" s="161"/>
      <c r="IS103" s="161"/>
      <c r="IT103" s="161"/>
      <c r="IU103" s="161"/>
      <c r="IV103" s="161"/>
    </row>
    <row r="104" spans="1:256" s="184" customFormat="1" ht="165.75" customHeight="1">
      <c r="A104" s="246">
        <v>92</v>
      </c>
      <c r="B104" s="341" t="s">
        <v>197</v>
      </c>
      <c r="C104" s="342"/>
      <c r="D104" s="330" t="s">
        <v>353</v>
      </c>
      <c r="E104" s="343"/>
      <c r="F104" s="343"/>
      <c r="G104" s="306" t="s">
        <v>332</v>
      </c>
      <c r="H104" s="343"/>
      <c r="I104" s="344"/>
      <c r="J104" s="344"/>
      <c r="K104" s="344"/>
      <c r="L104" s="344"/>
      <c r="M104" s="344"/>
      <c r="N104" s="344"/>
      <c r="O104" s="344"/>
      <c r="P104" s="344"/>
      <c r="Q104" s="344"/>
      <c r="R104" s="344"/>
      <c r="S104" s="344"/>
      <c r="T104" s="344"/>
      <c r="U104" s="344"/>
      <c r="V104" s="344"/>
      <c r="W104" s="344"/>
      <c r="X104" s="344"/>
      <c r="Y104" s="344"/>
      <c r="Z104" s="344"/>
      <c r="AA104" s="344"/>
      <c r="AB104" s="344"/>
      <c r="AC104" s="344"/>
      <c r="AD104" s="344"/>
      <c r="AE104" s="344"/>
      <c r="AF104" s="344"/>
      <c r="AG104" s="344"/>
      <c r="AH104" s="344"/>
      <c r="AI104" s="344"/>
      <c r="AJ104" s="344"/>
      <c r="AK104" s="344"/>
      <c r="AL104" s="344"/>
      <c r="AM104" s="344"/>
      <c r="AN104" s="344"/>
      <c r="AO104" s="344"/>
      <c r="AP104" s="344"/>
      <c r="AQ104" s="344"/>
      <c r="AR104" s="344"/>
      <c r="AS104" s="344"/>
      <c r="AT104" s="344"/>
      <c r="AU104" s="344"/>
      <c r="AV104" s="344"/>
      <c r="AW104" s="344"/>
      <c r="AX104" s="344"/>
      <c r="AY104" s="344"/>
      <c r="AZ104" s="344"/>
      <c r="BA104" s="344"/>
      <c r="BB104" s="344"/>
      <c r="BC104" s="344"/>
      <c r="BD104" s="344"/>
      <c r="BE104" s="344"/>
      <c r="BF104" s="344"/>
      <c r="BG104" s="344"/>
      <c r="BH104" s="344"/>
      <c r="BI104" s="344"/>
      <c r="BJ104" s="344"/>
      <c r="BK104" s="344"/>
      <c r="BL104" s="344"/>
      <c r="BM104" s="344"/>
      <c r="BN104" s="344"/>
      <c r="BO104" s="344"/>
      <c r="BP104" s="344"/>
      <c r="BQ104" s="344"/>
      <c r="BR104" s="344"/>
      <c r="BS104" s="344"/>
      <c r="BT104" s="344"/>
      <c r="BU104" s="344"/>
      <c r="BV104" s="344"/>
      <c r="BW104" s="344"/>
      <c r="BX104" s="344"/>
      <c r="BY104" s="344"/>
      <c r="BZ104" s="344"/>
      <c r="CA104" s="344"/>
      <c r="CB104" s="344"/>
      <c r="CC104" s="344"/>
      <c r="CD104" s="344"/>
      <c r="CE104" s="344"/>
      <c r="CF104" s="344"/>
      <c r="CG104" s="344"/>
      <c r="CH104" s="344"/>
      <c r="CI104" s="344"/>
      <c r="CJ104" s="344"/>
      <c r="CK104" s="344"/>
      <c r="CL104" s="344"/>
      <c r="CM104" s="344"/>
      <c r="CN104" s="344"/>
      <c r="CO104" s="344"/>
      <c r="CP104" s="344"/>
      <c r="CQ104" s="344"/>
      <c r="CR104" s="344"/>
      <c r="CS104" s="344"/>
      <c r="CT104" s="344"/>
      <c r="CU104" s="344"/>
      <c r="CV104" s="344"/>
      <c r="CW104" s="344"/>
      <c r="CX104" s="344"/>
      <c r="CY104" s="344"/>
      <c r="CZ104" s="344"/>
      <c r="DA104" s="344"/>
      <c r="DB104" s="344"/>
      <c r="DC104" s="344"/>
      <c r="DD104" s="344"/>
      <c r="DE104" s="344"/>
      <c r="DF104" s="344"/>
      <c r="DG104" s="344"/>
      <c r="DH104" s="344"/>
      <c r="DI104" s="344"/>
      <c r="DJ104" s="344"/>
      <c r="DK104" s="344"/>
      <c r="DL104" s="344"/>
      <c r="DM104" s="344"/>
      <c r="DN104" s="344"/>
      <c r="DO104" s="344"/>
      <c r="DP104" s="344"/>
      <c r="DQ104" s="344"/>
      <c r="DR104" s="344"/>
      <c r="DS104" s="344"/>
      <c r="DT104" s="344"/>
      <c r="DU104" s="344"/>
      <c r="DV104" s="344"/>
      <c r="DW104" s="344"/>
      <c r="DX104" s="344"/>
      <c r="DY104" s="344"/>
      <c r="DZ104" s="344"/>
      <c r="EA104" s="344"/>
      <c r="EB104" s="344"/>
      <c r="EC104" s="344"/>
      <c r="ED104" s="344"/>
      <c r="EE104" s="344"/>
      <c r="EF104" s="344"/>
      <c r="EG104" s="344"/>
      <c r="EH104" s="344"/>
      <c r="EI104" s="344"/>
      <c r="EJ104" s="344"/>
      <c r="EK104" s="344"/>
      <c r="EL104" s="344"/>
      <c r="EM104" s="344"/>
      <c r="EN104" s="344"/>
      <c r="EO104" s="344"/>
      <c r="EP104" s="344"/>
      <c r="EQ104" s="344"/>
      <c r="ER104" s="344"/>
      <c r="ES104" s="344"/>
      <c r="ET104" s="344"/>
      <c r="EU104" s="344"/>
      <c r="EV104" s="344"/>
      <c r="EW104" s="344"/>
      <c r="EX104" s="344"/>
      <c r="EY104" s="344"/>
      <c r="EZ104" s="344"/>
      <c r="FA104" s="344"/>
      <c r="FB104" s="344"/>
      <c r="FC104" s="344"/>
      <c r="FD104" s="344"/>
      <c r="FE104" s="344"/>
      <c r="FF104" s="344"/>
      <c r="FG104" s="344"/>
      <c r="FH104" s="344"/>
      <c r="FI104" s="344"/>
      <c r="FJ104" s="344"/>
      <c r="FK104" s="344"/>
      <c r="FL104" s="344"/>
      <c r="FM104" s="344"/>
      <c r="FN104" s="344"/>
      <c r="FO104" s="344"/>
      <c r="FP104" s="344"/>
      <c r="FQ104" s="344"/>
      <c r="FR104" s="344"/>
      <c r="FS104" s="344"/>
      <c r="FT104" s="344"/>
      <c r="FU104" s="344"/>
      <c r="FV104" s="344"/>
      <c r="FW104" s="344"/>
      <c r="FX104" s="344"/>
      <c r="FY104" s="344"/>
      <c r="FZ104" s="344"/>
      <c r="GA104" s="344"/>
      <c r="GB104" s="344"/>
      <c r="GC104" s="344"/>
      <c r="GD104" s="344"/>
      <c r="GE104" s="344"/>
      <c r="GF104" s="344"/>
      <c r="GG104" s="344"/>
      <c r="GH104" s="344"/>
      <c r="GI104" s="344"/>
      <c r="GJ104" s="344"/>
      <c r="GK104" s="344"/>
      <c r="GL104" s="344"/>
      <c r="GM104" s="344"/>
      <c r="GN104" s="344"/>
      <c r="GO104" s="344"/>
      <c r="GP104" s="344"/>
      <c r="GQ104" s="344"/>
      <c r="GR104" s="344"/>
      <c r="GS104" s="344"/>
      <c r="GT104" s="344"/>
      <c r="GU104" s="344"/>
      <c r="GV104" s="344"/>
      <c r="GW104" s="344"/>
      <c r="GX104" s="344"/>
      <c r="GY104" s="344"/>
      <c r="GZ104" s="344"/>
      <c r="HA104" s="344"/>
      <c r="HB104" s="344"/>
      <c r="HC104" s="344"/>
      <c r="HD104" s="344"/>
      <c r="HE104" s="344"/>
      <c r="HF104" s="344"/>
      <c r="HG104" s="344"/>
      <c r="HH104" s="344"/>
      <c r="HI104" s="344"/>
      <c r="HJ104" s="344"/>
      <c r="HK104" s="344"/>
      <c r="HL104" s="344"/>
      <c r="HM104" s="344"/>
      <c r="HN104" s="344"/>
      <c r="HO104" s="344"/>
      <c r="HP104" s="344"/>
      <c r="HQ104" s="344"/>
      <c r="HR104" s="344"/>
      <c r="HS104" s="344"/>
      <c r="HT104" s="344"/>
      <c r="HU104" s="344"/>
      <c r="HV104" s="344"/>
      <c r="HW104" s="344"/>
      <c r="HX104" s="344"/>
      <c r="HY104" s="344"/>
      <c r="HZ104" s="344"/>
      <c r="IA104" s="344"/>
      <c r="IB104" s="344"/>
      <c r="IC104" s="344"/>
      <c r="ID104" s="344"/>
      <c r="IE104" s="344"/>
      <c r="IF104" s="344"/>
      <c r="IG104" s="344"/>
      <c r="IH104" s="344"/>
      <c r="II104" s="344"/>
      <c r="IJ104" s="344"/>
      <c r="IK104" s="344"/>
      <c r="IL104" s="344"/>
      <c r="IM104" s="344"/>
      <c r="IN104" s="344"/>
      <c r="IO104" s="344"/>
      <c r="IP104" s="344"/>
      <c r="IQ104" s="344"/>
      <c r="IR104" s="344"/>
      <c r="IS104" s="344"/>
      <c r="IT104" s="344"/>
      <c r="IU104" s="344"/>
      <c r="IV104" s="344"/>
    </row>
    <row r="105" spans="1:256" s="304" customFormat="1" ht="156.75" customHeight="1">
      <c r="A105" s="447">
        <v>93</v>
      </c>
      <c r="B105" s="296">
        <v>741.2</v>
      </c>
      <c r="C105" s="448"/>
      <c r="D105" s="157" t="s">
        <v>391</v>
      </c>
      <c r="E105" s="449"/>
      <c r="F105" s="449"/>
      <c r="G105" s="450" t="s">
        <v>332</v>
      </c>
      <c r="H105" s="449"/>
      <c r="I105" s="451"/>
      <c r="J105" s="451"/>
      <c r="K105" s="451"/>
      <c r="L105" s="451"/>
      <c r="M105" s="451"/>
      <c r="N105" s="451"/>
      <c r="O105" s="451"/>
      <c r="P105" s="451"/>
      <c r="Q105" s="451"/>
      <c r="R105" s="451"/>
      <c r="S105" s="451"/>
      <c r="T105" s="451"/>
      <c r="U105" s="451"/>
      <c r="V105" s="451"/>
      <c r="W105" s="451"/>
      <c r="X105" s="451"/>
      <c r="Y105" s="451"/>
      <c r="Z105" s="451"/>
      <c r="AA105" s="451"/>
      <c r="AB105" s="451"/>
      <c r="AC105" s="451"/>
      <c r="AD105" s="451"/>
      <c r="AE105" s="451"/>
      <c r="AF105" s="451"/>
      <c r="AG105" s="451"/>
      <c r="AH105" s="451"/>
      <c r="AI105" s="451"/>
      <c r="AJ105" s="451"/>
      <c r="AK105" s="451"/>
      <c r="AL105" s="451"/>
      <c r="AM105" s="451"/>
      <c r="AN105" s="451"/>
      <c r="AO105" s="451"/>
      <c r="AP105" s="451"/>
      <c r="AQ105" s="451"/>
      <c r="AR105" s="451"/>
      <c r="AS105" s="451"/>
      <c r="AT105" s="451"/>
      <c r="AU105" s="451"/>
      <c r="AV105" s="451"/>
      <c r="AW105" s="451"/>
      <c r="AX105" s="451"/>
      <c r="AY105" s="451"/>
      <c r="AZ105" s="451"/>
      <c r="BA105" s="451"/>
      <c r="BB105" s="451"/>
      <c r="BC105" s="451"/>
      <c r="BD105" s="451"/>
      <c r="BE105" s="451"/>
      <c r="BF105" s="451"/>
      <c r="BG105" s="451"/>
      <c r="BH105" s="451"/>
      <c r="BI105" s="451"/>
      <c r="BJ105" s="451"/>
      <c r="BK105" s="451"/>
      <c r="BL105" s="451"/>
      <c r="BM105" s="451"/>
      <c r="BN105" s="451"/>
      <c r="BO105" s="451"/>
      <c r="BP105" s="451"/>
      <c r="BQ105" s="451"/>
      <c r="BR105" s="451"/>
      <c r="BS105" s="451"/>
      <c r="BT105" s="451"/>
      <c r="BU105" s="451"/>
      <c r="BV105" s="451"/>
      <c r="BW105" s="451"/>
      <c r="BX105" s="451"/>
      <c r="BY105" s="451"/>
      <c r="BZ105" s="451"/>
      <c r="CA105" s="451"/>
      <c r="CB105" s="451"/>
      <c r="CC105" s="451"/>
      <c r="CD105" s="451"/>
      <c r="CE105" s="451"/>
      <c r="CF105" s="451"/>
      <c r="CG105" s="451"/>
      <c r="CH105" s="451"/>
      <c r="CI105" s="451"/>
      <c r="CJ105" s="451"/>
      <c r="CK105" s="451"/>
      <c r="CL105" s="451"/>
      <c r="CM105" s="451"/>
      <c r="CN105" s="451"/>
      <c r="CO105" s="451"/>
      <c r="CP105" s="451"/>
      <c r="CQ105" s="451"/>
      <c r="CR105" s="451"/>
      <c r="CS105" s="451"/>
      <c r="CT105" s="451"/>
      <c r="CU105" s="451"/>
      <c r="CV105" s="451"/>
      <c r="CW105" s="451"/>
      <c r="CX105" s="451"/>
      <c r="CY105" s="451"/>
      <c r="CZ105" s="451"/>
      <c r="DA105" s="451"/>
      <c r="DB105" s="451"/>
      <c r="DC105" s="451"/>
      <c r="DD105" s="451"/>
      <c r="DE105" s="451"/>
      <c r="DF105" s="451"/>
      <c r="DG105" s="451"/>
      <c r="DH105" s="451"/>
      <c r="DI105" s="451"/>
      <c r="DJ105" s="451"/>
      <c r="DK105" s="451"/>
      <c r="DL105" s="451"/>
      <c r="DM105" s="451"/>
      <c r="DN105" s="451"/>
      <c r="DO105" s="451"/>
      <c r="DP105" s="451"/>
      <c r="DQ105" s="451"/>
      <c r="DR105" s="451"/>
      <c r="DS105" s="451"/>
      <c r="DT105" s="451"/>
      <c r="DU105" s="451"/>
      <c r="DV105" s="451"/>
      <c r="DW105" s="451"/>
      <c r="DX105" s="451"/>
      <c r="DY105" s="451"/>
      <c r="DZ105" s="451"/>
      <c r="EA105" s="451"/>
      <c r="EB105" s="451"/>
      <c r="EC105" s="451"/>
      <c r="ED105" s="451"/>
      <c r="EE105" s="451"/>
      <c r="EF105" s="451"/>
      <c r="EG105" s="451"/>
      <c r="EH105" s="451"/>
      <c r="EI105" s="451"/>
      <c r="EJ105" s="451"/>
      <c r="EK105" s="451"/>
      <c r="EL105" s="451"/>
      <c r="EM105" s="451"/>
      <c r="EN105" s="451"/>
      <c r="EO105" s="451"/>
      <c r="EP105" s="451"/>
      <c r="EQ105" s="451"/>
      <c r="ER105" s="451"/>
      <c r="ES105" s="451"/>
      <c r="ET105" s="451"/>
      <c r="EU105" s="451"/>
      <c r="EV105" s="451"/>
      <c r="EW105" s="451"/>
      <c r="EX105" s="451"/>
      <c r="EY105" s="451"/>
      <c r="EZ105" s="451"/>
      <c r="FA105" s="451"/>
      <c r="FB105" s="451"/>
      <c r="FC105" s="451"/>
      <c r="FD105" s="451"/>
      <c r="FE105" s="451"/>
      <c r="FF105" s="451"/>
      <c r="FG105" s="451"/>
      <c r="FH105" s="451"/>
      <c r="FI105" s="451"/>
      <c r="FJ105" s="451"/>
      <c r="FK105" s="451"/>
      <c r="FL105" s="451"/>
      <c r="FM105" s="451"/>
      <c r="FN105" s="451"/>
      <c r="FO105" s="451"/>
      <c r="FP105" s="451"/>
      <c r="FQ105" s="451"/>
      <c r="FR105" s="451"/>
      <c r="FS105" s="451"/>
      <c r="FT105" s="451"/>
      <c r="FU105" s="451"/>
      <c r="FV105" s="451"/>
      <c r="FW105" s="451"/>
      <c r="FX105" s="451"/>
      <c r="FY105" s="451"/>
      <c r="FZ105" s="451"/>
      <c r="GA105" s="451"/>
      <c r="GB105" s="451"/>
      <c r="GC105" s="451"/>
      <c r="GD105" s="451"/>
      <c r="GE105" s="451"/>
      <c r="GF105" s="451"/>
      <c r="GG105" s="451"/>
      <c r="GH105" s="451"/>
      <c r="GI105" s="451"/>
      <c r="GJ105" s="451"/>
      <c r="GK105" s="451"/>
      <c r="GL105" s="451"/>
      <c r="GM105" s="451"/>
      <c r="GN105" s="451"/>
      <c r="GO105" s="451"/>
      <c r="GP105" s="451"/>
      <c r="GQ105" s="451"/>
      <c r="GR105" s="451"/>
      <c r="GS105" s="451"/>
      <c r="GT105" s="451"/>
      <c r="GU105" s="451"/>
      <c r="GV105" s="451"/>
      <c r="GW105" s="451"/>
      <c r="GX105" s="451"/>
      <c r="GY105" s="451"/>
      <c r="GZ105" s="451"/>
      <c r="HA105" s="451"/>
      <c r="HB105" s="451"/>
      <c r="HC105" s="451"/>
      <c r="HD105" s="451"/>
      <c r="HE105" s="451"/>
      <c r="HF105" s="451"/>
      <c r="HG105" s="451"/>
      <c r="HH105" s="451"/>
      <c r="HI105" s="451"/>
      <c r="HJ105" s="451"/>
      <c r="HK105" s="451"/>
      <c r="HL105" s="451"/>
      <c r="HM105" s="451"/>
      <c r="HN105" s="451"/>
      <c r="HO105" s="451"/>
      <c r="HP105" s="451"/>
      <c r="HQ105" s="451"/>
      <c r="HR105" s="451"/>
      <c r="HS105" s="451"/>
      <c r="HT105" s="451"/>
      <c r="HU105" s="451"/>
      <c r="HV105" s="451"/>
      <c r="HW105" s="451"/>
      <c r="HX105" s="451"/>
      <c r="HY105" s="451"/>
      <c r="HZ105" s="451"/>
      <c r="IA105" s="451"/>
      <c r="IB105" s="451"/>
      <c r="IC105" s="451"/>
      <c r="ID105" s="451"/>
      <c r="IE105" s="451"/>
      <c r="IF105" s="451"/>
      <c r="IG105" s="451"/>
      <c r="IH105" s="451"/>
      <c r="II105" s="451"/>
      <c r="IJ105" s="451"/>
      <c r="IK105" s="451"/>
      <c r="IL105" s="451"/>
      <c r="IM105" s="451"/>
      <c r="IN105" s="451"/>
      <c r="IO105" s="451"/>
      <c r="IP105" s="451"/>
      <c r="IQ105" s="451"/>
      <c r="IR105" s="451"/>
      <c r="IS105" s="451"/>
      <c r="IT105" s="451"/>
      <c r="IU105" s="451"/>
      <c r="IV105" s="451"/>
    </row>
    <row r="106" spans="1:256" s="304" customFormat="1" ht="60.75" customHeight="1">
      <c r="A106" s="447">
        <v>94</v>
      </c>
      <c r="B106" s="387"/>
      <c r="C106" s="448"/>
      <c r="D106" s="157" t="s">
        <v>471</v>
      </c>
      <c r="E106" s="449"/>
      <c r="F106" s="449"/>
      <c r="G106" s="450" t="s">
        <v>332</v>
      </c>
      <c r="H106" s="449"/>
      <c r="I106" s="451"/>
      <c r="J106" s="451"/>
      <c r="K106" s="451"/>
      <c r="L106" s="451"/>
      <c r="M106" s="451"/>
      <c r="N106" s="451"/>
      <c r="O106" s="451"/>
      <c r="P106" s="451"/>
      <c r="Q106" s="451"/>
      <c r="R106" s="451"/>
      <c r="S106" s="451"/>
      <c r="T106" s="451"/>
      <c r="U106" s="451"/>
      <c r="V106" s="451"/>
      <c r="W106" s="451"/>
      <c r="X106" s="451"/>
      <c r="Y106" s="451"/>
      <c r="Z106" s="451"/>
      <c r="AA106" s="451"/>
      <c r="AB106" s="451"/>
      <c r="AC106" s="451"/>
      <c r="AD106" s="451"/>
      <c r="AE106" s="451"/>
      <c r="AF106" s="451"/>
      <c r="AG106" s="451"/>
      <c r="AH106" s="451"/>
      <c r="AI106" s="451"/>
      <c r="AJ106" s="451"/>
      <c r="AK106" s="451"/>
      <c r="AL106" s="451"/>
      <c r="AM106" s="451"/>
      <c r="AN106" s="451"/>
      <c r="AO106" s="451"/>
      <c r="AP106" s="451"/>
      <c r="AQ106" s="451"/>
      <c r="AR106" s="451"/>
      <c r="AS106" s="451"/>
      <c r="AT106" s="451"/>
      <c r="AU106" s="451"/>
      <c r="AV106" s="451"/>
      <c r="AW106" s="451"/>
      <c r="AX106" s="451"/>
      <c r="AY106" s="451"/>
      <c r="AZ106" s="451"/>
      <c r="BA106" s="451"/>
      <c r="BB106" s="451"/>
      <c r="BC106" s="451"/>
      <c r="BD106" s="451"/>
      <c r="BE106" s="451"/>
      <c r="BF106" s="451"/>
      <c r="BG106" s="451"/>
      <c r="BH106" s="451"/>
      <c r="BI106" s="451"/>
      <c r="BJ106" s="451"/>
      <c r="BK106" s="451"/>
      <c r="BL106" s="451"/>
      <c r="BM106" s="451"/>
      <c r="BN106" s="451"/>
      <c r="BO106" s="451"/>
      <c r="BP106" s="451"/>
      <c r="BQ106" s="451"/>
      <c r="BR106" s="451"/>
      <c r="BS106" s="451"/>
      <c r="BT106" s="451"/>
      <c r="BU106" s="451"/>
      <c r="BV106" s="451"/>
      <c r="BW106" s="451"/>
      <c r="BX106" s="451"/>
      <c r="BY106" s="451"/>
      <c r="BZ106" s="451"/>
      <c r="CA106" s="451"/>
      <c r="CB106" s="451"/>
      <c r="CC106" s="451"/>
      <c r="CD106" s="451"/>
      <c r="CE106" s="451"/>
      <c r="CF106" s="451"/>
      <c r="CG106" s="451"/>
      <c r="CH106" s="451"/>
      <c r="CI106" s="451"/>
      <c r="CJ106" s="451"/>
      <c r="CK106" s="451"/>
      <c r="CL106" s="451"/>
      <c r="CM106" s="451"/>
      <c r="CN106" s="451"/>
      <c r="CO106" s="451"/>
      <c r="CP106" s="451"/>
      <c r="CQ106" s="451"/>
      <c r="CR106" s="451"/>
      <c r="CS106" s="451"/>
      <c r="CT106" s="451"/>
      <c r="CU106" s="451"/>
      <c r="CV106" s="451"/>
      <c r="CW106" s="451"/>
      <c r="CX106" s="451"/>
      <c r="CY106" s="451"/>
      <c r="CZ106" s="451"/>
      <c r="DA106" s="451"/>
      <c r="DB106" s="451"/>
      <c r="DC106" s="451"/>
      <c r="DD106" s="451"/>
      <c r="DE106" s="451"/>
      <c r="DF106" s="451"/>
      <c r="DG106" s="451"/>
      <c r="DH106" s="451"/>
      <c r="DI106" s="451"/>
      <c r="DJ106" s="451"/>
      <c r="DK106" s="451"/>
      <c r="DL106" s="451"/>
      <c r="DM106" s="451"/>
      <c r="DN106" s="451"/>
      <c r="DO106" s="451"/>
      <c r="DP106" s="451"/>
      <c r="DQ106" s="451"/>
      <c r="DR106" s="451"/>
      <c r="DS106" s="451"/>
      <c r="DT106" s="451"/>
      <c r="DU106" s="451"/>
      <c r="DV106" s="451"/>
      <c r="DW106" s="451"/>
      <c r="DX106" s="451"/>
      <c r="DY106" s="451"/>
      <c r="DZ106" s="451"/>
      <c r="EA106" s="451"/>
      <c r="EB106" s="451"/>
      <c r="EC106" s="451"/>
      <c r="ED106" s="451"/>
      <c r="EE106" s="451"/>
      <c r="EF106" s="451"/>
      <c r="EG106" s="451"/>
      <c r="EH106" s="451"/>
      <c r="EI106" s="451"/>
      <c r="EJ106" s="451"/>
      <c r="EK106" s="451"/>
      <c r="EL106" s="451"/>
      <c r="EM106" s="451"/>
      <c r="EN106" s="451"/>
      <c r="EO106" s="451"/>
      <c r="EP106" s="451"/>
      <c r="EQ106" s="451"/>
      <c r="ER106" s="451"/>
      <c r="ES106" s="451"/>
      <c r="ET106" s="451"/>
      <c r="EU106" s="451"/>
      <c r="EV106" s="451"/>
      <c r="EW106" s="451"/>
      <c r="EX106" s="451"/>
      <c r="EY106" s="451"/>
      <c r="EZ106" s="451"/>
      <c r="FA106" s="451"/>
      <c r="FB106" s="451"/>
      <c r="FC106" s="451"/>
      <c r="FD106" s="451"/>
      <c r="FE106" s="451"/>
      <c r="FF106" s="451"/>
      <c r="FG106" s="451"/>
      <c r="FH106" s="451"/>
      <c r="FI106" s="451"/>
      <c r="FJ106" s="451"/>
      <c r="FK106" s="451"/>
      <c r="FL106" s="451"/>
      <c r="FM106" s="451"/>
      <c r="FN106" s="451"/>
      <c r="FO106" s="451"/>
      <c r="FP106" s="451"/>
      <c r="FQ106" s="451"/>
      <c r="FR106" s="451"/>
      <c r="FS106" s="451"/>
      <c r="FT106" s="451"/>
      <c r="FU106" s="451"/>
      <c r="FV106" s="451"/>
      <c r="FW106" s="451"/>
      <c r="FX106" s="451"/>
      <c r="FY106" s="451"/>
      <c r="FZ106" s="451"/>
      <c r="GA106" s="451"/>
      <c r="GB106" s="451"/>
      <c r="GC106" s="451"/>
      <c r="GD106" s="451"/>
      <c r="GE106" s="451"/>
      <c r="GF106" s="451"/>
      <c r="GG106" s="451"/>
      <c r="GH106" s="451"/>
      <c r="GI106" s="451"/>
      <c r="GJ106" s="451"/>
      <c r="GK106" s="451"/>
      <c r="GL106" s="451"/>
      <c r="GM106" s="451"/>
      <c r="GN106" s="451"/>
      <c r="GO106" s="451"/>
      <c r="GP106" s="451"/>
      <c r="GQ106" s="451"/>
      <c r="GR106" s="451"/>
      <c r="GS106" s="451"/>
      <c r="GT106" s="451"/>
      <c r="GU106" s="451"/>
      <c r="GV106" s="451"/>
      <c r="GW106" s="451"/>
      <c r="GX106" s="451"/>
      <c r="GY106" s="451"/>
      <c r="GZ106" s="451"/>
      <c r="HA106" s="451"/>
      <c r="HB106" s="451"/>
      <c r="HC106" s="451"/>
      <c r="HD106" s="451"/>
      <c r="HE106" s="451"/>
      <c r="HF106" s="451"/>
      <c r="HG106" s="451"/>
      <c r="HH106" s="451"/>
      <c r="HI106" s="451"/>
      <c r="HJ106" s="451"/>
      <c r="HK106" s="451"/>
      <c r="HL106" s="451"/>
      <c r="HM106" s="451"/>
      <c r="HN106" s="451"/>
      <c r="HO106" s="451"/>
      <c r="HP106" s="451"/>
      <c r="HQ106" s="451"/>
      <c r="HR106" s="451"/>
      <c r="HS106" s="451"/>
      <c r="HT106" s="451"/>
      <c r="HU106" s="451"/>
      <c r="HV106" s="451"/>
      <c r="HW106" s="451"/>
      <c r="HX106" s="451"/>
      <c r="HY106" s="451"/>
      <c r="HZ106" s="451"/>
      <c r="IA106" s="451"/>
      <c r="IB106" s="451"/>
      <c r="IC106" s="451"/>
      <c r="ID106" s="451"/>
      <c r="IE106" s="451"/>
      <c r="IF106" s="451"/>
      <c r="IG106" s="451"/>
      <c r="IH106" s="451"/>
      <c r="II106" s="451"/>
      <c r="IJ106" s="451"/>
      <c r="IK106" s="451"/>
      <c r="IL106" s="451"/>
      <c r="IM106" s="451"/>
      <c r="IN106" s="451"/>
      <c r="IO106" s="451"/>
      <c r="IP106" s="451"/>
      <c r="IQ106" s="451"/>
      <c r="IR106" s="451"/>
      <c r="IS106" s="451"/>
      <c r="IT106" s="451"/>
      <c r="IU106" s="451"/>
      <c r="IV106" s="451"/>
    </row>
    <row r="107" spans="1:256" s="304" customFormat="1" ht="63" customHeight="1">
      <c r="A107" s="246">
        <v>95</v>
      </c>
      <c r="B107" s="387"/>
      <c r="C107" s="342"/>
      <c r="D107" s="157" t="s">
        <v>392</v>
      </c>
      <c r="E107" s="452"/>
      <c r="F107" s="452"/>
      <c r="G107" s="450" t="s">
        <v>332</v>
      </c>
      <c r="H107" s="452"/>
      <c r="I107" s="451"/>
      <c r="J107" s="451"/>
      <c r="K107" s="451"/>
      <c r="L107" s="451"/>
      <c r="M107" s="451"/>
      <c r="N107" s="451"/>
      <c r="O107" s="451"/>
      <c r="P107" s="451"/>
      <c r="Q107" s="451"/>
      <c r="R107" s="451"/>
      <c r="S107" s="451"/>
      <c r="T107" s="451"/>
      <c r="U107" s="451"/>
      <c r="V107" s="451"/>
      <c r="W107" s="451"/>
      <c r="X107" s="451"/>
      <c r="Y107" s="451"/>
      <c r="Z107" s="451"/>
      <c r="AA107" s="451"/>
      <c r="AB107" s="451"/>
      <c r="AC107" s="451"/>
      <c r="AD107" s="451"/>
      <c r="AE107" s="451"/>
      <c r="AF107" s="451"/>
      <c r="AG107" s="451"/>
      <c r="AH107" s="451"/>
      <c r="AI107" s="451"/>
      <c r="AJ107" s="451"/>
      <c r="AK107" s="451"/>
      <c r="AL107" s="451"/>
      <c r="AM107" s="451"/>
      <c r="AN107" s="451"/>
      <c r="AO107" s="451"/>
      <c r="AP107" s="451"/>
      <c r="AQ107" s="451"/>
      <c r="AR107" s="451"/>
      <c r="AS107" s="451"/>
      <c r="AT107" s="451"/>
      <c r="AU107" s="451"/>
      <c r="AV107" s="451"/>
      <c r="AW107" s="451"/>
      <c r="AX107" s="451"/>
      <c r="AY107" s="451"/>
      <c r="AZ107" s="451"/>
      <c r="BA107" s="451"/>
      <c r="BB107" s="451"/>
      <c r="BC107" s="451"/>
      <c r="BD107" s="451"/>
      <c r="BE107" s="451"/>
      <c r="BF107" s="451"/>
      <c r="BG107" s="451"/>
      <c r="BH107" s="451"/>
      <c r="BI107" s="451"/>
      <c r="BJ107" s="451"/>
      <c r="BK107" s="451"/>
      <c r="BL107" s="451"/>
      <c r="BM107" s="451"/>
      <c r="BN107" s="451"/>
      <c r="BO107" s="451"/>
      <c r="BP107" s="451"/>
      <c r="BQ107" s="451"/>
      <c r="BR107" s="451"/>
      <c r="BS107" s="451"/>
      <c r="BT107" s="451"/>
      <c r="BU107" s="451"/>
      <c r="BV107" s="451"/>
      <c r="BW107" s="451"/>
      <c r="BX107" s="451"/>
      <c r="BY107" s="451"/>
      <c r="BZ107" s="451"/>
      <c r="CA107" s="451"/>
      <c r="CB107" s="451"/>
      <c r="CC107" s="451"/>
      <c r="CD107" s="451"/>
      <c r="CE107" s="451"/>
      <c r="CF107" s="451"/>
      <c r="CG107" s="451"/>
      <c r="CH107" s="451"/>
      <c r="CI107" s="451"/>
      <c r="CJ107" s="451"/>
      <c r="CK107" s="451"/>
      <c r="CL107" s="451"/>
      <c r="CM107" s="451"/>
      <c r="CN107" s="451"/>
      <c r="CO107" s="451"/>
      <c r="CP107" s="451"/>
      <c r="CQ107" s="451"/>
      <c r="CR107" s="451"/>
      <c r="CS107" s="451"/>
      <c r="CT107" s="451"/>
      <c r="CU107" s="451"/>
      <c r="CV107" s="451"/>
      <c r="CW107" s="451"/>
      <c r="CX107" s="451"/>
      <c r="CY107" s="451"/>
      <c r="CZ107" s="451"/>
      <c r="DA107" s="451"/>
      <c r="DB107" s="451"/>
      <c r="DC107" s="451"/>
      <c r="DD107" s="451"/>
      <c r="DE107" s="451"/>
      <c r="DF107" s="451"/>
      <c r="DG107" s="451"/>
      <c r="DH107" s="451"/>
      <c r="DI107" s="451"/>
      <c r="DJ107" s="451"/>
      <c r="DK107" s="451"/>
      <c r="DL107" s="451"/>
      <c r="DM107" s="451"/>
      <c r="DN107" s="451"/>
      <c r="DO107" s="451"/>
      <c r="DP107" s="451"/>
      <c r="DQ107" s="451"/>
      <c r="DR107" s="451"/>
      <c r="DS107" s="451"/>
      <c r="DT107" s="451"/>
      <c r="DU107" s="451"/>
      <c r="DV107" s="451"/>
      <c r="DW107" s="451"/>
      <c r="DX107" s="451"/>
      <c r="DY107" s="451"/>
      <c r="DZ107" s="451"/>
      <c r="EA107" s="451"/>
      <c r="EB107" s="451"/>
      <c r="EC107" s="451"/>
      <c r="ED107" s="451"/>
      <c r="EE107" s="451"/>
      <c r="EF107" s="451"/>
      <c r="EG107" s="451"/>
      <c r="EH107" s="451"/>
      <c r="EI107" s="451"/>
      <c r="EJ107" s="451"/>
      <c r="EK107" s="451"/>
      <c r="EL107" s="451"/>
      <c r="EM107" s="451"/>
      <c r="EN107" s="451"/>
      <c r="EO107" s="451"/>
      <c r="EP107" s="451"/>
      <c r="EQ107" s="451"/>
      <c r="ER107" s="451"/>
      <c r="ES107" s="451"/>
      <c r="ET107" s="451"/>
      <c r="EU107" s="451"/>
      <c r="EV107" s="451"/>
      <c r="EW107" s="451"/>
      <c r="EX107" s="451"/>
      <c r="EY107" s="451"/>
      <c r="EZ107" s="451"/>
      <c r="FA107" s="451"/>
      <c r="FB107" s="451"/>
      <c r="FC107" s="451"/>
      <c r="FD107" s="451"/>
      <c r="FE107" s="451"/>
      <c r="FF107" s="451"/>
      <c r="FG107" s="451"/>
      <c r="FH107" s="451"/>
      <c r="FI107" s="451"/>
      <c r="FJ107" s="451"/>
      <c r="FK107" s="451"/>
      <c r="FL107" s="451"/>
      <c r="FM107" s="451"/>
      <c r="FN107" s="451"/>
      <c r="FO107" s="451"/>
      <c r="FP107" s="451"/>
      <c r="FQ107" s="451"/>
      <c r="FR107" s="451"/>
      <c r="FS107" s="451"/>
      <c r="FT107" s="451"/>
      <c r="FU107" s="451"/>
      <c r="FV107" s="451"/>
      <c r="FW107" s="451"/>
      <c r="FX107" s="451"/>
      <c r="FY107" s="451"/>
      <c r="FZ107" s="451"/>
      <c r="GA107" s="451"/>
      <c r="GB107" s="451"/>
      <c r="GC107" s="451"/>
      <c r="GD107" s="451"/>
      <c r="GE107" s="451"/>
      <c r="GF107" s="451"/>
      <c r="GG107" s="451"/>
      <c r="GH107" s="451"/>
      <c r="GI107" s="451"/>
      <c r="GJ107" s="451"/>
      <c r="GK107" s="451"/>
      <c r="GL107" s="451"/>
      <c r="GM107" s="451"/>
      <c r="GN107" s="451"/>
      <c r="GO107" s="451"/>
      <c r="GP107" s="451"/>
      <c r="GQ107" s="451"/>
      <c r="GR107" s="451"/>
      <c r="GS107" s="451"/>
      <c r="GT107" s="451"/>
      <c r="GU107" s="451"/>
      <c r="GV107" s="451"/>
      <c r="GW107" s="451"/>
      <c r="GX107" s="451"/>
      <c r="GY107" s="451"/>
      <c r="GZ107" s="451"/>
      <c r="HA107" s="451"/>
      <c r="HB107" s="451"/>
      <c r="HC107" s="451"/>
      <c r="HD107" s="451"/>
      <c r="HE107" s="451"/>
      <c r="HF107" s="451"/>
      <c r="HG107" s="451"/>
      <c r="HH107" s="451"/>
      <c r="HI107" s="451"/>
      <c r="HJ107" s="451"/>
      <c r="HK107" s="451"/>
      <c r="HL107" s="451"/>
      <c r="HM107" s="451"/>
      <c r="HN107" s="451"/>
      <c r="HO107" s="451"/>
      <c r="HP107" s="451"/>
      <c r="HQ107" s="451"/>
      <c r="HR107" s="451"/>
      <c r="HS107" s="451"/>
      <c r="HT107" s="451"/>
      <c r="HU107" s="451"/>
      <c r="HV107" s="451"/>
      <c r="HW107" s="451"/>
      <c r="HX107" s="451"/>
      <c r="HY107" s="451"/>
      <c r="HZ107" s="451"/>
      <c r="IA107" s="451"/>
      <c r="IB107" s="451"/>
      <c r="IC107" s="451"/>
      <c r="ID107" s="451"/>
      <c r="IE107" s="451"/>
      <c r="IF107" s="451"/>
      <c r="IG107" s="451"/>
      <c r="IH107" s="451"/>
      <c r="II107" s="451"/>
      <c r="IJ107" s="451"/>
      <c r="IK107" s="451"/>
      <c r="IL107" s="451"/>
      <c r="IM107" s="451"/>
      <c r="IN107" s="451"/>
      <c r="IO107" s="451"/>
      <c r="IP107" s="451"/>
      <c r="IQ107" s="451"/>
      <c r="IR107" s="451"/>
      <c r="IS107" s="451"/>
      <c r="IT107" s="451"/>
      <c r="IU107" s="451"/>
      <c r="IV107" s="451"/>
    </row>
    <row r="108" spans="1:256" s="237" customFormat="1" ht="409.5" customHeight="1">
      <c r="A108" s="183">
        <v>96</v>
      </c>
      <c r="B108" s="209" t="s">
        <v>208</v>
      </c>
      <c r="C108" s="345"/>
      <c r="D108" s="674" t="s">
        <v>354</v>
      </c>
      <c r="E108" s="346"/>
      <c r="F108" s="345"/>
      <c r="G108" s="347" t="s">
        <v>347</v>
      </c>
      <c r="H108" s="348"/>
    </row>
    <row r="109" spans="1:256" s="237" customFormat="1" ht="129" customHeight="1">
      <c r="A109" s="185"/>
      <c r="B109" s="349"/>
      <c r="C109" s="350"/>
      <c r="D109" s="674"/>
      <c r="E109" s="351"/>
      <c r="F109" s="350"/>
      <c r="G109" s="352"/>
      <c r="H109" s="353"/>
    </row>
    <row r="110" spans="1:256" s="237" customFormat="1" ht="356.25" customHeight="1">
      <c r="A110" s="131">
        <v>97</v>
      </c>
      <c r="B110" s="88" t="s">
        <v>209</v>
      </c>
      <c r="C110" s="354"/>
      <c r="D110" s="40" t="s">
        <v>355</v>
      </c>
      <c r="E110" s="355"/>
      <c r="F110" s="354"/>
      <c r="G110" s="356" t="s">
        <v>347</v>
      </c>
      <c r="H110" s="236"/>
    </row>
    <row r="111" spans="1:256" s="304" customFormat="1" ht="129" customHeight="1">
      <c r="A111" s="453">
        <v>98</v>
      </c>
      <c r="B111" s="454" t="s">
        <v>207</v>
      </c>
      <c r="C111" s="455"/>
      <c r="D111" s="305" t="s">
        <v>393</v>
      </c>
      <c r="E111" s="455"/>
      <c r="F111" s="455"/>
      <c r="G111" s="456" t="s">
        <v>347</v>
      </c>
      <c r="H111" s="455"/>
    </row>
    <row r="112" spans="1:256" s="148" customFormat="1" ht="132" customHeight="1">
      <c r="A112" s="189">
        <v>99</v>
      </c>
      <c r="B112" s="457" t="s">
        <v>236</v>
      </c>
      <c r="C112" s="458"/>
      <c r="D112" s="459" t="s">
        <v>394</v>
      </c>
      <c r="E112" s="460"/>
      <c r="F112" s="458"/>
      <c r="G112" s="461" t="s">
        <v>316</v>
      </c>
      <c r="H112" s="462"/>
    </row>
    <row r="113" spans="1:8" s="304" customFormat="1" ht="130.5" customHeight="1">
      <c r="A113" s="453">
        <v>100</v>
      </c>
      <c r="B113" s="454" t="s">
        <v>202</v>
      </c>
      <c r="C113" s="455"/>
      <c r="D113" s="305" t="s">
        <v>472</v>
      </c>
      <c r="E113" s="455"/>
      <c r="F113" s="455"/>
      <c r="G113" s="456" t="s">
        <v>395</v>
      </c>
      <c r="H113" s="455"/>
    </row>
    <row r="114" spans="1:8" s="191" customFormat="1" ht="114" customHeight="1">
      <c r="A114" s="357">
        <v>101</v>
      </c>
      <c r="B114" s="358" t="s">
        <v>240</v>
      </c>
      <c r="C114" s="245"/>
      <c r="D114" s="45" t="s">
        <v>473</v>
      </c>
      <c r="E114" s="245"/>
      <c r="F114" s="245"/>
      <c r="G114" s="177" t="s">
        <v>310</v>
      </c>
      <c r="H114" s="245"/>
    </row>
  </sheetData>
  <mergeCells count="16">
    <mergeCell ref="D39:D40"/>
    <mergeCell ref="G85:G86"/>
    <mergeCell ref="H85:H86"/>
    <mergeCell ref="D99:D100"/>
    <mergeCell ref="G99:G100"/>
    <mergeCell ref="F85:F86"/>
    <mergeCell ref="D108:D109"/>
    <mergeCell ref="A85:A86"/>
    <mergeCell ref="C85:C86"/>
    <mergeCell ref="D85:D86"/>
    <mergeCell ref="E85:E86"/>
    <mergeCell ref="A2:H2"/>
    <mergeCell ref="A3:H3"/>
    <mergeCell ref="A21:H21"/>
    <mergeCell ref="D23:D24"/>
    <mergeCell ref="D36:D37"/>
  </mergeCells>
  <printOptions horizontalCentered="1"/>
  <pageMargins left="0.5" right="0.5" top="0.5" bottom="0.49" header="0.3" footer="0.3"/>
  <pageSetup paperSize="9" scale="80" orientation="portrait" r:id="rId1"/>
  <headerFooter>
    <oddHeader>&amp;L&amp;F&amp;RPage &amp;P</oddHeader>
    <oddFooter>&amp;LContractor&amp;CNo of Corrections&amp;RSuperintending Engineer / CC</oddFooter>
  </headerFooter>
</worksheet>
</file>

<file path=xl/worksheets/sheet12.xml><?xml version="1.0" encoding="utf-8"?>
<worksheet xmlns="http://schemas.openxmlformats.org/spreadsheetml/2006/main" xmlns:r="http://schemas.openxmlformats.org/officeDocument/2006/relationships">
  <dimension ref="A1:R115"/>
  <sheetViews>
    <sheetView tabSelected="1" view="pageBreakPreview" zoomScale="69" zoomScaleSheetLayoutView="69" workbookViewId="0">
      <selection sqref="A1:H107"/>
    </sheetView>
  </sheetViews>
  <sheetFormatPr defaultRowHeight="18.75"/>
  <cols>
    <col min="1" max="1" width="6.42578125" style="525" customWidth="1"/>
    <col min="2" max="2" width="11.7109375" style="525" customWidth="1"/>
    <col min="3" max="3" width="11.140625" style="525" customWidth="1"/>
    <col min="4" max="4" width="53.5703125" style="525" customWidth="1"/>
    <col min="5" max="5" width="14.85546875" style="525" customWidth="1"/>
    <col min="6" max="6" width="18.7109375" style="525" customWidth="1"/>
    <col min="7" max="7" width="13.140625" style="528" customWidth="1"/>
    <col min="8" max="8" width="21.7109375" style="525" customWidth="1"/>
    <col min="9" max="9" width="15.28515625" style="525" customWidth="1"/>
    <col min="10" max="10" width="19.42578125" style="525" customWidth="1"/>
    <col min="11" max="11" width="14.7109375" style="525" customWidth="1"/>
    <col min="12" max="12" width="19.140625" style="525" customWidth="1"/>
    <col min="13" max="13" width="12.42578125" style="525" hidden="1" customWidth="1"/>
    <col min="14" max="14" width="17.42578125" style="525" hidden="1" customWidth="1"/>
    <col min="15" max="15" width="0.42578125" style="525" hidden="1" customWidth="1"/>
    <col min="16" max="16" width="0" style="525" hidden="1" customWidth="1"/>
    <col min="17" max="17" width="15.7109375" style="525" hidden="1" customWidth="1"/>
    <col min="19" max="16384" width="9.140625" style="525"/>
  </cols>
  <sheetData>
    <row r="1" spans="1:18" s="524" customFormat="1" ht="114" customHeight="1">
      <c r="A1" s="733" t="s">
        <v>399</v>
      </c>
      <c r="B1" s="733" t="s">
        <v>567</v>
      </c>
      <c r="C1" s="733" t="s">
        <v>288</v>
      </c>
      <c r="D1" s="733" t="s">
        <v>427</v>
      </c>
      <c r="E1" s="733" t="s">
        <v>1026</v>
      </c>
      <c r="F1" s="746" t="s">
        <v>572</v>
      </c>
      <c r="G1" s="733" t="s">
        <v>428</v>
      </c>
      <c r="H1" s="733" t="s">
        <v>293</v>
      </c>
      <c r="I1" s="599"/>
      <c r="J1" s="598"/>
      <c r="K1" s="599"/>
      <c r="L1" s="598"/>
      <c r="M1" s="599" t="s">
        <v>572</v>
      </c>
      <c r="N1" s="598" t="s">
        <v>293</v>
      </c>
      <c r="O1" s="526" t="s">
        <v>573</v>
      </c>
      <c r="P1" s="527"/>
      <c r="Q1" s="527" t="s">
        <v>9</v>
      </c>
    </row>
    <row r="2" spans="1:18" ht="60" customHeight="1">
      <c r="A2" s="735">
        <v>1</v>
      </c>
      <c r="B2" s="734">
        <v>1.1000000000000001</v>
      </c>
      <c r="C2" s="744">
        <v>21.8</v>
      </c>
      <c r="D2" s="747" t="s">
        <v>294</v>
      </c>
      <c r="E2" s="750" t="s">
        <v>295</v>
      </c>
      <c r="F2" s="787">
        <v>191.13</v>
      </c>
      <c r="G2" s="788" t="s">
        <v>1030</v>
      </c>
      <c r="H2" s="787">
        <f>F2*C2</f>
        <v>4166.634</v>
      </c>
      <c r="I2" s="606">
        <v>247.31</v>
      </c>
      <c r="J2" s="606">
        <f>I2*C2</f>
        <v>5391.3580000000002</v>
      </c>
      <c r="K2" s="606">
        <v>191.13</v>
      </c>
      <c r="L2" s="606">
        <f>K2*C2</f>
        <v>4166.634</v>
      </c>
      <c r="M2" s="607">
        <v>190</v>
      </c>
      <c r="N2" s="606">
        <f>M2*C2</f>
        <v>4142</v>
      </c>
      <c r="O2" s="539"/>
      <c r="P2" s="539"/>
      <c r="Q2" s="539"/>
      <c r="R2" s="525"/>
    </row>
    <row r="3" spans="1:18" ht="30" customHeight="1">
      <c r="A3" s="735">
        <v>2</v>
      </c>
      <c r="B3" s="734">
        <v>3.1</v>
      </c>
      <c r="C3" s="744">
        <v>1.1000000000000001</v>
      </c>
      <c r="D3" s="748" t="s">
        <v>1031</v>
      </c>
      <c r="E3" s="749">
        <v>28</v>
      </c>
      <c r="F3" s="787">
        <v>1000</v>
      </c>
      <c r="G3" s="788" t="s">
        <v>1030</v>
      </c>
      <c r="H3" s="787">
        <f>F3*C3</f>
        <v>1100</v>
      </c>
      <c r="I3" s="606">
        <v>4804.3500000000004</v>
      </c>
      <c r="J3" s="606">
        <f>I3*C3</f>
        <v>5284.7850000000008</v>
      </c>
      <c r="K3" s="606">
        <v>1000</v>
      </c>
      <c r="L3" s="606">
        <f>K3*C3</f>
        <v>1100</v>
      </c>
      <c r="M3" s="607">
        <v>4200</v>
      </c>
      <c r="N3" s="606">
        <f>M3*C3</f>
        <v>4620</v>
      </c>
      <c r="O3" s="539"/>
      <c r="P3" s="539"/>
      <c r="Q3" s="539"/>
      <c r="R3" s="525"/>
    </row>
    <row r="4" spans="1:18" ht="91.5" customHeight="1">
      <c r="A4" s="735">
        <v>3</v>
      </c>
      <c r="B4" s="734">
        <v>9.1999999999999993</v>
      </c>
      <c r="C4" s="744">
        <v>105.7</v>
      </c>
      <c r="D4" s="736" t="s">
        <v>1032</v>
      </c>
      <c r="E4" s="750" t="s">
        <v>297</v>
      </c>
      <c r="F4" s="787">
        <v>5404.23</v>
      </c>
      <c r="G4" s="788" t="s">
        <v>1030</v>
      </c>
      <c r="H4" s="787">
        <f>F4*C4</f>
        <v>571227.11099999992</v>
      </c>
      <c r="I4" s="606">
        <v>6859.73</v>
      </c>
      <c r="J4" s="606">
        <f>I4*C4</f>
        <v>725073.46100000001</v>
      </c>
      <c r="K4" s="606">
        <v>5404.23</v>
      </c>
      <c r="L4" s="606">
        <f>K4*C4</f>
        <v>571227.11099999992</v>
      </c>
      <c r="M4" s="607">
        <v>6000</v>
      </c>
      <c r="N4" s="606">
        <f>M4*C4</f>
        <v>634200</v>
      </c>
      <c r="O4" s="539"/>
      <c r="P4" s="539"/>
      <c r="Q4" s="539"/>
      <c r="R4" s="525"/>
    </row>
    <row r="5" spans="1:18" ht="72" customHeight="1">
      <c r="A5" s="735">
        <v>4</v>
      </c>
      <c r="B5" s="734">
        <v>21.2</v>
      </c>
      <c r="C5" s="789">
        <v>0.504</v>
      </c>
      <c r="D5" s="747" t="s">
        <v>300</v>
      </c>
      <c r="E5" s="750" t="s">
        <v>301</v>
      </c>
      <c r="F5" s="787">
        <v>105905.45</v>
      </c>
      <c r="G5" s="788" t="s">
        <v>1030</v>
      </c>
      <c r="H5" s="787">
        <f>F5*C5</f>
        <v>53376.346799999999</v>
      </c>
      <c r="I5" s="606">
        <v>125878</v>
      </c>
      <c r="J5" s="606">
        <f>I5*C5</f>
        <v>63442.512000000002</v>
      </c>
      <c r="K5" s="606">
        <v>105905.45</v>
      </c>
      <c r="L5" s="606">
        <f>K5*C5</f>
        <v>53376.346799999999</v>
      </c>
      <c r="M5" s="607">
        <v>120000</v>
      </c>
      <c r="N5" s="606">
        <f>M5*C5</f>
        <v>60480</v>
      </c>
      <c r="O5" s="539"/>
      <c r="P5" s="539"/>
      <c r="Q5" s="539"/>
      <c r="R5" s="525"/>
    </row>
    <row r="6" spans="1:18" ht="30" customHeight="1">
      <c r="A6" s="735">
        <v>5</v>
      </c>
      <c r="B6" s="734"/>
      <c r="C6" s="789">
        <v>0.17999999999999997</v>
      </c>
      <c r="D6" s="751" t="s">
        <v>260</v>
      </c>
      <c r="E6" s="734"/>
      <c r="F6" s="787">
        <v>95534.23</v>
      </c>
      <c r="G6" s="788" t="s">
        <v>1030</v>
      </c>
      <c r="H6" s="787">
        <f>F6*C6</f>
        <v>17196.161399999997</v>
      </c>
      <c r="I6" s="606">
        <v>113678</v>
      </c>
      <c r="J6" s="606">
        <f>I6*C6</f>
        <v>20462.039999999997</v>
      </c>
      <c r="K6" s="606">
        <v>95534.23</v>
      </c>
      <c r="L6" s="606">
        <f>K6*C6</f>
        <v>17196.161399999997</v>
      </c>
      <c r="M6" s="607">
        <v>110000</v>
      </c>
      <c r="N6" s="606">
        <f>M6*C6</f>
        <v>19799.999999999996</v>
      </c>
      <c r="O6" s="539"/>
      <c r="P6" s="539"/>
      <c r="Q6" s="539"/>
      <c r="R6" s="525"/>
    </row>
    <row r="7" spans="1:18" ht="93" customHeight="1">
      <c r="A7" s="735">
        <v>6</v>
      </c>
      <c r="B7" s="734">
        <v>30</v>
      </c>
      <c r="C7" s="744">
        <v>184.4</v>
      </c>
      <c r="D7" s="752" t="s">
        <v>1033</v>
      </c>
      <c r="E7" s="741" t="s">
        <v>397</v>
      </c>
      <c r="F7" s="787">
        <v>410.97</v>
      </c>
      <c r="G7" s="790" t="s">
        <v>1054</v>
      </c>
      <c r="H7" s="787">
        <f>F7*C7</f>
        <v>75782.868000000002</v>
      </c>
      <c r="I7" s="606">
        <v>460.74</v>
      </c>
      <c r="J7" s="606">
        <f>I7*C7</f>
        <v>84960.456000000006</v>
      </c>
      <c r="K7" s="606">
        <v>410.97</v>
      </c>
      <c r="L7" s="606">
        <f>K7*C7</f>
        <v>75782.868000000002</v>
      </c>
      <c r="M7" s="607">
        <v>300</v>
      </c>
      <c r="N7" s="606">
        <f>M7*C7</f>
        <v>55320</v>
      </c>
      <c r="O7" s="539"/>
      <c r="P7" s="539"/>
      <c r="Q7" s="539"/>
      <c r="R7" s="525"/>
    </row>
    <row r="8" spans="1:18" ht="62.25" customHeight="1">
      <c r="A8" s="735">
        <v>7</v>
      </c>
      <c r="B8" s="734">
        <v>31</v>
      </c>
      <c r="C8" s="744">
        <v>140.1</v>
      </c>
      <c r="D8" s="753" t="s">
        <v>1034</v>
      </c>
      <c r="E8" s="741" t="s">
        <v>305</v>
      </c>
      <c r="F8" s="787">
        <v>3038.83</v>
      </c>
      <c r="G8" s="788" t="s">
        <v>1030</v>
      </c>
      <c r="H8" s="787">
        <f>F8*C8</f>
        <v>425740.08299999998</v>
      </c>
      <c r="I8" s="606">
        <v>3809.54</v>
      </c>
      <c r="J8" s="606">
        <f>I8*C8</f>
        <v>533716.554</v>
      </c>
      <c r="K8" s="606">
        <v>3038.83</v>
      </c>
      <c r="L8" s="606">
        <f>K8*C8</f>
        <v>425740.08299999998</v>
      </c>
      <c r="M8" s="607">
        <v>3000</v>
      </c>
      <c r="N8" s="606">
        <f>M8*C8</f>
        <v>420300</v>
      </c>
      <c r="O8" s="539"/>
      <c r="P8" s="539"/>
      <c r="Q8" s="539"/>
      <c r="R8" s="525"/>
    </row>
    <row r="9" spans="1:18" ht="74.25" customHeight="1">
      <c r="A9" s="735">
        <v>8</v>
      </c>
      <c r="B9" s="734">
        <v>32.1</v>
      </c>
      <c r="C9" s="744">
        <v>700.3</v>
      </c>
      <c r="D9" s="754" t="s">
        <v>1035</v>
      </c>
      <c r="E9" s="755" t="s">
        <v>307</v>
      </c>
      <c r="F9" s="787">
        <v>966.21</v>
      </c>
      <c r="G9" s="790" t="s">
        <v>1054</v>
      </c>
      <c r="H9" s="787">
        <f>F9*C9</f>
        <v>676636.86300000001</v>
      </c>
      <c r="I9" s="606">
        <v>1223.44</v>
      </c>
      <c r="J9" s="606">
        <f>I9*C9</f>
        <v>856775.03200000001</v>
      </c>
      <c r="K9" s="606">
        <v>966.21</v>
      </c>
      <c r="L9" s="606">
        <f>K9*C9</f>
        <v>676636.86300000001</v>
      </c>
      <c r="M9" s="607">
        <v>1000</v>
      </c>
      <c r="N9" s="606">
        <f>M9*C9</f>
        <v>700300</v>
      </c>
      <c r="O9" s="539"/>
      <c r="P9" s="539"/>
      <c r="Q9" s="539"/>
      <c r="R9" s="525"/>
    </row>
    <row r="10" spans="1:18" ht="75">
      <c r="A10" s="735">
        <v>9</v>
      </c>
      <c r="B10" s="734">
        <v>33</v>
      </c>
      <c r="C10" s="744">
        <v>827.90000000000009</v>
      </c>
      <c r="D10" s="747" t="s">
        <v>17</v>
      </c>
      <c r="E10" s="750" t="s">
        <v>308</v>
      </c>
      <c r="F10" s="787">
        <v>194.09</v>
      </c>
      <c r="G10" s="790" t="s">
        <v>1054</v>
      </c>
      <c r="H10" s="787">
        <f>F10*C10</f>
        <v>160687.11100000003</v>
      </c>
      <c r="I10" s="606">
        <v>256.58999999999997</v>
      </c>
      <c r="J10" s="606">
        <f>I10*C10</f>
        <v>212430.861</v>
      </c>
      <c r="K10" s="606">
        <v>194.09</v>
      </c>
      <c r="L10" s="606">
        <f>K10*C10</f>
        <v>160687.11100000003</v>
      </c>
      <c r="M10" s="607">
        <v>220</v>
      </c>
      <c r="N10" s="606">
        <f>M10*C10</f>
        <v>182138.00000000003</v>
      </c>
      <c r="O10" s="539"/>
      <c r="P10" s="539"/>
      <c r="Q10" s="539"/>
      <c r="R10" s="525"/>
    </row>
    <row r="11" spans="1:18" ht="75">
      <c r="A11" s="735">
        <v>10</v>
      </c>
      <c r="B11" s="734">
        <v>35</v>
      </c>
      <c r="C11" s="744">
        <v>13.4</v>
      </c>
      <c r="D11" s="748" t="s">
        <v>1036</v>
      </c>
      <c r="E11" s="749" t="s">
        <v>308</v>
      </c>
      <c r="F11" s="787">
        <v>226.26</v>
      </c>
      <c r="G11" s="790" t="s">
        <v>1054</v>
      </c>
      <c r="H11" s="787">
        <f>F11*C11</f>
        <v>3031.884</v>
      </c>
      <c r="I11" s="606">
        <v>295.64</v>
      </c>
      <c r="J11" s="606">
        <f>I11*C11</f>
        <v>3961.576</v>
      </c>
      <c r="K11" s="606">
        <v>226.26</v>
      </c>
      <c r="L11" s="606">
        <f>K11*C11</f>
        <v>3031.884</v>
      </c>
      <c r="M11" s="607">
        <v>230</v>
      </c>
      <c r="N11" s="606">
        <f>M11*C11</f>
        <v>3082</v>
      </c>
      <c r="O11" s="539"/>
      <c r="P11" s="539"/>
      <c r="Q11" s="539"/>
      <c r="R11" s="525"/>
    </row>
    <row r="12" spans="1:18" ht="45">
      <c r="A12" s="735">
        <v>11</v>
      </c>
      <c r="B12" s="734">
        <v>39</v>
      </c>
      <c r="C12" s="744">
        <v>456.75</v>
      </c>
      <c r="D12" s="747" t="s">
        <v>142</v>
      </c>
      <c r="E12" s="734"/>
      <c r="F12" s="787">
        <v>53.21</v>
      </c>
      <c r="G12" s="756" t="s">
        <v>310</v>
      </c>
      <c r="H12" s="787">
        <f>F12*C12</f>
        <v>24303.6675</v>
      </c>
      <c r="I12" s="606">
        <v>70.150000000000006</v>
      </c>
      <c r="J12" s="606">
        <f>I12*C12</f>
        <v>32041.012500000004</v>
      </c>
      <c r="K12" s="606">
        <v>53.21</v>
      </c>
      <c r="L12" s="606">
        <f>K12*C12</f>
        <v>24303.6675</v>
      </c>
      <c r="M12" s="607">
        <v>75</v>
      </c>
      <c r="N12" s="606">
        <f>M12*C12</f>
        <v>34256.25</v>
      </c>
      <c r="O12" s="539"/>
      <c r="P12" s="539"/>
      <c r="Q12" s="539"/>
      <c r="R12" s="525"/>
    </row>
    <row r="13" spans="1:18" ht="120">
      <c r="A13" s="735">
        <v>12</v>
      </c>
      <c r="B13" s="734">
        <v>41</v>
      </c>
      <c r="C13" s="744">
        <v>1282.25</v>
      </c>
      <c r="D13" s="757" t="s">
        <v>46</v>
      </c>
      <c r="E13" s="750" t="s">
        <v>311</v>
      </c>
      <c r="F13" s="787">
        <v>113.43</v>
      </c>
      <c r="G13" s="790" t="s">
        <v>1054</v>
      </c>
      <c r="H13" s="787">
        <f>F13*C13</f>
        <v>145445.61750000002</v>
      </c>
      <c r="I13" s="606">
        <v>142.15</v>
      </c>
      <c r="J13" s="606">
        <f>I13*C13</f>
        <v>182271.83749999999</v>
      </c>
      <c r="K13" s="606">
        <v>113.43</v>
      </c>
      <c r="L13" s="606">
        <f>K13*C13</f>
        <v>145445.61750000002</v>
      </c>
      <c r="M13" s="607">
        <v>120</v>
      </c>
      <c r="N13" s="606">
        <f>M13*C13</f>
        <v>153870</v>
      </c>
      <c r="O13" s="539"/>
      <c r="P13" s="539"/>
      <c r="Q13" s="539"/>
      <c r="R13" s="525"/>
    </row>
    <row r="14" spans="1:18" ht="43.5" customHeight="1">
      <c r="A14" s="735">
        <v>13</v>
      </c>
      <c r="B14" s="734">
        <v>55.2</v>
      </c>
      <c r="C14" s="744">
        <v>3</v>
      </c>
      <c r="D14" s="747" t="s">
        <v>1037</v>
      </c>
      <c r="E14" s="734"/>
      <c r="F14" s="787">
        <v>1806.24</v>
      </c>
      <c r="G14" s="791" t="s">
        <v>332</v>
      </c>
      <c r="H14" s="787">
        <f>F14*C14</f>
        <v>5418.72</v>
      </c>
      <c r="I14" s="606">
        <v>2252.5500000000002</v>
      </c>
      <c r="J14" s="606">
        <f>I14*C14</f>
        <v>6757.6500000000005</v>
      </c>
      <c r="K14" s="606">
        <v>1806.24</v>
      </c>
      <c r="L14" s="606">
        <f>K14*C14</f>
        <v>5418.72</v>
      </c>
      <c r="M14" s="607">
        <v>2000</v>
      </c>
      <c r="N14" s="606">
        <f>M14*C14</f>
        <v>6000</v>
      </c>
      <c r="O14" s="539"/>
      <c r="P14" s="539"/>
      <c r="Q14" s="539"/>
      <c r="R14" s="525"/>
    </row>
    <row r="15" spans="1:18" ht="43.5" customHeight="1">
      <c r="A15" s="735"/>
      <c r="B15" s="734"/>
      <c r="C15" s="744"/>
      <c r="D15" s="736" t="s">
        <v>1027</v>
      </c>
      <c r="E15" s="734"/>
      <c r="F15" s="787"/>
      <c r="G15" s="737"/>
      <c r="H15" s="787"/>
      <c r="I15" s="731"/>
      <c r="J15" s="731"/>
      <c r="K15" s="731"/>
      <c r="L15" s="731"/>
      <c r="M15" s="732"/>
      <c r="N15" s="731"/>
      <c r="O15" s="730"/>
      <c r="P15" s="730"/>
      <c r="Q15" s="730"/>
      <c r="R15" s="525"/>
    </row>
    <row r="16" spans="1:18" ht="60">
      <c r="A16" s="735">
        <v>14</v>
      </c>
      <c r="B16" s="734">
        <v>74</v>
      </c>
      <c r="C16" s="744">
        <v>15</v>
      </c>
      <c r="D16" s="747" t="s">
        <v>61</v>
      </c>
      <c r="E16" s="734"/>
      <c r="F16" s="787">
        <v>442.9</v>
      </c>
      <c r="G16" s="791" t="s">
        <v>332</v>
      </c>
      <c r="H16" s="787">
        <f>F16*C16</f>
        <v>6643.5</v>
      </c>
      <c r="I16" s="606">
        <v>571.20000000000005</v>
      </c>
      <c r="J16" s="606">
        <f>I16*C16</f>
        <v>8568</v>
      </c>
      <c r="K16" s="606">
        <v>442.9</v>
      </c>
      <c r="L16" s="606">
        <f>K16*C16</f>
        <v>6643.5</v>
      </c>
      <c r="M16" s="607">
        <v>500</v>
      </c>
      <c r="N16" s="606">
        <f>M16*C16</f>
        <v>7500</v>
      </c>
      <c r="O16" s="539"/>
      <c r="P16" s="539"/>
      <c r="Q16" s="539"/>
      <c r="R16" s="525"/>
    </row>
    <row r="17" spans="1:18" ht="42" customHeight="1">
      <c r="A17" s="735">
        <v>15</v>
      </c>
      <c r="B17" s="734">
        <v>238</v>
      </c>
      <c r="C17" s="789">
        <v>7.2349999999999994</v>
      </c>
      <c r="D17" s="747" t="s">
        <v>447</v>
      </c>
      <c r="E17" s="734"/>
      <c r="F17" s="787">
        <v>3884.95</v>
      </c>
      <c r="G17" s="792" t="s">
        <v>331</v>
      </c>
      <c r="H17" s="787">
        <f>F17*C17</f>
        <v>28107.613249999995</v>
      </c>
      <c r="I17" s="606">
        <v>4755.5</v>
      </c>
      <c r="J17" s="606">
        <f>I17*C17</f>
        <v>34406.042499999996</v>
      </c>
      <c r="K17" s="606">
        <v>3884.95</v>
      </c>
      <c r="L17" s="606">
        <f>K17*C17</f>
        <v>28107.613249999995</v>
      </c>
      <c r="M17" s="607">
        <v>4000</v>
      </c>
      <c r="N17" s="606">
        <f>M17*C17</f>
        <v>28939.999999999996</v>
      </c>
      <c r="O17" s="539"/>
      <c r="P17" s="539"/>
      <c r="Q17" s="539"/>
      <c r="R17" s="525"/>
    </row>
    <row r="18" spans="1:18" ht="42" customHeight="1">
      <c r="A18" s="735"/>
      <c r="B18" s="734"/>
      <c r="C18" s="789"/>
      <c r="D18" s="736" t="s">
        <v>1028</v>
      </c>
      <c r="E18" s="734"/>
      <c r="F18" s="787"/>
      <c r="G18" s="737"/>
      <c r="H18" s="787"/>
      <c r="I18" s="731"/>
      <c r="J18" s="731"/>
      <c r="K18" s="731"/>
      <c r="L18" s="731"/>
      <c r="M18" s="732"/>
      <c r="N18" s="731"/>
      <c r="O18" s="730"/>
      <c r="P18" s="730"/>
      <c r="Q18" s="730"/>
      <c r="R18" s="525"/>
    </row>
    <row r="19" spans="1:18" ht="75">
      <c r="A19" s="735">
        <v>16</v>
      </c>
      <c r="B19" s="734">
        <v>2.15</v>
      </c>
      <c r="C19" s="744">
        <v>9.3000000000000007</v>
      </c>
      <c r="D19" s="793" t="s">
        <v>1055</v>
      </c>
      <c r="E19" s="738"/>
      <c r="F19" s="787">
        <v>256.18</v>
      </c>
      <c r="G19" s="788" t="s">
        <v>1030</v>
      </c>
      <c r="H19" s="787">
        <f>F19*C19</f>
        <v>2382.4740000000002</v>
      </c>
      <c r="I19" s="606">
        <v>310.25</v>
      </c>
      <c r="J19" s="606">
        <f>I19*C19</f>
        <v>2885.3250000000003</v>
      </c>
      <c r="K19" s="606">
        <v>256.18</v>
      </c>
      <c r="L19" s="606">
        <f>K19*C19</f>
        <v>2382.4740000000002</v>
      </c>
      <c r="M19" s="607">
        <v>300</v>
      </c>
      <c r="N19" s="606">
        <f>M19*C19</f>
        <v>2790</v>
      </c>
      <c r="O19" s="539"/>
      <c r="P19" s="539"/>
      <c r="Q19" s="539"/>
      <c r="R19" s="525"/>
    </row>
    <row r="20" spans="1:18" ht="56.25" customHeight="1">
      <c r="A20" s="735">
        <v>17</v>
      </c>
      <c r="B20" s="734" t="s">
        <v>186</v>
      </c>
      <c r="C20" s="744">
        <v>4.7</v>
      </c>
      <c r="D20" s="758" t="s">
        <v>1038</v>
      </c>
      <c r="E20" s="739">
        <v>30</v>
      </c>
      <c r="F20" s="787">
        <v>6603.29</v>
      </c>
      <c r="G20" s="788" t="s">
        <v>1030</v>
      </c>
      <c r="H20" s="787">
        <f>F20*C20</f>
        <v>31035.463</v>
      </c>
      <c r="I20" s="606">
        <v>8484.66</v>
      </c>
      <c r="J20" s="606">
        <f>I20*C20</f>
        <v>39877.902000000002</v>
      </c>
      <c r="K20" s="606">
        <v>6603.29</v>
      </c>
      <c r="L20" s="606">
        <f>K20*C20</f>
        <v>31035.463</v>
      </c>
      <c r="M20" s="607">
        <v>6500</v>
      </c>
      <c r="N20" s="606">
        <f>M20*C20</f>
        <v>30550</v>
      </c>
      <c r="O20" s="539"/>
      <c r="P20" s="539"/>
      <c r="Q20" s="539"/>
      <c r="R20" s="525"/>
    </row>
    <row r="21" spans="1:18" ht="30" customHeight="1">
      <c r="A21" s="735">
        <v>18</v>
      </c>
      <c r="B21" s="734"/>
      <c r="C21" s="744">
        <v>73</v>
      </c>
      <c r="D21" s="751" t="s">
        <v>20</v>
      </c>
      <c r="E21" s="734"/>
      <c r="F21" s="787">
        <v>6699.89</v>
      </c>
      <c r="G21" s="788" t="s">
        <v>1030</v>
      </c>
      <c r="H21" s="787">
        <f>F21*C21</f>
        <v>489091.97000000003</v>
      </c>
      <c r="I21" s="606">
        <v>8609.6200000000008</v>
      </c>
      <c r="J21" s="606">
        <f>I21*C21</f>
        <v>628502.26</v>
      </c>
      <c r="K21" s="606">
        <v>6699.89</v>
      </c>
      <c r="L21" s="606">
        <f>K21*C21</f>
        <v>489091.97000000003</v>
      </c>
      <c r="M21" s="607">
        <v>6700</v>
      </c>
      <c r="N21" s="606">
        <f>M21*C21</f>
        <v>489100</v>
      </c>
      <c r="O21" s="539"/>
      <c r="P21" s="539"/>
      <c r="Q21" s="539"/>
      <c r="R21" s="525"/>
    </row>
    <row r="22" spans="1:18" ht="30" customHeight="1">
      <c r="A22" s="735">
        <v>19</v>
      </c>
      <c r="B22" s="734"/>
      <c r="C22" s="744">
        <v>38.4</v>
      </c>
      <c r="D22" s="751" t="s">
        <v>21</v>
      </c>
      <c r="E22" s="734"/>
      <c r="F22" s="787">
        <v>6890.18</v>
      </c>
      <c r="G22" s="788" t="s">
        <v>1030</v>
      </c>
      <c r="H22" s="787">
        <f>F22*C22</f>
        <v>264582.91200000001</v>
      </c>
      <c r="I22" s="606">
        <v>8855.7999999999993</v>
      </c>
      <c r="J22" s="606">
        <f>I22*C22</f>
        <v>340062.71999999997</v>
      </c>
      <c r="K22" s="606">
        <v>6890.18</v>
      </c>
      <c r="L22" s="606">
        <f>K22*C22</f>
        <v>264582.91200000001</v>
      </c>
      <c r="M22" s="607">
        <v>6900</v>
      </c>
      <c r="N22" s="606">
        <f>M22*C22</f>
        <v>264960</v>
      </c>
      <c r="O22" s="539"/>
      <c r="P22" s="539"/>
      <c r="Q22" s="539"/>
      <c r="R22" s="525"/>
    </row>
    <row r="23" spans="1:18" ht="30" customHeight="1">
      <c r="A23" s="735">
        <v>20</v>
      </c>
      <c r="B23" s="734"/>
      <c r="C23" s="744">
        <v>2</v>
      </c>
      <c r="D23" s="751" t="s">
        <v>477</v>
      </c>
      <c r="E23" s="734"/>
      <c r="F23" s="787">
        <v>7080.48</v>
      </c>
      <c r="G23" s="788" t="s">
        <v>1030</v>
      </c>
      <c r="H23" s="787">
        <f>F23*C23</f>
        <v>14160.96</v>
      </c>
      <c r="I23" s="606">
        <v>9101.98</v>
      </c>
      <c r="J23" s="606">
        <f>I23*C23</f>
        <v>18203.96</v>
      </c>
      <c r="K23" s="606">
        <v>7080.48</v>
      </c>
      <c r="L23" s="606">
        <f>K23*C23</f>
        <v>14160.96</v>
      </c>
      <c r="M23" s="607">
        <v>7000</v>
      </c>
      <c r="N23" s="606">
        <f>M23*C23</f>
        <v>14000</v>
      </c>
      <c r="O23" s="539"/>
      <c r="P23" s="539"/>
      <c r="Q23" s="539"/>
      <c r="R23" s="525"/>
    </row>
    <row r="24" spans="1:18" ht="30" customHeight="1">
      <c r="A24" s="735">
        <v>21</v>
      </c>
      <c r="B24" s="734"/>
      <c r="C24" s="744">
        <v>2.2999999999999998</v>
      </c>
      <c r="D24" s="751" t="s">
        <v>478</v>
      </c>
      <c r="E24" s="734"/>
      <c r="F24" s="787">
        <v>7270.77</v>
      </c>
      <c r="G24" s="788" t="s">
        <v>1030</v>
      </c>
      <c r="H24" s="787">
        <f>F24*C24</f>
        <v>16722.771000000001</v>
      </c>
      <c r="I24" s="606">
        <v>9348.16</v>
      </c>
      <c r="J24" s="606">
        <f>I24*C24</f>
        <v>21500.767999999996</v>
      </c>
      <c r="K24" s="606">
        <v>7270.77</v>
      </c>
      <c r="L24" s="606">
        <f>K24*C24</f>
        <v>16722.771000000001</v>
      </c>
      <c r="M24" s="607">
        <v>7100</v>
      </c>
      <c r="N24" s="606">
        <f>M24*C24</f>
        <v>16329.999999999998</v>
      </c>
      <c r="O24" s="539"/>
      <c r="P24" s="539"/>
      <c r="Q24" s="539"/>
      <c r="R24" s="525"/>
    </row>
    <row r="25" spans="1:18" ht="30" customHeight="1">
      <c r="A25" s="735">
        <v>22</v>
      </c>
      <c r="B25" s="734"/>
      <c r="C25" s="744">
        <v>6.7</v>
      </c>
      <c r="D25" s="751" t="s">
        <v>479</v>
      </c>
      <c r="E25" s="734"/>
      <c r="F25" s="787">
        <v>7461.07</v>
      </c>
      <c r="G25" s="788" t="s">
        <v>1030</v>
      </c>
      <c r="H25" s="787">
        <f>F25*C25</f>
        <v>49989.169000000002</v>
      </c>
      <c r="I25" s="606">
        <v>9594.34</v>
      </c>
      <c r="J25" s="606">
        <f>I25*C25</f>
        <v>64282.078000000001</v>
      </c>
      <c r="K25" s="606">
        <v>7461.07</v>
      </c>
      <c r="L25" s="606">
        <f>K25*C25</f>
        <v>49989.169000000002</v>
      </c>
      <c r="M25" s="607">
        <v>7200</v>
      </c>
      <c r="N25" s="606">
        <f>M25*C25</f>
        <v>48240</v>
      </c>
      <c r="O25" s="539"/>
      <c r="P25" s="539"/>
      <c r="Q25" s="539"/>
      <c r="R25" s="525"/>
    </row>
    <row r="26" spans="1:18" ht="74.25" customHeight="1">
      <c r="A26" s="735">
        <v>23</v>
      </c>
      <c r="B26" s="734">
        <v>18.100000000000001</v>
      </c>
      <c r="C26" s="744">
        <v>11.3</v>
      </c>
      <c r="D26" s="794" t="s">
        <v>1056</v>
      </c>
      <c r="E26" s="795" t="s">
        <v>324</v>
      </c>
      <c r="F26" s="787">
        <v>789.9</v>
      </c>
      <c r="G26" s="790" t="s">
        <v>1054</v>
      </c>
      <c r="H26" s="787">
        <f>F26*C26</f>
        <v>8925.8700000000008</v>
      </c>
      <c r="I26" s="606">
        <v>881.39</v>
      </c>
      <c r="J26" s="606">
        <f>I26*C26</f>
        <v>9959.7070000000003</v>
      </c>
      <c r="K26" s="606">
        <v>789.9</v>
      </c>
      <c r="L26" s="606">
        <f>K26*C26</f>
        <v>8925.8700000000008</v>
      </c>
      <c r="M26" s="607">
        <v>650</v>
      </c>
      <c r="N26" s="606">
        <f>M26*C26</f>
        <v>7345.0000000000009</v>
      </c>
      <c r="O26" s="539"/>
      <c r="P26" s="539"/>
      <c r="Q26" s="539"/>
      <c r="R26" s="525"/>
    </row>
    <row r="27" spans="1:18" ht="61.5" customHeight="1">
      <c r="A27" s="735">
        <v>24</v>
      </c>
      <c r="B27" s="734"/>
      <c r="C27" s="744">
        <v>225.4</v>
      </c>
      <c r="D27" s="759" t="s">
        <v>109</v>
      </c>
      <c r="E27" s="740"/>
      <c r="F27" s="787">
        <v>765.9</v>
      </c>
      <c r="G27" s="790" t="s">
        <v>1054</v>
      </c>
      <c r="H27" s="787">
        <f>F27*C27</f>
        <v>172633.86</v>
      </c>
      <c r="I27" s="606">
        <v>982.08</v>
      </c>
      <c r="J27" s="606">
        <f>I27*C27</f>
        <v>221360.83200000002</v>
      </c>
      <c r="K27" s="606">
        <v>765.9</v>
      </c>
      <c r="L27" s="606">
        <f>K27*C27</f>
        <v>172633.86</v>
      </c>
      <c r="M27" s="607">
        <v>800</v>
      </c>
      <c r="N27" s="606">
        <f>M27*C27</f>
        <v>180320</v>
      </c>
      <c r="O27" s="539"/>
      <c r="P27" s="539"/>
      <c r="Q27" s="539">
        <f>5.283*110155.95</f>
        <v>581953.88384999998</v>
      </c>
      <c r="R27" s="525"/>
    </row>
    <row r="28" spans="1:18" ht="72.75" customHeight="1">
      <c r="A28" s="735">
        <v>25</v>
      </c>
      <c r="B28" s="734"/>
      <c r="C28" s="744">
        <v>58.6</v>
      </c>
      <c r="D28" s="759" t="s">
        <v>133</v>
      </c>
      <c r="E28" s="740"/>
      <c r="F28" s="787">
        <v>918.23</v>
      </c>
      <c r="G28" s="790" t="s">
        <v>1054</v>
      </c>
      <c r="H28" s="787">
        <f>F28*C28</f>
        <v>53808.278000000006</v>
      </c>
      <c r="I28" s="606">
        <v>1178.5</v>
      </c>
      <c r="J28" s="606">
        <f>I28*C28</f>
        <v>69060.100000000006</v>
      </c>
      <c r="K28" s="606">
        <v>918.23</v>
      </c>
      <c r="L28" s="606">
        <f>K28*C28</f>
        <v>53808.278000000006</v>
      </c>
      <c r="M28" s="607">
        <v>1000</v>
      </c>
      <c r="N28" s="606">
        <f>M28*C28</f>
        <v>58600</v>
      </c>
      <c r="O28" s="539"/>
      <c r="P28" s="539"/>
      <c r="Q28" s="539"/>
      <c r="R28" s="525"/>
    </row>
    <row r="29" spans="1:18" ht="30" customHeight="1">
      <c r="A29" s="735">
        <v>26</v>
      </c>
      <c r="B29" s="734"/>
      <c r="C29" s="744">
        <v>31.7</v>
      </c>
      <c r="D29" s="751" t="s">
        <v>134</v>
      </c>
      <c r="E29" s="734"/>
      <c r="F29" s="787">
        <v>842.5</v>
      </c>
      <c r="G29" s="790" t="s">
        <v>1054</v>
      </c>
      <c r="H29" s="787">
        <f>F29*C29</f>
        <v>26707.25</v>
      </c>
      <c r="I29" s="606">
        <v>1080.29</v>
      </c>
      <c r="J29" s="606">
        <f>I29*C29</f>
        <v>34245.192999999999</v>
      </c>
      <c r="K29" s="606">
        <v>842.5</v>
      </c>
      <c r="L29" s="606">
        <f>K29*C29</f>
        <v>26707.25</v>
      </c>
      <c r="M29" s="607">
        <v>900</v>
      </c>
      <c r="N29" s="606">
        <f>M29*C29</f>
        <v>28530</v>
      </c>
      <c r="O29" s="539"/>
      <c r="P29" s="539"/>
      <c r="Q29" s="539"/>
      <c r="R29" s="525"/>
    </row>
    <row r="30" spans="1:18" ht="105">
      <c r="A30" s="735">
        <v>27</v>
      </c>
      <c r="B30" s="734">
        <v>21.2</v>
      </c>
      <c r="C30" s="789">
        <v>5.2830000000000004</v>
      </c>
      <c r="D30" s="747" t="s">
        <v>360</v>
      </c>
      <c r="E30" s="750" t="s">
        <v>301</v>
      </c>
      <c r="F30" s="787">
        <v>110155.95</v>
      </c>
      <c r="G30" s="788" t="s">
        <v>1030</v>
      </c>
      <c r="H30" s="787">
        <f>F30*C30</f>
        <v>581953.88384999998</v>
      </c>
      <c r="I30" s="606">
        <v>130878</v>
      </c>
      <c r="J30" s="606">
        <f>I30*C30</f>
        <v>691428.47400000005</v>
      </c>
      <c r="K30" s="606">
        <v>110155.95</v>
      </c>
      <c r="L30" s="606">
        <f>K30*C30</f>
        <v>581953.88384999998</v>
      </c>
      <c r="M30" s="607">
        <v>115000</v>
      </c>
      <c r="N30" s="606">
        <f>M30*C30</f>
        <v>607545</v>
      </c>
      <c r="O30" s="539"/>
      <c r="P30" s="539"/>
      <c r="Q30" s="539"/>
      <c r="R30" s="525"/>
    </row>
    <row r="31" spans="1:18" ht="300">
      <c r="A31" s="735">
        <v>28</v>
      </c>
      <c r="B31" s="734" t="s">
        <v>206</v>
      </c>
      <c r="C31" s="744">
        <v>15.8</v>
      </c>
      <c r="D31" s="751" t="s">
        <v>449</v>
      </c>
      <c r="E31" s="734"/>
      <c r="F31" s="787">
        <v>2692.26</v>
      </c>
      <c r="G31" s="790" t="s">
        <v>1054</v>
      </c>
      <c r="H31" s="787">
        <f>F31*C31</f>
        <v>42537.708000000006</v>
      </c>
      <c r="I31" s="606">
        <v>3325</v>
      </c>
      <c r="J31" s="606">
        <f>I31*C31</f>
        <v>52535</v>
      </c>
      <c r="K31" s="606">
        <v>2692.26</v>
      </c>
      <c r="L31" s="606">
        <f>K31*C31</f>
        <v>42537.708000000006</v>
      </c>
      <c r="M31" s="607">
        <v>3000</v>
      </c>
      <c r="N31" s="606">
        <f>M31*C31</f>
        <v>47400</v>
      </c>
      <c r="O31" s="539"/>
      <c r="P31" s="539"/>
      <c r="Q31" s="539"/>
      <c r="R31" s="525"/>
    </row>
    <row r="32" spans="1:18" ht="92.25" customHeight="1">
      <c r="A32" s="735">
        <v>29</v>
      </c>
      <c r="B32" s="734" t="s">
        <v>195</v>
      </c>
      <c r="C32" s="744">
        <v>2.2999999999999998</v>
      </c>
      <c r="D32" s="782" t="s">
        <v>1057</v>
      </c>
      <c r="E32" s="734"/>
      <c r="F32" s="787">
        <v>2743.72</v>
      </c>
      <c r="G32" s="790" t="s">
        <v>1054</v>
      </c>
      <c r="H32" s="787">
        <f>F32*C32</f>
        <v>6310.5559999999987</v>
      </c>
      <c r="I32" s="606">
        <v>3371.53</v>
      </c>
      <c r="J32" s="606">
        <f>I32*C32</f>
        <v>7754.5190000000002</v>
      </c>
      <c r="K32" s="606">
        <v>2743.72</v>
      </c>
      <c r="L32" s="606">
        <f>K32*C32</f>
        <v>6310.5559999999987</v>
      </c>
      <c r="M32" s="607">
        <v>3200</v>
      </c>
      <c r="N32" s="606">
        <f>M32*C32</f>
        <v>7359.9999999999991</v>
      </c>
      <c r="O32" s="539"/>
      <c r="P32" s="539"/>
      <c r="Q32" s="539"/>
      <c r="R32" s="525"/>
    </row>
    <row r="33" spans="1:18" ht="93" customHeight="1">
      <c r="A33" s="735">
        <v>30</v>
      </c>
      <c r="B33" s="760" t="s">
        <v>361</v>
      </c>
      <c r="C33" s="744">
        <v>15.5</v>
      </c>
      <c r="D33" s="761" t="s">
        <v>451</v>
      </c>
      <c r="E33" s="741"/>
      <c r="F33" s="787">
        <v>3207.79</v>
      </c>
      <c r="G33" s="790" t="s">
        <v>1054</v>
      </c>
      <c r="H33" s="787">
        <f>F33*C33</f>
        <v>49720.745000000003</v>
      </c>
      <c r="I33" s="606">
        <v>3917.04</v>
      </c>
      <c r="J33" s="606">
        <f>I33*C33</f>
        <v>60714.12</v>
      </c>
      <c r="K33" s="606">
        <v>3207.79</v>
      </c>
      <c r="L33" s="606">
        <f>K33*C33</f>
        <v>49720.745000000003</v>
      </c>
      <c r="M33" s="607">
        <v>3200</v>
      </c>
      <c r="N33" s="606">
        <f>M33*C33</f>
        <v>49600</v>
      </c>
      <c r="O33" s="539"/>
      <c r="P33" s="539"/>
      <c r="Q33" s="539"/>
      <c r="R33" s="525"/>
    </row>
    <row r="34" spans="1:18" ht="42" customHeight="1">
      <c r="A34" s="735">
        <v>31</v>
      </c>
      <c r="B34" s="734" t="s">
        <v>196</v>
      </c>
      <c r="C34" s="744">
        <v>12</v>
      </c>
      <c r="D34" s="752" t="s">
        <v>452</v>
      </c>
      <c r="E34" s="734"/>
      <c r="F34" s="787">
        <v>991.21</v>
      </c>
      <c r="G34" s="791" t="s">
        <v>332</v>
      </c>
      <c r="H34" s="787">
        <f>F34*C34</f>
        <v>11894.52</v>
      </c>
      <c r="I34" s="606">
        <v>1263.0999999999999</v>
      </c>
      <c r="J34" s="606">
        <f>I34*C34</f>
        <v>15157.199999999999</v>
      </c>
      <c r="K34" s="606">
        <v>991.21</v>
      </c>
      <c r="L34" s="606">
        <f>K34*C34</f>
        <v>11894.52</v>
      </c>
      <c r="M34" s="607">
        <v>1000</v>
      </c>
      <c r="N34" s="606">
        <f>M34*C34</f>
        <v>12000</v>
      </c>
      <c r="O34" s="539"/>
      <c r="P34" s="539"/>
      <c r="Q34" s="539"/>
      <c r="R34" s="525"/>
    </row>
    <row r="35" spans="1:18" ht="120">
      <c r="A35" s="735">
        <v>32</v>
      </c>
      <c r="B35" s="734" t="s">
        <v>194</v>
      </c>
      <c r="C35" s="744">
        <v>1903.8</v>
      </c>
      <c r="D35" s="752" t="s">
        <v>453</v>
      </c>
      <c r="E35" s="734"/>
      <c r="F35" s="787">
        <v>690.06</v>
      </c>
      <c r="G35" s="790" t="s">
        <v>1054</v>
      </c>
      <c r="H35" s="787">
        <f>F35*C35</f>
        <v>1313736.2279999999</v>
      </c>
      <c r="I35" s="606">
        <v>838.34</v>
      </c>
      <c r="J35" s="606">
        <f>I35*C35</f>
        <v>1596031.692</v>
      </c>
      <c r="K35" s="606">
        <v>690.06</v>
      </c>
      <c r="L35" s="606">
        <f>K35*C35</f>
        <v>1313736.2279999999</v>
      </c>
      <c r="M35" s="607">
        <v>700</v>
      </c>
      <c r="N35" s="606">
        <f>M35*C35</f>
        <v>1332660</v>
      </c>
      <c r="O35" s="539"/>
      <c r="P35" s="539"/>
      <c r="Q35" s="539"/>
      <c r="R35" s="525"/>
    </row>
    <row r="36" spans="1:18" ht="54" customHeight="1">
      <c r="A36" s="735">
        <v>33</v>
      </c>
      <c r="B36" s="734" t="s">
        <v>188</v>
      </c>
      <c r="C36" s="744">
        <v>536.5</v>
      </c>
      <c r="D36" s="796" t="s">
        <v>1058</v>
      </c>
      <c r="E36" s="742"/>
      <c r="F36" s="787">
        <v>27.1</v>
      </c>
      <c r="G36" s="790" t="s">
        <v>1054</v>
      </c>
      <c r="H36" s="787">
        <f>F36*C36</f>
        <v>14539.150000000001</v>
      </c>
      <c r="I36" s="606">
        <v>34.979999999999997</v>
      </c>
      <c r="J36" s="606">
        <f>I36*C36</f>
        <v>18766.769999999997</v>
      </c>
      <c r="K36" s="606">
        <v>27.1</v>
      </c>
      <c r="L36" s="606">
        <f>K36*C36</f>
        <v>14539.150000000001</v>
      </c>
      <c r="M36" s="607">
        <v>30</v>
      </c>
      <c r="N36" s="606">
        <f>M36*C36</f>
        <v>16095</v>
      </c>
      <c r="O36" s="539"/>
      <c r="P36" s="539"/>
      <c r="Q36" s="539"/>
      <c r="R36" s="525"/>
    </row>
    <row r="37" spans="1:18" ht="56.25" customHeight="1">
      <c r="A37" s="735">
        <v>34</v>
      </c>
      <c r="B37" s="734" t="s">
        <v>216</v>
      </c>
      <c r="C37" s="744">
        <v>3149.3</v>
      </c>
      <c r="D37" s="797" t="s">
        <v>1059</v>
      </c>
      <c r="E37" s="734"/>
      <c r="F37" s="787">
        <v>105.41</v>
      </c>
      <c r="G37" s="790" t="s">
        <v>1054</v>
      </c>
      <c r="H37" s="787">
        <f>F37*C37</f>
        <v>331967.71299999999</v>
      </c>
      <c r="I37" s="606">
        <v>135.34</v>
      </c>
      <c r="J37" s="606">
        <f>I37*C37</f>
        <v>426226.26200000005</v>
      </c>
      <c r="K37" s="606">
        <v>105.41</v>
      </c>
      <c r="L37" s="606">
        <f>K37*C37</f>
        <v>331967.71299999999</v>
      </c>
      <c r="M37" s="607">
        <v>120</v>
      </c>
      <c r="N37" s="606">
        <f>M37*C37</f>
        <v>377916</v>
      </c>
      <c r="O37" s="539"/>
      <c r="P37" s="539"/>
      <c r="Q37" s="539"/>
      <c r="R37" s="525"/>
    </row>
    <row r="38" spans="1:18" ht="73.5" customHeight="1">
      <c r="A38" s="735">
        <v>35</v>
      </c>
      <c r="B38" s="734" t="s">
        <v>187</v>
      </c>
      <c r="C38" s="789">
        <v>7.2349999999999994</v>
      </c>
      <c r="D38" s="762" t="s">
        <v>1060</v>
      </c>
      <c r="E38" s="798" t="s">
        <v>330</v>
      </c>
      <c r="F38" s="787">
        <v>69048.350000000006</v>
      </c>
      <c r="G38" s="792" t="s">
        <v>331</v>
      </c>
      <c r="H38" s="787">
        <f>F38*C38</f>
        <v>499564.81225000002</v>
      </c>
      <c r="I38" s="606">
        <v>90322.8</v>
      </c>
      <c r="J38" s="606">
        <f>I38*C38</f>
        <v>653485.45799999998</v>
      </c>
      <c r="K38" s="606">
        <v>69048.350000000006</v>
      </c>
      <c r="L38" s="606">
        <f>K38*C38</f>
        <v>499564.81225000002</v>
      </c>
      <c r="M38" s="607">
        <v>80000</v>
      </c>
      <c r="N38" s="606">
        <f>M38*C38</f>
        <v>578800</v>
      </c>
      <c r="O38" s="539"/>
      <c r="P38" s="539"/>
      <c r="Q38" s="539"/>
      <c r="R38" s="525"/>
    </row>
    <row r="39" spans="1:18" ht="90" customHeight="1">
      <c r="A39" s="735">
        <v>36</v>
      </c>
      <c r="B39" s="734" t="s">
        <v>205</v>
      </c>
      <c r="C39" s="744">
        <v>97</v>
      </c>
      <c r="D39" s="762" t="s">
        <v>1039</v>
      </c>
      <c r="E39" s="734"/>
      <c r="F39" s="787">
        <v>269.42</v>
      </c>
      <c r="G39" s="763" t="s">
        <v>351</v>
      </c>
      <c r="H39" s="787">
        <f>F39*C39</f>
        <v>26133.74</v>
      </c>
      <c r="I39" s="606">
        <v>341.54</v>
      </c>
      <c r="J39" s="606">
        <f>I39*C39</f>
        <v>33129.380000000005</v>
      </c>
      <c r="K39" s="606">
        <v>269.42</v>
      </c>
      <c r="L39" s="606">
        <f>K39*C39</f>
        <v>26133.74</v>
      </c>
      <c r="M39" s="607">
        <v>300</v>
      </c>
      <c r="N39" s="606">
        <f>M39*C39</f>
        <v>29100</v>
      </c>
      <c r="O39" s="539"/>
      <c r="P39" s="539"/>
      <c r="Q39" s="539"/>
      <c r="R39" s="525"/>
    </row>
    <row r="40" spans="1:18" ht="39" customHeight="1">
      <c r="A40" s="735">
        <v>37</v>
      </c>
      <c r="B40" s="734"/>
      <c r="C40" s="744">
        <v>274</v>
      </c>
      <c r="D40" s="751" t="s">
        <v>435</v>
      </c>
      <c r="E40" s="734"/>
      <c r="F40" s="787">
        <v>249.74</v>
      </c>
      <c r="G40" s="763" t="s">
        <v>351</v>
      </c>
      <c r="H40" s="787">
        <f>F40*C40</f>
        <v>68428.760000000009</v>
      </c>
      <c r="I40" s="606">
        <v>317.05</v>
      </c>
      <c r="J40" s="606">
        <f>I40*C40</f>
        <v>86871.7</v>
      </c>
      <c r="K40" s="606">
        <v>249.74</v>
      </c>
      <c r="L40" s="606">
        <f>K40*C40</f>
        <v>68428.760000000009</v>
      </c>
      <c r="M40" s="607">
        <v>250</v>
      </c>
      <c r="N40" s="606">
        <f>M40*C40</f>
        <v>68500</v>
      </c>
      <c r="O40" s="539"/>
      <c r="P40" s="539"/>
      <c r="Q40" s="539"/>
      <c r="R40" s="525"/>
    </row>
    <row r="41" spans="1:18" ht="37.5" customHeight="1">
      <c r="A41" s="735">
        <v>38</v>
      </c>
      <c r="B41" s="734"/>
      <c r="C41" s="744">
        <v>100</v>
      </c>
      <c r="D41" s="751" t="s">
        <v>436</v>
      </c>
      <c r="E41" s="734"/>
      <c r="F41" s="787">
        <v>233.31</v>
      </c>
      <c r="G41" s="763" t="s">
        <v>351</v>
      </c>
      <c r="H41" s="787">
        <f>F41*C41</f>
        <v>23331</v>
      </c>
      <c r="I41" s="606">
        <v>296.79000000000002</v>
      </c>
      <c r="J41" s="606">
        <f>I41*C41</f>
        <v>29679.000000000004</v>
      </c>
      <c r="K41" s="606">
        <v>233.31</v>
      </c>
      <c r="L41" s="606">
        <f>K41*C41</f>
        <v>23331</v>
      </c>
      <c r="M41" s="607">
        <v>230</v>
      </c>
      <c r="N41" s="606">
        <f>M41*C41</f>
        <v>23000</v>
      </c>
      <c r="O41" s="539"/>
      <c r="P41" s="539"/>
      <c r="Q41" s="539"/>
      <c r="R41" s="525"/>
    </row>
    <row r="42" spans="1:18" ht="54" customHeight="1">
      <c r="A42" s="735">
        <v>39</v>
      </c>
      <c r="B42" s="734">
        <v>53.5</v>
      </c>
      <c r="C42" s="744">
        <v>10</v>
      </c>
      <c r="D42" s="799" t="s">
        <v>1061</v>
      </c>
      <c r="E42" s="734"/>
      <c r="F42" s="787">
        <v>2755.53</v>
      </c>
      <c r="G42" s="791" t="s">
        <v>332</v>
      </c>
      <c r="H42" s="787">
        <f>F42*C42</f>
        <v>27555.300000000003</v>
      </c>
      <c r="I42" s="606">
        <v>3406.02</v>
      </c>
      <c r="J42" s="606">
        <f>I42*C42</f>
        <v>34060.199999999997</v>
      </c>
      <c r="K42" s="606">
        <v>2755.53</v>
      </c>
      <c r="L42" s="606">
        <f>K42*C42</f>
        <v>27555.300000000003</v>
      </c>
      <c r="M42" s="607">
        <v>3000</v>
      </c>
      <c r="N42" s="606">
        <f>M42*C42</f>
        <v>30000</v>
      </c>
      <c r="O42" s="539"/>
      <c r="P42" s="539"/>
      <c r="Q42" s="539"/>
      <c r="R42" s="525"/>
    </row>
    <row r="43" spans="1:18" ht="56.25" customHeight="1">
      <c r="A43" s="735">
        <v>40</v>
      </c>
      <c r="B43" s="734" t="s">
        <v>204</v>
      </c>
      <c r="C43" s="744">
        <v>12</v>
      </c>
      <c r="D43" s="800" t="s">
        <v>1062</v>
      </c>
      <c r="E43" s="801">
        <v>102</v>
      </c>
      <c r="F43" s="787">
        <v>5821.78</v>
      </c>
      <c r="G43" s="791" t="s">
        <v>332</v>
      </c>
      <c r="H43" s="787">
        <f>F43*C43</f>
        <v>69861.36</v>
      </c>
      <c r="I43" s="606">
        <v>7257.85</v>
      </c>
      <c r="J43" s="606">
        <f>I43*C43</f>
        <v>87094.200000000012</v>
      </c>
      <c r="K43" s="606">
        <v>5821.78</v>
      </c>
      <c r="L43" s="606">
        <f>K43*C43</f>
        <v>69861.36</v>
      </c>
      <c r="M43" s="607">
        <v>5500</v>
      </c>
      <c r="N43" s="606">
        <f>M43*C43</f>
        <v>66000</v>
      </c>
      <c r="O43" s="539"/>
      <c r="P43" s="539"/>
      <c r="Q43" s="539"/>
      <c r="R43" s="525"/>
    </row>
    <row r="44" spans="1:18" ht="165">
      <c r="A44" s="735">
        <v>41</v>
      </c>
      <c r="B44" s="734">
        <v>61.3</v>
      </c>
      <c r="C44" s="744">
        <v>53.5</v>
      </c>
      <c r="D44" s="799" t="s">
        <v>1063</v>
      </c>
      <c r="E44" s="734"/>
      <c r="F44" s="787">
        <v>390.22</v>
      </c>
      <c r="G44" s="763" t="s">
        <v>351</v>
      </c>
      <c r="H44" s="787">
        <f>F44*C44</f>
        <v>20876.77</v>
      </c>
      <c r="I44" s="606">
        <v>488.07</v>
      </c>
      <c r="J44" s="606">
        <f>I44*C44</f>
        <v>26111.744999999999</v>
      </c>
      <c r="K44" s="606">
        <v>390.22</v>
      </c>
      <c r="L44" s="606">
        <f>K44*C44</f>
        <v>20876.77</v>
      </c>
      <c r="M44" s="607">
        <v>400</v>
      </c>
      <c r="N44" s="606">
        <f>M44*C44</f>
        <v>21400</v>
      </c>
      <c r="O44" s="539"/>
      <c r="P44" s="539"/>
      <c r="Q44" s="539"/>
      <c r="R44" s="525"/>
    </row>
    <row r="45" spans="1:18" ht="93.75" customHeight="1">
      <c r="A45" s="735">
        <v>42</v>
      </c>
      <c r="B45" s="734" t="s">
        <v>214</v>
      </c>
      <c r="C45" s="744">
        <v>23</v>
      </c>
      <c r="D45" s="802" t="s">
        <v>1064</v>
      </c>
      <c r="E45" s="734"/>
      <c r="F45" s="787">
        <v>882.4</v>
      </c>
      <c r="G45" s="791" t="s">
        <v>332</v>
      </c>
      <c r="H45" s="787">
        <f>F45*C45</f>
        <v>20295.2</v>
      </c>
      <c r="I45" s="606">
        <v>1120.45</v>
      </c>
      <c r="J45" s="606">
        <f>I45*C45</f>
        <v>25770.350000000002</v>
      </c>
      <c r="K45" s="606">
        <v>882.4</v>
      </c>
      <c r="L45" s="606">
        <f>K45*C45</f>
        <v>20295.2</v>
      </c>
      <c r="M45" s="607">
        <v>1000</v>
      </c>
      <c r="N45" s="606">
        <f>M45*C45</f>
        <v>23000</v>
      </c>
      <c r="O45" s="539"/>
      <c r="P45" s="539"/>
      <c r="Q45" s="539"/>
      <c r="R45" s="525"/>
    </row>
    <row r="46" spans="1:18" ht="75">
      <c r="A46" s="735">
        <v>43</v>
      </c>
      <c r="B46" s="734">
        <v>69.2</v>
      </c>
      <c r="C46" s="744">
        <v>107</v>
      </c>
      <c r="D46" s="762" t="s">
        <v>1065</v>
      </c>
      <c r="E46" s="734"/>
      <c r="F46" s="787">
        <v>113.06</v>
      </c>
      <c r="G46" s="791" t="s">
        <v>332</v>
      </c>
      <c r="H46" s="787">
        <f>F46*C46</f>
        <v>12097.42</v>
      </c>
      <c r="I46" s="606">
        <v>134</v>
      </c>
      <c r="J46" s="606">
        <f>I46*C46</f>
        <v>14338</v>
      </c>
      <c r="K46" s="606">
        <v>113.06</v>
      </c>
      <c r="L46" s="606">
        <f>K46*C46</f>
        <v>12097.42</v>
      </c>
      <c r="M46" s="607">
        <v>120</v>
      </c>
      <c r="N46" s="606">
        <f>M46*C46</f>
        <v>12840</v>
      </c>
      <c r="O46" s="539"/>
      <c r="P46" s="539"/>
      <c r="Q46" s="539"/>
      <c r="R46" s="525"/>
    </row>
    <row r="47" spans="1:18" ht="54" customHeight="1">
      <c r="A47" s="735">
        <v>44</v>
      </c>
      <c r="B47" s="734" t="s">
        <v>233</v>
      </c>
      <c r="C47" s="744">
        <v>12</v>
      </c>
      <c r="D47" s="752" t="s">
        <v>521</v>
      </c>
      <c r="E47" s="734"/>
      <c r="F47" s="787">
        <v>967.41</v>
      </c>
      <c r="G47" s="791" t="s">
        <v>332</v>
      </c>
      <c r="H47" s="787">
        <f>F47*C47</f>
        <v>11608.92</v>
      </c>
      <c r="I47" s="606">
        <v>1188</v>
      </c>
      <c r="J47" s="606">
        <f>I47*C47</f>
        <v>14256</v>
      </c>
      <c r="K47" s="606">
        <v>967.41</v>
      </c>
      <c r="L47" s="606">
        <f>K47*C47</f>
        <v>11608.92</v>
      </c>
      <c r="M47" s="607">
        <v>1000</v>
      </c>
      <c r="N47" s="606">
        <f>M47*C47</f>
        <v>12000</v>
      </c>
      <c r="O47" s="539"/>
      <c r="P47" s="539"/>
      <c r="Q47" s="539"/>
      <c r="R47" s="525"/>
    </row>
    <row r="48" spans="1:18" ht="72" customHeight="1">
      <c r="A48" s="735">
        <v>45</v>
      </c>
      <c r="B48" s="734">
        <v>75.2</v>
      </c>
      <c r="C48" s="744">
        <v>15</v>
      </c>
      <c r="D48" s="794" t="s">
        <v>1066</v>
      </c>
      <c r="E48" s="734"/>
      <c r="F48" s="787">
        <v>1222.44</v>
      </c>
      <c r="G48" s="791" t="s">
        <v>332</v>
      </c>
      <c r="H48" s="787">
        <f>F48*C48</f>
        <v>18336.600000000002</v>
      </c>
      <c r="I48" s="606">
        <v>1552</v>
      </c>
      <c r="J48" s="606">
        <f>I48*C48</f>
        <v>23280</v>
      </c>
      <c r="K48" s="606">
        <v>1222.44</v>
      </c>
      <c r="L48" s="606">
        <f>K48*C48</f>
        <v>18336.600000000002</v>
      </c>
      <c r="M48" s="607">
        <v>1200</v>
      </c>
      <c r="N48" s="606">
        <f>M48*C48</f>
        <v>18000</v>
      </c>
      <c r="O48" s="539"/>
      <c r="P48" s="539"/>
      <c r="Q48" s="539"/>
      <c r="R48" s="525"/>
    </row>
    <row r="49" spans="1:18" ht="56.25" customHeight="1">
      <c r="A49" s="735">
        <v>46</v>
      </c>
      <c r="B49" s="734" t="s">
        <v>191</v>
      </c>
      <c r="C49" s="744">
        <v>420</v>
      </c>
      <c r="D49" s="803" t="s">
        <v>1067</v>
      </c>
      <c r="E49" s="734"/>
      <c r="F49" s="787">
        <v>116.46</v>
      </c>
      <c r="G49" s="763" t="s">
        <v>351</v>
      </c>
      <c r="H49" s="787">
        <f>F49*C49</f>
        <v>48913.2</v>
      </c>
      <c r="I49" s="606">
        <v>147.16999999999999</v>
      </c>
      <c r="J49" s="606">
        <f>I49*C49</f>
        <v>61811.399999999994</v>
      </c>
      <c r="K49" s="606">
        <v>116.46</v>
      </c>
      <c r="L49" s="606">
        <f>K49*C49</f>
        <v>48913.2</v>
      </c>
      <c r="M49" s="607">
        <v>120</v>
      </c>
      <c r="N49" s="606">
        <f>M49*C49</f>
        <v>50400</v>
      </c>
      <c r="O49" s="539"/>
      <c r="P49" s="539"/>
      <c r="Q49" s="539"/>
      <c r="R49" s="525"/>
    </row>
    <row r="50" spans="1:18" ht="36.75" customHeight="1">
      <c r="A50" s="735">
        <v>47</v>
      </c>
      <c r="B50" s="734" t="s">
        <v>229</v>
      </c>
      <c r="C50" s="744">
        <v>12</v>
      </c>
      <c r="D50" s="804" t="s">
        <v>1068</v>
      </c>
      <c r="E50" s="734"/>
      <c r="F50" s="787">
        <v>3270.33</v>
      </c>
      <c r="G50" s="791" t="s">
        <v>332</v>
      </c>
      <c r="H50" s="787">
        <f>F50*C50</f>
        <v>39243.96</v>
      </c>
      <c r="I50" s="606">
        <v>4030.53</v>
      </c>
      <c r="J50" s="606">
        <f>I50*C50</f>
        <v>48366.36</v>
      </c>
      <c r="K50" s="606">
        <v>3270.33</v>
      </c>
      <c r="L50" s="606">
        <f>K50*C50</f>
        <v>39243.96</v>
      </c>
      <c r="M50" s="607">
        <v>3000</v>
      </c>
      <c r="N50" s="606">
        <f>M50*C50</f>
        <v>36000</v>
      </c>
      <c r="O50" s="539"/>
      <c r="P50" s="539"/>
      <c r="Q50" s="539"/>
      <c r="R50" s="525"/>
    </row>
    <row r="51" spans="1:18" ht="42.75" customHeight="1">
      <c r="A51" s="735">
        <v>48</v>
      </c>
      <c r="B51" s="744" t="s">
        <v>234</v>
      </c>
      <c r="C51" s="744">
        <v>36</v>
      </c>
      <c r="D51" s="805" t="s">
        <v>520</v>
      </c>
      <c r="E51" s="734"/>
      <c r="F51" s="787">
        <v>3300.39</v>
      </c>
      <c r="G51" s="791" t="s">
        <v>332</v>
      </c>
      <c r="H51" s="787">
        <f>F51*C51</f>
        <v>118814.04</v>
      </c>
      <c r="I51" s="606">
        <v>3900</v>
      </c>
      <c r="J51" s="606">
        <f>I51*C51</f>
        <v>140400</v>
      </c>
      <c r="K51" s="606">
        <v>3300.39</v>
      </c>
      <c r="L51" s="606">
        <f>K51*C51</f>
        <v>118814.04</v>
      </c>
      <c r="M51" s="607">
        <v>3500</v>
      </c>
      <c r="N51" s="606">
        <f>M51*C51</f>
        <v>126000</v>
      </c>
      <c r="O51" s="539"/>
      <c r="P51" s="539"/>
      <c r="Q51" s="539"/>
      <c r="R51" s="525"/>
    </row>
    <row r="52" spans="1:18" ht="147.75">
      <c r="A52" s="735">
        <v>49</v>
      </c>
      <c r="B52" s="734" t="s">
        <v>190</v>
      </c>
      <c r="C52" s="744">
        <v>189</v>
      </c>
      <c r="D52" s="806" t="s">
        <v>1069</v>
      </c>
      <c r="E52" s="734"/>
      <c r="F52" s="787">
        <v>140.26</v>
      </c>
      <c r="G52" s="763" t="s">
        <v>351</v>
      </c>
      <c r="H52" s="787">
        <f>F52*C52</f>
        <v>26509.14</v>
      </c>
      <c r="I52" s="606">
        <v>177.17</v>
      </c>
      <c r="J52" s="606">
        <f>I52*C52</f>
        <v>33485.129999999997</v>
      </c>
      <c r="K52" s="606">
        <v>140.26</v>
      </c>
      <c r="L52" s="606">
        <f>K52*C52</f>
        <v>26509.14</v>
      </c>
      <c r="M52" s="607">
        <v>150</v>
      </c>
      <c r="N52" s="606">
        <f>M52*C52</f>
        <v>28350</v>
      </c>
      <c r="O52" s="539"/>
      <c r="P52" s="539"/>
      <c r="Q52" s="539"/>
      <c r="R52" s="525"/>
    </row>
    <row r="53" spans="1:18" ht="225">
      <c r="A53" s="735">
        <v>50</v>
      </c>
      <c r="B53" s="734" t="s">
        <v>210</v>
      </c>
      <c r="C53" s="744">
        <v>708.5</v>
      </c>
      <c r="D53" s="764" t="s">
        <v>367</v>
      </c>
      <c r="E53" s="743"/>
      <c r="F53" s="787">
        <v>59.5</v>
      </c>
      <c r="G53" s="790" t="s">
        <v>1054</v>
      </c>
      <c r="H53" s="787">
        <f>F53*C53</f>
        <v>42155.75</v>
      </c>
      <c r="I53" s="606">
        <v>70</v>
      </c>
      <c r="J53" s="606">
        <f>I53*C53</f>
        <v>49595</v>
      </c>
      <c r="K53" s="606">
        <v>59.5</v>
      </c>
      <c r="L53" s="606">
        <f>K53*C53</f>
        <v>42155.75</v>
      </c>
      <c r="M53" s="607">
        <v>50</v>
      </c>
      <c r="N53" s="606">
        <f>M53*C53</f>
        <v>35425</v>
      </c>
      <c r="O53" s="539"/>
      <c r="P53" s="539"/>
      <c r="Q53" s="539"/>
      <c r="R53" s="525"/>
    </row>
    <row r="54" spans="1:18" ht="52.5" customHeight="1">
      <c r="A54" s="735">
        <v>51</v>
      </c>
      <c r="B54" s="734">
        <v>93.1</v>
      </c>
      <c r="C54" s="744">
        <v>18.399999999999999</v>
      </c>
      <c r="D54" s="807" t="s">
        <v>1070</v>
      </c>
      <c r="E54" s="765" t="s">
        <v>308</v>
      </c>
      <c r="F54" s="787">
        <v>214.9</v>
      </c>
      <c r="G54" s="790" t="s">
        <v>1054</v>
      </c>
      <c r="H54" s="787">
        <f>F54*C54</f>
        <v>3954.16</v>
      </c>
      <c r="I54" s="606">
        <v>281.37</v>
      </c>
      <c r="J54" s="606">
        <f>I54*C54</f>
        <v>5177.2079999999996</v>
      </c>
      <c r="K54" s="606">
        <v>214.9</v>
      </c>
      <c r="L54" s="606">
        <f>K54*C54</f>
        <v>3954.16</v>
      </c>
      <c r="M54" s="607">
        <v>230</v>
      </c>
      <c r="N54" s="606">
        <f>M54*C54</f>
        <v>4232</v>
      </c>
      <c r="O54" s="539"/>
      <c r="P54" s="539"/>
      <c r="Q54" s="539"/>
      <c r="R54" s="525"/>
    </row>
    <row r="55" spans="1:18" ht="147" customHeight="1">
      <c r="A55" s="735">
        <v>52</v>
      </c>
      <c r="B55" s="734" t="s">
        <v>230</v>
      </c>
      <c r="C55" s="744">
        <v>30</v>
      </c>
      <c r="D55" s="808" t="s">
        <v>1071</v>
      </c>
      <c r="E55" s="734"/>
      <c r="F55" s="787">
        <v>2055.54</v>
      </c>
      <c r="G55" s="791" t="s">
        <v>332</v>
      </c>
      <c r="H55" s="787">
        <f>F55*C55</f>
        <v>61666.2</v>
      </c>
      <c r="I55" s="606">
        <v>2623</v>
      </c>
      <c r="J55" s="606">
        <f>I55*C55</f>
        <v>78690</v>
      </c>
      <c r="K55" s="606">
        <v>2055.54</v>
      </c>
      <c r="L55" s="606">
        <f>K55*C55</f>
        <v>61666.2</v>
      </c>
      <c r="M55" s="607">
        <v>1500</v>
      </c>
      <c r="N55" s="606">
        <f>M55*C55</f>
        <v>45000</v>
      </c>
      <c r="O55" s="539"/>
      <c r="P55" s="539"/>
      <c r="Q55" s="539"/>
      <c r="R55" s="525"/>
    </row>
    <row r="56" spans="1:18" ht="45">
      <c r="A56" s="735">
        <v>53</v>
      </c>
      <c r="B56" s="734"/>
      <c r="C56" s="744">
        <v>9</v>
      </c>
      <c r="D56" s="808" t="s">
        <v>1072</v>
      </c>
      <c r="E56" s="734"/>
      <c r="F56" s="787">
        <v>2058.09</v>
      </c>
      <c r="G56" s="791" t="s">
        <v>332</v>
      </c>
      <c r="H56" s="787">
        <f>F56*C56</f>
        <v>18522.810000000001</v>
      </c>
      <c r="I56" s="606">
        <v>2626</v>
      </c>
      <c r="J56" s="606">
        <f>I56*C56</f>
        <v>23634</v>
      </c>
      <c r="K56" s="606">
        <v>2058.09</v>
      </c>
      <c r="L56" s="606">
        <f>K56*C56</f>
        <v>18522.810000000001</v>
      </c>
      <c r="M56" s="607">
        <v>1800</v>
      </c>
      <c r="N56" s="606">
        <f>M56*C56</f>
        <v>16200</v>
      </c>
      <c r="O56" s="539"/>
      <c r="P56" s="539"/>
      <c r="Q56" s="539"/>
      <c r="R56" s="525"/>
    </row>
    <row r="57" spans="1:18" ht="130.5" customHeight="1">
      <c r="A57" s="735">
        <v>54</v>
      </c>
      <c r="B57" s="766" t="s">
        <v>217</v>
      </c>
      <c r="C57" s="744">
        <v>15</v>
      </c>
      <c r="D57" s="809" t="s">
        <v>1073</v>
      </c>
      <c r="E57" s="734"/>
      <c r="F57" s="787">
        <v>2102.29</v>
      </c>
      <c r="G57" s="791" t="s">
        <v>332</v>
      </c>
      <c r="H57" s="787">
        <f>F57*C57</f>
        <v>31534.35</v>
      </c>
      <c r="I57" s="606">
        <v>2699</v>
      </c>
      <c r="J57" s="606">
        <f>I57*C57</f>
        <v>40485</v>
      </c>
      <c r="K57" s="606">
        <v>2102.29</v>
      </c>
      <c r="L57" s="606">
        <f>K57*C57</f>
        <v>31534.35</v>
      </c>
      <c r="M57" s="607">
        <v>2000</v>
      </c>
      <c r="N57" s="606">
        <f>M57*C57</f>
        <v>30000</v>
      </c>
      <c r="O57" s="539"/>
      <c r="P57" s="539"/>
      <c r="Q57" s="539"/>
      <c r="R57" s="525"/>
    </row>
    <row r="58" spans="1:18" ht="74.25" customHeight="1">
      <c r="A58" s="735">
        <v>55</v>
      </c>
      <c r="B58" s="734" t="s">
        <v>192</v>
      </c>
      <c r="C58" s="744">
        <v>127.5</v>
      </c>
      <c r="D58" s="753" t="s">
        <v>1074</v>
      </c>
      <c r="E58" s="734"/>
      <c r="F58" s="787">
        <v>365.54</v>
      </c>
      <c r="G58" s="763" t="s">
        <v>351</v>
      </c>
      <c r="H58" s="787">
        <f>F58*C58</f>
        <v>46606.350000000006</v>
      </c>
      <c r="I58" s="606">
        <v>460.67</v>
      </c>
      <c r="J58" s="606">
        <f>I58*C58</f>
        <v>58735.425000000003</v>
      </c>
      <c r="K58" s="606">
        <v>365.54</v>
      </c>
      <c r="L58" s="606">
        <f>K58*C58</f>
        <v>46606.350000000006</v>
      </c>
      <c r="M58" s="607">
        <v>350</v>
      </c>
      <c r="N58" s="606">
        <f>M58*C58</f>
        <v>44625</v>
      </c>
      <c r="O58" s="539"/>
      <c r="P58" s="539"/>
      <c r="Q58" s="539"/>
      <c r="R58" s="525"/>
    </row>
    <row r="59" spans="1:18" ht="76.5" customHeight="1">
      <c r="A59" s="735">
        <v>56</v>
      </c>
      <c r="B59" s="734" t="s">
        <v>246</v>
      </c>
      <c r="C59" s="744">
        <v>1</v>
      </c>
      <c r="D59" s="810" t="s">
        <v>458</v>
      </c>
      <c r="E59" s="734"/>
      <c r="F59" s="787">
        <v>24567.03</v>
      </c>
      <c r="G59" s="791" t="s">
        <v>332</v>
      </c>
      <c r="H59" s="787">
        <f>F59*C59</f>
        <v>24567.03</v>
      </c>
      <c r="I59" s="606">
        <v>31995</v>
      </c>
      <c r="J59" s="606">
        <f>I59*C59</f>
        <v>31995</v>
      </c>
      <c r="K59" s="606">
        <v>24567.03</v>
      </c>
      <c r="L59" s="606">
        <f>K59*C59</f>
        <v>24567.03</v>
      </c>
      <c r="M59" s="607">
        <v>25000</v>
      </c>
      <c r="N59" s="606">
        <f>M59*C59</f>
        <v>25000</v>
      </c>
      <c r="O59" s="539"/>
      <c r="P59" s="539"/>
      <c r="Q59" s="539"/>
      <c r="R59" s="525"/>
    </row>
    <row r="60" spans="1:18" ht="52.5" customHeight="1">
      <c r="A60" s="735">
        <v>57</v>
      </c>
      <c r="B60" s="734" t="s">
        <v>232</v>
      </c>
      <c r="C60" s="744">
        <v>5</v>
      </c>
      <c r="D60" s="811" t="s">
        <v>372</v>
      </c>
      <c r="E60" s="734"/>
      <c r="F60" s="787">
        <v>5422.78</v>
      </c>
      <c r="G60" s="791" t="s">
        <v>332</v>
      </c>
      <c r="H60" s="787">
        <f>F60*C60</f>
        <v>27113.899999999998</v>
      </c>
      <c r="I60" s="606">
        <v>6442</v>
      </c>
      <c r="J60" s="606">
        <f>I60*C60</f>
        <v>32210</v>
      </c>
      <c r="K60" s="606">
        <v>5422.78</v>
      </c>
      <c r="L60" s="606">
        <f>K60*C60</f>
        <v>27113.899999999998</v>
      </c>
      <c r="M60" s="607">
        <v>5000</v>
      </c>
      <c r="N60" s="606">
        <f>M60*C60</f>
        <v>25000</v>
      </c>
      <c r="O60" s="539"/>
      <c r="P60" s="539"/>
      <c r="Q60" s="539"/>
      <c r="R60" s="525"/>
    </row>
    <row r="61" spans="1:18" ht="137.25">
      <c r="A61" s="735">
        <v>58</v>
      </c>
      <c r="B61" s="734" t="s">
        <v>245</v>
      </c>
      <c r="C61" s="744">
        <v>124.2</v>
      </c>
      <c r="D61" s="767" t="s">
        <v>1040</v>
      </c>
      <c r="E61" s="768" t="s">
        <v>343</v>
      </c>
      <c r="F61" s="787">
        <v>188.76</v>
      </c>
      <c r="G61" s="790" t="s">
        <v>1054</v>
      </c>
      <c r="H61" s="787">
        <f>F61*C61</f>
        <v>23443.991999999998</v>
      </c>
      <c r="I61" s="606">
        <v>239.05</v>
      </c>
      <c r="J61" s="606">
        <f>I61*C61</f>
        <v>29690.010000000002</v>
      </c>
      <c r="K61" s="606">
        <v>188.76</v>
      </c>
      <c r="L61" s="606">
        <f>K61*C61</f>
        <v>23443.991999999998</v>
      </c>
      <c r="M61" s="607">
        <v>220</v>
      </c>
      <c r="N61" s="606">
        <f>M61*C61</f>
        <v>27324</v>
      </c>
      <c r="O61" s="539"/>
      <c r="P61" s="539"/>
      <c r="Q61" s="539"/>
      <c r="R61" s="525"/>
    </row>
    <row r="62" spans="1:18" ht="39.75" customHeight="1">
      <c r="A62" s="735">
        <v>59</v>
      </c>
      <c r="B62" s="734" t="s">
        <v>189</v>
      </c>
      <c r="C62" s="744">
        <v>1620.6</v>
      </c>
      <c r="D62" s="769" t="s">
        <v>1041</v>
      </c>
      <c r="E62" s="770" t="s">
        <v>343</v>
      </c>
      <c r="F62" s="787">
        <v>135.16</v>
      </c>
      <c r="G62" s="790" t="s">
        <v>1054</v>
      </c>
      <c r="H62" s="787">
        <f>F62*C62</f>
        <v>219040.29599999997</v>
      </c>
      <c r="I62" s="606">
        <v>171</v>
      </c>
      <c r="J62" s="606">
        <f>I62*C62</f>
        <v>277122.59999999998</v>
      </c>
      <c r="K62" s="606">
        <v>135.16</v>
      </c>
      <c r="L62" s="606">
        <f>K62*C62</f>
        <v>219040.29599999997</v>
      </c>
      <c r="M62" s="607">
        <v>130</v>
      </c>
      <c r="N62" s="606">
        <f>M62*C62</f>
        <v>210678</v>
      </c>
      <c r="O62" s="539"/>
      <c r="P62" s="539"/>
      <c r="Q62" s="539"/>
      <c r="R62" s="525"/>
    </row>
    <row r="63" spans="1:18" ht="58.5" customHeight="1">
      <c r="A63" s="735">
        <v>60</v>
      </c>
      <c r="B63" s="734">
        <v>207.6</v>
      </c>
      <c r="C63" s="744">
        <v>1227</v>
      </c>
      <c r="D63" s="782" t="s">
        <v>1075</v>
      </c>
      <c r="E63" s="734"/>
      <c r="F63" s="787">
        <v>114.76</v>
      </c>
      <c r="G63" s="790" t="s">
        <v>1054</v>
      </c>
      <c r="H63" s="787">
        <f>F63*C63</f>
        <v>140810.52000000002</v>
      </c>
      <c r="I63" s="606">
        <v>144.47</v>
      </c>
      <c r="J63" s="606">
        <f>I63*C63</f>
        <v>177264.69</v>
      </c>
      <c r="K63" s="606">
        <v>114.76</v>
      </c>
      <c r="L63" s="606">
        <f>K63*C63</f>
        <v>140810.52000000002</v>
      </c>
      <c r="M63" s="607">
        <v>120</v>
      </c>
      <c r="N63" s="606">
        <f>M63*C63</f>
        <v>147240</v>
      </c>
      <c r="O63" s="539"/>
      <c r="P63" s="539"/>
      <c r="Q63" s="539"/>
      <c r="R63" s="525"/>
    </row>
    <row r="64" spans="1:18" ht="75">
      <c r="A64" s="735">
        <v>61</v>
      </c>
      <c r="B64" s="744" t="s">
        <v>235</v>
      </c>
      <c r="C64" s="744">
        <v>648.9</v>
      </c>
      <c r="D64" s="771" t="s">
        <v>459</v>
      </c>
      <c r="E64" s="734"/>
      <c r="F64" s="787">
        <v>170.02</v>
      </c>
      <c r="G64" s="790" t="s">
        <v>1054</v>
      </c>
      <c r="H64" s="787">
        <f>F64*C64</f>
        <v>110325.978</v>
      </c>
      <c r="I64" s="606">
        <v>200</v>
      </c>
      <c r="J64" s="606">
        <f>I64*C64</f>
        <v>129780</v>
      </c>
      <c r="K64" s="606">
        <v>170.02</v>
      </c>
      <c r="L64" s="606">
        <f>K64*C64</f>
        <v>110325.978</v>
      </c>
      <c r="M64" s="607">
        <v>180</v>
      </c>
      <c r="N64" s="606">
        <f>M64*C64</f>
        <v>116802</v>
      </c>
      <c r="O64" s="539"/>
      <c r="P64" s="539"/>
      <c r="Q64" s="539"/>
      <c r="R64" s="525"/>
    </row>
    <row r="65" spans="1:18" ht="55.5" customHeight="1">
      <c r="A65" s="735">
        <v>62</v>
      </c>
      <c r="B65" s="766" t="s">
        <v>239</v>
      </c>
      <c r="C65" s="744">
        <v>129.1</v>
      </c>
      <c r="D65" s="752" t="s">
        <v>1042</v>
      </c>
      <c r="E65" s="734"/>
      <c r="F65" s="787">
        <v>412.29</v>
      </c>
      <c r="G65" s="790" t="s">
        <v>1054</v>
      </c>
      <c r="H65" s="787">
        <f>F65*C65</f>
        <v>53226.639000000003</v>
      </c>
      <c r="I65" s="606">
        <v>485</v>
      </c>
      <c r="J65" s="606">
        <f>I65*C65</f>
        <v>62613.5</v>
      </c>
      <c r="K65" s="606">
        <v>412.29</v>
      </c>
      <c r="L65" s="606">
        <f>K65*C65</f>
        <v>53226.639000000003</v>
      </c>
      <c r="M65" s="607">
        <v>400</v>
      </c>
      <c r="N65" s="606">
        <f>M65*C65</f>
        <v>51640</v>
      </c>
      <c r="O65" s="539"/>
      <c r="P65" s="539"/>
      <c r="Q65" s="539"/>
      <c r="R65" s="525"/>
    </row>
    <row r="66" spans="1:18" ht="58.5" customHeight="1">
      <c r="A66" s="735">
        <v>63</v>
      </c>
      <c r="B66" s="734" t="s">
        <v>193</v>
      </c>
      <c r="C66" s="744">
        <v>1903.8</v>
      </c>
      <c r="D66" s="753" t="s">
        <v>1043</v>
      </c>
      <c r="E66" s="734"/>
      <c r="F66" s="787">
        <v>7.62</v>
      </c>
      <c r="G66" s="790" t="s">
        <v>1054</v>
      </c>
      <c r="H66" s="787">
        <f>F66*C66</f>
        <v>14506.956</v>
      </c>
      <c r="I66" s="606">
        <v>9.85</v>
      </c>
      <c r="J66" s="606">
        <f>I66*C66</f>
        <v>18752.43</v>
      </c>
      <c r="K66" s="606">
        <v>7.62</v>
      </c>
      <c r="L66" s="606">
        <f>K66*C66</f>
        <v>14506.956</v>
      </c>
      <c r="M66" s="607">
        <v>10</v>
      </c>
      <c r="N66" s="606">
        <f>M66*C66</f>
        <v>19038</v>
      </c>
      <c r="O66" s="539"/>
      <c r="P66" s="539"/>
      <c r="Q66" s="539"/>
      <c r="R66" s="525"/>
    </row>
    <row r="67" spans="1:18" ht="75">
      <c r="A67" s="735">
        <v>64</v>
      </c>
      <c r="B67" s="766" t="s">
        <v>243</v>
      </c>
      <c r="C67" s="744">
        <v>315.2</v>
      </c>
      <c r="D67" s="772" t="s">
        <v>523</v>
      </c>
      <c r="E67" s="734"/>
      <c r="F67" s="787">
        <v>259.95999999999998</v>
      </c>
      <c r="G67" s="788" t="s">
        <v>1030</v>
      </c>
      <c r="H67" s="787">
        <f>F67*C67</f>
        <v>81939.391999999993</v>
      </c>
      <c r="I67" s="606">
        <v>335.5</v>
      </c>
      <c r="J67" s="606">
        <f>I67*C67</f>
        <v>105749.59999999999</v>
      </c>
      <c r="K67" s="606">
        <v>259.95999999999998</v>
      </c>
      <c r="L67" s="606">
        <f>K67*C67</f>
        <v>81939.391999999993</v>
      </c>
      <c r="M67" s="607">
        <v>300</v>
      </c>
      <c r="N67" s="606">
        <f>M67*C67</f>
        <v>94560</v>
      </c>
      <c r="O67" s="539"/>
      <c r="P67" s="539"/>
      <c r="Q67" s="539"/>
      <c r="R67" s="525"/>
    </row>
    <row r="68" spans="1:18" ht="39" customHeight="1">
      <c r="A68" s="735">
        <v>65</v>
      </c>
      <c r="B68" s="773" t="s">
        <v>242</v>
      </c>
      <c r="C68" s="744">
        <v>70</v>
      </c>
      <c r="D68" s="772" t="s">
        <v>502</v>
      </c>
      <c r="E68" s="734"/>
      <c r="F68" s="787">
        <v>169.34</v>
      </c>
      <c r="G68" s="788" t="s">
        <v>1030</v>
      </c>
      <c r="H68" s="787">
        <f>F68*C68</f>
        <v>11853.800000000001</v>
      </c>
      <c r="I68" s="606">
        <v>219.12</v>
      </c>
      <c r="J68" s="606">
        <f>I68*C68</f>
        <v>15338.4</v>
      </c>
      <c r="K68" s="606">
        <v>169.34</v>
      </c>
      <c r="L68" s="606">
        <f>K68*C68</f>
        <v>11853.800000000001</v>
      </c>
      <c r="M68" s="607">
        <v>200</v>
      </c>
      <c r="N68" s="606">
        <f>M68*C68</f>
        <v>14000</v>
      </c>
      <c r="O68" s="539"/>
      <c r="P68" s="539"/>
      <c r="Q68" s="539"/>
      <c r="R68" s="525"/>
    </row>
    <row r="69" spans="1:18" ht="76.5" customHeight="1">
      <c r="A69" s="735">
        <v>66</v>
      </c>
      <c r="B69" s="734">
        <v>221</v>
      </c>
      <c r="C69" s="744">
        <v>39.9</v>
      </c>
      <c r="D69" s="774" t="s">
        <v>375</v>
      </c>
      <c r="E69" s="734"/>
      <c r="F69" s="787">
        <v>112.58</v>
      </c>
      <c r="G69" s="790" t="s">
        <v>1054</v>
      </c>
      <c r="H69" s="787">
        <f>F69*C69</f>
        <v>4491.942</v>
      </c>
      <c r="I69" s="606">
        <v>145.64000000000001</v>
      </c>
      <c r="J69" s="606">
        <f>I69*C69</f>
        <v>5811.0360000000001</v>
      </c>
      <c r="K69" s="606">
        <v>112.58</v>
      </c>
      <c r="L69" s="606">
        <f>K69*C69</f>
        <v>4491.942</v>
      </c>
      <c r="M69" s="607">
        <v>120</v>
      </c>
      <c r="N69" s="606">
        <f>M69*C69</f>
        <v>4788</v>
      </c>
      <c r="O69" s="539"/>
      <c r="P69" s="539"/>
      <c r="Q69" s="539"/>
      <c r="R69" s="525"/>
    </row>
    <row r="70" spans="1:18" ht="41.25" customHeight="1">
      <c r="A70" s="735">
        <v>67</v>
      </c>
      <c r="B70" s="734">
        <v>238.1</v>
      </c>
      <c r="C70" s="789">
        <v>22.51</v>
      </c>
      <c r="D70" s="799" t="s">
        <v>1076</v>
      </c>
      <c r="E70" s="738"/>
      <c r="F70" s="787">
        <v>2352.4299999999998</v>
      </c>
      <c r="G70" s="792" t="s">
        <v>331</v>
      </c>
      <c r="H70" s="787">
        <f>F70*C70</f>
        <v>52953.1993</v>
      </c>
      <c r="I70" s="606">
        <v>2954.25</v>
      </c>
      <c r="J70" s="606">
        <f>I70*C70</f>
        <v>66500.16750000001</v>
      </c>
      <c r="K70" s="606">
        <v>2352.4299999999998</v>
      </c>
      <c r="L70" s="606">
        <f>K70*C70</f>
        <v>52953.1993</v>
      </c>
      <c r="M70" s="607">
        <v>2500</v>
      </c>
      <c r="N70" s="606">
        <f>M70*C70</f>
        <v>56275.000000000007</v>
      </c>
      <c r="O70" s="539"/>
      <c r="P70" s="539"/>
      <c r="Q70" s="539"/>
      <c r="R70" s="525"/>
    </row>
    <row r="71" spans="1:18" ht="165">
      <c r="A71" s="735">
        <v>68</v>
      </c>
      <c r="B71" s="734">
        <v>254.1</v>
      </c>
      <c r="C71" s="744">
        <v>162.30000000000001</v>
      </c>
      <c r="D71" s="772" t="s">
        <v>1044</v>
      </c>
      <c r="E71" s="734"/>
      <c r="F71" s="787">
        <v>557.67999999999995</v>
      </c>
      <c r="G71" s="763" t="s">
        <v>351</v>
      </c>
      <c r="H71" s="787">
        <f>F71*C71</f>
        <v>90511.463999999993</v>
      </c>
      <c r="I71" s="606">
        <v>697.1</v>
      </c>
      <c r="J71" s="606">
        <f>I71*C71</f>
        <v>113139.33000000002</v>
      </c>
      <c r="K71" s="606">
        <v>557.67999999999995</v>
      </c>
      <c r="L71" s="606">
        <f>K71*C71</f>
        <v>90511.463999999993</v>
      </c>
      <c r="M71" s="607">
        <v>500</v>
      </c>
      <c r="N71" s="606">
        <f>M71*C71</f>
        <v>81150</v>
      </c>
      <c r="O71" s="539"/>
      <c r="P71" s="539"/>
      <c r="Q71" s="539"/>
      <c r="R71" s="525"/>
    </row>
    <row r="72" spans="1:18" ht="30" customHeight="1">
      <c r="A72" s="735">
        <v>69</v>
      </c>
      <c r="B72" s="734"/>
      <c r="C72" s="744">
        <v>22.7</v>
      </c>
      <c r="D72" s="775" t="s">
        <v>463</v>
      </c>
      <c r="E72" s="742"/>
      <c r="F72" s="787">
        <v>1104.7</v>
      </c>
      <c r="G72" s="763" t="s">
        <v>351</v>
      </c>
      <c r="H72" s="787">
        <f>F72*C72</f>
        <v>25076.69</v>
      </c>
      <c r="I72" s="606">
        <v>1381.66</v>
      </c>
      <c r="J72" s="606">
        <f>I72*C72</f>
        <v>31363.682000000001</v>
      </c>
      <c r="K72" s="606">
        <v>1104.7</v>
      </c>
      <c r="L72" s="606">
        <f>K72*C72</f>
        <v>25076.69</v>
      </c>
      <c r="M72" s="607">
        <v>850</v>
      </c>
      <c r="N72" s="606">
        <f>M72*C72</f>
        <v>19295</v>
      </c>
      <c r="O72" s="539"/>
      <c r="P72" s="539"/>
      <c r="Q72" s="539"/>
      <c r="R72" s="525"/>
    </row>
    <row r="73" spans="1:18" ht="75">
      <c r="A73" s="735">
        <v>70</v>
      </c>
      <c r="B73" s="734">
        <v>255.2</v>
      </c>
      <c r="C73" s="744">
        <v>9</v>
      </c>
      <c r="D73" s="776" t="s">
        <v>376</v>
      </c>
      <c r="E73" s="734"/>
      <c r="F73" s="787">
        <v>114</v>
      </c>
      <c r="G73" s="791" t="s">
        <v>332</v>
      </c>
      <c r="H73" s="787">
        <f>F73*C73</f>
        <v>1026</v>
      </c>
      <c r="I73" s="606">
        <v>135</v>
      </c>
      <c r="J73" s="606">
        <f>I73*C73</f>
        <v>1215</v>
      </c>
      <c r="K73" s="606">
        <v>114</v>
      </c>
      <c r="L73" s="606">
        <f>K73*C73</f>
        <v>1026</v>
      </c>
      <c r="M73" s="607">
        <v>120</v>
      </c>
      <c r="N73" s="606">
        <f>M73*C73</f>
        <v>1080</v>
      </c>
      <c r="O73" s="539"/>
      <c r="P73" s="539"/>
      <c r="Q73" s="539"/>
      <c r="R73" s="525"/>
    </row>
    <row r="74" spans="1:18" ht="74.25" customHeight="1">
      <c r="A74" s="735">
        <v>71</v>
      </c>
      <c r="B74" s="734">
        <v>343.8</v>
      </c>
      <c r="C74" s="744">
        <v>22.05</v>
      </c>
      <c r="D74" s="764" t="s">
        <v>464</v>
      </c>
      <c r="E74" s="734"/>
      <c r="F74" s="787">
        <v>112213.2</v>
      </c>
      <c r="G74" s="792" t="s">
        <v>331</v>
      </c>
      <c r="H74" s="787">
        <f>F74*C74</f>
        <v>2474301.06</v>
      </c>
      <c r="I74" s="606">
        <v>132000</v>
      </c>
      <c r="J74" s="606">
        <f>I74*C74</f>
        <v>2910600</v>
      </c>
      <c r="K74" s="606">
        <v>112213.2</v>
      </c>
      <c r="L74" s="606">
        <f>K74*C74</f>
        <v>2474301.06</v>
      </c>
      <c r="M74" s="607">
        <v>110000</v>
      </c>
      <c r="N74" s="606">
        <f>M74*C74</f>
        <v>2425500</v>
      </c>
      <c r="O74" s="539"/>
      <c r="P74" s="539"/>
      <c r="Q74" s="539"/>
      <c r="R74" s="525"/>
    </row>
    <row r="75" spans="1:18" ht="57" customHeight="1">
      <c r="A75" s="735">
        <v>72</v>
      </c>
      <c r="B75" s="740" t="s">
        <v>237</v>
      </c>
      <c r="C75" s="744">
        <v>59.5</v>
      </c>
      <c r="D75" s="777" t="s">
        <v>377</v>
      </c>
      <c r="E75" s="734"/>
      <c r="F75" s="787">
        <v>1192.47</v>
      </c>
      <c r="G75" s="790" t="s">
        <v>1054</v>
      </c>
      <c r="H75" s="787">
        <f>F75*C75</f>
        <v>70951.964999999997</v>
      </c>
      <c r="I75" s="606">
        <v>1509.6</v>
      </c>
      <c r="J75" s="606">
        <f>I75*C75</f>
        <v>89821.2</v>
      </c>
      <c r="K75" s="606">
        <v>1192.47</v>
      </c>
      <c r="L75" s="606">
        <f>K75*C75</f>
        <v>70951.964999999997</v>
      </c>
      <c r="M75" s="607">
        <v>1000</v>
      </c>
      <c r="N75" s="606">
        <f>M75*C75</f>
        <v>59500</v>
      </c>
      <c r="O75" s="539"/>
      <c r="P75" s="539"/>
      <c r="Q75" s="539"/>
      <c r="R75" s="525"/>
    </row>
    <row r="76" spans="1:18" ht="54.75" customHeight="1">
      <c r="A76" s="735">
        <v>73</v>
      </c>
      <c r="B76" s="734" t="s">
        <v>203</v>
      </c>
      <c r="C76" s="744">
        <v>273.2</v>
      </c>
      <c r="D76" s="812" t="s">
        <v>1077</v>
      </c>
      <c r="E76" s="744"/>
      <c r="F76" s="787">
        <v>1198.27</v>
      </c>
      <c r="G76" s="790" t="s">
        <v>1054</v>
      </c>
      <c r="H76" s="787">
        <f>F76*C76</f>
        <v>327367.364</v>
      </c>
      <c r="I76" s="606">
        <v>1516.37</v>
      </c>
      <c r="J76" s="606">
        <f>I76*C76</f>
        <v>414272.28399999993</v>
      </c>
      <c r="K76" s="606">
        <v>1198.27</v>
      </c>
      <c r="L76" s="606">
        <f>K76*C76</f>
        <v>327367.364</v>
      </c>
      <c r="M76" s="607">
        <v>1100</v>
      </c>
      <c r="N76" s="606">
        <f>M76*C76</f>
        <v>300520</v>
      </c>
      <c r="O76" s="539"/>
      <c r="P76" s="539"/>
      <c r="Q76" s="539"/>
      <c r="R76" s="525"/>
    </row>
    <row r="77" spans="1:18" ht="39" customHeight="1">
      <c r="A77" s="735">
        <v>74</v>
      </c>
      <c r="B77" s="773" t="s">
        <v>465</v>
      </c>
      <c r="C77" s="744">
        <v>23.5</v>
      </c>
      <c r="D77" s="794" t="s">
        <v>379</v>
      </c>
      <c r="E77" s="734"/>
      <c r="F77" s="787">
        <v>1551.43</v>
      </c>
      <c r="G77" s="763" t="s">
        <v>351</v>
      </c>
      <c r="H77" s="787">
        <f>F77*C77</f>
        <v>36458.605000000003</v>
      </c>
      <c r="I77" s="606">
        <v>1843</v>
      </c>
      <c r="J77" s="606">
        <f>I77*C77</f>
        <v>43310.5</v>
      </c>
      <c r="K77" s="606">
        <v>1551.43</v>
      </c>
      <c r="L77" s="606">
        <f>K77*C77</f>
        <v>36458.605000000003</v>
      </c>
      <c r="M77" s="607">
        <v>1300</v>
      </c>
      <c r="N77" s="606">
        <f>M77*C77</f>
        <v>30550</v>
      </c>
      <c r="O77" s="539"/>
      <c r="P77" s="539"/>
      <c r="Q77" s="539"/>
      <c r="R77" s="525"/>
    </row>
    <row r="78" spans="1:18" ht="300">
      <c r="A78" s="735">
        <v>75</v>
      </c>
      <c r="B78" s="734">
        <v>367.1</v>
      </c>
      <c r="C78" s="744">
        <v>44.55</v>
      </c>
      <c r="D78" s="751" t="s">
        <v>1045</v>
      </c>
      <c r="E78" s="734"/>
      <c r="F78" s="787">
        <v>1178</v>
      </c>
      <c r="G78" s="790" t="s">
        <v>1054</v>
      </c>
      <c r="H78" s="787">
        <f>F78*C78</f>
        <v>52479.899999999994</v>
      </c>
      <c r="I78" s="606">
        <v>1483.02</v>
      </c>
      <c r="J78" s="606">
        <f>I78*C78</f>
        <v>66068.540999999997</v>
      </c>
      <c r="K78" s="606">
        <v>1178</v>
      </c>
      <c r="L78" s="606">
        <f>K78*C78</f>
        <v>52479.899999999994</v>
      </c>
      <c r="M78" s="607">
        <v>1000</v>
      </c>
      <c r="N78" s="606">
        <f>M78*C78</f>
        <v>44550</v>
      </c>
      <c r="O78" s="539"/>
      <c r="P78" s="539"/>
      <c r="Q78" s="539"/>
      <c r="R78" s="525"/>
    </row>
    <row r="79" spans="1:18" ht="62.25" customHeight="1">
      <c r="A79" s="735">
        <v>76</v>
      </c>
      <c r="B79" s="740" t="s">
        <v>241</v>
      </c>
      <c r="C79" s="744">
        <v>10</v>
      </c>
      <c r="D79" s="813" t="s">
        <v>466</v>
      </c>
      <c r="E79" s="744"/>
      <c r="F79" s="787">
        <v>548.30999999999995</v>
      </c>
      <c r="G79" s="791" t="s">
        <v>332</v>
      </c>
      <c r="H79" s="787">
        <f>F79*C79</f>
        <v>5483.0999999999995</v>
      </c>
      <c r="I79" s="606">
        <v>661</v>
      </c>
      <c r="J79" s="606">
        <f>I79*C79</f>
        <v>6610</v>
      </c>
      <c r="K79" s="606">
        <v>548.30999999999995</v>
      </c>
      <c r="L79" s="606">
        <f>K79*C79</f>
        <v>5483.0999999999995</v>
      </c>
      <c r="M79" s="607">
        <v>550</v>
      </c>
      <c r="N79" s="606">
        <f>M79*C79</f>
        <v>5500</v>
      </c>
      <c r="O79" s="539"/>
      <c r="P79" s="539"/>
      <c r="Q79" s="539"/>
      <c r="R79" s="525"/>
    </row>
    <row r="80" spans="1:18" ht="30" customHeight="1">
      <c r="A80" s="735">
        <v>77</v>
      </c>
      <c r="B80" s="734"/>
      <c r="C80" s="744">
        <v>10</v>
      </c>
      <c r="D80" s="778" t="s">
        <v>80</v>
      </c>
      <c r="E80" s="744"/>
      <c r="F80" s="787">
        <v>686.88</v>
      </c>
      <c r="G80" s="791" t="s">
        <v>332</v>
      </c>
      <c r="H80" s="787">
        <f>F80*C80</f>
        <v>6868.8</v>
      </c>
      <c r="I80" s="606">
        <v>837</v>
      </c>
      <c r="J80" s="606">
        <f>I80*C80</f>
        <v>8370</v>
      </c>
      <c r="K80" s="606">
        <v>686.88</v>
      </c>
      <c r="L80" s="606">
        <f>K80*C80</f>
        <v>6868.8</v>
      </c>
      <c r="M80" s="607">
        <v>650</v>
      </c>
      <c r="N80" s="606">
        <f>M80*C80</f>
        <v>6500</v>
      </c>
      <c r="O80" s="539"/>
      <c r="P80" s="539"/>
      <c r="Q80" s="539"/>
      <c r="R80" s="525"/>
    </row>
    <row r="81" spans="1:18" ht="77.25" customHeight="1">
      <c r="A81" s="735">
        <v>78</v>
      </c>
      <c r="B81" s="734" t="s">
        <v>211</v>
      </c>
      <c r="C81" s="744">
        <v>7</v>
      </c>
      <c r="D81" s="814" t="s">
        <v>522</v>
      </c>
      <c r="E81" s="734"/>
      <c r="F81" s="787">
        <v>3953</v>
      </c>
      <c r="G81" s="791" t="s">
        <v>332</v>
      </c>
      <c r="H81" s="787">
        <f>F81*C81</f>
        <v>27671</v>
      </c>
      <c r="I81" s="606">
        <v>4650</v>
      </c>
      <c r="J81" s="606">
        <f>I81*C81</f>
        <v>32550</v>
      </c>
      <c r="K81" s="606">
        <v>3953</v>
      </c>
      <c r="L81" s="606">
        <f>K81*C81</f>
        <v>27671</v>
      </c>
      <c r="M81" s="607">
        <v>3500</v>
      </c>
      <c r="N81" s="606">
        <f>M81*C81</f>
        <v>24500</v>
      </c>
      <c r="O81" s="539"/>
      <c r="P81" s="539"/>
      <c r="Q81" s="539"/>
      <c r="R81" s="525"/>
    </row>
    <row r="82" spans="1:18" ht="38.25" customHeight="1">
      <c r="A82" s="735">
        <v>79</v>
      </c>
      <c r="B82" s="734" t="s">
        <v>212</v>
      </c>
      <c r="C82" s="744">
        <v>7</v>
      </c>
      <c r="D82" s="814" t="s">
        <v>383</v>
      </c>
      <c r="E82" s="734"/>
      <c r="F82" s="787">
        <v>1275.1500000000001</v>
      </c>
      <c r="G82" s="791" t="s">
        <v>332</v>
      </c>
      <c r="H82" s="787">
        <f>F82*C82</f>
        <v>8926.0500000000011</v>
      </c>
      <c r="I82" s="606">
        <v>1500</v>
      </c>
      <c r="J82" s="606">
        <f>I82*C82</f>
        <v>10500</v>
      </c>
      <c r="K82" s="606">
        <v>1275.1500000000001</v>
      </c>
      <c r="L82" s="606">
        <f>K82*C82</f>
        <v>8926.0500000000011</v>
      </c>
      <c r="M82" s="607">
        <v>1500</v>
      </c>
      <c r="N82" s="606">
        <f>M82*C82</f>
        <v>10500</v>
      </c>
      <c r="O82" s="539"/>
      <c r="P82" s="539"/>
      <c r="Q82" s="539"/>
      <c r="R82" s="525"/>
    </row>
    <row r="83" spans="1:18" ht="30" customHeight="1">
      <c r="A83" s="735">
        <v>80</v>
      </c>
      <c r="B83" s="734"/>
      <c r="C83" s="744">
        <v>7</v>
      </c>
      <c r="D83" s="751" t="s">
        <v>276</v>
      </c>
      <c r="E83" s="734"/>
      <c r="F83" s="787">
        <v>2550.3000000000002</v>
      </c>
      <c r="G83" s="791" t="s">
        <v>332</v>
      </c>
      <c r="H83" s="787">
        <f>F83*C83</f>
        <v>17852.100000000002</v>
      </c>
      <c r="I83" s="606">
        <v>3000</v>
      </c>
      <c r="J83" s="606">
        <f>I83*C83</f>
        <v>21000</v>
      </c>
      <c r="K83" s="606">
        <v>2550.3000000000002</v>
      </c>
      <c r="L83" s="606">
        <f>K83*C83</f>
        <v>17852.100000000002</v>
      </c>
      <c r="M83" s="607">
        <v>3000</v>
      </c>
      <c r="N83" s="606">
        <f>M83*C83</f>
        <v>21000</v>
      </c>
      <c r="O83" s="539"/>
      <c r="P83" s="539"/>
      <c r="Q83" s="539"/>
      <c r="R83" s="525"/>
    </row>
    <row r="84" spans="1:18" ht="45">
      <c r="A84" s="735">
        <v>81</v>
      </c>
      <c r="B84" s="734" t="s">
        <v>213</v>
      </c>
      <c r="C84" s="744">
        <v>7</v>
      </c>
      <c r="D84" s="815" t="s">
        <v>385</v>
      </c>
      <c r="E84" s="734"/>
      <c r="F84" s="787">
        <v>637.57000000000005</v>
      </c>
      <c r="G84" s="791" t="s">
        <v>332</v>
      </c>
      <c r="H84" s="787">
        <f>F84*C84</f>
        <v>4462.9900000000007</v>
      </c>
      <c r="I84" s="606">
        <v>750</v>
      </c>
      <c r="J84" s="606">
        <f>I84*C84</f>
        <v>5250</v>
      </c>
      <c r="K84" s="606">
        <v>637.57000000000005</v>
      </c>
      <c r="L84" s="606">
        <f>K84*C84</f>
        <v>4462.9900000000007</v>
      </c>
      <c r="M84" s="607">
        <v>700</v>
      </c>
      <c r="N84" s="606">
        <f>M84*C84</f>
        <v>4900</v>
      </c>
      <c r="O84" s="539"/>
      <c r="P84" s="539"/>
      <c r="Q84" s="539"/>
      <c r="R84" s="525"/>
    </row>
    <row r="85" spans="1:18" ht="57.75" customHeight="1">
      <c r="A85" s="735">
        <v>82</v>
      </c>
      <c r="B85" s="734" t="s">
        <v>238</v>
      </c>
      <c r="C85" s="744">
        <v>385.2</v>
      </c>
      <c r="D85" s="779" t="s">
        <v>1046</v>
      </c>
      <c r="E85" s="734"/>
      <c r="F85" s="787">
        <v>130.78</v>
      </c>
      <c r="G85" s="788" t="s">
        <v>1030</v>
      </c>
      <c r="H85" s="787">
        <f>F85*C85</f>
        <v>50376.455999999998</v>
      </c>
      <c r="I85" s="606">
        <v>158.75</v>
      </c>
      <c r="J85" s="606">
        <f>I85*C85</f>
        <v>61150.5</v>
      </c>
      <c r="K85" s="606">
        <v>130.78</v>
      </c>
      <c r="L85" s="606">
        <f>K85*C85</f>
        <v>50376.455999999998</v>
      </c>
      <c r="M85" s="607">
        <v>150</v>
      </c>
      <c r="N85" s="606">
        <f>M85*C85</f>
        <v>57780</v>
      </c>
      <c r="O85" s="539"/>
      <c r="P85" s="539"/>
      <c r="Q85" s="539"/>
      <c r="R85" s="525"/>
    </row>
    <row r="86" spans="1:18" ht="58.5" customHeight="1">
      <c r="A86" s="735">
        <v>83</v>
      </c>
      <c r="B86" s="734">
        <v>532.1</v>
      </c>
      <c r="C86" s="744">
        <v>4769.8999999999996</v>
      </c>
      <c r="D86" s="754" t="s">
        <v>1047</v>
      </c>
      <c r="E86" s="734"/>
      <c r="F86" s="787">
        <v>153</v>
      </c>
      <c r="G86" s="790" t="s">
        <v>1054</v>
      </c>
      <c r="H86" s="787">
        <f>F86*C86</f>
        <v>729794.7</v>
      </c>
      <c r="I86" s="606">
        <v>195.21</v>
      </c>
      <c r="J86" s="606">
        <f>I86*C86</f>
        <v>931132.179</v>
      </c>
      <c r="K86" s="606">
        <v>153</v>
      </c>
      <c r="L86" s="606">
        <f>K86*C86</f>
        <v>729794.7</v>
      </c>
      <c r="M86" s="607">
        <v>120</v>
      </c>
      <c r="N86" s="606">
        <f>M86*C86</f>
        <v>572388</v>
      </c>
      <c r="O86" s="539"/>
      <c r="P86" s="539"/>
      <c r="Q86" s="539"/>
      <c r="R86" s="525"/>
    </row>
    <row r="87" spans="1:18" ht="90">
      <c r="A87" s="735">
        <v>84</v>
      </c>
      <c r="B87" s="734" t="s">
        <v>201</v>
      </c>
      <c r="C87" s="744">
        <v>2</v>
      </c>
      <c r="D87" s="747" t="s">
        <v>1048</v>
      </c>
      <c r="E87" s="734"/>
      <c r="F87" s="787">
        <v>909.6</v>
      </c>
      <c r="G87" s="791" t="s">
        <v>332</v>
      </c>
      <c r="H87" s="787">
        <f>F87*C87</f>
        <v>1819.2</v>
      </c>
      <c r="I87" s="606">
        <v>1088</v>
      </c>
      <c r="J87" s="606">
        <f>I87*C87</f>
        <v>2176</v>
      </c>
      <c r="K87" s="606">
        <v>909.6</v>
      </c>
      <c r="L87" s="606">
        <f>K87*C87</f>
        <v>1819.2</v>
      </c>
      <c r="M87" s="607">
        <v>1000</v>
      </c>
      <c r="N87" s="606">
        <f>M87*C87</f>
        <v>2000</v>
      </c>
      <c r="O87" s="539"/>
      <c r="P87" s="539"/>
      <c r="Q87" s="539"/>
      <c r="R87" s="525"/>
    </row>
    <row r="88" spans="1:18" ht="150">
      <c r="A88" s="735">
        <v>85</v>
      </c>
      <c r="B88" s="734" t="s">
        <v>198</v>
      </c>
      <c r="C88" s="744">
        <v>2</v>
      </c>
      <c r="D88" s="757" t="s">
        <v>1049</v>
      </c>
      <c r="E88" s="745"/>
      <c r="F88" s="787">
        <v>47095.54</v>
      </c>
      <c r="G88" s="791" t="s">
        <v>332</v>
      </c>
      <c r="H88" s="787">
        <f>F88*C88</f>
        <v>94191.08</v>
      </c>
      <c r="I88" s="606">
        <v>56370</v>
      </c>
      <c r="J88" s="606">
        <f>I88*C88</f>
        <v>112740</v>
      </c>
      <c r="K88" s="606">
        <v>47095.54</v>
      </c>
      <c r="L88" s="606">
        <f>K88*C88</f>
        <v>94191.08</v>
      </c>
      <c r="M88" s="607">
        <v>50000</v>
      </c>
      <c r="N88" s="606">
        <f>M88*C88</f>
        <v>100000</v>
      </c>
      <c r="O88" s="539"/>
      <c r="P88" s="539"/>
      <c r="Q88" s="539"/>
      <c r="R88" s="525"/>
    </row>
    <row r="89" spans="1:18" ht="135">
      <c r="A89" s="735">
        <v>86</v>
      </c>
      <c r="B89" s="734" t="s">
        <v>199</v>
      </c>
      <c r="C89" s="744">
        <v>9</v>
      </c>
      <c r="D89" s="757" t="s">
        <v>389</v>
      </c>
      <c r="E89" s="734"/>
      <c r="F89" s="787">
        <v>4127.2299999999996</v>
      </c>
      <c r="G89" s="791" t="s">
        <v>332</v>
      </c>
      <c r="H89" s="787">
        <f>F89*C89</f>
        <v>37145.069999999992</v>
      </c>
      <c r="I89" s="606">
        <v>4940</v>
      </c>
      <c r="J89" s="606">
        <f>I89*C89</f>
        <v>44460</v>
      </c>
      <c r="K89" s="606">
        <v>4127.2299999999996</v>
      </c>
      <c r="L89" s="606">
        <f>K89*C89</f>
        <v>37145.069999999992</v>
      </c>
      <c r="M89" s="607">
        <v>4500</v>
      </c>
      <c r="N89" s="606">
        <f>M89*C89</f>
        <v>40500</v>
      </c>
      <c r="O89" s="539"/>
      <c r="P89" s="539"/>
      <c r="Q89" s="539"/>
      <c r="R89" s="525"/>
    </row>
    <row r="90" spans="1:18" ht="105">
      <c r="A90" s="735">
        <v>87</v>
      </c>
      <c r="B90" s="734" t="s">
        <v>200</v>
      </c>
      <c r="C90" s="744">
        <v>40.5</v>
      </c>
      <c r="D90" s="757" t="s">
        <v>1050</v>
      </c>
      <c r="E90" s="734"/>
      <c r="F90" s="787">
        <v>785.49</v>
      </c>
      <c r="G90" s="763" t="s">
        <v>351</v>
      </c>
      <c r="H90" s="787">
        <f>F90*C90</f>
        <v>31812.345000000001</v>
      </c>
      <c r="I90" s="606">
        <v>940</v>
      </c>
      <c r="J90" s="606">
        <f>I90*C90</f>
        <v>38070</v>
      </c>
      <c r="K90" s="606">
        <v>785.49</v>
      </c>
      <c r="L90" s="606">
        <f>K90*C90</f>
        <v>31812.345000000001</v>
      </c>
      <c r="M90" s="607">
        <v>850</v>
      </c>
      <c r="N90" s="606">
        <f>M90*C90</f>
        <v>34425</v>
      </c>
      <c r="O90" s="539"/>
      <c r="P90" s="539"/>
      <c r="Q90" s="539"/>
      <c r="R90" s="525"/>
    </row>
    <row r="91" spans="1:18" ht="58.5" customHeight="1">
      <c r="A91" s="735">
        <v>88</v>
      </c>
      <c r="B91" s="734" t="s">
        <v>247</v>
      </c>
      <c r="C91" s="744">
        <v>1</v>
      </c>
      <c r="D91" s="751" t="s">
        <v>352</v>
      </c>
      <c r="E91" s="734"/>
      <c r="F91" s="787">
        <v>8544.44</v>
      </c>
      <c r="G91" s="791" t="s">
        <v>332</v>
      </c>
      <c r="H91" s="787">
        <f>F91*C91</f>
        <v>8544.44</v>
      </c>
      <c r="I91" s="606">
        <v>11056.1</v>
      </c>
      <c r="J91" s="606">
        <f>I91*C91</f>
        <v>11056.1</v>
      </c>
      <c r="K91" s="606">
        <v>8544.44</v>
      </c>
      <c r="L91" s="606">
        <f>K91*C91</f>
        <v>8544.44</v>
      </c>
      <c r="M91" s="607">
        <v>10000</v>
      </c>
      <c r="N91" s="606">
        <f>M91*C91</f>
        <v>10000</v>
      </c>
      <c r="O91" s="539"/>
      <c r="P91" s="539"/>
      <c r="Q91" s="539"/>
      <c r="R91" s="525"/>
    </row>
    <row r="92" spans="1:18" ht="53.25" customHeight="1">
      <c r="A92" s="735">
        <v>89</v>
      </c>
      <c r="B92" s="734" t="s">
        <v>248</v>
      </c>
      <c r="C92" s="744">
        <v>1</v>
      </c>
      <c r="D92" s="780" t="s">
        <v>468</v>
      </c>
      <c r="E92" s="734"/>
      <c r="F92" s="787">
        <v>11982.15</v>
      </c>
      <c r="G92" s="791" t="s">
        <v>332</v>
      </c>
      <c r="H92" s="787">
        <f>F92*C92</f>
        <v>11982.15</v>
      </c>
      <c r="I92" s="606">
        <v>15147</v>
      </c>
      <c r="J92" s="606">
        <f>I92*C92</f>
        <v>15147</v>
      </c>
      <c r="K92" s="606">
        <v>11982.15</v>
      </c>
      <c r="L92" s="606">
        <f>K92*C92</f>
        <v>11982.15</v>
      </c>
      <c r="M92" s="607">
        <v>12000</v>
      </c>
      <c r="N92" s="606">
        <f>M92*C92</f>
        <v>12000</v>
      </c>
      <c r="O92" s="539"/>
      <c r="P92" s="539"/>
      <c r="Q92" s="539"/>
      <c r="R92" s="525"/>
    </row>
    <row r="93" spans="1:18" ht="75">
      <c r="A93" s="735">
        <v>90</v>
      </c>
      <c r="B93" s="734" t="s">
        <v>277</v>
      </c>
      <c r="C93" s="744">
        <v>25</v>
      </c>
      <c r="D93" s="754" t="s">
        <v>1051</v>
      </c>
      <c r="E93" s="742"/>
      <c r="F93" s="787">
        <v>106.26</v>
      </c>
      <c r="G93" s="763" t="s">
        <v>351</v>
      </c>
      <c r="H93" s="787">
        <f>F93*C93</f>
        <v>2656.5</v>
      </c>
      <c r="I93" s="606">
        <v>130</v>
      </c>
      <c r="J93" s="606">
        <f>I93*C93</f>
        <v>3250</v>
      </c>
      <c r="K93" s="606">
        <v>106.26</v>
      </c>
      <c r="L93" s="606">
        <f>K93*C93</f>
        <v>2656.5</v>
      </c>
      <c r="M93" s="607">
        <v>120</v>
      </c>
      <c r="N93" s="606">
        <f>M93*C93</f>
        <v>3000</v>
      </c>
      <c r="O93" s="539"/>
      <c r="P93" s="539"/>
      <c r="Q93" s="539"/>
      <c r="R93" s="525"/>
    </row>
    <row r="94" spans="1:18" ht="60" customHeight="1">
      <c r="A94" s="735">
        <v>91</v>
      </c>
      <c r="B94" s="734">
        <v>741.1</v>
      </c>
      <c r="C94" s="744">
        <v>5</v>
      </c>
      <c r="D94" s="754" t="s">
        <v>470</v>
      </c>
      <c r="E94" s="734"/>
      <c r="F94" s="787">
        <v>2697.36</v>
      </c>
      <c r="G94" s="791" t="s">
        <v>332</v>
      </c>
      <c r="H94" s="787">
        <f>F94*C94</f>
        <v>13486.800000000001</v>
      </c>
      <c r="I94" s="606">
        <v>3204</v>
      </c>
      <c r="J94" s="606">
        <f>I94*C94</f>
        <v>16020</v>
      </c>
      <c r="K94" s="606">
        <v>2697.36</v>
      </c>
      <c r="L94" s="606">
        <f>K94*C94</f>
        <v>13486.800000000001</v>
      </c>
      <c r="M94" s="607">
        <v>2800</v>
      </c>
      <c r="N94" s="606">
        <f>M94*C94</f>
        <v>14000</v>
      </c>
      <c r="O94" s="539"/>
      <c r="P94" s="539"/>
      <c r="Q94" s="539"/>
      <c r="R94" s="525"/>
    </row>
    <row r="95" spans="1:18" ht="76.5" customHeight="1">
      <c r="A95" s="735">
        <v>92</v>
      </c>
      <c r="B95" s="734" t="s">
        <v>197</v>
      </c>
      <c r="C95" s="744">
        <v>9</v>
      </c>
      <c r="D95" s="781" t="s">
        <v>1052</v>
      </c>
      <c r="E95" s="744"/>
      <c r="F95" s="787">
        <v>1597.33</v>
      </c>
      <c r="G95" s="791" t="s">
        <v>332</v>
      </c>
      <c r="H95" s="787">
        <f>F95*C95</f>
        <v>14375.97</v>
      </c>
      <c r="I95" s="606">
        <v>1929</v>
      </c>
      <c r="J95" s="606">
        <f>I95*C95</f>
        <v>17361</v>
      </c>
      <c r="K95" s="606">
        <v>1597.33</v>
      </c>
      <c r="L95" s="606">
        <f>K95*C95</f>
        <v>14375.97</v>
      </c>
      <c r="M95" s="607">
        <v>1200</v>
      </c>
      <c r="N95" s="606">
        <f>M95*C95</f>
        <v>10800</v>
      </c>
      <c r="O95" s="539"/>
      <c r="P95" s="539"/>
      <c r="Q95" s="539"/>
      <c r="R95" s="525"/>
    </row>
    <row r="96" spans="1:18" ht="42.75" customHeight="1">
      <c r="A96" s="735">
        <v>93</v>
      </c>
      <c r="B96" s="734">
        <v>741.2</v>
      </c>
      <c r="C96" s="744">
        <v>5</v>
      </c>
      <c r="D96" s="754" t="s">
        <v>391</v>
      </c>
      <c r="E96" s="734"/>
      <c r="F96" s="787">
        <v>1374.61</v>
      </c>
      <c r="G96" s="791" t="s">
        <v>332</v>
      </c>
      <c r="H96" s="787">
        <f>F96*C96</f>
        <v>6873.0499999999993</v>
      </c>
      <c r="I96" s="606">
        <v>1633</v>
      </c>
      <c r="J96" s="606">
        <f>I96*C96</f>
        <v>8165</v>
      </c>
      <c r="K96" s="606">
        <v>1374.61</v>
      </c>
      <c r="L96" s="606">
        <f>K96*C96</f>
        <v>6873.0499999999993</v>
      </c>
      <c r="M96" s="607">
        <v>1350</v>
      </c>
      <c r="N96" s="606">
        <f>M96*C96</f>
        <v>6750</v>
      </c>
      <c r="O96" s="539"/>
      <c r="P96" s="539"/>
      <c r="Q96" s="539"/>
      <c r="R96" s="525"/>
    </row>
    <row r="97" spans="1:18" ht="30" customHeight="1">
      <c r="A97" s="735">
        <v>94</v>
      </c>
      <c r="B97" s="734"/>
      <c r="C97" s="744">
        <v>5</v>
      </c>
      <c r="D97" s="751" t="s">
        <v>516</v>
      </c>
      <c r="E97" s="734"/>
      <c r="F97" s="787">
        <v>434.4</v>
      </c>
      <c r="G97" s="791" t="s">
        <v>332</v>
      </c>
      <c r="H97" s="787">
        <f>F97*C97</f>
        <v>2172</v>
      </c>
      <c r="I97" s="606">
        <v>516</v>
      </c>
      <c r="J97" s="606">
        <f>I97*C97</f>
        <v>2580</v>
      </c>
      <c r="K97" s="606">
        <v>434.4</v>
      </c>
      <c r="L97" s="606">
        <f>K97*C97</f>
        <v>2172</v>
      </c>
      <c r="M97" s="607">
        <v>450</v>
      </c>
      <c r="N97" s="606">
        <f>M97*C97</f>
        <v>2250</v>
      </c>
      <c r="O97" s="539"/>
      <c r="P97" s="539"/>
      <c r="Q97" s="539"/>
      <c r="R97" s="525"/>
    </row>
    <row r="98" spans="1:18" ht="30" customHeight="1">
      <c r="A98" s="735">
        <v>95</v>
      </c>
      <c r="B98" s="734"/>
      <c r="C98" s="744">
        <v>12</v>
      </c>
      <c r="D98" s="751" t="s">
        <v>280</v>
      </c>
      <c r="E98" s="734"/>
      <c r="F98" s="787">
        <v>147.06</v>
      </c>
      <c r="G98" s="791" t="s">
        <v>332</v>
      </c>
      <c r="H98" s="787">
        <f>F98*C98</f>
        <v>1764.72</v>
      </c>
      <c r="I98" s="606">
        <v>174</v>
      </c>
      <c r="J98" s="606">
        <f>I98*C98</f>
        <v>2088</v>
      </c>
      <c r="K98" s="606">
        <v>147.06</v>
      </c>
      <c r="L98" s="606">
        <f>K98*C98</f>
        <v>1764.72</v>
      </c>
      <c r="M98" s="607">
        <v>120</v>
      </c>
      <c r="N98" s="606">
        <f>M98*C98</f>
        <v>1440</v>
      </c>
      <c r="O98" s="539"/>
      <c r="P98" s="539"/>
      <c r="Q98" s="539"/>
      <c r="R98" s="525"/>
    </row>
    <row r="99" spans="1:18" ht="56.25" customHeight="1">
      <c r="A99" s="735">
        <v>96</v>
      </c>
      <c r="B99" s="734" t="s">
        <v>208</v>
      </c>
      <c r="C99" s="744">
        <v>44.2</v>
      </c>
      <c r="D99" s="751" t="s">
        <v>1053</v>
      </c>
      <c r="E99" s="734"/>
      <c r="F99" s="787">
        <v>6057.81</v>
      </c>
      <c r="G99" s="790" t="s">
        <v>1054</v>
      </c>
      <c r="H99" s="787">
        <f>F99*C99</f>
        <v>267755.20200000005</v>
      </c>
      <c r="I99" s="606">
        <v>7482</v>
      </c>
      <c r="J99" s="606">
        <f>I99*C99</f>
        <v>330704.40000000002</v>
      </c>
      <c r="K99" s="606">
        <v>6057.81</v>
      </c>
      <c r="L99" s="606">
        <f>K99*C99</f>
        <v>267755.20200000005</v>
      </c>
      <c r="M99" s="607">
        <v>6000</v>
      </c>
      <c r="N99" s="606">
        <f>M99*C99</f>
        <v>265200</v>
      </c>
      <c r="O99" s="539"/>
      <c r="P99" s="539"/>
      <c r="Q99" s="539"/>
      <c r="R99" s="525"/>
    </row>
    <row r="100" spans="1:18" ht="54.75" customHeight="1">
      <c r="A100" s="735">
        <v>97</v>
      </c>
      <c r="B100" s="734" t="s">
        <v>209</v>
      </c>
      <c r="C100" s="744">
        <v>7.2</v>
      </c>
      <c r="D100" s="794" t="s">
        <v>1078</v>
      </c>
      <c r="E100" s="734"/>
      <c r="F100" s="787">
        <v>6562.77</v>
      </c>
      <c r="G100" s="790" t="s">
        <v>1054</v>
      </c>
      <c r="H100" s="787">
        <f>F100*C100</f>
        <v>47251.944000000003</v>
      </c>
      <c r="I100" s="606">
        <v>8106</v>
      </c>
      <c r="J100" s="606">
        <f>I100*C100</f>
        <v>58363.200000000004</v>
      </c>
      <c r="K100" s="606">
        <v>6562.77</v>
      </c>
      <c r="L100" s="606">
        <f>K100*C100</f>
        <v>47251.944000000003</v>
      </c>
      <c r="M100" s="607">
        <v>6000</v>
      </c>
      <c r="N100" s="606">
        <f>M100*C100</f>
        <v>43200</v>
      </c>
      <c r="O100" s="539"/>
      <c r="P100" s="539"/>
      <c r="Q100" s="539"/>
      <c r="R100" s="525"/>
    </row>
    <row r="101" spans="1:18" ht="83.25" customHeight="1">
      <c r="A101" s="735">
        <v>98</v>
      </c>
      <c r="B101" s="734" t="s">
        <v>207</v>
      </c>
      <c r="C101" s="744">
        <v>600</v>
      </c>
      <c r="D101" s="782" t="s">
        <v>393</v>
      </c>
      <c r="E101" s="742"/>
      <c r="F101" s="787">
        <v>433.55</v>
      </c>
      <c r="G101" s="790" t="s">
        <v>1054</v>
      </c>
      <c r="H101" s="787">
        <f>F101*C101</f>
        <v>260130</v>
      </c>
      <c r="I101" s="606">
        <v>510</v>
      </c>
      <c r="J101" s="606">
        <f>I101*C101</f>
        <v>306000</v>
      </c>
      <c r="K101" s="606">
        <v>433.55</v>
      </c>
      <c r="L101" s="606">
        <f>K101*C101</f>
        <v>260130</v>
      </c>
      <c r="M101" s="607">
        <v>500</v>
      </c>
      <c r="N101" s="606">
        <f>M101*C101</f>
        <v>300000</v>
      </c>
      <c r="O101" s="539"/>
      <c r="P101" s="539"/>
      <c r="Q101" s="539"/>
      <c r="R101" s="525"/>
    </row>
    <row r="102" spans="1:18" ht="57.75" customHeight="1">
      <c r="A102" s="735">
        <v>99</v>
      </c>
      <c r="B102" s="734" t="s">
        <v>236</v>
      </c>
      <c r="C102" s="744">
        <v>562.20000000000005</v>
      </c>
      <c r="D102" s="783" t="s">
        <v>394</v>
      </c>
      <c r="E102" s="734"/>
      <c r="F102" s="787">
        <v>1317.65</v>
      </c>
      <c r="G102" s="790" t="s">
        <v>1054</v>
      </c>
      <c r="H102" s="787">
        <f>F102*C102</f>
        <v>740782.83000000007</v>
      </c>
      <c r="I102" s="606">
        <v>1550</v>
      </c>
      <c r="J102" s="606">
        <f>I102*C102</f>
        <v>871410.00000000012</v>
      </c>
      <c r="K102" s="606">
        <v>1317.65</v>
      </c>
      <c r="L102" s="606">
        <f>K102*C102</f>
        <v>740782.83000000007</v>
      </c>
      <c r="M102" s="607">
        <v>1200</v>
      </c>
      <c r="N102" s="606">
        <f>M102*C102</f>
        <v>674640</v>
      </c>
      <c r="O102" s="539"/>
      <c r="P102" s="539"/>
      <c r="Q102" s="539"/>
      <c r="R102" s="525"/>
    </row>
    <row r="103" spans="1:18" ht="56.25" customHeight="1">
      <c r="A103" s="735">
        <v>100</v>
      </c>
      <c r="B103" s="734" t="s">
        <v>202</v>
      </c>
      <c r="C103" s="744">
        <v>200</v>
      </c>
      <c r="D103" s="782" t="s">
        <v>472</v>
      </c>
      <c r="E103" s="734"/>
      <c r="F103" s="787">
        <v>1232.6400000000001</v>
      </c>
      <c r="G103" s="816" t="s">
        <v>395</v>
      </c>
      <c r="H103" s="787">
        <f>F103*C103</f>
        <v>246528.00000000003</v>
      </c>
      <c r="I103" s="606">
        <v>1450</v>
      </c>
      <c r="J103" s="606">
        <f>I103*C103</f>
        <v>290000</v>
      </c>
      <c r="K103" s="606">
        <v>1232.6400000000001</v>
      </c>
      <c r="L103" s="606">
        <f>K103*C103</f>
        <v>246528.00000000003</v>
      </c>
      <c r="M103" s="607">
        <v>1250</v>
      </c>
      <c r="N103" s="606">
        <f>M103*C103</f>
        <v>250000</v>
      </c>
      <c r="O103" s="539"/>
      <c r="P103" s="539"/>
      <c r="Q103" s="539"/>
      <c r="R103" s="525"/>
    </row>
    <row r="104" spans="1:18" ht="69" customHeight="1">
      <c r="A104" s="735">
        <v>101</v>
      </c>
      <c r="B104" s="734" t="s">
        <v>240</v>
      </c>
      <c r="C104" s="744">
        <v>10</v>
      </c>
      <c r="D104" s="752" t="s">
        <v>473</v>
      </c>
      <c r="E104" s="734"/>
      <c r="F104" s="787">
        <v>4050</v>
      </c>
      <c r="G104" s="756" t="s">
        <v>310</v>
      </c>
      <c r="H104" s="787">
        <f>F104*C104</f>
        <v>40500</v>
      </c>
      <c r="I104" s="606">
        <v>5000</v>
      </c>
      <c r="J104" s="606">
        <f>I104*C104</f>
        <v>50000</v>
      </c>
      <c r="K104" s="606">
        <v>4050</v>
      </c>
      <c r="L104" s="606">
        <f>K104*C104</f>
        <v>40500</v>
      </c>
      <c r="M104" s="607">
        <v>500</v>
      </c>
      <c r="N104" s="606">
        <f>M104*C104</f>
        <v>5000</v>
      </c>
      <c r="O104" s="539"/>
      <c r="P104" s="539"/>
      <c r="Q104" s="539"/>
      <c r="R104" s="525"/>
    </row>
    <row r="105" spans="1:18" ht="39.950000000000003" customHeight="1">
      <c r="A105" s="817"/>
      <c r="B105" s="817"/>
      <c r="C105" s="817"/>
      <c r="D105" s="733"/>
      <c r="E105" s="733"/>
      <c r="F105" s="818"/>
      <c r="G105" s="733" t="s">
        <v>575</v>
      </c>
      <c r="H105" s="819">
        <f>SUM(H2:H104)</f>
        <v>13441228.692850005</v>
      </c>
      <c r="I105" s="539"/>
      <c r="J105" s="600">
        <f>SUM(J2:J104)</f>
        <v>16541324.965</v>
      </c>
      <c r="K105" s="542"/>
      <c r="L105" s="600">
        <f>SUM(L2:L104)</f>
        <v>13441228.692850005</v>
      </c>
      <c r="M105" s="542"/>
      <c r="N105" s="541">
        <f>SUM(N2:N104)</f>
        <v>13437924.25</v>
      </c>
      <c r="O105" s="539"/>
      <c r="P105" s="539"/>
      <c r="Q105" s="539"/>
      <c r="R105" s="525"/>
    </row>
    <row r="106" spans="1:18" ht="39.950000000000003" customHeight="1">
      <c r="A106" s="817"/>
      <c r="B106" s="817"/>
      <c r="C106" s="784"/>
      <c r="D106" s="733"/>
      <c r="E106" s="733"/>
      <c r="F106" s="818"/>
      <c r="G106" s="733" t="s">
        <v>111</v>
      </c>
      <c r="H106" s="785">
        <f>H105*12%</f>
        <v>1612947.4431420006</v>
      </c>
      <c r="I106" s="532"/>
      <c r="J106" s="532">
        <f>J105*12%</f>
        <v>1984958.9957999999</v>
      </c>
      <c r="K106" s="532"/>
      <c r="L106" s="532">
        <f>L105*12%</f>
        <v>1612947.4431420006</v>
      </c>
      <c r="M106" s="532"/>
      <c r="N106" s="532">
        <f>N105*12%</f>
        <v>1612550.91</v>
      </c>
      <c r="O106" s="539"/>
      <c r="P106" s="539"/>
      <c r="Q106" s="539"/>
      <c r="R106" s="525"/>
    </row>
    <row r="107" spans="1:18" ht="39.950000000000003" customHeight="1">
      <c r="A107" s="817"/>
      <c r="B107" s="817"/>
      <c r="C107" s="784"/>
      <c r="D107" s="733"/>
      <c r="E107" s="733"/>
      <c r="F107" s="818"/>
      <c r="G107" s="733" t="s">
        <v>575</v>
      </c>
      <c r="H107" s="786">
        <f>SUM(H105:H106)</f>
        <v>15054176.135992005</v>
      </c>
      <c r="I107" s="532"/>
      <c r="J107" s="533">
        <f>SUM(J105:J106)+0.01</f>
        <v>18526283.970800001</v>
      </c>
      <c r="K107" s="532"/>
      <c r="L107" s="533">
        <f>SUM(L105:L106)</f>
        <v>15054176.135992005</v>
      </c>
      <c r="M107" s="532"/>
      <c r="N107" s="533">
        <f>SUM(N105:N106)</f>
        <v>15050475.16</v>
      </c>
      <c r="O107" s="539"/>
      <c r="P107" s="539"/>
      <c r="Q107" s="539"/>
      <c r="R107" s="525"/>
    </row>
    <row r="108" spans="1:18">
      <c r="L108" s="538"/>
      <c r="R108" s="525"/>
    </row>
    <row r="109" spans="1:18">
      <c r="R109" s="525"/>
    </row>
    <row r="110" spans="1:18">
      <c r="R110" s="525"/>
    </row>
    <row r="111" spans="1:18">
      <c r="R111" s="525"/>
    </row>
    <row r="112" spans="1:18">
      <c r="R112" s="525"/>
    </row>
    <row r="113" spans="18:18">
      <c r="R113" s="525"/>
    </row>
    <row r="114" spans="18:18">
      <c r="R114" s="525"/>
    </row>
    <row r="115" spans="18:18">
      <c r="R115" s="525"/>
    </row>
  </sheetData>
  <printOptions horizontalCentered="1"/>
  <pageMargins left="0.43307086614173229" right="0.55118110236220474" top="0.39370078740157483" bottom="0.35433070866141736" header="0.23622047244094491" footer="0.31496062992125984"/>
  <pageSetup paperSize="8" scale="85" orientation="landscape" verticalDpi="0" r:id="rId1"/>
  <headerFooter>
    <oddHeader>&amp;LRenovation Head Qtrs Lutheral Garden&amp;RPage &amp;P</oddHeader>
  </headerFooter>
</worksheet>
</file>

<file path=xl/worksheets/sheet2.xml><?xml version="1.0" encoding="utf-8"?>
<worksheet xmlns="http://schemas.openxmlformats.org/spreadsheetml/2006/main" xmlns:r="http://schemas.openxmlformats.org/officeDocument/2006/relationships">
  <dimension ref="A1:Q44"/>
  <sheetViews>
    <sheetView view="pageBreakPreview" topLeftCell="A31" zoomScale="87" zoomScaleSheetLayoutView="87" workbookViewId="0">
      <selection activeCell="A6" sqref="A6:XFD6"/>
    </sheetView>
  </sheetViews>
  <sheetFormatPr defaultColWidth="9.140625" defaultRowHeight="14.25"/>
  <cols>
    <col min="1" max="2" width="5" style="70" customWidth="1"/>
    <col min="3" max="3" width="11.28515625" style="71" bestFit="1" customWidth="1"/>
    <col min="4" max="4" width="59.85546875" style="2" customWidth="1"/>
    <col min="5" max="5" width="13" style="72" bestFit="1" customWidth="1"/>
    <col min="6" max="6" width="8.85546875" style="72" customWidth="1"/>
    <col min="7" max="7" width="16.7109375" style="72" bestFit="1" customWidth="1"/>
    <col min="8" max="8" width="12.85546875" style="2" bestFit="1" customWidth="1"/>
    <col min="9" max="9" width="13.28515625" style="2" bestFit="1" customWidth="1"/>
    <col min="10" max="256" width="9.140625" style="2"/>
    <col min="257" max="257" width="5" style="2" customWidth="1"/>
    <col min="258" max="258" width="7.42578125" style="2" customWidth="1"/>
    <col min="259" max="259" width="5.140625" style="2" customWidth="1"/>
    <col min="260" max="260" width="58.28515625" style="2" customWidth="1"/>
    <col min="261" max="261" width="12.140625" style="2" customWidth="1"/>
    <col min="262" max="262" width="6.42578125" style="2" customWidth="1"/>
    <col min="263" max="263" width="14.85546875" style="2" customWidth="1"/>
    <col min="264" max="512" width="9.140625" style="2"/>
    <col min="513" max="513" width="5" style="2" customWidth="1"/>
    <col min="514" max="514" width="7.42578125" style="2" customWidth="1"/>
    <col min="515" max="515" width="5.140625" style="2" customWidth="1"/>
    <col min="516" max="516" width="58.28515625" style="2" customWidth="1"/>
    <col min="517" max="517" width="12.140625" style="2" customWidth="1"/>
    <col min="518" max="518" width="6.42578125" style="2" customWidth="1"/>
    <col min="519" max="519" width="14.85546875" style="2" customWidth="1"/>
    <col min="520" max="768" width="9.140625" style="2"/>
    <col min="769" max="769" width="5" style="2" customWidth="1"/>
    <col min="770" max="770" width="7.42578125" style="2" customWidth="1"/>
    <col min="771" max="771" width="5.140625" style="2" customWidth="1"/>
    <col min="772" max="772" width="58.28515625" style="2" customWidth="1"/>
    <col min="773" max="773" width="12.140625" style="2" customWidth="1"/>
    <col min="774" max="774" width="6.42578125" style="2" customWidth="1"/>
    <col min="775" max="775" width="14.85546875" style="2" customWidth="1"/>
    <col min="776" max="1024" width="9.140625" style="2"/>
    <col min="1025" max="1025" width="5" style="2" customWidth="1"/>
    <col min="1026" max="1026" width="7.42578125" style="2" customWidth="1"/>
    <col min="1027" max="1027" width="5.140625" style="2" customWidth="1"/>
    <col min="1028" max="1028" width="58.28515625" style="2" customWidth="1"/>
    <col min="1029" max="1029" width="12.140625" style="2" customWidth="1"/>
    <col min="1030" max="1030" width="6.42578125" style="2" customWidth="1"/>
    <col min="1031" max="1031" width="14.85546875" style="2" customWidth="1"/>
    <col min="1032" max="1280" width="9.140625" style="2"/>
    <col min="1281" max="1281" width="5" style="2" customWidth="1"/>
    <col min="1282" max="1282" width="7.42578125" style="2" customWidth="1"/>
    <col min="1283" max="1283" width="5.140625" style="2" customWidth="1"/>
    <col min="1284" max="1284" width="58.28515625" style="2" customWidth="1"/>
    <col min="1285" max="1285" width="12.140625" style="2" customWidth="1"/>
    <col min="1286" max="1286" width="6.42578125" style="2" customWidth="1"/>
    <col min="1287" max="1287" width="14.85546875" style="2" customWidth="1"/>
    <col min="1288" max="1536" width="9.140625" style="2"/>
    <col min="1537" max="1537" width="5" style="2" customWidth="1"/>
    <col min="1538" max="1538" width="7.42578125" style="2" customWidth="1"/>
    <col min="1539" max="1539" width="5.140625" style="2" customWidth="1"/>
    <col min="1540" max="1540" width="58.28515625" style="2" customWidth="1"/>
    <col min="1541" max="1541" width="12.140625" style="2" customWidth="1"/>
    <col min="1542" max="1542" width="6.42578125" style="2" customWidth="1"/>
    <col min="1543" max="1543" width="14.85546875" style="2" customWidth="1"/>
    <col min="1544" max="1792" width="9.140625" style="2"/>
    <col min="1793" max="1793" width="5" style="2" customWidth="1"/>
    <col min="1794" max="1794" width="7.42578125" style="2" customWidth="1"/>
    <col min="1795" max="1795" width="5.140625" style="2" customWidth="1"/>
    <col min="1796" max="1796" width="58.28515625" style="2" customWidth="1"/>
    <col min="1797" max="1797" width="12.140625" style="2" customWidth="1"/>
    <col min="1798" max="1798" width="6.42578125" style="2" customWidth="1"/>
    <col min="1799" max="1799" width="14.85546875" style="2" customWidth="1"/>
    <col min="1800" max="2048" width="9.140625" style="2"/>
    <col min="2049" max="2049" width="5" style="2" customWidth="1"/>
    <col min="2050" max="2050" width="7.42578125" style="2" customWidth="1"/>
    <col min="2051" max="2051" width="5.140625" style="2" customWidth="1"/>
    <col min="2052" max="2052" width="58.28515625" style="2" customWidth="1"/>
    <col min="2053" max="2053" width="12.140625" style="2" customWidth="1"/>
    <col min="2054" max="2054" width="6.42578125" style="2" customWidth="1"/>
    <col min="2055" max="2055" width="14.85546875" style="2" customWidth="1"/>
    <col min="2056" max="2304" width="9.140625" style="2"/>
    <col min="2305" max="2305" width="5" style="2" customWidth="1"/>
    <col min="2306" max="2306" width="7.42578125" style="2" customWidth="1"/>
    <col min="2307" max="2307" width="5.140625" style="2" customWidth="1"/>
    <col min="2308" max="2308" width="58.28515625" style="2" customWidth="1"/>
    <col min="2309" max="2309" width="12.140625" style="2" customWidth="1"/>
    <col min="2310" max="2310" width="6.42578125" style="2" customWidth="1"/>
    <col min="2311" max="2311" width="14.85546875" style="2" customWidth="1"/>
    <col min="2312" max="2560" width="9.140625" style="2"/>
    <col min="2561" max="2561" width="5" style="2" customWidth="1"/>
    <col min="2562" max="2562" width="7.42578125" style="2" customWidth="1"/>
    <col min="2563" max="2563" width="5.140625" style="2" customWidth="1"/>
    <col min="2564" max="2564" width="58.28515625" style="2" customWidth="1"/>
    <col min="2565" max="2565" width="12.140625" style="2" customWidth="1"/>
    <col min="2566" max="2566" width="6.42578125" style="2" customWidth="1"/>
    <col min="2567" max="2567" width="14.85546875" style="2" customWidth="1"/>
    <col min="2568" max="2816" width="9.140625" style="2"/>
    <col min="2817" max="2817" width="5" style="2" customWidth="1"/>
    <col min="2818" max="2818" width="7.42578125" style="2" customWidth="1"/>
    <col min="2819" max="2819" width="5.140625" style="2" customWidth="1"/>
    <col min="2820" max="2820" width="58.28515625" style="2" customWidth="1"/>
    <col min="2821" max="2821" width="12.140625" style="2" customWidth="1"/>
    <col min="2822" max="2822" width="6.42578125" style="2" customWidth="1"/>
    <col min="2823" max="2823" width="14.85546875" style="2" customWidth="1"/>
    <col min="2824" max="3072" width="9.140625" style="2"/>
    <col min="3073" max="3073" width="5" style="2" customWidth="1"/>
    <col min="3074" max="3074" width="7.42578125" style="2" customWidth="1"/>
    <col min="3075" max="3075" width="5.140625" style="2" customWidth="1"/>
    <col min="3076" max="3076" width="58.28515625" style="2" customWidth="1"/>
    <col min="3077" max="3077" width="12.140625" style="2" customWidth="1"/>
    <col min="3078" max="3078" width="6.42578125" style="2" customWidth="1"/>
    <col min="3079" max="3079" width="14.85546875" style="2" customWidth="1"/>
    <col min="3080" max="3328" width="9.140625" style="2"/>
    <col min="3329" max="3329" width="5" style="2" customWidth="1"/>
    <col min="3330" max="3330" width="7.42578125" style="2" customWidth="1"/>
    <col min="3331" max="3331" width="5.140625" style="2" customWidth="1"/>
    <col min="3332" max="3332" width="58.28515625" style="2" customWidth="1"/>
    <col min="3333" max="3333" width="12.140625" style="2" customWidth="1"/>
    <col min="3334" max="3334" width="6.42578125" style="2" customWidth="1"/>
    <col min="3335" max="3335" width="14.85546875" style="2" customWidth="1"/>
    <col min="3336" max="3584" width="9.140625" style="2"/>
    <col min="3585" max="3585" width="5" style="2" customWidth="1"/>
    <col min="3586" max="3586" width="7.42578125" style="2" customWidth="1"/>
    <col min="3587" max="3587" width="5.140625" style="2" customWidth="1"/>
    <col min="3588" max="3588" width="58.28515625" style="2" customWidth="1"/>
    <col min="3589" max="3589" width="12.140625" style="2" customWidth="1"/>
    <col min="3590" max="3590" width="6.42578125" style="2" customWidth="1"/>
    <col min="3591" max="3591" width="14.85546875" style="2" customWidth="1"/>
    <col min="3592" max="3840" width="9.140625" style="2"/>
    <col min="3841" max="3841" width="5" style="2" customWidth="1"/>
    <col min="3842" max="3842" width="7.42578125" style="2" customWidth="1"/>
    <col min="3843" max="3843" width="5.140625" style="2" customWidth="1"/>
    <col min="3844" max="3844" width="58.28515625" style="2" customWidth="1"/>
    <col min="3845" max="3845" width="12.140625" style="2" customWidth="1"/>
    <col min="3846" max="3846" width="6.42578125" style="2" customWidth="1"/>
    <col min="3847" max="3847" width="14.85546875" style="2" customWidth="1"/>
    <col min="3848" max="4096" width="9.140625" style="2"/>
    <col min="4097" max="4097" width="5" style="2" customWidth="1"/>
    <col min="4098" max="4098" width="7.42578125" style="2" customWidth="1"/>
    <col min="4099" max="4099" width="5.140625" style="2" customWidth="1"/>
    <col min="4100" max="4100" width="58.28515625" style="2" customWidth="1"/>
    <col min="4101" max="4101" width="12.140625" style="2" customWidth="1"/>
    <col min="4102" max="4102" width="6.42578125" style="2" customWidth="1"/>
    <col min="4103" max="4103" width="14.85546875" style="2" customWidth="1"/>
    <col min="4104" max="4352" width="9.140625" style="2"/>
    <col min="4353" max="4353" width="5" style="2" customWidth="1"/>
    <col min="4354" max="4354" width="7.42578125" style="2" customWidth="1"/>
    <col min="4355" max="4355" width="5.140625" style="2" customWidth="1"/>
    <col min="4356" max="4356" width="58.28515625" style="2" customWidth="1"/>
    <col min="4357" max="4357" width="12.140625" style="2" customWidth="1"/>
    <col min="4358" max="4358" width="6.42578125" style="2" customWidth="1"/>
    <col min="4359" max="4359" width="14.85546875" style="2" customWidth="1"/>
    <col min="4360" max="4608" width="9.140625" style="2"/>
    <col min="4609" max="4609" width="5" style="2" customWidth="1"/>
    <col min="4610" max="4610" width="7.42578125" style="2" customWidth="1"/>
    <col min="4611" max="4611" width="5.140625" style="2" customWidth="1"/>
    <col min="4612" max="4612" width="58.28515625" style="2" customWidth="1"/>
    <col min="4613" max="4613" width="12.140625" style="2" customWidth="1"/>
    <col min="4614" max="4614" width="6.42578125" style="2" customWidth="1"/>
    <col min="4615" max="4615" width="14.85546875" style="2" customWidth="1"/>
    <col min="4616" max="4864" width="9.140625" style="2"/>
    <col min="4865" max="4865" width="5" style="2" customWidth="1"/>
    <col min="4866" max="4866" width="7.42578125" style="2" customWidth="1"/>
    <col min="4867" max="4867" width="5.140625" style="2" customWidth="1"/>
    <col min="4868" max="4868" width="58.28515625" style="2" customWidth="1"/>
    <col min="4869" max="4869" width="12.140625" style="2" customWidth="1"/>
    <col min="4870" max="4870" width="6.42578125" style="2" customWidth="1"/>
    <col min="4871" max="4871" width="14.85546875" style="2" customWidth="1"/>
    <col min="4872" max="5120" width="9.140625" style="2"/>
    <col min="5121" max="5121" width="5" style="2" customWidth="1"/>
    <col min="5122" max="5122" width="7.42578125" style="2" customWidth="1"/>
    <col min="5123" max="5123" width="5.140625" style="2" customWidth="1"/>
    <col min="5124" max="5124" width="58.28515625" style="2" customWidth="1"/>
    <col min="5125" max="5125" width="12.140625" style="2" customWidth="1"/>
    <col min="5126" max="5126" width="6.42578125" style="2" customWidth="1"/>
    <col min="5127" max="5127" width="14.85546875" style="2" customWidth="1"/>
    <col min="5128" max="5376" width="9.140625" style="2"/>
    <col min="5377" max="5377" width="5" style="2" customWidth="1"/>
    <col min="5378" max="5378" width="7.42578125" style="2" customWidth="1"/>
    <col min="5379" max="5379" width="5.140625" style="2" customWidth="1"/>
    <col min="5380" max="5380" width="58.28515625" style="2" customWidth="1"/>
    <col min="5381" max="5381" width="12.140625" style="2" customWidth="1"/>
    <col min="5382" max="5382" width="6.42578125" style="2" customWidth="1"/>
    <col min="5383" max="5383" width="14.85546875" style="2" customWidth="1"/>
    <col min="5384" max="5632" width="9.140625" style="2"/>
    <col min="5633" max="5633" width="5" style="2" customWidth="1"/>
    <col min="5634" max="5634" width="7.42578125" style="2" customWidth="1"/>
    <col min="5635" max="5635" width="5.140625" style="2" customWidth="1"/>
    <col min="5636" max="5636" width="58.28515625" style="2" customWidth="1"/>
    <col min="5637" max="5637" width="12.140625" style="2" customWidth="1"/>
    <col min="5638" max="5638" width="6.42578125" style="2" customWidth="1"/>
    <col min="5639" max="5639" width="14.85546875" style="2" customWidth="1"/>
    <col min="5640" max="5888" width="9.140625" style="2"/>
    <col min="5889" max="5889" width="5" style="2" customWidth="1"/>
    <col min="5890" max="5890" width="7.42578125" style="2" customWidth="1"/>
    <col min="5891" max="5891" width="5.140625" style="2" customWidth="1"/>
    <col min="5892" max="5892" width="58.28515625" style="2" customWidth="1"/>
    <col min="5893" max="5893" width="12.140625" style="2" customWidth="1"/>
    <col min="5894" max="5894" width="6.42578125" style="2" customWidth="1"/>
    <col min="5895" max="5895" width="14.85546875" style="2" customWidth="1"/>
    <col min="5896" max="6144" width="9.140625" style="2"/>
    <col min="6145" max="6145" width="5" style="2" customWidth="1"/>
    <col min="6146" max="6146" width="7.42578125" style="2" customWidth="1"/>
    <col min="6147" max="6147" width="5.140625" style="2" customWidth="1"/>
    <col min="6148" max="6148" width="58.28515625" style="2" customWidth="1"/>
    <col min="6149" max="6149" width="12.140625" style="2" customWidth="1"/>
    <col min="6150" max="6150" width="6.42578125" style="2" customWidth="1"/>
    <col min="6151" max="6151" width="14.85546875" style="2" customWidth="1"/>
    <col min="6152" max="6400" width="9.140625" style="2"/>
    <col min="6401" max="6401" width="5" style="2" customWidth="1"/>
    <col min="6402" max="6402" width="7.42578125" style="2" customWidth="1"/>
    <col min="6403" max="6403" width="5.140625" style="2" customWidth="1"/>
    <col min="6404" max="6404" width="58.28515625" style="2" customWidth="1"/>
    <col min="6405" max="6405" width="12.140625" style="2" customWidth="1"/>
    <col min="6406" max="6406" width="6.42578125" style="2" customWidth="1"/>
    <col min="6407" max="6407" width="14.85546875" style="2" customWidth="1"/>
    <col min="6408" max="6656" width="9.140625" style="2"/>
    <col min="6657" max="6657" width="5" style="2" customWidth="1"/>
    <col min="6658" max="6658" width="7.42578125" style="2" customWidth="1"/>
    <col min="6659" max="6659" width="5.140625" style="2" customWidth="1"/>
    <col min="6660" max="6660" width="58.28515625" style="2" customWidth="1"/>
    <col min="6661" max="6661" width="12.140625" style="2" customWidth="1"/>
    <col min="6662" max="6662" width="6.42578125" style="2" customWidth="1"/>
    <col min="6663" max="6663" width="14.85546875" style="2" customWidth="1"/>
    <col min="6664" max="6912" width="9.140625" style="2"/>
    <col min="6913" max="6913" width="5" style="2" customWidth="1"/>
    <col min="6914" max="6914" width="7.42578125" style="2" customWidth="1"/>
    <col min="6915" max="6915" width="5.140625" style="2" customWidth="1"/>
    <col min="6916" max="6916" width="58.28515625" style="2" customWidth="1"/>
    <col min="6917" max="6917" width="12.140625" style="2" customWidth="1"/>
    <col min="6918" max="6918" width="6.42578125" style="2" customWidth="1"/>
    <col min="6919" max="6919" width="14.85546875" style="2" customWidth="1"/>
    <col min="6920" max="7168" width="9.140625" style="2"/>
    <col min="7169" max="7169" width="5" style="2" customWidth="1"/>
    <col min="7170" max="7170" width="7.42578125" style="2" customWidth="1"/>
    <col min="7171" max="7171" width="5.140625" style="2" customWidth="1"/>
    <col min="7172" max="7172" width="58.28515625" style="2" customWidth="1"/>
    <col min="7173" max="7173" width="12.140625" style="2" customWidth="1"/>
    <col min="7174" max="7174" width="6.42578125" style="2" customWidth="1"/>
    <col min="7175" max="7175" width="14.85546875" style="2" customWidth="1"/>
    <col min="7176" max="7424" width="9.140625" style="2"/>
    <col min="7425" max="7425" width="5" style="2" customWidth="1"/>
    <col min="7426" max="7426" width="7.42578125" style="2" customWidth="1"/>
    <col min="7427" max="7427" width="5.140625" style="2" customWidth="1"/>
    <col min="7428" max="7428" width="58.28515625" style="2" customWidth="1"/>
    <col min="7429" max="7429" width="12.140625" style="2" customWidth="1"/>
    <col min="7430" max="7430" width="6.42578125" style="2" customWidth="1"/>
    <col min="7431" max="7431" width="14.85546875" style="2" customWidth="1"/>
    <col min="7432" max="7680" width="9.140625" style="2"/>
    <col min="7681" max="7681" width="5" style="2" customWidth="1"/>
    <col min="7682" max="7682" width="7.42578125" style="2" customWidth="1"/>
    <col min="7683" max="7683" width="5.140625" style="2" customWidth="1"/>
    <col min="7684" max="7684" width="58.28515625" style="2" customWidth="1"/>
    <col min="7685" max="7685" width="12.140625" style="2" customWidth="1"/>
    <col min="7686" max="7686" width="6.42578125" style="2" customWidth="1"/>
    <col min="7687" max="7687" width="14.85546875" style="2" customWidth="1"/>
    <col min="7688" max="7936" width="9.140625" style="2"/>
    <col min="7937" max="7937" width="5" style="2" customWidth="1"/>
    <col min="7938" max="7938" width="7.42578125" style="2" customWidth="1"/>
    <col min="7939" max="7939" width="5.140625" style="2" customWidth="1"/>
    <col min="7940" max="7940" width="58.28515625" style="2" customWidth="1"/>
    <col min="7941" max="7941" width="12.140625" style="2" customWidth="1"/>
    <col min="7942" max="7942" width="6.42578125" style="2" customWidth="1"/>
    <col min="7943" max="7943" width="14.85546875" style="2" customWidth="1"/>
    <col min="7944" max="8192" width="9.140625" style="2"/>
    <col min="8193" max="8193" width="5" style="2" customWidth="1"/>
    <col min="8194" max="8194" width="7.42578125" style="2" customWidth="1"/>
    <col min="8195" max="8195" width="5.140625" style="2" customWidth="1"/>
    <col min="8196" max="8196" width="58.28515625" style="2" customWidth="1"/>
    <col min="8197" max="8197" width="12.140625" style="2" customWidth="1"/>
    <col min="8198" max="8198" width="6.42578125" style="2" customWidth="1"/>
    <col min="8199" max="8199" width="14.85546875" style="2" customWidth="1"/>
    <col min="8200" max="8448" width="9.140625" style="2"/>
    <col min="8449" max="8449" width="5" style="2" customWidth="1"/>
    <col min="8450" max="8450" width="7.42578125" style="2" customWidth="1"/>
    <col min="8451" max="8451" width="5.140625" style="2" customWidth="1"/>
    <col min="8452" max="8452" width="58.28515625" style="2" customWidth="1"/>
    <col min="8453" max="8453" width="12.140625" style="2" customWidth="1"/>
    <col min="8454" max="8454" width="6.42578125" style="2" customWidth="1"/>
    <col min="8455" max="8455" width="14.85546875" style="2" customWidth="1"/>
    <col min="8456" max="8704" width="9.140625" style="2"/>
    <col min="8705" max="8705" width="5" style="2" customWidth="1"/>
    <col min="8706" max="8706" width="7.42578125" style="2" customWidth="1"/>
    <col min="8707" max="8707" width="5.140625" style="2" customWidth="1"/>
    <col min="8708" max="8708" width="58.28515625" style="2" customWidth="1"/>
    <col min="8709" max="8709" width="12.140625" style="2" customWidth="1"/>
    <col min="8710" max="8710" width="6.42578125" style="2" customWidth="1"/>
    <col min="8711" max="8711" width="14.85546875" style="2" customWidth="1"/>
    <col min="8712" max="8960" width="9.140625" style="2"/>
    <col min="8961" max="8961" width="5" style="2" customWidth="1"/>
    <col min="8962" max="8962" width="7.42578125" style="2" customWidth="1"/>
    <col min="8963" max="8963" width="5.140625" style="2" customWidth="1"/>
    <col min="8964" max="8964" width="58.28515625" style="2" customWidth="1"/>
    <col min="8965" max="8965" width="12.140625" style="2" customWidth="1"/>
    <col min="8966" max="8966" width="6.42578125" style="2" customWidth="1"/>
    <col min="8967" max="8967" width="14.85546875" style="2" customWidth="1"/>
    <col min="8968" max="9216" width="9.140625" style="2"/>
    <col min="9217" max="9217" width="5" style="2" customWidth="1"/>
    <col min="9218" max="9218" width="7.42578125" style="2" customWidth="1"/>
    <col min="9219" max="9219" width="5.140625" style="2" customWidth="1"/>
    <col min="9220" max="9220" width="58.28515625" style="2" customWidth="1"/>
    <col min="9221" max="9221" width="12.140625" style="2" customWidth="1"/>
    <col min="9222" max="9222" width="6.42578125" style="2" customWidth="1"/>
    <col min="9223" max="9223" width="14.85546875" style="2" customWidth="1"/>
    <col min="9224" max="9472" width="9.140625" style="2"/>
    <col min="9473" max="9473" width="5" style="2" customWidth="1"/>
    <col min="9474" max="9474" width="7.42578125" style="2" customWidth="1"/>
    <col min="9475" max="9475" width="5.140625" style="2" customWidth="1"/>
    <col min="9476" max="9476" width="58.28515625" style="2" customWidth="1"/>
    <col min="9477" max="9477" width="12.140625" style="2" customWidth="1"/>
    <col min="9478" max="9478" width="6.42578125" style="2" customWidth="1"/>
    <col min="9479" max="9479" width="14.85546875" style="2" customWidth="1"/>
    <col min="9480" max="9728" width="9.140625" style="2"/>
    <col min="9729" max="9729" width="5" style="2" customWidth="1"/>
    <col min="9730" max="9730" width="7.42578125" style="2" customWidth="1"/>
    <col min="9731" max="9731" width="5.140625" style="2" customWidth="1"/>
    <col min="9732" max="9732" width="58.28515625" style="2" customWidth="1"/>
    <col min="9733" max="9733" width="12.140625" style="2" customWidth="1"/>
    <col min="9734" max="9734" width="6.42578125" style="2" customWidth="1"/>
    <col min="9735" max="9735" width="14.85546875" style="2" customWidth="1"/>
    <col min="9736" max="9984" width="9.140625" style="2"/>
    <col min="9985" max="9985" width="5" style="2" customWidth="1"/>
    <col min="9986" max="9986" width="7.42578125" style="2" customWidth="1"/>
    <col min="9987" max="9987" width="5.140625" style="2" customWidth="1"/>
    <col min="9988" max="9988" width="58.28515625" style="2" customWidth="1"/>
    <col min="9989" max="9989" width="12.140625" style="2" customWidth="1"/>
    <col min="9990" max="9990" width="6.42578125" style="2" customWidth="1"/>
    <col min="9991" max="9991" width="14.85546875" style="2" customWidth="1"/>
    <col min="9992" max="10240" width="9.140625" style="2"/>
    <col min="10241" max="10241" width="5" style="2" customWidth="1"/>
    <col min="10242" max="10242" width="7.42578125" style="2" customWidth="1"/>
    <col min="10243" max="10243" width="5.140625" style="2" customWidth="1"/>
    <col min="10244" max="10244" width="58.28515625" style="2" customWidth="1"/>
    <col min="10245" max="10245" width="12.140625" style="2" customWidth="1"/>
    <col min="10246" max="10246" width="6.42578125" style="2" customWidth="1"/>
    <col min="10247" max="10247" width="14.85546875" style="2" customWidth="1"/>
    <col min="10248" max="10496" width="9.140625" style="2"/>
    <col min="10497" max="10497" width="5" style="2" customWidth="1"/>
    <col min="10498" max="10498" width="7.42578125" style="2" customWidth="1"/>
    <col min="10499" max="10499" width="5.140625" style="2" customWidth="1"/>
    <col min="10500" max="10500" width="58.28515625" style="2" customWidth="1"/>
    <col min="10501" max="10501" width="12.140625" style="2" customWidth="1"/>
    <col min="10502" max="10502" width="6.42578125" style="2" customWidth="1"/>
    <col min="10503" max="10503" width="14.85546875" style="2" customWidth="1"/>
    <col min="10504" max="10752" width="9.140625" style="2"/>
    <col min="10753" max="10753" width="5" style="2" customWidth="1"/>
    <col min="10754" max="10754" width="7.42578125" style="2" customWidth="1"/>
    <col min="10755" max="10755" width="5.140625" style="2" customWidth="1"/>
    <col min="10756" max="10756" width="58.28515625" style="2" customWidth="1"/>
    <col min="10757" max="10757" width="12.140625" style="2" customWidth="1"/>
    <col min="10758" max="10758" width="6.42578125" style="2" customWidth="1"/>
    <col min="10759" max="10759" width="14.85546875" style="2" customWidth="1"/>
    <col min="10760" max="11008" width="9.140625" style="2"/>
    <col min="11009" max="11009" width="5" style="2" customWidth="1"/>
    <col min="11010" max="11010" width="7.42578125" style="2" customWidth="1"/>
    <col min="11011" max="11011" width="5.140625" style="2" customWidth="1"/>
    <col min="11012" max="11012" width="58.28515625" style="2" customWidth="1"/>
    <col min="11013" max="11013" width="12.140625" style="2" customWidth="1"/>
    <col min="11014" max="11014" width="6.42578125" style="2" customWidth="1"/>
    <col min="11015" max="11015" width="14.85546875" style="2" customWidth="1"/>
    <col min="11016" max="11264" width="9.140625" style="2"/>
    <col min="11265" max="11265" width="5" style="2" customWidth="1"/>
    <col min="11266" max="11266" width="7.42578125" style="2" customWidth="1"/>
    <col min="11267" max="11267" width="5.140625" style="2" customWidth="1"/>
    <col min="11268" max="11268" width="58.28515625" style="2" customWidth="1"/>
    <col min="11269" max="11269" width="12.140625" style="2" customWidth="1"/>
    <col min="11270" max="11270" width="6.42578125" style="2" customWidth="1"/>
    <col min="11271" max="11271" width="14.85546875" style="2" customWidth="1"/>
    <col min="11272" max="11520" width="9.140625" style="2"/>
    <col min="11521" max="11521" width="5" style="2" customWidth="1"/>
    <col min="11522" max="11522" width="7.42578125" style="2" customWidth="1"/>
    <col min="11523" max="11523" width="5.140625" style="2" customWidth="1"/>
    <col min="11524" max="11524" width="58.28515625" style="2" customWidth="1"/>
    <col min="11525" max="11525" width="12.140625" style="2" customWidth="1"/>
    <col min="11526" max="11526" width="6.42578125" style="2" customWidth="1"/>
    <col min="11527" max="11527" width="14.85546875" style="2" customWidth="1"/>
    <col min="11528" max="11776" width="9.140625" style="2"/>
    <col min="11777" max="11777" width="5" style="2" customWidth="1"/>
    <col min="11778" max="11778" width="7.42578125" style="2" customWidth="1"/>
    <col min="11779" max="11779" width="5.140625" style="2" customWidth="1"/>
    <col min="11780" max="11780" width="58.28515625" style="2" customWidth="1"/>
    <col min="11781" max="11781" width="12.140625" style="2" customWidth="1"/>
    <col min="11782" max="11782" width="6.42578125" style="2" customWidth="1"/>
    <col min="11783" max="11783" width="14.85546875" style="2" customWidth="1"/>
    <col min="11784" max="12032" width="9.140625" style="2"/>
    <col min="12033" max="12033" width="5" style="2" customWidth="1"/>
    <col min="12034" max="12034" width="7.42578125" style="2" customWidth="1"/>
    <col min="12035" max="12035" width="5.140625" style="2" customWidth="1"/>
    <col min="12036" max="12036" width="58.28515625" style="2" customWidth="1"/>
    <col min="12037" max="12037" width="12.140625" style="2" customWidth="1"/>
    <col min="12038" max="12038" width="6.42578125" style="2" customWidth="1"/>
    <col min="12039" max="12039" width="14.85546875" style="2" customWidth="1"/>
    <col min="12040" max="12288" width="9.140625" style="2"/>
    <col min="12289" max="12289" width="5" style="2" customWidth="1"/>
    <col min="12290" max="12290" width="7.42578125" style="2" customWidth="1"/>
    <col min="12291" max="12291" width="5.140625" style="2" customWidth="1"/>
    <col min="12292" max="12292" width="58.28515625" style="2" customWidth="1"/>
    <col min="12293" max="12293" width="12.140625" style="2" customWidth="1"/>
    <col min="12294" max="12294" width="6.42578125" style="2" customWidth="1"/>
    <col min="12295" max="12295" width="14.85546875" style="2" customWidth="1"/>
    <col min="12296" max="12544" width="9.140625" style="2"/>
    <col min="12545" max="12545" width="5" style="2" customWidth="1"/>
    <col min="12546" max="12546" width="7.42578125" style="2" customWidth="1"/>
    <col min="12547" max="12547" width="5.140625" style="2" customWidth="1"/>
    <col min="12548" max="12548" width="58.28515625" style="2" customWidth="1"/>
    <col min="12549" max="12549" width="12.140625" style="2" customWidth="1"/>
    <col min="12550" max="12550" width="6.42578125" style="2" customWidth="1"/>
    <col min="12551" max="12551" width="14.85546875" style="2" customWidth="1"/>
    <col min="12552" max="12800" width="9.140625" style="2"/>
    <col min="12801" max="12801" width="5" style="2" customWidth="1"/>
    <col min="12802" max="12802" width="7.42578125" style="2" customWidth="1"/>
    <col min="12803" max="12803" width="5.140625" style="2" customWidth="1"/>
    <col min="12804" max="12804" width="58.28515625" style="2" customWidth="1"/>
    <col min="12805" max="12805" width="12.140625" style="2" customWidth="1"/>
    <col min="12806" max="12806" width="6.42578125" style="2" customWidth="1"/>
    <col min="12807" max="12807" width="14.85546875" style="2" customWidth="1"/>
    <col min="12808" max="13056" width="9.140625" style="2"/>
    <col min="13057" max="13057" width="5" style="2" customWidth="1"/>
    <col min="13058" max="13058" width="7.42578125" style="2" customWidth="1"/>
    <col min="13059" max="13059" width="5.140625" style="2" customWidth="1"/>
    <col min="13060" max="13060" width="58.28515625" style="2" customWidth="1"/>
    <col min="13061" max="13061" width="12.140625" style="2" customWidth="1"/>
    <col min="13062" max="13062" width="6.42578125" style="2" customWidth="1"/>
    <col min="13063" max="13063" width="14.85546875" style="2" customWidth="1"/>
    <col min="13064" max="13312" width="9.140625" style="2"/>
    <col min="13313" max="13313" width="5" style="2" customWidth="1"/>
    <col min="13314" max="13314" width="7.42578125" style="2" customWidth="1"/>
    <col min="13315" max="13315" width="5.140625" style="2" customWidth="1"/>
    <col min="13316" max="13316" width="58.28515625" style="2" customWidth="1"/>
    <col min="13317" max="13317" width="12.140625" style="2" customWidth="1"/>
    <col min="13318" max="13318" width="6.42578125" style="2" customWidth="1"/>
    <col min="13319" max="13319" width="14.85546875" style="2" customWidth="1"/>
    <col min="13320" max="13568" width="9.140625" style="2"/>
    <col min="13569" max="13569" width="5" style="2" customWidth="1"/>
    <col min="13570" max="13570" width="7.42578125" style="2" customWidth="1"/>
    <col min="13571" max="13571" width="5.140625" style="2" customWidth="1"/>
    <col min="13572" max="13572" width="58.28515625" style="2" customWidth="1"/>
    <col min="13573" max="13573" width="12.140625" style="2" customWidth="1"/>
    <col min="13574" max="13574" width="6.42578125" style="2" customWidth="1"/>
    <col min="13575" max="13575" width="14.85546875" style="2" customWidth="1"/>
    <col min="13576" max="13824" width="9.140625" style="2"/>
    <col min="13825" max="13825" width="5" style="2" customWidth="1"/>
    <col min="13826" max="13826" width="7.42578125" style="2" customWidth="1"/>
    <col min="13827" max="13827" width="5.140625" style="2" customWidth="1"/>
    <col min="13828" max="13828" width="58.28515625" style="2" customWidth="1"/>
    <col min="13829" max="13829" width="12.140625" style="2" customWidth="1"/>
    <col min="13830" max="13830" width="6.42578125" style="2" customWidth="1"/>
    <col min="13831" max="13831" width="14.85546875" style="2" customWidth="1"/>
    <col min="13832" max="14080" width="9.140625" style="2"/>
    <col min="14081" max="14081" width="5" style="2" customWidth="1"/>
    <col min="14082" max="14082" width="7.42578125" style="2" customWidth="1"/>
    <col min="14083" max="14083" width="5.140625" style="2" customWidth="1"/>
    <col min="14084" max="14084" width="58.28515625" style="2" customWidth="1"/>
    <col min="14085" max="14085" width="12.140625" style="2" customWidth="1"/>
    <col min="14086" max="14086" width="6.42578125" style="2" customWidth="1"/>
    <col min="14087" max="14087" width="14.85546875" style="2" customWidth="1"/>
    <col min="14088" max="14336" width="9.140625" style="2"/>
    <col min="14337" max="14337" width="5" style="2" customWidth="1"/>
    <col min="14338" max="14338" width="7.42578125" style="2" customWidth="1"/>
    <col min="14339" max="14339" width="5.140625" style="2" customWidth="1"/>
    <col min="14340" max="14340" width="58.28515625" style="2" customWidth="1"/>
    <col min="14341" max="14341" width="12.140625" style="2" customWidth="1"/>
    <col min="14342" max="14342" width="6.42578125" style="2" customWidth="1"/>
    <col min="14343" max="14343" width="14.85546875" style="2" customWidth="1"/>
    <col min="14344" max="14592" width="9.140625" style="2"/>
    <col min="14593" max="14593" width="5" style="2" customWidth="1"/>
    <col min="14594" max="14594" width="7.42578125" style="2" customWidth="1"/>
    <col min="14595" max="14595" width="5.140625" style="2" customWidth="1"/>
    <col min="14596" max="14596" width="58.28515625" style="2" customWidth="1"/>
    <col min="14597" max="14597" width="12.140625" style="2" customWidth="1"/>
    <col min="14598" max="14598" width="6.42578125" style="2" customWidth="1"/>
    <col min="14599" max="14599" width="14.85546875" style="2" customWidth="1"/>
    <col min="14600" max="14848" width="9.140625" style="2"/>
    <col min="14849" max="14849" width="5" style="2" customWidth="1"/>
    <col min="14850" max="14850" width="7.42578125" style="2" customWidth="1"/>
    <col min="14851" max="14851" width="5.140625" style="2" customWidth="1"/>
    <col min="14852" max="14852" width="58.28515625" style="2" customWidth="1"/>
    <col min="14853" max="14853" width="12.140625" style="2" customWidth="1"/>
    <col min="14854" max="14854" width="6.42578125" style="2" customWidth="1"/>
    <col min="14855" max="14855" width="14.85546875" style="2" customWidth="1"/>
    <col min="14856" max="15104" width="9.140625" style="2"/>
    <col min="15105" max="15105" width="5" style="2" customWidth="1"/>
    <col min="15106" max="15106" width="7.42578125" style="2" customWidth="1"/>
    <col min="15107" max="15107" width="5.140625" style="2" customWidth="1"/>
    <col min="15108" max="15108" width="58.28515625" style="2" customWidth="1"/>
    <col min="15109" max="15109" width="12.140625" style="2" customWidth="1"/>
    <col min="15110" max="15110" width="6.42578125" style="2" customWidth="1"/>
    <col min="15111" max="15111" width="14.85546875" style="2" customWidth="1"/>
    <col min="15112" max="15360" width="9.140625" style="2"/>
    <col min="15361" max="15361" width="5" style="2" customWidth="1"/>
    <col min="15362" max="15362" width="7.42578125" style="2" customWidth="1"/>
    <col min="15363" max="15363" width="5.140625" style="2" customWidth="1"/>
    <col min="15364" max="15364" width="58.28515625" style="2" customWidth="1"/>
    <col min="15365" max="15365" width="12.140625" style="2" customWidth="1"/>
    <col min="15366" max="15366" width="6.42578125" style="2" customWidth="1"/>
    <col min="15367" max="15367" width="14.85546875" style="2" customWidth="1"/>
    <col min="15368" max="15616" width="9.140625" style="2"/>
    <col min="15617" max="15617" width="5" style="2" customWidth="1"/>
    <col min="15618" max="15618" width="7.42578125" style="2" customWidth="1"/>
    <col min="15619" max="15619" width="5.140625" style="2" customWidth="1"/>
    <col min="15620" max="15620" width="58.28515625" style="2" customWidth="1"/>
    <col min="15621" max="15621" width="12.140625" style="2" customWidth="1"/>
    <col min="15622" max="15622" width="6.42578125" style="2" customWidth="1"/>
    <col min="15623" max="15623" width="14.85546875" style="2" customWidth="1"/>
    <col min="15624" max="15872" width="9.140625" style="2"/>
    <col min="15873" max="15873" width="5" style="2" customWidth="1"/>
    <col min="15874" max="15874" width="7.42578125" style="2" customWidth="1"/>
    <col min="15875" max="15875" width="5.140625" style="2" customWidth="1"/>
    <col min="15876" max="15876" width="58.28515625" style="2" customWidth="1"/>
    <col min="15877" max="15877" width="12.140625" style="2" customWidth="1"/>
    <col min="15878" max="15878" width="6.42578125" style="2" customWidth="1"/>
    <col min="15879" max="15879" width="14.85546875" style="2" customWidth="1"/>
    <col min="15880" max="16128" width="9.140625" style="2"/>
    <col min="16129" max="16129" width="5" style="2" customWidth="1"/>
    <col min="16130" max="16130" width="7.42578125" style="2" customWidth="1"/>
    <col min="16131" max="16131" width="5.140625" style="2" customWidth="1"/>
    <col min="16132" max="16132" width="58.28515625" style="2" customWidth="1"/>
    <col min="16133" max="16133" width="12.140625" style="2" customWidth="1"/>
    <col min="16134" max="16134" width="6.42578125" style="2" customWidth="1"/>
    <col min="16135" max="16135" width="14.85546875" style="2" customWidth="1"/>
    <col min="16136" max="16384" width="9.140625" style="2"/>
  </cols>
  <sheetData>
    <row r="1" spans="1:7" ht="18.75">
      <c r="A1" s="661" t="s">
        <v>0</v>
      </c>
      <c r="B1" s="661"/>
      <c r="C1" s="661"/>
      <c r="D1" s="661"/>
      <c r="E1" s="661"/>
      <c r="F1" s="661"/>
      <c r="G1" s="661"/>
    </row>
    <row r="2" spans="1:7" ht="18.75">
      <c r="A2" s="661" t="s">
        <v>1</v>
      </c>
      <c r="B2" s="661"/>
      <c r="C2" s="661"/>
      <c r="D2" s="661"/>
      <c r="E2" s="661"/>
      <c r="F2" s="661"/>
      <c r="G2" s="661"/>
    </row>
    <row r="3" spans="1:7" ht="18.75">
      <c r="A3" s="661" t="s">
        <v>2</v>
      </c>
      <c r="B3" s="661"/>
      <c r="C3" s="661"/>
      <c r="D3" s="661"/>
      <c r="E3" s="661"/>
      <c r="F3" s="661"/>
      <c r="G3" s="661"/>
    </row>
    <row r="4" spans="1:7" ht="36.75" customHeight="1">
      <c r="A4" s="662" t="s">
        <v>125</v>
      </c>
      <c r="B4" s="662"/>
      <c r="C4" s="662"/>
      <c r="D4" s="662"/>
      <c r="E4" s="662"/>
      <c r="F4" s="662"/>
      <c r="G4" s="662"/>
    </row>
    <row r="5" spans="1:7" s="5" customFormat="1" ht="34.5" customHeight="1">
      <c r="A5" s="3" t="s">
        <v>4</v>
      </c>
      <c r="B5" s="3"/>
      <c r="C5" s="4" t="s">
        <v>5</v>
      </c>
      <c r="D5" s="3" t="s">
        <v>6</v>
      </c>
      <c r="E5" s="4" t="s">
        <v>7</v>
      </c>
      <c r="F5" s="4" t="s">
        <v>8</v>
      </c>
      <c r="G5" s="4" t="s">
        <v>9</v>
      </c>
    </row>
    <row r="6" spans="1:7" s="5" customFormat="1" ht="56.25">
      <c r="A6" s="6"/>
      <c r="B6" s="6"/>
      <c r="C6" s="7">
        <v>21.8</v>
      </c>
      <c r="D6" s="45" t="s">
        <v>218</v>
      </c>
      <c r="E6" s="7">
        <v>224.84</v>
      </c>
      <c r="F6" s="7" t="s">
        <v>19</v>
      </c>
      <c r="G6" s="7">
        <f t="shared" ref="G6:G14" si="0">C6*E6</f>
        <v>4901.5120000000006</v>
      </c>
    </row>
    <row r="7" spans="1:7" s="5" customFormat="1" ht="37.5">
      <c r="A7" s="6">
        <v>2</v>
      </c>
      <c r="B7" s="6"/>
      <c r="C7" s="7">
        <v>3.3</v>
      </c>
      <c r="D7" s="45" t="s">
        <v>219</v>
      </c>
      <c r="E7" s="7">
        <v>301.36</v>
      </c>
      <c r="F7" s="7" t="s">
        <v>19</v>
      </c>
      <c r="G7" s="7">
        <f t="shared" si="0"/>
        <v>994.48799999999994</v>
      </c>
    </row>
    <row r="8" spans="1:7" s="5" customFormat="1" ht="18.75">
      <c r="A8" s="6">
        <v>3</v>
      </c>
      <c r="B8" s="6"/>
      <c r="C8" s="7">
        <v>1.1000000000000001</v>
      </c>
      <c r="D8" s="45" t="s">
        <v>220</v>
      </c>
      <c r="E8" s="7">
        <v>4284</v>
      </c>
      <c r="F8" s="7" t="s">
        <v>19</v>
      </c>
      <c r="G8" s="7">
        <f t="shared" si="0"/>
        <v>4712.4000000000005</v>
      </c>
    </row>
    <row r="9" spans="1:7" s="5" customFormat="1" ht="29.1" customHeight="1">
      <c r="A9" s="6"/>
      <c r="B9" s="6"/>
      <c r="C9" s="7">
        <v>4.7</v>
      </c>
      <c r="D9" s="73" t="s">
        <v>221</v>
      </c>
      <c r="E9" s="7">
        <v>7767.67</v>
      </c>
      <c r="F9" s="7" t="s">
        <v>19</v>
      </c>
      <c r="G9" s="7">
        <f t="shared" si="0"/>
        <v>36508.048999999999</v>
      </c>
    </row>
    <row r="10" spans="1:7" s="5" customFormat="1" ht="29.1" customHeight="1">
      <c r="A10" s="6"/>
      <c r="B10" s="6"/>
      <c r="C10" s="7">
        <v>2</v>
      </c>
      <c r="D10" s="12" t="s">
        <v>126</v>
      </c>
      <c r="E10" s="7">
        <v>7881.3</v>
      </c>
      <c r="F10" s="7" t="s">
        <v>19</v>
      </c>
      <c r="G10" s="7">
        <f t="shared" si="0"/>
        <v>15762.6</v>
      </c>
    </row>
    <row r="11" spans="1:7" s="5" customFormat="1" ht="29.1" customHeight="1">
      <c r="A11" s="6"/>
      <c r="B11" s="6"/>
      <c r="C11" s="7">
        <v>2</v>
      </c>
      <c r="D11" s="12" t="s">
        <v>127</v>
      </c>
      <c r="E11" s="7">
        <v>8105.15</v>
      </c>
      <c r="F11" s="7" t="s">
        <v>19</v>
      </c>
      <c r="G11" s="7">
        <f t="shared" si="0"/>
        <v>16210.3</v>
      </c>
    </row>
    <row r="12" spans="1:7" s="5" customFormat="1" ht="29.1" customHeight="1">
      <c r="A12" s="6"/>
      <c r="B12" s="6"/>
      <c r="C12" s="7">
        <v>2</v>
      </c>
      <c r="D12" s="12" t="s">
        <v>128</v>
      </c>
      <c r="E12" s="7">
        <v>8329</v>
      </c>
      <c r="F12" s="7" t="s">
        <v>19</v>
      </c>
      <c r="G12" s="7">
        <f t="shared" si="0"/>
        <v>16658</v>
      </c>
    </row>
    <row r="13" spans="1:7" s="5" customFormat="1" ht="29.1" customHeight="1">
      <c r="A13" s="6"/>
      <c r="B13" s="6"/>
      <c r="C13" s="7">
        <v>2.2999999999999998</v>
      </c>
      <c r="D13" s="12" t="s">
        <v>129</v>
      </c>
      <c r="E13" s="7">
        <v>8552.85</v>
      </c>
      <c r="F13" s="7" t="s">
        <v>19</v>
      </c>
      <c r="G13" s="7">
        <f t="shared" si="0"/>
        <v>19671.555</v>
      </c>
    </row>
    <row r="14" spans="1:7" s="5" customFormat="1" ht="29.1" customHeight="1">
      <c r="A14" s="6"/>
      <c r="B14" s="6"/>
      <c r="C14" s="7">
        <v>6.7</v>
      </c>
      <c r="D14" s="12" t="s">
        <v>130</v>
      </c>
      <c r="E14" s="7">
        <v>8776.7000000000007</v>
      </c>
      <c r="F14" s="7" t="s">
        <v>19</v>
      </c>
      <c r="G14" s="7">
        <f t="shared" si="0"/>
        <v>58803.890000000007</v>
      </c>
    </row>
    <row r="15" spans="1:7" s="5" customFormat="1" ht="262.5">
      <c r="A15" s="6">
        <v>5</v>
      </c>
      <c r="B15" s="6"/>
      <c r="C15" s="7"/>
      <c r="D15" s="48" t="s">
        <v>131</v>
      </c>
      <c r="E15" s="7"/>
      <c r="F15" s="7"/>
      <c r="G15" s="7"/>
    </row>
    <row r="16" spans="1:7" s="5" customFormat="1" ht="45.95" customHeight="1">
      <c r="A16" s="6"/>
      <c r="B16" s="6"/>
      <c r="C16" s="7">
        <v>11.3</v>
      </c>
      <c r="D16" s="48" t="s">
        <v>132</v>
      </c>
      <c r="E16" s="7">
        <v>804.89</v>
      </c>
      <c r="F16" s="7" t="s">
        <v>12</v>
      </c>
      <c r="G16" s="7">
        <f t="shared" ref="G16:G24" si="1">C16*E16</f>
        <v>9095.2569999999996</v>
      </c>
    </row>
    <row r="17" spans="1:7" s="5" customFormat="1" ht="56.25">
      <c r="A17" s="6"/>
      <c r="B17" s="6"/>
      <c r="C17" s="7">
        <v>55.4</v>
      </c>
      <c r="D17" s="48" t="s">
        <v>109</v>
      </c>
      <c r="E17" s="7">
        <v>900.96</v>
      </c>
      <c r="F17" s="7" t="s">
        <v>12</v>
      </c>
      <c r="G17" s="7">
        <f t="shared" si="1"/>
        <v>49913.184000000001</v>
      </c>
    </row>
    <row r="18" spans="1:7" s="5" customFormat="1" ht="75">
      <c r="A18" s="6"/>
      <c r="B18" s="6"/>
      <c r="C18" s="7">
        <v>58.6</v>
      </c>
      <c r="D18" s="48" t="s">
        <v>133</v>
      </c>
      <c r="E18" s="7">
        <v>1081.1500000000001</v>
      </c>
      <c r="F18" s="7" t="s">
        <v>12</v>
      </c>
      <c r="G18" s="7">
        <f t="shared" si="1"/>
        <v>63355.390000000007</v>
      </c>
    </row>
    <row r="19" spans="1:7" s="5" customFormat="1" ht="36.950000000000003" customHeight="1">
      <c r="A19" s="6"/>
      <c r="B19" s="6"/>
      <c r="C19" s="7">
        <v>31.7</v>
      </c>
      <c r="D19" s="12" t="s">
        <v>134</v>
      </c>
      <c r="E19" s="7">
        <v>991.06</v>
      </c>
      <c r="F19" s="7" t="s">
        <v>12</v>
      </c>
      <c r="G19" s="7">
        <f t="shared" si="1"/>
        <v>31416.601999999999</v>
      </c>
    </row>
    <row r="20" spans="1:7" s="5" customFormat="1" ht="93.75">
      <c r="A20" s="6">
        <v>6</v>
      </c>
      <c r="B20" s="6"/>
      <c r="C20" s="7">
        <v>1.3</v>
      </c>
      <c r="D20" s="44" t="s">
        <v>135</v>
      </c>
      <c r="E20" s="7">
        <v>81223.8</v>
      </c>
      <c r="F20" s="7" t="s">
        <v>22</v>
      </c>
      <c r="G20" s="7">
        <f t="shared" si="1"/>
        <v>105590.94</v>
      </c>
    </row>
    <row r="21" spans="1:7" s="5" customFormat="1" ht="187.5">
      <c r="A21" s="6">
        <v>7</v>
      </c>
      <c r="B21" s="6"/>
      <c r="C21" s="7">
        <v>1.3</v>
      </c>
      <c r="D21" s="44" t="s">
        <v>136</v>
      </c>
      <c r="E21" s="7">
        <v>4570</v>
      </c>
      <c r="F21" s="7" t="s">
        <v>22</v>
      </c>
      <c r="G21" s="7">
        <f t="shared" si="1"/>
        <v>5941</v>
      </c>
    </row>
    <row r="22" spans="1:7" s="5" customFormat="1" ht="93.75">
      <c r="A22" s="6">
        <v>8</v>
      </c>
      <c r="B22" s="6"/>
      <c r="C22" s="7">
        <v>103.2</v>
      </c>
      <c r="D22" s="45" t="s">
        <v>17</v>
      </c>
      <c r="E22" s="7">
        <v>228.32</v>
      </c>
      <c r="F22" s="7" t="s">
        <v>12</v>
      </c>
      <c r="G22" s="7">
        <f t="shared" si="1"/>
        <v>23562.624</v>
      </c>
    </row>
    <row r="23" spans="1:7" s="5" customFormat="1" ht="93.75">
      <c r="A23" s="6">
        <v>9</v>
      </c>
      <c r="B23" s="6"/>
      <c r="C23" s="7">
        <v>18.399999999999999</v>
      </c>
      <c r="D23" s="44" t="s">
        <v>137</v>
      </c>
      <c r="E23" s="7">
        <v>252.8</v>
      </c>
      <c r="F23" s="7" t="s">
        <v>12</v>
      </c>
      <c r="G23" s="7">
        <f t="shared" si="1"/>
        <v>4651.5199999999995</v>
      </c>
    </row>
    <row r="24" spans="1:7" s="5" customFormat="1" ht="112.5">
      <c r="A24" s="6">
        <v>10</v>
      </c>
      <c r="B24" s="6"/>
      <c r="C24" s="7">
        <v>13.4</v>
      </c>
      <c r="D24" s="45" t="s">
        <v>138</v>
      </c>
      <c r="E24" s="7">
        <v>266.16000000000003</v>
      </c>
      <c r="F24" s="7" t="s">
        <v>12</v>
      </c>
      <c r="G24" s="7">
        <f t="shared" si="1"/>
        <v>3566.5440000000003</v>
      </c>
    </row>
    <row r="25" spans="1:7" s="5" customFormat="1" ht="165.95" customHeight="1">
      <c r="A25" s="6">
        <v>11</v>
      </c>
      <c r="B25" s="6"/>
      <c r="C25" s="7"/>
      <c r="D25" s="44" t="s">
        <v>139</v>
      </c>
      <c r="E25" s="7"/>
      <c r="F25" s="7"/>
      <c r="G25" s="7"/>
    </row>
    <row r="26" spans="1:7" s="5" customFormat="1" ht="33" customHeight="1">
      <c r="A26" s="6"/>
      <c r="B26" s="6"/>
      <c r="C26" s="7">
        <v>22.7</v>
      </c>
      <c r="D26" s="74" t="s">
        <v>140</v>
      </c>
      <c r="E26" s="7">
        <v>1299.5</v>
      </c>
      <c r="F26" s="7" t="s">
        <v>40</v>
      </c>
      <c r="G26" s="7">
        <f t="shared" ref="G26:G35" si="2">C26*E26</f>
        <v>29498.649999999998</v>
      </c>
    </row>
    <row r="27" spans="1:7" s="5" customFormat="1" ht="37.5">
      <c r="A27" s="6">
        <v>12</v>
      </c>
      <c r="B27" s="6"/>
      <c r="C27" s="7">
        <v>23.5</v>
      </c>
      <c r="D27" s="45" t="s">
        <v>222</v>
      </c>
      <c r="E27" s="7">
        <v>1825</v>
      </c>
      <c r="F27" s="7">
        <v>0</v>
      </c>
      <c r="G27" s="7">
        <f t="shared" si="2"/>
        <v>42887.5</v>
      </c>
    </row>
    <row r="28" spans="1:7" s="5" customFormat="1" ht="66.95" customHeight="1">
      <c r="A28" s="6">
        <v>13</v>
      </c>
      <c r="B28" s="6"/>
      <c r="C28" s="7">
        <v>456.75</v>
      </c>
      <c r="D28" s="45" t="s">
        <v>223</v>
      </c>
      <c r="E28" s="7">
        <v>62.6</v>
      </c>
      <c r="F28" s="7" t="s">
        <v>141</v>
      </c>
      <c r="G28" s="7">
        <f t="shared" si="2"/>
        <v>28592.55</v>
      </c>
    </row>
    <row r="29" spans="1:7" s="5" customFormat="1" ht="18.75">
      <c r="A29" s="6">
        <v>14</v>
      </c>
      <c r="B29" s="6"/>
      <c r="C29" s="7">
        <v>13.05</v>
      </c>
      <c r="D29" s="45" t="s">
        <v>224</v>
      </c>
      <c r="E29" s="7">
        <v>133.44</v>
      </c>
      <c r="F29" s="7" t="s">
        <v>12</v>
      </c>
      <c r="G29" s="7">
        <f t="shared" si="2"/>
        <v>1741.3920000000001</v>
      </c>
    </row>
    <row r="30" spans="1:7" s="5" customFormat="1" ht="187.5">
      <c r="A30" s="6">
        <v>15</v>
      </c>
      <c r="B30" s="6"/>
      <c r="C30" s="7">
        <v>0.46</v>
      </c>
      <c r="D30" s="75" t="s">
        <v>143</v>
      </c>
      <c r="E30" s="7">
        <v>2767.25</v>
      </c>
      <c r="F30" s="7" t="s">
        <v>22</v>
      </c>
      <c r="G30" s="7">
        <f t="shared" si="2"/>
        <v>1272.9349999999999</v>
      </c>
    </row>
    <row r="31" spans="1:7" s="5" customFormat="1" ht="37.5">
      <c r="A31" s="6">
        <v>16</v>
      </c>
      <c r="B31" s="6"/>
      <c r="C31" s="7">
        <v>124.2</v>
      </c>
      <c r="D31" s="43" t="s">
        <v>225</v>
      </c>
      <c r="E31" s="7">
        <v>222.05</v>
      </c>
      <c r="F31" s="7" t="s">
        <v>12</v>
      </c>
      <c r="G31" s="7">
        <f t="shared" si="2"/>
        <v>27578.61</v>
      </c>
    </row>
    <row r="32" spans="1:7" s="5" customFormat="1" ht="56.25">
      <c r="A32" s="6">
        <v>17</v>
      </c>
      <c r="B32" s="6"/>
      <c r="C32" s="7">
        <v>1</v>
      </c>
      <c r="D32" s="29" t="s">
        <v>226</v>
      </c>
      <c r="E32" s="7">
        <v>28899</v>
      </c>
      <c r="F32" s="7" t="s">
        <v>144</v>
      </c>
      <c r="G32" s="7">
        <f t="shared" si="2"/>
        <v>28899</v>
      </c>
    </row>
    <row r="33" spans="1:17" s="5" customFormat="1" ht="75">
      <c r="A33" s="6"/>
      <c r="B33" s="6"/>
      <c r="C33" s="7">
        <v>1</v>
      </c>
      <c r="D33" s="29" t="s">
        <v>227</v>
      </c>
      <c r="E33" s="7">
        <v>10051.1</v>
      </c>
      <c r="F33" s="7" t="s">
        <v>144</v>
      </c>
      <c r="G33" s="7">
        <f t="shared" si="2"/>
        <v>10051.1</v>
      </c>
    </row>
    <row r="34" spans="1:17" s="5" customFormat="1" ht="37.5">
      <c r="A34" s="6">
        <v>19</v>
      </c>
      <c r="B34" s="6"/>
      <c r="C34" s="7">
        <v>1</v>
      </c>
      <c r="D34" s="43" t="s">
        <v>228</v>
      </c>
      <c r="E34" s="7">
        <v>14095</v>
      </c>
      <c r="F34" s="7" t="s">
        <v>32</v>
      </c>
      <c r="G34" s="7">
        <f t="shared" si="2"/>
        <v>14095</v>
      </c>
    </row>
    <row r="35" spans="1:17" s="5" customFormat="1" ht="56.25">
      <c r="A35" s="6">
        <v>20</v>
      </c>
      <c r="B35" s="6"/>
      <c r="C35" s="7">
        <v>25</v>
      </c>
      <c r="D35" s="76" t="s">
        <v>145</v>
      </c>
      <c r="E35" s="7">
        <v>125</v>
      </c>
      <c r="F35" s="7" t="s">
        <v>40</v>
      </c>
      <c r="G35" s="7">
        <f t="shared" si="2"/>
        <v>3125</v>
      </c>
      <c r="K35" s="5" t="s">
        <v>146</v>
      </c>
    </row>
    <row r="36" spans="1:17" s="69" customFormat="1" ht="29.1" customHeight="1">
      <c r="A36" s="77"/>
      <c r="B36" s="77"/>
      <c r="C36" s="78"/>
      <c r="D36" s="50" t="s">
        <v>110</v>
      </c>
      <c r="E36" s="52"/>
      <c r="F36" s="79"/>
      <c r="G36" s="52">
        <f>SUM(G6:G35)</f>
        <v>659057.59200000018</v>
      </c>
      <c r="I36" s="80"/>
    </row>
    <row r="37" spans="1:17" ht="29.1" customHeight="1">
      <c r="A37" s="49">
        <v>21</v>
      </c>
      <c r="B37" s="49"/>
      <c r="C37" s="21"/>
      <c r="D37" s="54" t="s">
        <v>111</v>
      </c>
      <c r="E37" s="51"/>
      <c r="F37" s="55"/>
      <c r="G37" s="56">
        <f>G36*12%</f>
        <v>79086.911040000021</v>
      </c>
      <c r="I37" s="2">
        <f>G36*12%</f>
        <v>79086.911040000021</v>
      </c>
      <c r="Q37" s="2" t="str">
        <f>LOWER(K35)</f>
        <v xml:space="preserve"> pvc insulated and sheathed 3 core flat type copper cable conforming to is 694/1990 and as amended thereafter</v>
      </c>
    </row>
    <row r="38" spans="1:17" ht="29.1" customHeight="1">
      <c r="A38" s="49"/>
      <c r="B38" s="49"/>
      <c r="C38" s="21"/>
      <c r="D38" s="54" t="s">
        <v>112</v>
      </c>
      <c r="E38" s="51"/>
      <c r="F38" s="55"/>
      <c r="G38" s="56">
        <f>G36*6%</f>
        <v>39543.45552000001</v>
      </c>
    </row>
    <row r="39" spans="1:17" s="69" customFormat="1" ht="29.1" customHeight="1">
      <c r="A39" s="77"/>
      <c r="B39" s="77"/>
      <c r="C39" s="78"/>
      <c r="D39" s="50" t="s">
        <v>147</v>
      </c>
      <c r="E39" s="52"/>
      <c r="F39" s="81"/>
      <c r="G39" s="57">
        <f>SUM(G36:G38)</f>
        <v>777687.95856000017</v>
      </c>
      <c r="I39" s="69">
        <f>G36*6%</f>
        <v>39543.45552000001</v>
      </c>
    </row>
    <row r="40" spans="1:17" ht="18.75">
      <c r="E40" s="665"/>
      <c r="F40" s="666"/>
      <c r="G40" s="57"/>
      <c r="H40" s="82" t="e">
        <f>G40-#REF!</f>
        <v>#REF!</v>
      </c>
    </row>
    <row r="44" spans="1:17" s="69" customFormat="1">
      <c r="A44" s="66"/>
      <c r="B44" s="66"/>
      <c r="C44" s="68" t="s">
        <v>123</v>
      </c>
      <c r="D44" s="67" t="s">
        <v>124</v>
      </c>
      <c r="E44" s="68"/>
      <c r="F44" s="68"/>
      <c r="G44" s="68"/>
    </row>
  </sheetData>
  <mergeCells count="5">
    <mergeCell ref="A1:G1"/>
    <mergeCell ref="A2:G2"/>
    <mergeCell ref="A3:G3"/>
    <mergeCell ref="A4:G4"/>
    <mergeCell ref="E40:F40"/>
  </mergeCells>
  <printOptions horizontalCentered="1"/>
  <pageMargins left="0.35433070866141736" right="0.35433070866141736" top="0.24" bottom="0.31" header="0.19685039370078741" footer="0.19685039370078741"/>
  <pageSetup paperSize="9" scale="67" fitToHeight="10" orientation="portrait" r:id="rId1"/>
  <headerFooter alignWithMargins="0">
    <oddHeader>&amp;L&amp;10&amp;F</oddHeader>
    <oddFooter>&amp;CPage &amp;P of &amp;N</oddFooter>
  </headerFooter>
</worksheet>
</file>

<file path=xl/worksheets/sheet3.xml><?xml version="1.0" encoding="utf-8"?>
<worksheet xmlns="http://schemas.openxmlformats.org/spreadsheetml/2006/main" xmlns:r="http://schemas.openxmlformats.org/officeDocument/2006/relationships">
  <dimension ref="A1:M121"/>
  <sheetViews>
    <sheetView view="pageBreakPreview" zoomScale="87" zoomScaleSheetLayoutView="87" workbookViewId="0">
      <selection activeCell="F104" sqref="F104"/>
    </sheetView>
  </sheetViews>
  <sheetFormatPr defaultColWidth="9.140625" defaultRowHeight="18.75"/>
  <cols>
    <col min="1" max="1" width="5.140625" style="98" customWidth="1"/>
    <col min="2" max="2" width="9.7109375" style="98" customWidth="1"/>
    <col min="3" max="3" width="10.42578125" style="99" customWidth="1"/>
    <col min="4" max="4" width="36.7109375" style="98" customWidth="1"/>
    <col min="5" max="5" width="13" style="100" bestFit="1" customWidth="1"/>
    <col min="6" max="6" width="7.7109375" style="100" customWidth="1"/>
    <col min="7" max="7" width="15" style="100" customWidth="1"/>
    <col min="8" max="8" width="14.7109375" style="89" bestFit="1" customWidth="1"/>
    <col min="9" max="9" width="13.28515625" style="89" bestFit="1" customWidth="1"/>
    <col min="10" max="256" width="9.140625" style="89"/>
    <col min="257" max="257" width="5" style="89" customWidth="1"/>
    <col min="258" max="258" width="7.42578125" style="89" customWidth="1"/>
    <col min="259" max="259" width="5.140625" style="89" customWidth="1"/>
    <col min="260" max="260" width="58.28515625" style="89" customWidth="1"/>
    <col min="261" max="261" width="12.140625" style="89" customWidth="1"/>
    <col min="262" max="262" width="6.42578125" style="89" customWidth="1"/>
    <col min="263" max="263" width="14.85546875" style="89" customWidth="1"/>
    <col min="264" max="512" width="9.140625" style="89"/>
    <col min="513" max="513" width="5" style="89" customWidth="1"/>
    <col min="514" max="514" width="7.42578125" style="89" customWidth="1"/>
    <col min="515" max="515" width="5.140625" style="89" customWidth="1"/>
    <col min="516" max="516" width="58.28515625" style="89" customWidth="1"/>
    <col min="517" max="517" width="12.140625" style="89" customWidth="1"/>
    <col min="518" max="518" width="6.42578125" style="89" customWidth="1"/>
    <col min="519" max="519" width="14.85546875" style="89" customWidth="1"/>
    <col min="520" max="768" width="9.140625" style="89"/>
    <col min="769" max="769" width="5" style="89" customWidth="1"/>
    <col min="770" max="770" width="7.42578125" style="89" customWidth="1"/>
    <col min="771" max="771" width="5.140625" style="89" customWidth="1"/>
    <col min="772" max="772" width="58.28515625" style="89" customWidth="1"/>
    <col min="773" max="773" width="12.140625" style="89" customWidth="1"/>
    <col min="774" max="774" width="6.42578125" style="89" customWidth="1"/>
    <col min="775" max="775" width="14.85546875" style="89" customWidth="1"/>
    <col min="776" max="1024" width="9.140625" style="89"/>
    <col min="1025" max="1025" width="5" style="89" customWidth="1"/>
    <col min="1026" max="1026" width="7.42578125" style="89" customWidth="1"/>
    <col min="1027" max="1027" width="5.140625" style="89" customWidth="1"/>
    <col min="1028" max="1028" width="58.28515625" style="89" customWidth="1"/>
    <col min="1029" max="1029" width="12.140625" style="89" customWidth="1"/>
    <col min="1030" max="1030" width="6.42578125" style="89" customWidth="1"/>
    <col min="1031" max="1031" width="14.85546875" style="89" customWidth="1"/>
    <col min="1032" max="1280" width="9.140625" style="89"/>
    <col min="1281" max="1281" width="5" style="89" customWidth="1"/>
    <col min="1282" max="1282" width="7.42578125" style="89" customWidth="1"/>
    <col min="1283" max="1283" width="5.140625" style="89" customWidth="1"/>
    <col min="1284" max="1284" width="58.28515625" style="89" customWidth="1"/>
    <col min="1285" max="1285" width="12.140625" style="89" customWidth="1"/>
    <col min="1286" max="1286" width="6.42578125" style="89" customWidth="1"/>
    <col min="1287" max="1287" width="14.85546875" style="89" customWidth="1"/>
    <col min="1288" max="1536" width="9.140625" style="89"/>
    <col min="1537" max="1537" width="5" style="89" customWidth="1"/>
    <col min="1538" max="1538" width="7.42578125" style="89" customWidth="1"/>
    <col min="1539" max="1539" width="5.140625" style="89" customWidth="1"/>
    <col min="1540" max="1540" width="58.28515625" style="89" customWidth="1"/>
    <col min="1541" max="1541" width="12.140625" style="89" customWidth="1"/>
    <col min="1542" max="1542" width="6.42578125" style="89" customWidth="1"/>
    <col min="1543" max="1543" width="14.85546875" style="89" customWidth="1"/>
    <col min="1544" max="1792" width="9.140625" style="89"/>
    <col min="1793" max="1793" width="5" style="89" customWidth="1"/>
    <col min="1794" max="1794" width="7.42578125" style="89" customWidth="1"/>
    <col min="1795" max="1795" width="5.140625" style="89" customWidth="1"/>
    <col min="1796" max="1796" width="58.28515625" style="89" customWidth="1"/>
    <col min="1797" max="1797" width="12.140625" style="89" customWidth="1"/>
    <col min="1798" max="1798" width="6.42578125" style="89" customWidth="1"/>
    <col min="1799" max="1799" width="14.85546875" style="89" customWidth="1"/>
    <col min="1800" max="2048" width="9.140625" style="89"/>
    <col min="2049" max="2049" width="5" style="89" customWidth="1"/>
    <col min="2050" max="2050" width="7.42578125" style="89" customWidth="1"/>
    <col min="2051" max="2051" width="5.140625" style="89" customWidth="1"/>
    <col min="2052" max="2052" width="58.28515625" style="89" customWidth="1"/>
    <col min="2053" max="2053" width="12.140625" style="89" customWidth="1"/>
    <col min="2054" max="2054" width="6.42578125" style="89" customWidth="1"/>
    <col min="2055" max="2055" width="14.85546875" style="89" customWidth="1"/>
    <col min="2056" max="2304" width="9.140625" style="89"/>
    <col min="2305" max="2305" width="5" style="89" customWidth="1"/>
    <col min="2306" max="2306" width="7.42578125" style="89" customWidth="1"/>
    <col min="2307" max="2307" width="5.140625" style="89" customWidth="1"/>
    <col min="2308" max="2308" width="58.28515625" style="89" customWidth="1"/>
    <col min="2309" max="2309" width="12.140625" style="89" customWidth="1"/>
    <col min="2310" max="2310" width="6.42578125" style="89" customWidth="1"/>
    <col min="2311" max="2311" width="14.85546875" style="89" customWidth="1"/>
    <col min="2312" max="2560" width="9.140625" style="89"/>
    <col min="2561" max="2561" width="5" style="89" customWidth="1"/>
    <col min="2562" max="2562" width="7.42578125" style="89" customWidth="1"/>
    <col min="2563" max="2563" width="5.140625" style="89" customWidth="1"/>
    <col min="2564" max="2564" width="58.28515625" style="89" customWidth="1"/>
    <col min="2565" max="2565" width="12.140625" style="89" customWidth="1"/>
    <col min="2566" max="2566" width="6.42578125" style="89" customWidth="1"/>
    <col min="2567" max="2567" width="14.85546875" style="89" customWidth="1"/>
    <col min="2568" max="2816" width="9.140625" style="89"/>
    <col min="2817" max="2817" width="5" style="89" customWidth="1"/>
    <col min="2818" max="2818" width="7.42578125" style="89" customWidth="1"/>
    <col min="2819" max="2819" width="5.140625" style="89" customWidth="1"/>
    <col min="2820" max="2820" width="58.28515625" style="89" customWidth="1"/>
    <col min="2821" max="2821" width="12.140625" style="89" customWidth="1"/>
    <col min="2822" max="2822" width="6.42578125" style="89" customWidth="1"/>
    <col min="2823" max="2823" width="14.85546875" style="89" customWidth="1"/>
    <col min="2824" max="3072" width="9.140625" style="89"/>
    <col min="3073" max="3073" width="5" style="89" customWidth="1"/>
    <col min="3074" max="3074" width="7.42578125" style="89" customWidth="1"/>
    <col min="3075" max="3075" width="5.140625" style="89" customWidth="1"/>
    <col min="3076" max="3076" width="58.28515625" style="89" customWidth="1"/>
    <col min="3077" max="3077" width="12.140625" style="89" customWidth="1"/>
    <col min="3078" max="3078" width="6.42578125" style="89" customWidth="1"/>
    <col min="3079" max="3079" width="14.85546875" style="89" customWidth="1"/>
    <col min="3080" max="3328" width="9.140625" style="89"/>
    <col min="3329" max="3329" width="5" style="89" customWidth="1"/>
    <col min="3330" max="3330" width="7.42578125" style="89" customWidth="1"/>
    <col min="3331" max="3331" width="5.140625" style="89" customWidth="1"/>
    <col min="3332" max="3332" width="58.28515625" style="89" customWidth="1"/>
    <col min="3333" max="3333" width="12.140625" style="89" customWidth="1"/>
    <col min="3334" max="3334" width="6.42578125" style="89" customWidth="1"/>
    <col min="3335" max="3335" width="14.85546875" style="89" customWidth="1"/>
    <col min="3336" max="3584" width="9.140625" style="89"/>
    <col min="3585" max="3585" width="5" style="89" customWidth="1"/>
    <col min="3586" max="3586" width="7.42578125" style="89" customWidth="1"/>
    <col min="3587" max="3587" width="5.140625" style="89" customWidth="1"/>
    <col min="3588" max="3588" width="58.28515625" style="89" customWidth="1"/>
    <col min="3589" max="3589" width="12.140625" style="89" customWidth="1"/>
    <col min="3590" max="3590" width="6.42578125" style="89" customWidth="1"/>
    <col min="3591" max="3591" width="14.85546875" style="89" customWidth="1"/>
    <col min="3592" max="3840" width="9.140625" style="89"/>
    <col min="3841" max="3841" width="5" style="89" customWidth="1"/>
    <col min="3842" max="3842" width="7.42578125" style="89" customWidth="1"/>
    <col min="3843" max="3843" width="5.140625" style="89" customWidth="1"/>
    <col min="3844" max="3844" width="58.28515625" style="89" customWidth="1"/>
    <col min="3845" max="3845" width="12.140625" style="89" customWidth="1"/>
    <col min="3846" max="3846" width="6.42578125" style="89" customWidth="1"/>
    <col min="3847" max="3847" width="14.85546875" style="89" customWidth="1"/>
    <col min="3848" max="4096" width="9.140625" style="89"/>
    <col min="4097" max="4097" width="5" style="89" customWidth="1"/>
    <col min="4098" max="4098" width="7.42578125" style="89" customWidth="1"/>
    <col min="4099" max="4099" width="5.140625" style="89" customWidth="1"/>
    <col min="4100" max="4100" width="58.28515625" style="89" customWidth="1"/>
    <col min="4101" max="4101" width="12.140625" style="89" customWidth="1"/>
    <col min="4102" max="4102" width="6.42578125" style="89" customWidth="1"/>
    <col min="4103" max="4103" width="14.85546875" style="89" customWidth="1"/>
    <col min="4104" max="4352" width="9.140625" style="89"/>
    <col min="4353" max="4353" width="5" style="89" customWidth="1"/>
    <col min="4354" max="4354" width="7.42578125" style="89" customWidth="1"/>
    <col min="4355" max="4355" width="5.140625" style="89" customWidth="1"/>
    <col min="4356" max="4356" width="58.28515625" style="89" customWidth="1"/>
    <col min="4357" max="4357" width="12.140625" style="89" customWidth="1"/>
    <col min="4358" max="4358" width="6.42578125" style="89" customWidth="1"/>
    <col min="4359" max="4359" width="14.85546875" style="89" customWidth="1"/>
    <col min="4360" max="4608" width="9.140625" style="89"/>
    <col min="4609" max="4609" width="5" style="89" customWidth="1"/>
    <col min="4610" max="4610" width="7.42578125" style="89" customWidth="1"/>
    <col min="4611" max="4611" width="5.140625" style="89" customWidth="1"/>
    <col min="4612" max="4612" width="58.28515625" style="89" customWidth="1"/>
    <col min="4613" max="4613" width="12.140625" style="89" customWidth="1"/>
    <col min="4614" max="4614" width="6.42578125" style="89" customWidth="1"/>
    <col min="4615" max="4615" width="14.85546875" style="89" customWidth="1"/>
    <col min="4616" max="4864" width="9.140625" style="89"/>
    <col min="4865" max="4865" width="5" style="89" customWidth="1"/>
    <col min="4866" max="4866" width="7.42578125" style="89" customWidth="1"/>
    <col min="4867" max="4867" width="5.140625" style="89" customWidth="1"/>
    <col min="4868" max="4868" width="58.28515625" style="89" customWidth="1"/>
    <col min="4869" max="4869" width="12.140625" style="89" customWidth="1"/>
    <col min="4870" max="4870" width="6.42578125" style="89" customWidth="1"/>
    <col min="4871" max="4871" width="14.85546875" style="89" customWidth="1"/>
    <col min="4872" max="5120" width="9.140625" style="89"/>
    <col min="5121" max="5121" width="5" style="89" customWidth="1"/>
    <col min="5122" max="5122" width="7.42578125" style="89" customWidth="1"/>
    <col min="5123" max="5123" width="5.140625" style="89" customWidth="1"/>
    <col min="5124" max="5124" width="58.28515625" style="89" customWidth="1"/>
    <col min="5125" max="5125" width="12.140625" style="89" customWidth="1"/>
    <col min="5126" max="5126" width="6.42578125" style="89" customWidth="1"/>
    <col min="5127" max="5127" width="14.85546875" style="89" customWidth="1"/>
    <col min="5128" max="5376" width="9.140625" style="89"/>
    <col min="5377" max="5377" width="5" style="89" customWidth="1"/>
    <col min="5378" max="5378" width="7.42578125" style="89" customWidth="1"/>
    <col min="5379" max="5379" width="5.140625" style="89" customWidth="1"/>
    <col min="5380" max="5380" width="58.28515625" style="89" customWidth="1"/>
    <col min="5381" max="5381" width="12.140625" style="89" customWidth="1"/>
    <col min="5382" max="5382" width="6.42578125" style="89" customWidth="1"/>
    <col min="5383" max="5383" width="14.85546875" style="89" customWidth="1"/>
    <col min="5384" max="5632" width="9.140625" style="89"/>
    <col min="5633" max="5633" width="5" style="89" customWidth="1"/>
    <col min="5634" max="5634" width="7.42578125" style="89" customWidth="1"/>
    <col min="5635" max="5635" width="5.140625" style="89" customWidth="1"/>
    <col min="5636" max="5636" width="58.28515625" style="89" customWidth="1"/>
    <col min="5637" max="5637" width="12.140625" style="89" customWidth="1"/>
    <col min="5638" max="5638" width="6.42578125" style="89" customWidth="1"/>
    <col min="5639" max="5639" width="14.85546875" style="89" customWidth="1"/>
    <col min="5640" max="5888" width="9.140625" style="89"/>
    <col min="5889" max="5889" width="5" style="89" customWidth="1"/>
    <col min="5890" max="5890" width="7.42578125" style="89" customWidth="1"/>
    <col min="5891" max="5891" width="5.140625" style="89" customWidth="1"/>
    <col min="5892" max="5892" width="58.28515625" style="89" customWidth="1"/>
    <col min="5893" max="5893" width="12.140625" style="89" customWidth="1"/>
    <col min="5894" max="5894" width="6.42578125" style="89" customWidth="1"/>
    <col min="5895" max="5895" width="14.85546875" style="89" customWidth="1"/>
    <col min="5896" max="6144" width="9.140625" style="89"/>
    <col min="6145" max="6145" width="5" style="89" customWidth="1"/>
    <col min="6146" max="6146" width="7.42578125" style="89" customWidth="1"/>
    <col min="6147" max="6147" width="5.140625" style="89" customWidth="1"/>
    <col min="6148" max="6148" width="58.28515625" style="89" customWidth="1"/>
    <col min="6149" max="6149" width="12.140625" style="89" customWidth="1"/>
    <col min="6150" max="6150" width="6.42578125" style="89" customWidth="1"/>
    <col min="6151" max="6151" width="14.85546875" style="89" customWidth="1"/>
    <col min="6152" max="6400" width="9.140625" style="89"/>
    <col min="6401" max="6401" width="5" style="89" customWidth="1"/>
    <col min="6402" max="6402" width="7.42578125" style="89" customWidth="1"/>
    <col min="6403" max="6403" width="5.140625" style="89" customWidth="1"/>
    <col min="6404" max="6404" width="58.28515625" style="89" customWidth="1"/>
    <col min="6405" max="6405" width="12.140625" style="89" customWidth="1"/>
    <col min="6406" max="6406" width="6.42578125" style="89" customWidth="1"/>
    <col min="6407" max="6407" width="14.85546875" style="89" customWidth="1"/>
    <col min="6408" max="6656" width="9.140625" style="89"/>
    <col min="6657" max="6657" width="5" style="89" customWidth="1"/>
    <col min="6658" max="6658" width="7.42578125" style="89" customWidth="1"/>
    <col min="6659" max="6659" width="5.140625" style="89" customWidth="1"/>
    <col min="6660" max="6660" width="58.28515625" style="89" customWidth="1"/>
    <col min="6661" max="6661" width="12.140625" style="89" customWidth="1"/>
    <col min="6662" max="6662" width="6.42578125" style="89" customWidth="1"/>
    <col min="6663" max="6663" width="14.85546875" style="89" customWidth="1"/>
    <col min="6664" max="6912" width="9.140625" style="89"/>
    <col min="6913" max="6913" width="5" style="89" customWidth="1"/>
    <col min="6914" max="6914" width="7.42578125" style="89" customWidth="1"/>
    <col min="6915" max="6915" width="5.140625" style="89" customWidth="1"/>
    <col min="6916" max="6916" width="58.28515625" style="89" customWidth="1"/>
    <col min="6917" max="6917" width="12.140625" style="89" customWidth="1"/>
    <col min="6918" max="6918" width="6.42578125" style="89" customWidth="1"/>
    <col min="6919" max="6919" width="14.85546875" style="89" customWidth="1"/>
    <col min="6920" max="7168" width="9.140625" style="89"/>
    <col min="7169" max="7169" width="5" style="89" customWidth="1"/>
    <col min="7170" max="7170" width="7.42578125" style="89" customWidth="1"/>
    <col min="7171" max="7171" width="5.140625" style="89" customWidth="1"/>
    <col min="7172" max="7172" width="58.28515625" style="89" customWidth="1"/>
    <col min="7173" max="7173" width="12.140625" style="89" customWidth="1"/>
    <col min="7174" max="7174" width="6.42578125" style="89" customWidth="1"/>
    <col min="7175" max="7175" width="14.85546875" style="89" customWidth="1"/>
    <col min="7176" max="7424" width="9.140625" style="89"/>
    <col min="7425" max="7425" width="5" style="89" customWidth="1"/>
    <col min="7426" max="7426" width="7.42578125" style="89" customWidth="1"/>
    <col min="7427" max="7427" width="5.140625" style="89" customWidth="1"/>
    <col min="7428" max="7428" width="58.28515625" style="89" customWidth="1"/>
    <col min="7429" max="7429" width="12.140625" style="89" customWidth="1"/>
    <col min="7430" max="7430" width="6.42578125" style="89" customWidth="1"/>
    <col min="7431" max="7431" width="14.85546875" style="89" customWidth="1"/>
    <col min="7432" max="7680" width="9.140625" style="89"/>
    <col min="7681" max="7681" width="5" style="89" customWidth="1"/>
    <col min="7682" max="7682" width="7.42578125" style="89" customWidth="1"/>
    <col min="7683" max="7683" width="5.140625" style="89" customWidth="1"/>
    <col min="7684" max="7684" width="58.28515625" style="89" customWidth="1"/>
    <col min="7685" max="7685" width="12.140625" style="89" customWidth="1"/>
    <col min="7686" max="7686" width="6.42578125" style="89" customWidth="1"/>
    <col min="7687" max="7687" width="14.85546875" style="89" customWidth="1"/>
    <col min="7688" max="7936" width="9.140625" style="89"/>
    <col min="7937" max="7937" width="5" style="89" customWidth="1"/>
    <col min="7938" max="7938" width="7.42578125" style="89" customWidth="1"/>
    <col min="7939" max="7939" width="5.140625" style="89" customWidth="1"/>
    <col min="7940" max="7940" width="58.28515625" style="89" customWidth="1"/>
    <col min="7941" max="7941" width="12.140625" style="89" customWidth="1"/>
    <col min="7942" max="7942" width="6.42578125" style="89" customWidth="1"/>
    <col min="7943" max="7943" width="14.85546875" style="89" customWidth="1"/>
    <col min="7944" max="8192" width="9.140625" style="89"/>
    <col min="8193" max="8193" width="5" style="89" customWidth="1"/>
    <col min="8194" max="8194" width="7.42578125" style="89" customWidth="1"/>
    <col min="8195" max="8195" width="5.140625" style="89" customWidth="1"/>
    <col min="8196" max="8196" width="58.28515625" style="89" customWidth="1"/>
    <col min="8197" max="8197" width="12.140625" style="89" customWidth="1"/>
    <col min="8198" max="8198" width="6.42578125" style="89" customWidth="1"/>
    <col min="8199" max="8199" width="14.85546875" style="89" customWidth="1"/>
    <col min="8200" max="8448" width="9.140625" style="89"/>
    <col min="8449" max="8449" width="5" style="89" customWidth="1"/>
    <col min="8450" max="8450" width="7.42578125" style="89" customWidth="1"/>
    <col min="8451" max="8451" width="5.140625" style="89" customWidth="1"/>
    <col min="8452" max="8452" width="58.28515625" style="89" customWidth="1"/>
    <col min="8453" max="8453" width="12.140625" style="89" customWidth="1"/>
    <col min="8454" max="8454" width="6.42578125" style="89" customWidth="1"/>
    <col min="8455" max="8455" width="14.85546875" style="89" customWidth="1"/>
    <col min="8456" max="8704" width="9.140625" style="89"/>
    <col min="8705" max="8705" width="5" style="89" customWidth="1"/>
    <col min="8706" max="8706" width="7.42578125" style="89" customWidth="1"/>
    <col min="8707" max="8707" width="5.140625" style="89" customWidth="1"/>
    <col min="8708" max="8708" width="58.28515625" style="89" customWidth="1"/>
    <col min="8709" max="8709" width="12.140625" style="89" customWidth="1"/>
    <col min="8710" max="8710" width="6.42578125" style="89" customWidth="1"/>
    <col min="8711" max="8711" width="14.85546875" style="89" customWidth="1"/>
    <col min="8712" max="8960" width="9.140625" style="89"/>
    <col min="8961" max="8961" width="5" style="89" customWidth="1"/>
    <col min="8962" max="8962" width="7.42578125" style="89" customWidth="1"/>
    <col min="8963" max="8963" width="5.140625" style="89" customWidth="1"/>
    <col min="8964" max="8964" width="58.28515625" style="89" customWidth="1"/>
    <col min="8965" max="8965" width="12.140625" style="89" customWidth="1"/>
    <col min="8966" max="8966" width="6.42578125" style="89" customWidth="1"/>
    <col min="8967" max="8967" width="14.85546875" style="89" customWidth="1"/>
    <col min="8968" max="9216" width="9.140625" style="89"/>
    <col min="9217" max="9217" width="5" style="89" customWidth="1"/>
    <col min="9218" max="9218" width="7.42578125" style="89" customWidth="1"/>
    <col min="9219" max="9219" width="5.140625" style="89" customWidth="1"/>
    <col min="9220" max="9220" width="58.28515625" style="89" customWidth="1"/>
    <col min="9221" max="9221" width="12.140625" style="89" customWidth="1"/>
    <col min="9222" max="9222" width="6.42578125" style="89" customWidth="1"/>
    <col min="9223" max="9223" width="14.85546875" style="89" customWidth="1"/>
    <col min="9224" max="9472" width="9.140625" style="89"/>
    <col min="9473" max="9473" width="5" style="89" customWidth="1"/>
    <col min="9474" max="9474" width="7.42578125" style="89" customWidth="1"/>
    <col min="9475" max="9475" width="5.140625" style="89" customWidth="1"/>
    <col min="9476" max="9476" width="58.28515625" style="89" customWidth="1"/>
    <col min="9477" max="9477" width="12.140625" style="89" customWidth="1"/>
    <col min="9478" max="9478" width="6.42578125" style="89" customWidth="1"/>
    <col min="9479" max="9479" width="14.85546875" style="89" customWidth="1"/>
    <col min="9480" max="9728" width="9.140625" style="89"/>
    <col min="9729" max="9729" width="5" style="89" customWidth="1"/>
    <col min="9730" max="9730" width="7.42578125" style="89" customWidth="1"/>
    <col min="9731" max="9731" width="5.140625" style="89" customWidth="1"/>
    <col min="9732" max="9732" width="58.28515625" style="89" customWidth="1"/>
    <col min="9733" max="9733" width="12.140625" style="89" customWidth="1"/>
    <col min="9734" max="9734" width="6.42578125" style="89" customWidth="1"/>
    <col min="9735" max="9735" width="14.85546875" style="89" customWidth="1"/>
    <col min="9736" max="9984" width="9.140625" style="89"/>
    <col min="9985" max="9985" width="5" style="89" customWidth="1"/>
    <col min="9986" max="9986" width="7.42578125" style="89" customWidth="1"/>
    <col min="9987" max="9987" width="5.140625" style="89" customWidth="1"/>
    <col min="9988" max="9988" width="58.28515625" style="89" customWidth="1"/>
    <col min="9989" max="9989" width="12.140625" style="89" customWidth="1"/>
    <col min="9990" max="9990" width="6.42578125" style="89" customWidth="1"/>
    <col min="9991" max="9991" width="14.85546875" style="89" customWidth="1"/>
    <col min="9992" max="10240" width="9.140625" style="89"/>
    <col min="10241" max="10241" width="5" style="89" customWidth="1"/>
    <col min="10242" max="10242" width="7.42578125" style="89" customWidth="1"/>
    <col min="10243" max="10243" width="5.140625" style="89" customWidth="1"/>
    <col min="10244" max="10244" width="58.28515625" style="89" customWidth="1"/>
    <col min="10245" max="10245" width="12.140625" style="89" customWidth="1"/>
    <col min="10246" max="10246" width="6.42578125" style="89" customWidth="1"/>
    <col min="10247" max="10247" width="14.85546875" style="89" customWidth="1"/>
    <col min="10248" max="10496" width="9.140625" style="89"/>
    <col min="10497" max="10497" width="5" style="89" customWidth="1"/>
    <col min="10498" max="10498" width="7.42578125" style="89" customWidth="1"/>
    <col min="10499" max="10499" width="5.140625" style="89" customWidth="1"/>
    <col min="10500" max="10500" width="58.28515625" style="89" customWidth="1"/>
    <col min="10501" max="10501" width="12.140625" style="89" customWidth="1"/>
    <col min="10502" max="10502" width="6.42578125" style="89" customWidth="1"/>
    <col min="10503" max="10503" width="14.85546875" style="89" customWidth="1"/>
    <col min="10504" max="10752" width="9.140625" style="89"/>
    <col min="10753" max="10753" width="5" style="89" customWidth="1"/>
    <col min="10754" max="10754" width="7.42578125" style="89" customWidth="1"/>
    <col min="10755" max="10755" width="5.140625" style="89" customWidth="1"/>
    <col min="10756" max="10756" width="58.28515625" style="89" customWidth="1"/>
    <col min="10757" max="10757" width="12.140625" style="89" customWidth="1"/>
    <col min="10758" max="10758" width="6.42578125" style="89" customWidth="1"/>
    <col min="10759" max="10759" width="14.85546875" style="89" customWidth="1"/>
    <col min="10760" max="11008" width="9.140625" style="89"/>
    <col min="11009" max="11009" width="5" style="89" customWidth="1"/>
    <col min="11010" max="11010" width="7.42578125" style="89" customWidth="1"/>
    <col min="11011" max="11011" width="5.140625" style="89" customWidth="1"/>
    <col min="11012" max="11012" width="58.28515625" style="89" customWidth="1"/>
    <col min="11013" max="11013" width="12.140625" style="89" customWidth="1"/>
    <col min="11014" max="11014" width="6.42578125" style="89" customWidth="1"/>
    <col min="11015" max="11015" width="14.85546875" style="89" customWidth="1"/>
    <col min="11016" max="11264" width="9.140625" style="89"/>
    <col min="11265" max="11265" width="5" style="89" customWidth="1"/>
    <col min="11266" max="11266" width="7.42578125" style="89" customWidth="1"/>
    <col min="11267" max="11267" width="5.140625" style="89" customWidth="1"/>
    <col min="11268" max="11268" width="58.28515625" style="89" customWidth="1"/>
    <col min="11269" max="11269" width="12.140625" style="89" customWidth="1"/>
    <col min="11270" max="11270" width="6.42578125" style="89" customWidth="1"/>
    <col min="11271" max="11271" width="14.85546875" style="89" customWidth="1"/>
    <col min="11272" max="11520" width="9.140625" style="89"/>
    <col min="11521" max="11521" width="5" style="89" customWidth="1"/>
    <col min="11522" max="11522" width="7.42578125" style="89" customWidth="1"/>
    <col min="11523" max="11523" width="5.140625" style="89" customWidth="1"/>
    <col min="11524" max="11524" width="58.28515625" style="89" customWidth="1"/>
    <col min="11525" max="11525" width="12.140625" style="89" customWidth="1"/>
    <col min="11526" max="11526" width="6.42578125" style="89" customWidth="1"/>
    <col min="11527" max="11527" width="14.85546875" style="89" customWidth="1"/>
    <col min="11528" max="11776" width="9.140625" style="89"/>
    <col min="11777" max="11777" width="5" style="89" customWidth="1"/>
    <col min="11778" max="11778" width="7.42578125" style="89" customWidth="1"/>
    <col min="11779" max="11779" width="5.140625" style="89" customWidth="1"/>
    <col min="11780" max="11780" width="58.28515625" style="89" customWidth="1"/>
    <col min="11781" max="11781" width="12.140625" style="89" customWidth="1"/>
    <col min="11782" max="11782" width="6.42578125" style="89" customWidth="1"/>
    <col min="11783" max="11783" width="14.85546875" style="89" customWidth="1"/>
    <col min="11784" max="12032" width="9.140625" style="89"/>
    <col min="12033" max="12033" width="5" style="89" customWidth="1"/>
    <col min="12034" max="12034" width="7.42578125" style="89" customWidth="1"/>
    <col min="12035" max="12035" width="5.140625" style="89" customWidth="1"/>
    <col min="12036" max="12036" width="58.28515625" style="89" customWidth="1"/>
    <col min="12037" max="12037" width="12.140625" style="89" customWidth="1"/>
    <col min="12038" max="12038" width="6.42578125" style="89" customWidth="1"/>
    <col min="12039" max="12039" width="14.85546875" style="89" customWidth="1"/>
    <col min="12040" max="12288" width="9.140625" style="89"/>
    <col min="12289" max="12289" width="5" style="89" customWidth="1"/>
    <col min="12290" max="12290" width="7.42578125" style="89" customWidth="1"/>
    <col min="12291" max="12291" width="5.140625" style="89" customWidth="1"/>
    <col min="12292" max="12292" width="58.28515625" style="89" customWidth="1"/>
    <col min="12293" max="12293" width="12.140625" style="89" customWidth="1"/>
    <col min="12294" max="12294" width="6.42578125" style="89" customWidth="1"/>
    <col min="12295" max="12295" width="14.85546875" style="89" customWidth="1"/>
    <col min="12296" max="12544" width="9.140625" style="89"/>
    <col min="12545" max="12545" width="5" style="89" customWidth="1"/>
    <col min="12546" max="12546" width="7.42578125" style="89" customWidth="1"/>
    <col min="12547" max="12547" width="5.140625" style="89" customWidth="1"/>
    <col min="12548" max="12548" width="58.28515625" style="89" customWidth="1"/>
    <col min="12549" max="12549" width="12.140625" style="89" customWidth="1"/>
    <col min="12550" max="12550" width="6.42578125" style="89" customWidth="1"/>
    <col min="12551" max="12551" width="14.85546875" style="89" customWidth="1"/>
    <col min="12552" max="12800" width="9.140625" style="89"/>
    <col min="12801" max="12801" width="5" style="89" customWidth="1"/>
    <col min="12802" max="12802" width="7.42578125" style="89" customWidth="1"/>
    <col min="12803" max="12803" width="5.140625" style="89" customWidth="1"/>
    <col min="12804" max="12804" width="58.28515625" style="89" customWidth="1"/>
    <col min="12805" max="12805" width="12.140625" style="89" customWidth="1"/>
    <col min="12806" max="12806" width="6.42578125" style="89" customWidth="1"/>
    <col min="12807" max="12807" width="14.85546875" style="89" customWidth="1"/>
    <col min="12808" max="13056" width="9.140625" style="89"/>
    <col min="13057" max="13057" width="5" style="89" customWidth="1"/>
    <col min="13058" max="13058" width="7.42578125" style="89" customWidth="1"/>
    <col min="13059" max="13059" width="5.140625" style="89" customWidth="1"/>
    <col min="13060" max="13060" width="58.28515625" style="89" customWidth="1"/>
    <col min="13061" max="13061" width="12.140625" style="89" customWidth="1"/>
    <col min="13062" max="13062" width="6.42578125" style="89" customWidth="1"/>
    <col min="13063" max="13063" width="14.85546875" style="89" customWidth="1"/>
    <col min="13064" max="13312" width="9.140625" style="89"/>
    <col min="13313" max="13313" width="5" style="89" customWidth="1"/>
    <col min="13314" max="13314" width="7.42578125" style="89" customWidth="1"/>
    <col min="13315" max="13315" width="5.140625" style="89" customWidth="1"/>
    <col min="13316" max="13316" width="58.28515625" style="89" customWidth="1"/>
    <col min="13317" max="13317" width="12.140625" style="89" customWidth="1"/>
    <col min="13318" max="13318" width="6.42578125" style="89" customWidth="1"/>
    <col min="13319" max="13319" width="14.85546875" style="89" customWidth="1"/>
    <col min="13320" max="13568" width="9.140625" style="89"/>
    <col min="13569" max="13569" width="5" style="89" customWidth="1"/>
    <col min="13570" max="13570" width="7.42578125" style="89" customWidth="1"/>
    <col min="13571" max="13571" width="5.140625" style="89" customWidth="1"/>
    <col min="13572" max="13572" width="58.28515625" style="89" customWidth="1"/>
    <col min="13573" max="13573" width="12.140625" style="89" customWidth="1"/>
    <col min="13574" max="13574" width="6.42578125" style="89" customWidth="1"/>
    <col min="13575" max="13575" width="14.85546875" style="89" customWidth="1"/>
    <col min="13576" max="13824" width="9.140625" style="89"/>
    <col min="13825" max="13825" width="5" style="89" customWidth="1"/>
    <col min="13826" max="13826" width="7.42578125" style="89" customWidth="1"/>
    <col min="13827" max="13827" width="5.140625" style="89" customWidth="1"/>
    <col min="13828" max="13828" width="58.28515625" style="89" customWidth="1"/>
    <col min="13829" max="13829" width="12.140625" style="89" customWidth="1"/>
    <col min="13830" max="13830" width="6.42578125" style="89" customWidth="1"/>
    <col min="13831" max="13831" width="14.85546875" style="89" customWidth="1"/>
    <col min="13832" max="14080" width="9.140625" style="89"/>
    <col min="14081" max="14081" width="5" style="89" customWidth="1"/>
    <col min="14082" max="14082" width="7.42578125" style="89" customWidth="1"/>
    <col min="14083" max="14083" width="5.140625" style="89" customWidth="1"/>
    <col min="14084" max="14084" width="58.28515625" style="89" customWidth="1"/>
    <col min="14085" max="14085" width="12.140625" style="89" customWidth="1"/>
    <col min="14086" max="14086" width="6.42578125" style="89" customWidth="1"/>
    <col min="14087" max="14087" width="14.85546875" style="89" customWidth="1"/>
    <col min="14088" max="14336" width="9.140625" style="89"/>
    <col min="14337" max="14337" width="5" style="89" customWidth="1"/>
    <col min="14338" max="14338" width="7.42578125" style="89" customWidth="1"/>
    <col min="14339" max="14339" width="5.140625" style="89" customWidth="1"/>
    <col min="14340" max="14340" width="58.28515625" style="89" customWidth="1"/>
    <col min="14341" max="14341" width="12.140625" style="89" customWidth="1"/>
    <col min="14342" max="14342" width="6.42578125" style="89" customWidth="1"/>
    <col min="14343" max="14343" width="14.85546875" style="89" customWidth="1"/>
    <col min="14344" max="14592" width="9.140625" style="89"/>
    <col min="14593" max="14593" width="5" style="89" customWidth="1"/>
    <col min="14594" max="14594" width="7.42578125" style="89" customWidth="1"/>
    <col min="14595" max="14595" width="5.140625" style="89" customWidth="1"/>
    <col min="14596" max="14596" width="58.28515625" style="89" customWidth="1"/>
    <col min="14597" max="14597" width="12.140625" style="89" customWidth="1"/>
    <col min="14598" max="14598" width="6.42578125" style="89" customWidth="1"/>
    <col min="14599" max="14599" width="14.85546875" style="89" customWidth="1"/>
    <col min="14600" max="14848" width="9.140625" style="89"/>
    <col min="14849" max="14849" width="5" style="89" customWidth="1"/>
    <col min="14850" max="14850" width="7.42578125" style="89" customWidth="1"/>
    <col min="14851" max="14851" width="5.140625" style="89" customWidth="1"/>
    <col min="14852" max="14852" width="58.28515625" style="89" customWidth="1"/>
    <col min="14853" max="14853" width="12.140625" style="89" customWidth="1"/>
    <col min="14854" max="14854" width="6.42578125" style="89" customWidth="1"/>
    <col min="14855" max="14855" width="14.85546875" style="89" customWidth="1"/>
    <col min="14856" max="15104" width="9.140625" style="89"/>
    <col min="15105" max="15105" width="5" style="89" customWidth="1"/>
    <col min="15106" max="15106" width="7.42578125" style="89" customWidth="1"/>
    <col min="15107" max="15107" width="5.140625" style="89" customWidth="1"/>
    <col min="15108" max="15108" width="58.28515625" style="89" customWidth="1"/>
    <col min="15109" max="15109" width="12.140625" style="89" customWidth="1"/>
    <col min="15110" max="15110" width="6.42578125" style="89" customWidth="1"/>
    <col min="15111" max="15111" width="14.85546875" style="89" customWidth="1"/>
    <col min="15112" max="15360" width="9.140625" style="89"/>
    <col min="15361" max="15361" width="5" style="89" customWidth="1"/>
    <col min="15362" max="15362" width="7.42578125" style="89" customWidth="1"/>
    <col min="15363" max="15363" width="5.140625" style="89" customWidth="1"/>
    <col min="15364" max="15364" width="58.28515625" style="89" customWidth="1"/>
    <col min="15365" max="15365" width="12.140625" style="89" customWidth="1"/>
    <col min="15366" max="15366" width="6.42578125" style="89" customWidth="1"/>
    <col min="15367" max="15367" width="14.85546875" style="89" customWidth="1"/>
    <col min="15368" max="15616" width="9.140625" style="89"/>
    <col min="15617" max="15617" width="5" style="89" customWidth="1"/>
    <col min="15618" max="15618" width="7.42578125" style="89" customWidth="1"/>
    <col min="15619" max="15619" width="5.140625" style="89" customWidth="1"/>
    <col min="15620" max="15620" width="58.28515625" style="89" customWidth="1"/>
    <col min="15621" max="15621" width="12.140625" style="89" customWidth="1"/>
    <col min="15622" max="15622" width="6.42578125" style="89" customWidth="1"/>
    <col min="15623" max="15623" width="14.85546875" style="89" customWidth="1"/>
    <col min="15624" max="15872" width="9.140625" style="89"/>
    <col min="15873" max="15873" width="5" style="89" customWidth="1"/>
    <col min="15874" max="15874" width="7.42578125" style="89" customWidth="1"/>
    <col min="15875" max="15875" width="5.140625" style="89" customWidth="1"/>
    <col min="15876" max="15876" width="58.28515625" style="89" customWidth="1"/>
    <col min="15877" max="15877" width="12.140625" style="89" customWidth="1"/>
    <col min="15878" max="15878" width="6.42578125" style="89" customWidth="1"/>
    <col min="15879" max="15879" width="14.85546875" style="89" customWidth="1"/>
    <col min="15880" max="16128" width="9.140625" style="89"/>
    <col min="16129" max="16129" width="5" style="89" customWidth="1"/>
    <col min="16130" max="16130" width="7.42578125" style="89" customWidth="1"/>
    <col min="16131" max="16131" width="5.140625" style="89" customWidth="1"/>
    <col min="16132" max="16132" width="58.28515625" style="89" customWidth="1"/>
    <col min="16133" max="16133" width="12.140625" style="89" customWidth="1"/>
    <col min="16134" max="16134" width="6.42578125" style="89" customWidth="1"/>
    <col min="16135" max="16135" width="14.85546875" style="89" customWidth="1"/>
    <col min="16136" max="16384" width="9.140625" style="89"/>
  </cols>
  <sheetData>
    <row r="1" spans="1:7">
      <c r="A1" s="661" t="s">
        <v>0</v>
      </c>
      <c r="B1" s="661"/>
      <c r="C1" s="661"/>
      <c r="D1" s="661"/>
      <c r="E1" s="661"/>
      <c r="F1" s="661"/>
      <c r="G1" s="661"/>
    </row>
    <row r="2" spans="1:7">
      <c r="A2" s="661" t="s">
        <v>2</v>
      </c>
      <c r="B2" s="661"/>
      <c r="C2" s="661"/>
      <c r="D2" s="661"/>
      <c r="E2" s="661"/>
      <c r="F2" s="661"/>
      <c r="G2" s="661"/>
    </row>
    <row r="3" spans="1:7" ht="36.75" customHeight="1">
      <c r="A3" s="662" t="s">
        <v>445</v>
      </c>
      <c r="B3" s="662"/>
      <c r="C3" s="662"/>
      <c r="D3" s="662"/>
      <c r="E3" s="662"/>
      <c r="F3" s="662"/>
      <c r="G3" s="662"/>
    </row>
    <row r="4" spans="1:7" ht="39" customHeight="1">
      <c r="A4" s="3" t="s">
        <v>4</v>
      </c>
      <c r="B4" s="3" t="s">
        <v>284</v>
      </c>
      <c r="C4" s="4" t="s">
        <v>5</v>
      </c>
      <c r="D4" s="3" t="s">
        <v>6</v>
      </c>
      <c r="E4" s="4" t="s">
        <v>7</v>
      </c>
      <c r="F4" s="4" t="s">
        <v>8</v>
      </c>
      <c r="G4" s="4" t="s">
        <v>9</v>
      </c>
    </row>
    <row r="5" spans="1:7" ht="75">
      <c r="A5" s="121">
        <v>1</v>
      </c>
      <c r="B5" s="121">
        <v>1.1000000000000001</v>
      </c>
      <c r="C5" s="7">
        <v>21.8</v>
      </c>
      <c r="D5" s="45" t="s">
        <v>218</v>
      </c>
      <c r="E5" s="7">
        <v>224.84</v>
      </c>
      <c r="F5" s="7" t="s">
        <v>253</v>
      </c>
      <c r="G5" s="7">
        <f t="shared" ref="G5:G36" si="0">C5*E5</f>
        <v>4901.5120000000006</v>
      </c>
    </row>
    <row r="6" spans="1:7">
      <c r="A6" s="121">
        <v>2</v>
      </c>
      <c r="B6" s="121">
        <v>3.1</v>
      </c>
      <c r="C6" s="7">
        <v>1.1000000000000001</v>
      </c>
      <c r="D6" s="45" t="s">
        <v>220</v>
      </c>
      <c r="E6" s="7">
        <v>4284</v>
      </c>
      <c r="F6" s="7" t="s">
        <v>253</v>
      </c>
      <c r="G6" s="7">
        <f t="shared" si="0"/>
        <v>4712.4000000000005</v>
      </c>
    </row>
    <row r="7" spans="1:7" ht="120" customHeight="1">
      <c r="A7" s="121">
        <v>3</v>
      </c>
      <c r="B7" s="121">
        <v>9.1999999999999993</v>
      </c>
      <c r="C7" s="7">
        <v>105.7</v>
      </c>
      <c r="D7" s="54" t="s">
        <v>283</v>
      </c>
      <c r="E7" s="7">
        <v>6357.18</v>
      </c>
      <c r="F7" s="7" t="s">
        <v>253</v>
      </c>
      <c r="G7" s="7">
        <f t="shared" si="0"/>
        <v>671953.92600000009</v>
      </c>
    </row>
    <row r="8" spans="1:7" ht="75">
      <c r="A8" s="121">
        <v>4</v>
      </c>
      <c r="B8" s="121">
        <v>21.2</v>
      </c>
      <c r="C8" s="11">
        <v>0.504</v>
      </c>
      <c r="D8" s="54" t="s">
        <v>259</v>
      </c>
      <c r="E8" s="21">
        <v>124580</v>
      </c>
      <c r="F8" s="7" t="s">
        <v>253</v>
      </c>
      <c r="G8" s="7">
        <f t="shared" si="0"/>
        <v>62788.32</v>
      </c>
    </row>
    <row r="9" spans="1:7" ht="37.5">
      <c r="A9" s="121">
        <v>5</v>
      </c>
      <c r="B9" s="121"/>
      <c r="C9" s="11">
        <v>0.17999999999999997</v>
      </c>
      <c r="D9" s="54" t="s">
        <v>260</v>
      </c>
      <c r="E9" s="21">
        <v>112380</v>
      </c>
      <c r="F9" s="7" t="s">
        <v>253</v>
      </c>
      <c r="G9" s="7">
        <f t="shared" si="0"/>
        <v>20228.399999999998</v>
      </c>
    </row>
    <row r="10" spans="1:7" ht="131.25">
      <c r="A10" s="121">
        <v>6</v>
      </c>
      <c r="B10" s="121">
        <v>30</v>
      </c>
      <c r="C10" s="11">
        <v>184.4</v>
      </c>
      <c r="D10" s="45" t="s">
        <v>182</v>
      </c>
      <c r="E10" s="21">
        <v>425.96</v>
      </c>
      <c r="F10" s="7" t="s">
        <v>254</v>
      </c>
      <c r="G10" s="7">
        <f t="shared" si="0"/>
        <v>78547.024000000005</v>
      </c>
    </row>
    <row r="11" spans="1:7" ht="93.75">
      <c r="A11" s="121">
        <v>7</v>
      </c>
      <c r="B11" s="121">
        <v>31</v>
      </c>
      <c r="C11" s="7">
        <v>140.1</v>
      </c>
      <c r="D11" s="101" t="s">
        <v>172</v>
      </c>
      <c r="E11" s="21">
        <v>3574.68</v>
      </c>
      <c r="F11" s="7" t="s">
        <v>253</v>
      </c>
      <c r="G11" s="7">
        <f t="shared" si="0"/>
        <v>500812.66799999995</v>
      </c>
    </row>
    <row r="12" spans="1:7" ht="112.5">
      <c r="A12" s="121">
        <v>8</v>
      </c>
      <c r="B12" s="121">
        <v>32.1</v>
      </c>
      <c r="C12" s="7">
        <v>700.3</v>
      </c>
      <c r="D12" s="54" t="s">
        <v>173</v>
      </c>
      <c r="E12" s="21">
        <v>1136.5899999999999</v>
      </c>
      <c r="F12" s="7" t="s">
        <v>254</v>
      </c>
      <c r="G12" s="7">
        <f t="shared" si="0"/>
        <v>795953.97699999984</v>
      </c>
    </row>
    <row r="13" spans="1:7" ht="37.5">
      <c r="A13" s="121">
        <v>9</v>
      </c>
      <c r="B13" s="121">
        <v>33</v>
      </c>
      <c r="C13" s="7">
        <f>724.7+103.2</f>
        <v>827.90000000000009</v>
      </c>
      <c r="D13" s="54" t="s">
        <v>416</v>
      </c>
      <c r="E13" s="7">
        <v>228.32</v>
      </c>
      <c r="F13" s="7" t="s">
        <v>254</v>
      </c>
      <c r="G13" s="7">
        <f t="shared" si="0"/>
        <v>189026.12800000003</v>
      </c>
    </row>
    <row r="14" spans="1:7" ht="37.5">
      <c r="A14" s="121">
        <v>10</v>
      </c>
      <c r="B14" s="121">
        <v>35</v>
      </c>
      <c r="C14" s="7">
        <v>13.4</v>
      </c>
      <c r="D14" s="45" t="s">
        <v>417</v>
      </c>
      <c r="E14" s="7">
        <v>266.16000000000003</v>
      </c>
      <c r="F14" s="7" t="s">
        <v>254</v>
      </c>
      <c r="G14" s="7">
        <f t="shared" si="0"/>
        <v>3566.5440000000003</v>
      </c>
    </row>
    <row r="15" spans="1:7" ht="56.25">
      <c r="A15" s="121">
        <v>11</v>
      </c>
      <c r="B15" s="121">
        <v>39</v>
      </c>
      <c r="C15" s="7">
        <v>456.75</v>
      </c>
      <c r="D15" s="45" t="s">
        <v>223</v>
      </c>
      <c r="E15" s="7">
        <v>62.6</v>
      </c>
      <c r="F15" s="7" t="s">
        <v>257</v>
      </c>
      <c r="G15" s="7">
        <f t="shared" si="0"/>
        <v>28592.55</v>
      </c>
    </row>
    <row r="16" spans="1:7" ht="37.5">
      <c r="A16" s="121">
        <v>12</v>
      </c>
      <c r="B16" s="121">
        <v>41</v>
      </c>
      <c r="C16" s="7">
        <f>1269.2+13.05</f>
        <v>1282.25</v>
      </c>
      <c r="D16" s="54" t="s">
        <v>161</v>
      </c>
      <c r="E16" s="7">
        <v>133.44</v>
      </c>
      <c r="F16" s="7" t="s">
        <v>254</v>
      </c>
      <c r="G16" s="7">
        <f t="shared" si="0"/>
        <v>171103.44</v>
      </c>
    </row>
    <row r="17" spans="1:7" ht="56.25">
      <c r="A17" s="121">
        <v>13</v>
      </c>
      <c r="B17" s="121">
        <v>55.2</v>
      </c>
      <c r="C17" s="11">
        <v>3</v>
      </c>
      <c r="D17" s="45" t="s">
        <v>183</v>
      </c>
      <c r="E17" s="21">
        <v>2124.75</v>
      </c>
      <c r="F17" s="7" t="s">
        <v>255</v>
      </c>
      <c r="G17" s="7">
        <f t="shared" si="0"/>
        <v>6374.25</v>
      </c>
    </row>
    <row r="18" spans="1:7" ht="56.25">
      <c r="A18" s="121">
        <v>14</v>
      </c>
      <c r="B18" s="121">
        <v>74</v>
      </c>
      <c r="C18" s="7">
        <v>15</v>
      </c>
      <c r="D18" s="54" t="s">
        <v>167</v>
      </c>
      <c r="E18" s="21">
        <v>521</v>
      </c>
      <c r="F18" s="7" t="s">
        <v>255</v>
      </c>
      <c r="G18" s="7">
        <f t="shared" si="0"/>
        <v>7815</v>
      </c>
    </row>
    <row r="19" spans="1:7" ht="56.25">
      <c r="A19" s="121">
        <v>15</v>
      </c>
      <c r="B19" s="121">
        <v>238</v>
      </c>
      <c r="C19" s="11">
        <f>5.935+1.3</f>
        <v>7.2349999999999994</v>
      </c>
      <c r="D19" s="102" t="s">
        <v>158</v>
      </c>
      <c r="E19" s="16">
        <v>4570</v>
      </c>
      <c r="F19" s="7" t="s">
        <v>281</v>
      </c>
      <c r="G19" s="7">
        <f t="shared" si="0"/>
        <v>33063.949999999997</v>
      </c>
    </row>
    <row r="20" spans="1:7" ht="75">
      <c r="A20" s="121">
        <v>16</v>
      </c>
      <c r="B20" s="121">
        <v>2.15</v>
      </c>
      <c r="C20" s="11">
        <f>6+3.3</f>
        <v>9.3000000000000007</v>
      </c>
      <c r="D20" s="40" t="s">
        <v>261</v>
      </c>
      <c r="E20" s="21">
        <v>301.36</v>
      </c>
      <c r="F20" s="7" t="s">
        <v>253</v>
      </c>
      <c r="G20" s="7">
        <f t="shared" si="0"/>
        <v>2802.6480000000001</v>
      </c>
    </row>
    <row r="21" spans="1:7" ht="75">
      <c r="A21" s="121">
        <v>17</v>
      </c>
      <c r="B21" s="121" t="s">
        <v>186</v>
      </c>
      <c r="C21" s="7">
        <v>4.7</v>
      </c>
      <c r="D21" s="103" t="s">
        <v>251</v>
      </c>
      <c r="E21" s="7">
        <v>7767.67</v>
      </c>
      <c r="F21" s="7" t="s">
        <v>253</v>
      </c>
      <c r="G21" s="7">
        <f t="shared" si="0"/>
        <v>36508.048999999999</v>
      </c>
    </row>
    <row r="22" spans="1:7">
      <c r="A22" s="121">
        <v>18</v>
      </c>
      <c r="B22" s="121"/>
      <c r="C22" s="7">
        <f>71+2</f>
        <v>73</v>
      </c>
      <c r="D22" s="104" t="s">
        <v>20</v>
      </c>
      <c r="E22" s="7">
        <v>7881.3</v>
      </c>
      <c r="F22" s="7" t="s">
        <v>253</v>
      </c>
      <c r="G22" s="7">
        <f t="shared" si="0"/>
        <v>575334.9</v>
      </c>
    </row>
    <row r="23" spans="1:7">
      <c r="A23" s="121">
        <v>19</v>
      </c>
      <c r="B23" s="121"/>
      <c r="C23" s="7">
        <f>36.4+2</f>
        <v>38.4</v>
      </c>
      <c r="D23" s="104" t="s">
        <v>21</v>
      </c>
      <c r="E23" s="7">
        <v>8105.15</v>
      </c>
      <c r="F23" s="7" t="s">
        <v>253</v>
      </c>
      <c r="G23" s="7">
        <f t="shared" si="0"/>
        <v>311237.75999999995</v>
      </c>
    </row>
    <row r="24" spans="1:7">
      <c r="A24" s="121">
        <v>20</v>
      </c>
      <c r="B24" s="121"/>
      <c r="C24" s="7">
        <v>2</v>
      </c>
      <c r="D24" s="54" t="s">
        <v>128</v>
      </c>
      <c r="E24" s="7">
        <v>8329</v>
      </c>
      <c r="F24" s="7" t="s">
        <v>253</v>
      </c>
      <c r="G24" s="7">
        <f t="shared" si="0"/>
        <v>16658</v>
      </c>
    </row>
    <row r="25" spans="1:7">
      <c r="A25" s="121">
        <v>21</v>
      </c>
      <c r="B25" s="121"/>
      <c r="C25" s="7">
        <v>2.2999999999999998</v>
      </c>
      <c r="D25" s="54" t="s">
        <v>129</v>
      </c>
      <c r="E25" s="7">
        <v>8552.85</v>
      </c>
      <c r="F25" s="7" t="s">
        <v>253</v>
      </c>
      <c r="G25" s="7">
        <f t="shared" si="0"/>
        <v>19671.555</v>
      </c>
    </row>
    <row r="26" spans="1:7">
      <c r="A26" s="121">
        <v>22</v>
      </c>
      <c r="B26" s="121"/>
      <c r="C26" s="7">
        <v>6.7</v>
      </c>
      <c r="D26" s="54" t="s">
        <v>130</v>
      </c>
      <c r="E26" s="7">
        <v>8776.7000000000007</v>
      </c>
      <c r="F26" s="7" t="s">
        <v>253</v>
      </c>
      <c r="G26" s="7">
        <f t="shared" si="0"/>
        <v>58803.890000000007</v>
      </c>
    </row>
    <row r="27" spans="1:7" ht="112.5">
      <c r="A27" s="121">
        <v>23</v>
      </c>
      <c r="B27" s="121">
        <v>18.100000000000001</v>
      </c>
      <c r="C27" s="7">
        <v>11.3</v>
      </c>
      <c r="D27" s="48" t="s">
        <v>252</v>
      </c>
      <c r="E27" s="7">
        <v>804.89</v>
      </c>
      <c r="F27" s="7" t="s">
        <v>254</v>
      </c>
      <c r="G27" s="7">
        <f t="shared" si="0"/>
        <v>9095.2569999999996</v>
      </c>
    </row>
    <row r="28" spans="1:7" ht="93.75">
      <c r="A28" s="121">
        <v>24</v>
      </c>
      <c r="B28" s="121"/>
      <c r="C28" s="11">
        <f>170+55.4</f>
        <v>225.4</v>
      </c>
      <c r="D28" s="48" t="s">
        <v>109</v>
      </c>
      <c r="E28" s="21">
        <v>900.96</v>
      </c>
      <c r="F28" s="7" t="s">
        <v>254</v>
      </c>
      <c r="G28" s="7">
        <f t="shared" si="0"/>
        <v>203076.38400000002</v>
      </c>
    </row>
    <row r="29" spans="1:7" ht="112.5">
      <c r="A29" s="121">
        <v>25</v>
      </c>
      <c r="B29" s="121"/>
      <c r="C29" s="7">
        <v>58.6</v>
      </c>
      <c r="D29" s="48" t="s">
        <v>133</v>
      </c>
      <c r="E29" s="7">
        <v>1081.1500000000001</v>
      </c>
      <c r="F29" s="7" t="s">
        <v>254</v>
      </c>
      <c r="G29" s="7">
        <f t="shared" si="0"/>
        <v>63355.390000000007</v>
      </c>
    </row>
    <row r="30" spans="1:7">
      <c r="A30" s="121">
        <v>26</v>
      </c>
      <c r="B30" s="121"/>
      <c r="C30" s="7">
        <v>31.7</v>
      </c>
      <c r="D30" s="54" t="s">
        <v>134</v>
      </c>
      <c r="E30" s="7">
        <v>991.06</v>
      </c>
      <c r="F30" s="7" t="s">
        <v>254</v>
      </c>
      <c r="G30" s="7">
        <f t="shared" si="0"/>
        <v>31416.601999999999</v>
      </c>
    </row>
    <row r="31" spans="1:7" ht="75">
      <c r="A31" s="121">
        <v>27</v>
      </c>
      <c r="B31" s="121" t="s">
        <v>258</v>
      </c>
      <c r="C31" s="11">
        <v>5.2830000000000004</v>
      </c>
      <c r="D31" s="54" t="s">
        <v>163</v>
      </c>
      <c r="E31" s="21">
        <v>129580</v>
      </c>
      <c r="F31" s="7" t="s">
        <v>253</v>
      </c>
      <c r="G31" s="7">
        <f t="shared" si="0"/>
        <v>684571.14</v>
      </c>
    </row>
    <row r="32" spans="1:7" ht="37.5">
      <c r="A32" s="121">
        <v>28</v>
      </c>
      <c r="B32" s="121" t="s">
        <v>206</v>
      </c>
      <c r="C32" s="7">
        <v>15.8</v>
      </c>
      <c r="D32" s="54" t="s">
        <v>171</v>
      </c>
      <c r="E32" s="21">
        <v>3167</v>
      </c>
      <c r="F32" s="7" t="s">
        <v>254</v>
      </c>
      <c r="G32" s="7">
        <f t="shared" si="0"/>
        <v>50038.600000000006</v>
      </c>
    </row>
    <row r="33" spans="1:7" ht="112.5">
      <c r="A33" s="121">
        <v>29</v>
      </c>
      <c r="B33" s="121" t="s">
        <v>195</v>
      </c>
      <c r="C33" s="7">
        <v>2.2999999999999998</v>
      </c>
      <c r="D33" s="54" t="s">
        <v>164</v>
      </c>
      <c r="E33" s="21">
        <v>3227.53</v>
      </c>
      <c r="F33" s="7" t="s">
        <v>254</v>
      </c>
      <c r="G33" s="7">
        <f t="shared" si="0"/>
        <v>7423.3189999999995</v>
      </c>
    </row>
    <row r="34" spans="1:7" ht="112.5">
      <c r="A34" s="121">
        <v>30</v>
      </c>
      <c r="B34" s="121" t="s">
        <v>361</v>
      </c>
      <c r="C34" s="7">
        <v>15.5</v>
      </c>
      <c r="D34" s="54" t="s">
        <v>444</v>
      </c>
      <c r="E34" s="21">
        <v>3773.43</v>
      </c>
      <c r="F34" s="7" t="s">
        <v>254</v>
      </c>
      <c r="G34" s="7">
        <f t="shared" si="0"/>
        <v>58488.165000000001</v>
      </c>
    </row>
    <row r="35" spans="1:7" ht="56.25">
      <c r="A35" s="121">
        <v>31</v>
      </c>
      <c r="B35" s="121" t="s">
        <v>196</v>
      </c>
      <c r="C35" s="7">
        <v>12</v>
      </c>
      <c r="D35" s="54" t="s">
        <v>166</v>
      </c>
      <c r="E35" s="21">
        <v>1166</v>
      </c>
      <c r="F35" s="7" t="s">
        <v>255</v>
      </c>
      <c r="G35" s="7">
        <f t="shared" si="0"/>
        <v>13992</v>
      </c>
    </row>
    <row r="36" spans="1:7" ht="81" customHeight="1">
      <c r="A36" s="121">
        <v>32</v>
      </c>
      <c r="B36" s="121" t="s">
        <v>194</v>
      </c>
      <c r="C36" s="7">
        <v>1903.8</v>
      </c>
      <c r="D36" s="43" t="s">
        <v>262</v>
      </c>
      <c r="E36" s="7">
        <v>811.75</v>
      </c>
      <c r="F36" s="7" t="s">
        <v>254</v>
      </c>
      <c r="G36" s="7">
        <f t="shared" si="0"/>
        <v>1545409.65</v>
      </c>
    </row>
    <row r="37" spans="1:7" ht="37.5">
      <c r="A37" s="121">
        <v>33</v>
      </c>
      <c r="B37" s="121" t="s">
        <v>188</v>
      </c>
      <c r="C37" s="7">
        <v>536.5</v>
      </c>
      <c r="D37" s="105" t="s">
        <v>151</v>
      </c>
      <c r="E37" s="7">
        <v>31.88</v>
      </c>
      <c r="F37" s="7" t="s">
        <v>254</v>
      </c>
      <c r="G37" s="7">
        <f t="shared" ref="G37:G68" si="1">C37*E37</f>
        <v>17103.62</v>
      </c>
    </row>
    <row r="38" spans="1:7" ht="75">
      <c r="A38" s="121">
        <v>34</v>
      </c>
      <c r="B38" s="121" t="s">
        <v>216</v>
      </c>
      <c r="C38" s="7">
        <v>3149.3</v>
      </c>
      <c r="D38" s="43" t="s">
        <v>263</v>
      </c>
      <c r="E38" s="7">
        <v>124</v>
      </c>
      <c r="F38" s="7" t="s">
        <v>254</v>
      </c>
      <c r="G38" s="7">
        <f t="shared" si="1"/>
        <v>390513.2</v>
      </c>
    </row>
    <row r="39" spans="1:7" ht="112.5">
      <c r="A39" s="121">
        <v>35</v>
      </c>
      <c r="B39" s="121" t="s">
        <v>187</v>
      </c>
      <c r="C39" s="11">
        <f>5.935+1.3</f>
        <v>7.2349999999999994</v>
      </c>
      <c r="D39" s="43" t="s">
        <v>264</v>
      </c>
      <c r="E39" s="7">
        <v>81223.8</v>
      </c>
      <c r="F39" s="7" t="s">
        <v>281</v>
      </c>
      <c r="G39" s="7">
        <f t="shared" si="1"/>
        <v>587654.19299999997</v>
      </c>
    </row>
    <row r="40" spans="1:7" s="90" customFormat="1" ht="119.25" customHeight="1">
      <c r="A40" s="121">
        <v>36</v>
      </c>
      <c r="B40" s="123" t="s">
        <v>205</v>
      </c>
      <c r="C40" s="28">
        <v>97</v>
      </c>
      <c r="D40" s="106" t="s">
        <v>434</v>
      </c>
      <c r="E40" s="30">
        <v>316.93</v>
      </c>
      <c r="F40" s="28" t="s">
        <v>256</v>
      </c>
      <c r="G40" s="28">
        <f t="shared" si="1"/>
        <v>30742.21</v>
      </c>
    </row>
    <row r="41" spans="1:7" ht="56.25">
      <c r="A41" s="121">
        <v>37</v>
      </c>
      <c r="B41" s="121"/>
      <c r="C41" s="7">
        <v>274</v>
      </c>
      <c r="D41" s="45" t="s">
        <v>435</v>
      </c>
      <c r="E41" s="21">
        <v>293.77999999999997</v>
      </c>
      <c r="F41" s="28" t="s">
        <v>256</v>
      </c>
      <c r="G41" s="7">
        <f t="shared" si="1"/>
        <v>80495.719999999987</v>
      </c>
    </row>
    <row r="42" spans="1:7" ht="56.25">
      <c r="A42" s="121">
        <v>38</v>
      </c>
      <c r="B42" s="121"/>
      <c r="C42" s="7">
        <v>100</v>
      </c>
      <c r="D42" s="45" t="s">
        <v>436</v>
      </c>
      <c r="E42" s="21">
        <v>274.45999999999998</v>
      </c>
      <c r="F42" s="7" t="s">
        <v>256</v>
      </c>
      <c r="G42" s="7">
        <f t="shared" si="1"/>
        <v>27445.999999999996</v>
      </c>
    </row>
    <row r="43" spans="1:7" ht="93.75">
      <c r="A43" s="121">
        <v>39</v>
      </c>
      <c r="B43" s="121">
        <v>53.5</v>
      </c>
      <c r="C43" s="11">
        <v>10</v>
      </c>
      <c r="D43" s="43" t="s">
        <v>267</v>
      </c>
      <c r="E43" s="21">
        <v>3241.42</v>
      </c>
      <c r="F43" s="7" t="s">
        <v>255</v>
      </c>
      <c r="G43" s="7">
        <f t="shared" si="1"/>
        <v>32414.2</v>
      </c>
    </row>
    <row r="44" spans="1:7" ht="75">
      <c r="A44" s="121">
        <v>40</v>
      </c>
      <c r="B44" s="121" t="s">
        <v>204</v>
      </c>
      <c r="C44" s="7">
        <v>12</v>
      </c>
      <c r="D44" s="43" t="s">
        <v>268</v>
      </c>
      <c r="E44" s="21">
        <v>6848.35</v>
      </c>
      <c r="F44" s="7" t="s">
        <v>255</v>
      </c>
      <c r="G44" s="7">
        <f t="shared" si="1"/>
        <v>82180.200000000012</v>
      </c>
    </row>
    <row r="45" spans="1:7" ht="75">
      <c r="A45" s="121">
        <v>41</v>
      </c>
      <c r="B45" s="121">
        <v>61.3</v>
      </c>
      <c r="C45" s="7">
        <v>53.5</v>
      </c>
      <c r="D45" s="43" t="s">
        <v>270</v>
      </c>
      <c r="E45" s="21">
        <v>459.03</v>
      </c>
      <c r="F45" s="7" t="s">
        <v>256</v>
      </c>
      <c r="G45" s="7">
        <f t="shared" si="1"/>
        <v>24558.105</v>
      </c>
    </row>
    <row r="46" spans="1:7" ht="131.25">
      <c r="A46" s="121">
        <v>42</v>
      </c>
      <c r="B46" s="121" t="s">
        <v>214</v>
      </c>
      <c r="C46" s="7">
        <v>23</v>
      </c>
      <c r="D46" s="43" t="s">
        <v>215</v>
      </c>
      <c r="E46" s="16">
        <v>1038</v>
      </c>
      <c r="F46" s="7" t="s">
        <v>255</v>
      </c>
      <c r="G46" s="7">
        <f t="shared" si="1"/>
        <v>23874</v>
      </c>
    </row>
    <row r="47" spans="1:7" ht="75">
      <c r="A47" s="121">
        <v>43</v>
      </c>
      <c r="B47" s="121">
        <v>69.2</v>
      </c>
      <c r="C47" s="7">
        <v>107</v>
      </c>
      <c r="D47" s="43" t="s">
        <v>231</v>
      </c>
      <c r="E47" s="16">
        <v>133</v>
      </c>
      <c r="F47" s="7" t="s">
        <v>255</v>
      </c>
      <c r="G47" s="7">
        <f t="shared" si="1"/>
        <v>14231</v>
      </c>
    </row>
    <row r="48" spans="1:7" ht="56.25">
      <c r="A48" s="121">
        <v>44</v>
      </c>
      <c r="B48" s="121" t="s">
        <v>233</v>
      </c>
      <c r="C48" s="7">
        <v>12</v>
      </c>
      <c r="D48" s="54" t="s">
        <v>160</v>
      </c>
      <c r="E48" s="7">
        <v>1138</v>
      </c>
      <c r="F48" s="7" t="s">
        <v>255</v>
      </c>
      <c r="G48" s="7">
        <f t="shared" si="1"/>
        <v>13656</v>
      </c>
    </row>
    <row r="49" spans="1:13" ht="112.5">
      <c r="A49" s="121">
        <v>45</v>
      </c>
      <c r="B49" s="121">
        <v>75.2</v>
      </c>
      <c r="C49" s="7">
        <v>15</v>
      </c>
      <c r="D49" s="43" t="s">
        <v>269</v>
      </c>
      <c r="E49" s="21">
        <v>1438</v>
      </c>
      <c r="F49" s="7" t="s">
        <v>255</v>
      </c>
      <c r="G49" s="7">
        <f t="shared" si="1"/>
        <v>21570</v>
      </c>
    </row>
    <row r="50" spans="1:13" ht="93.75">
      <c r="A50" s="121">
        <v>46</v>
      </c>
      <c r="B50" s="121" t="s">
        <v>191</v>
      </c>
      <c r="C50" s="7">
        <v>420</v>
      </c>
      <c r="D50" s="102" t="s">
        <v>156</v>
      </c>
      <c r="E50" s="16">
        <v>137</v>
      </c>
      <c r="F50" s="7" t="s">
        <v>256</v>
      </c>
      <c r="G50" s="7">
        <f t="shared" si="1"/>
        <v>57540</v>
      </c>
    </row>
    <row r="51" spans="1:13" ht="37.5">
      <c r="A51" s="121">
        <v>47</v>
      </c>
      <c r="B51" s="121" t="s">
        <v>229</v>
      </c>
      <c r="C51" s="11">
        <v>12</v>
      </c>
      <c r="D51" s="54" t="s">
        <v>185</v>
      </c>
      <c r="E51" s="21">
        <v>3847</v>
      </c>
      <c r="F51" s="7" t="s">
        <v>255</v>
      </c>
      <c r="G51" s="7">
        <f t="shared" si="1"/>
        <v>46164</v>
      </c>
    </row>
    <row r="52" spans="1:13" ht="56.25">
      <c r="A52" s="121">
        <v>48</v>
      </c>
      <c r="B52" s="85" t="s">
        <v>234</v>
      </c>
      <c r="C52" s="7">
        <v>36</v>
      </c>
      <c r="D52" s="102" t="s">
        <v>165</v>
      </c>
      <c r="E52" s="21">
        <v>3900</v>
      </c>
      <c r="F52" s="7" t="s">
        <v>255</v>
      </c>
      <c r="G52" s="7">
        <f t="shared" si="1"/>
        <v>140400</v>
      </c>
    </row>
    <row r="53" spans="1:13" ht="93.75">
      <c r="A53" s="121">
        <v>49</v>
      </c>
      <c r="B53" s="121" t="s">
        <v>190</v>
      </c>
      <c r="C53" s="7">
        <v>189</v>
      </c>
      <c r="D53" s="102" t="s">
        <v>155</v>
      </c>
      <c r="E53" s="21">
        <v>165</v>
      </c>
      <c r="F53" s="7" t="s">
        <v>256</v>
      </c>
      <c r="G53" s="7">
        <f t="shared" si="1"/>
        <v>31185</v>
      </c>
    </row>
    <row r="54" spans="1:13" ht="75">
      <c r="A54" s="121">
        <v>50</v>
      </c>
      <c r="B54" s="121" t="s">
        <v>210</v>
      </c>
      <c r="C54" s="7">
        <v>708.5</v>
      </c>
      <c r="D54" s="108" t="s">
        <v>418</v>
      </c>
      <c r="E54" s="21">
        <v>70</v>
      </c>
      <c r="F54" s="7" t="s">
        <v>254</v>
      </c>
      <c r="G54" s="7">
        <f t="shared" si="1"/>
        <v>49595</v>
      </c>
    </row>
    <row r="55" spans="1:13" ht="75">
      <c r="A55" s="121">
        <v>51</v>
      </c>
      <c r="B55" s="121">
        <v>93.1</v>
      </c>
      <c r="C55" s="7">
        <v>18.399999999999999</v>
      </c>
      <c r="D55" s="44" t="s">
        <v>244</v>
      </c>
      <c r="E55" s="7">
        <v>252.8</v>
      </c>
      <c r="F55" s="7" t="s">
        <v>254</v>
      </c>
      <c r="G55" s="7">
        <f t="shared" si="1"/>
        <v>4651.5199999999995</v>
      </c>
    </row>
    <row r="56" spans="1:13" ht="187.5">
      <c r="A56" s="121">
        <v>52</v>
      </c>
      <c r="B56" s="121" t="s">
        <v>230</v>
      </c>
      <c r="C56" s="7">
        <v>30</v>
      </c>
      <c r="D56" s="83" t="s">
        <v>369</v>
      </c>
      <c r="E56" s="7">
        <v>2418</v>
      </c>
      <c r="F56" s="7" t="s">
        <v>255</v>
      </c>
      <c r="G56" s="7">
        <f t="shared" si="1"/>
        <v>72540</v>
      </c>
    </row>
    <row r="57" spans="1:13" ht="75">
      <c r="A57" s="121">
        <v>53</v>
      </c>
      <c r="B57" s="121"/>
      <c r="C57" s="7">
        <v>9</v>
      </c>
      <c r="D57" s="272" t="s">
        <v>340</v>
      </c>
      <c r="E57" s="7">
        <v>2421</v>
      </c>
      <c r="F57" s="7" t="s">
        <v>255</v>
      </c>
      <c r="G57" s="7">
        <f t="shared" si="1"/>
        <v>21789</v>
      </c>
    </row>
    <row r="58" spans="1:13" ht="187.5">
      <c r="A58" s="121">
        <v>54</v>
      </c>
      <c r="B58" s="84" t="s">
        <v>217</v>
      </c>
      <c r="C58" s="7">
        <v>15</v>
      </c>
      <c r="D58" s="54" t="s">
        <v>271</v>
      </c>
      <c r="E58" s="21">
        <v>2473</v>
      </c>
      <c r="F58" s="7" t="s">
        <v>255</v>
      </c>
      <c r="G58" s="7">
        <f t="shared" si="1"/>
        <v>37095</v>
      </c>
    </row>
    <row r="59" spans="1:13" ht="78.75" customHeight="1">
      <c r="A59" s="121">
        <v>55</v>
      </c>
      <c r="B59" s="121" t="s">
        <v>192</v>
      </c>
      <c r="C59" s="7">
        <v>127.5</v>
      </c>
      <c r="D59" s="102" t="s">
        <v>157</v>
      </c>
      <c r="E59" s="16">
        <v>430</v>
      </c>
      <c r="F59" s="7" t="s">
        <v>256</v>
      </c>
      <c r="G59" s="7">
        <f t="shared" si="1"/>
        <v>54825</v>
      </c>
      <c r="M59" s="89">
        <f>8.97/1.1</f>
        <v>8.1545454545454543</v>
      </c>
    </row>
    <row r="60" spans="1:13" ht="77.25" customHeight="1">
      <c r="A60" s="121">
        <v>56</v>
      </c>
      <c r="B60" s="121" t="s">
        <v>246</v>
      </c>
      <c r="C60" s="7">
        <v>1</v>
      </c>
      <c r="D60" s="106" t="s">
        <v>226</v>
      </c>
      <c r="E60" s="7">
        <v>28899</v>
      </c>
      <c r="F60" s="7" t="s">
        <v>255</v>
      </c>
      <c r="G60" s="7">
        <f t="shared" si="1"/>
        <v>28899</v>
      </c>
    </row>
    <row r="61" spans="1:13" ht="75">
      <c r="A61" s="121">
        <v>57</v>
      </c>
      <c r="B61" s="121" t="s">
        <v>232</v>
      </c>
      <c r="C61" s="7">
        <v>5</v>
      </c>
      <c r="D61" s="109" t="s">
        <v>153</v>
      </c>
      <c r="E61" s="7">
        <v>6379</v>
      </c>
      <c r="F61" s="7" t="s">
        <v>255</v>
      </c>
      <c r="G61" s="7">
        <f t="shared" si="1"/>
        <v>31895</v>
      </c>
    </row>
    <row r="62" spans="1:13" ht="62.25" customHeight="1">
      <c r="A62" s="121">
        <v>58</v>
      </c>
      <c r="B62" s="121" t="s">
        <v>245</v>
      </c>
      <c r="C62" s="7">
        <v>124.2</v>
      </c>
      <c r="D62" s="54" t="s">
        <v>152</v>
      </c>
      <c r="E62" s="7">
        <v>222.05</v>
      </c>
      <c r="F62" s="7" t="s">
        <v>254</v>
      </c>
      <c r="G62" s="7">
        <f t="shared" si="1"/>
        <v>27578.61</v>
      </c>
    </row>
    <row r="63" spans="1:13" ht="56.25">
      <c r="A63" s="121">
        <v>59</v>
      </c>
      <c r="B63" s="121" t="s">
        <v>189</v>
      </c>
      <c r="C63" s="7">
        <v>1620.6</v>
      </c>
      <c r="D63" s="119" t="s">
        <v>419</v>
      </c>
      <c r="E63" s="7">
        <v>159</v>
      </c>
      <c r="F63" s="7" t="s">
        <v>254</v>
      </c>
      <c r="G63" s="7">
        <f t="shared" si="1"/>
        <v>257675.4</v>
      </c>
    </row>
    <row r="64" spans="1:13" ht="57.75" customHeight="1">
      <c r="A64" s="121">
        <v>60</v>
      </c>
      <c r="B64" s="121">
        <v>207.6</v>
      </c>
      <c r="C64" s="7">
        <v>1227</v>
      </c>
      <c r="D64" s="54" t="s">
        <v>272</v>
      </c>
      <c r="E64" s="21">
        <v>135</v>
      </c>
      <c r="F64" s="7" t="s">
        <v>254</v>
      </c>
      <c r="G64" s="7">
        <f t="shared" si="1"/>
        <v>165645</v>
      </c>
    </row>
    <row r="65" spans="1:9" ht="58.5" customHeight="1">
      <c r="A65" s="121">
        <v>61</v>
      </c>
      <c r="B65" s="85" t="s">
        <v>235</v>
      </c>
      <c r="C65" s="7">
        <v>648.9</v>
      </c>
      <c r="D65" s="43" t="s">
        <v>150</v>
      </c>
      <c r="E65" s="7">
        <v>200</v>
      </c>
      <c r="F65" s="7" t="s">
        <v>254</v>
      </c>
      <c r="G65" s="7">
        <f t="shared" si="1"/>
        <v>129780</v>
      </c>
    </row>
    <row r="66" spans="1:9" ht="56.25">
      <c r="A66" s="121">
        <v>62</v>
      </c>
      <c r="B66" s="92" t="s">
        <v>239</v>
      </c>
      <c r="C66" s="11">
        <v>129.1</v>
      </c>
      <c r="D66" s="54" t="s">
        <v>273</v>
      </c>
      <c r="E66" s="21">
        <v>485</v>
      </c>
      <c r="F66" s="7" t="s">
        <v>254</v>
      </c>
      <c r="G66" s="7">
        <f t="shared" si="1"/>
        <v>62613.5</v>
      </c>
    </row>
    <row r="67" spans="1:9" ht="75">
      <c r="A67" s="121">
        <v>63</v>
      </c>
      <c r="B67" s="121" t="s">
        <v>193</v>
      </c>
      <c r="C67" s="7">
        <v>1903.8</v>
      </c>
      <c r="D67" s="104" t="s">
        <v>159</v>
      </c>
      <c r="E67" s="7">
        <v>8.9700000000000006</v>
      </c>
      <c r="F67" s="7" t="s">
        <v>254</v>
      </c>
      <c r="G67" s="7">
        <f t="shared" si="1"/>
        <v>17077.085999999999</v>
      </c>
    </row>
    <row r="68" spans="1:9" ht="37.5">
      <c r="A68" s="121">
        <v>64</v>
      </c>
      <c r="B68" s="93" t="s">
        <v>243</v>
      </c>
      <c r="C68" s="7">
        <v>315.2</v>
      </c>
      <c r="D68" s="104" t="s">
        <v>148</v>
      </c>
      <c r="E68" s="7">
        <v>305.8</v>
      </c>
      <c r="F68" s="7" t="s">
        <v>253</v>
      </c>
      <c r="G68" s="7">
        <f t="shared" si="1"/>
        <v>96388.160000000003</v>
      </c>
      <c r="H68" s="89">
        <f>278+27.8</f>
        <v>305.8</v>
      </c>
    </row>
    <row r="69" spans="1:9" ht="56.25">
      <c r="A69" s="121">
        <v>65</v>
      </c>
      <c r="B69" s="94" t="s">
        <v>242</v>
      </c>
      <c r="C69" s="7">
        <v>70</v>
      </c>
      <c r="D69" s="104" t="s">
        <v>149</v>
      </c>
      <c r="E69" s="7">
        <v>199.21</v>
      </c>
      <c r="F69" s="7" t="s">
        <v>253</v>
      </c>
      <c r="G69" s="7">
        <f t="shared" ref="G69:G105" si="2">C69*E69</f>
        <v>13944.7</v>
      </c>
      <c r="H69" s="89">
        <v>181.1</v>
      </c>
      <c r="I69" s="89">
        <f>H69+18.11</f>
        <v>199.20999999999998</v>
      </c>
    </row>
    <row r="70" spans="1:9" ht="56.25">
      <c r="A70" s="121">
        <v>66</v>
      </c>
      <c r="B70" s="121">
        <v>221</v>
      </c>
      <c r="C70" s="7">
        <v>39.9</v>
      </c>
      <c r="D70" s="45" t="s">
        <v>175</v>
      </c>
      <c r="E70" s="21">
        <v>132.44</v>
      </c>
      <c r="F70" s="7" t="s">
        <v>254</v>
      </c>
      <c r="G70" s="7">
        <f t="shared" si="2"/>
        <v>5284.3559999999998</v>
      </c>
    </row>
    <row r="71" spans="1:9" ht="56.25">
      <c r="A71" s="121">
        <v>67</v>
      </c>
      <c r="B71" s="121">
        <v>238.1</v>
      </c>
      <c r="C71" s="11">
        <f>22.05+0.46</f>
        <v>22.51</v>
      </c>
      <c r="D71" s="40" t="s">
        <v>178</v>
      </c>
      <c r="E71" s="21">
        <v>2767.25</v>
      </c>
      <c r="F71" s="7" t="s">
        <v>281</v>
      </c>
      <c r="G71" s="7">
        <f t="shared" si="2"/>
        <v>62290.797500000008</v>
      </c>
    </row>
    <row r="72" spans="1:9" ht="75" customHeight="1">
      <c r="A72" s="121">
        <v>68</v>
      </c>
      <c r="B72" s="121">
        <v>254.2</v>
      </c>
      <c r="C72" s="7">
        <v>162.30000000000001</v>
      </c>
      <c r="D72" s="102" t="s">
        <v>162</v>
      </c>
      <c r="E72" s="21">
        <v>656.02</v>
      </c>
      <c r="F72" s="7" t="s">
        <v>256</v>
      </c>
      <c r="G72" s="7">
        <f t="shared" si="2"/>
        <v>106472.046</v>
      </c>
    </row>
    <row r="73" spans="1:9" ht="37.5">
      <c r="A73" s="121">
        <v>69</v>
      </c>
      <c r="B73" s="121"/>
      <c r="C73" s="7">
        <v>22.7</v>
      </c>
      <c r="D73" s="117" t="s">
        <v>140</v>
      </c>
      <c r="E73" s="7">
        <v>1299.5</v>
      </c>
      <c r="F73" s="7" t="s">
        <v>256</v>
      </c>
      <c r="G73" s="7">
        <f t="shared" si="2"/>
        <v>29498.649999999998</v>
      </c>
    </row>
    <row r="74" spans="1:9" ht="75">
      <c r="A74" s="121">
        <v>70</v>
      </c>
      <c r="B74" s="121">
        <v>255.2</v>
      </c>
      <c r="C74" s="7">
        <v>9</v>
      </c>
      <c r="D74" s="120" t="s">
        <v>274</v>
      </c>
      <c r="E74" s="7">
        <v>134</v>
      </c>
      <c r="F74" s="7" t="s">
        <v>255</v>
      </c>
      <c r="G74" s="7">
        <f t="shared" si="2"/>
        <v>1206</v>
      </c>
    </row>
    <row r="75" spans="1:9" ht="93.75">
      <c r="A75" s="121">
        <v>71</v>
      </c>
      <c r="B75" s="121">
        <v>343.8</v>
      </c>
      <c r="C75" s="11">
        <v>22.05</v>
      </c>
      <c r="D75" s="110" t="s">
        <v>420</v>
      </c>
      <c r="E75" s="7">
        <v>132000</v>
      </c>
      <c r="F75" s="7" t="s">
        <v>281</v>
      </c>
      <c r="G75" s="7">
        <f t="shared" si="2"/>
        <v>2910600</v>
      </c>
    </row>
    <row r="76" spans="1:9" ht="112.5">
      <c r="A76" s="121">
        <v>72</v>
      </c>
      <c r="B76" s="86" t="s">
        <v>237</v>
      </c>
      <c r="C76" s="11">
        <v>59.5</v>
      </c>
      <c r="D76" s="47" t="s">
        <v>184</v>
      </c>
      <c r="E76" s="21">
        <v>1402.75</v>
      </c>
      <c r="F76" s="7" t="s">
        <v>254</v>
      </c>
      <c r="G76" s="7">
        <f t="shared" si="2"/>
        <v>83463.625</v>
      </c>
    </row>
    <row r="77" spans="1:9" ht="67.5" customHeight="1">
      <c r="A77" s="121">
        <v>73</v>
      </c>
      <c r="B77" s="121" t="s">
        <v>203</v>
      </c>
      <c r="C77" s="7">
        <v>273.2</v>
      </c>
      <c r="D77" s="107" t="s">
        <v>282</v>
      </c>
      <c r="E77" s="21">
        <v>1409.57</v>
      </c>
      <c r="F77" s="7" t="s">
        <v>254</v>
      </c>
      <c r="G77" s="7">
        <f t="shared" si="2"/>
        <v>385094.52399999998</v>
      </c>
    </row>
    <row r="78" spans="1:9" ht="56.25">
      <c r="A78" s="121">
        <v>74</v>
      </c>
      <c r="B78" s="88" t="s">
        <v>378</v>
      </c>
      <c r="C78" s="7">
        <v>23.5</v>
      </c>
      <c r="D78" s="45" t="s">
        <v>222</v>
      </c>
      <c r="E78" s="7">
        <v>1825</v>
      </c>
      <c r="F78" s="7">
        <v>0</v>
      </c>
      <c r="G78" s="7">
        <f t="shared" si="2"/>
        <v>42887.5</v>
      </c>
    </row>
    <row r="79" spans="1:9" ht="39" customHeight="1">
      <c r="A79" s="121">
        <v>75</v>
      </c>
      <c r="B79" s="121">
        <v>367.1</v>
      </c>
      <c r="C79" s="11">
        <v>44.55</v>
      </c>
      <c r="D79" s="43" t="s">
        <v>180</v>
      </c>
      <c r="E79" s="21">
        <v>1386.8</v>
      </c>
      <c r="F79" s="7" t="s">
        <v>254</v>
      </c>
      <c r="G79" s="7">
        <f t="shared" si="2"/>
        <v>61781.939999999995</v>
      </c>
    </row>
    <row r="80" spans="1:9" ht="75">
      <c r="A80" s="121">
        <v>76</v>
      </c>
      <c r="B80" s="87" t="s">
        <v>241</v>
      </c>
      <c r="C80" s="7">
        <v>10</v>
      </c>
      <c r="D80" s="111" t="s">
        <v>170</v>
      </c>
      <c r="E80" s="21">
        <v>645</v>
      </c>
      <c r="F80" s="7" t="s">
        <v>255</v>
      </c>
      <c r="G80" s="7">
        <f t="shared" si="2"/>
        <v>6450</v>
      </c>
    </row>
    <row r="81" spans="1:11">
      <c r="A81" s="121">
        <v>77</v>
      </c>
      <c r="B81" s="121"/>
      <c r="C81" s="7">
        <v>10</v>
      </c>
      <c r="D81" s="111" t="s">
        <v>80</v>
      </c>
      <c r="E81" s="21">
        <v>808</v>
      </c>
      <c r="F81" s="7" t="s">
        <v>255</v>
      </c>
      <c r="G81" s="7">
        <f t="shared" si="2"/>
        <v>8080</v>
      </c>
    </row>
    <row r="82" spans="1:11" ht="75">
      <c r="A82" s="121">
        <v>78</v>
      </c>
      <c r="B82" s="121" t="s">
        <v>211</v>
      </c>
      <c r="C82" s="11">
        <v>7</v>
      </c>
      <c r="D82" s="112" t="s">
        <v>179</v>
      </c>
      <c r="E82" s="21">
        <v>4650</v>
      </c>
      <c r="F82" s="7" t="s">
        <v>255</v>
      </c>
      <c r="G82" s="7">
        <f t="shared" si="2"/>
        <v>32550</v>
      </c>
    </row>
    <row r="83" spans="1:11" ht="50.25" customHeight="1">
      <c r="A83" s="121">
        <v>79</v>
      </c>
      <c r="B83" s="121" t="s">
        <v>212</v>
      </c>
      <c r="C83" s="11">
        <v>7</v>
      </c>
      <c r="D83" s="43" t="s">
        <v>275</v>
      </c>
      <c r="E83" s="21">
        <v>1500</v>
      </c>
      <c r="F83" s="7" t="s">
        <v>255</v>
      </c>
      <c r="G83" s="7">
        <f t="shared" si="2"/>
        <v>10500</v>
      </c>
    </row>
    <row r="84" spans="1:11">
      <c r="A84" s="121">
        <v>80</v>
      </c>
      <c r="B84" s="121"/>
      <c r="C84" s="11">
        <v>7</v>
      </c>
      <c r="D84" s="113" t="s">
        <v>276</v>
      </c>
      <c r="E84" s="21">
        <v>3000</v>
      </c>
      <c r="F84" s="7" t="s">
        <v>255</v>
      </c>
      <c r="G84" s="7">
        <f t="shared" si="2"/>
        <v>21000</v>
      </c>
    </row>
    <row r="85" spans="1:11" ht="56.25">
      <c r="A85" s="121">
        <v>81</v>
      </c>
      <c r="B85" s="121" t="s">
        <v>213</v>
      </c>
      <c r="C85" s="11">
        <v>7</v>
      </c>
      <c r="D85" s="43" t="s">
        <v>98</v>
      </c>
      <c r="E85" s="21">
        <v>750</v>
      </c>
      <c r="F85" s="7" t="s">
        <v>255</v>
      </c>
      <c r="G85" s="7">
        <f t="shared" si="2"/>
        <v>5250</v>
      </c>
    </row>
    <row r="86" spans="1:11" ht="75">
      <c r="A86" s="121">
        <v>82</v>
      </c>
      <c r="B86" s="121" t="s">
        <v>238</v>
      </c>
      <c r="C86" s="11">
        <v>385.2</v>
      </c>
      <c r="D86" s="44" t="s">
        <v>181</v>
      </c>
      <c r="E86" s="21">
        <v>153.85</v>
      </c>
      <c r="F86" s="7" t="s">
        <v>253</v>
      </c>
      <c r="G86" s="7">
        <f t="shared" si="2"/>
        <v>59263.02</v>
      </c>
    </row>
    <row r="87" spans="1:11" ht="93.75">
      <c r="A87" s="121">
        <v>83</v>
      </c>
      <c r="B87" s="121">
        <v>532.1</v>
      </c>
      <c r="C87" s="7">
        <v>4769.8999999999996</v>
      </c>
      <c r="D87" s="54" t="s">
        <v>174</v>
      </c>
      <c r="E87" s="21">
        <v>180</v>
      </c>
      <c r="F87" s="7" t="s">
        <v>254</v>
      </c>
      <c r="G87" s="7">
        <f t="shared" si="2"/>
        <v>858581.99999999988</v>
      </c>
    </row>
    <row r="88" spans="1:11" ht="37.5">
      <c r="A88" s="121">
        <v>84</v>
      </c>
      <c r="B88" s="121" t="s">
        <v>201</v>
      </c>
      <c r="C88" s="7">
        <v>2</v>
      </c>
      <c r="D88" s="54" t="s">
        <v>67</v>
      </c>
      <c r="E88" s="21">
        <v>1070</v>
      </c>
      <c r="F88" s="7" t="s">
        <v>255</v>
      </c>
      <c r="G88" s="7">
        <f t="shared" si="2"/>
        <v>2140</v>
      </c>
    </row>
    <row r="89" spans="1:11" ht="75">
      <c r="A89" s="121">
        <v>85</v>
      </c>
      <c r="B89" s="121" t="s">
        <v>198</v>
      </c>
      <c r="C89" s="7">
        <v>2</v>
      </c>
      <c r="D89" s="54" t="s">
        <v>168</v>
      </c>
      <c r="E89" s="21">
        <v>55400</v>
      </c>
      <c r="F89" s="7" t="s">
        <v>255</v>
      </c>
      <c r="G89" s="7">
        <f t="shared" si="2"/>
        <v>110800</v>
      </c>
    </row>
    <row r="90" spans="1:11" ht="77.25" customHeight="1">
      <c r="A90" s="121">
        <v>86</v>
      </c>
      <c r="B90" s="121" t="s">
        <v>199</v>
      </c>
      <c r="C90" s="7">
        <v>9</v>
      </c>
      <c r="D90" s="54" t="s">
        <v>65</v>
      </c>
      <c r="E90" s="21">
        <v>4855</v>
      </c>
      <c r="F90" s="7" t="s">
        <v>255</v>
      </c>
      <c r="G90" s="7">
        <f t="shared" si="2"/>
        <v>43695</v>
      </c>
    </row>
    <row r="91" spans="1:11" ht="56.25">
      <c r="A91" s="121">
        <v>87</v>
      </c>
      <c r="B91" s="121" t="s">
        <v>200</v>
      </c>
      <c r="C91" s="7">
        <v>40.5</v>
      </c>
      <c r="D91" s="54" t="s">
        <v>66</v>
      </c>
      <c r="E91" s="21">
        <v>924</v>
      </c>
      <c r="F91" s="7" t="s">
        <v>256</v>
      </c>
      <c r="G91" s="7">
        <f t="shared" si="2"/>
        <v>37422</v>
      </c>
    </row>
    <row r="92" spans="1:11" ht="75">
      <c r="A92" s="121">
        <v>88</v>
      </c>
      <c r="B92" s="121" t="s">
        <v>247</v>
      </c>
      <c r="C92" s="7">
        <v>1</v>
      </c>
      <c r="D92" s="106" t="s">
        <v>421</v>
      </c>
      <c r="E92" s="7">
        <v>10051.1</v>
      </c>
      <c r="F92" s="7" t="s">
        <v>144</v>
      </c>
      <c r="G92" s="7">
        <f t="shared" si="2"/>
        <v>10051.1</v>
      </c>
    </row>
    <row r="93" spans="1:11" ht="75">
      <c r="A93" s="121">
        <v>89</v>
      </c>
      <c r="B93" s="121" t="s">
        <v>248</v>
      </c>
      <c r="C93" s="7">
        <v>1</v>
      </c>
      <c r="D93" s="43" t="s">
        <v>422</v>
      </c>
      <c r="E93" s="7">
        <v>14095</v>
      </c>
      <c r="F93" s="7" t="s">
        <v>255</v>
      </c>
      <c r="G93" s="7">
        <f t="shared" si="2"/>
        <v>14095</v>
      </c>
    </row>
    <row r="94" spans="1:11" ht="56.25">
      <c r="A94" s="121">
        <v>90</v>
      </c>
      <c r="B94" s="121" t="s">
        <v>277</v>
      </c>
      <c r="C94" s="7">
        <v>25</v>
      </c>
      <c r="D94" s="114" t="s">
        <v>423</v>
      </c>
      <c r="E94" s="7">
        <v>125</v>
      </c>
      <c r="F94" s="7" t="s">
        <v>256</v>
      </c>
      <c r="G94" s="7">
        <f t="shared" si="2"/>
        <v>3125</v>
      </c>
      <c r="K94" s="89" t="s">
        <v>146</v>
      </c>
    </row>
    <row r="95" spans="1:11" ht="56.25">
      <c r="A95" s="121">
        <v>91</v>
      </c>
      <c r="B95" s="121">
        <v>741.1</v>
      </c>
      <c r="C95" s="7">
        <v>5</v>
      </c>
      <c r="D95" s="43" t="s">
        <v>154</v>
      </c>
      <c r="E95" s="19">
        <v>3173</v>
      </c>
      <c r="F95" s="7" t="s">
        <v>255</v>
      </c>
      <c r="G95" s="7">
        <f t="shared" si="2"/>
        <v>15865</v>
      </c>
    </row>
    <row r="96" spans="1:11" ht="112.5">
      <c r="A96" s="121">
        <v>92</v>
      </c>
      <c r="B96" s="121" t="s">
        <v>197</v>
      </c>
      <c r="C96" s="7">
        <v>9</v>
      </c>
      <c r="D96" s="115" t="s">
        <v>424</v>
      </c>
      <c r="E96" s="21">
        <v>1879</v>
      </c>
      <c r="F96" s="7" t="s">
        <v>255</v>
      </c>
      <c r="G96" s="7">
        <f t="shared" si="2"/>
        <v>16911</v>
      </c>
    </row>
    <row r="97" spans="1:9" ht="75">
      <c r="A97" s="121">
        <v>93</v>
      </c>
      <c r="B97" s="121">
        <v>741.2</v>
      </c>
      <c r="C97" s="7">
        <v>5</v>
      </c>
      <c r="D97" s="43" t="s">
        <v>278</v>
      </c>
      <c r="E97" s="19">
        <v>1617</v>
      </c>
      <c r="F97" s="7" t="s">
        <v>255</v>
      </c>
      <c r="G97" s="7">
        <f t="shared" si="2"/>
        <v>8085</v>
      </c>
    </row>
    <row r="98" spans="1:9" ht="37.5">
      <c r="A98" s="121">
        <v>94</v>
      </c>
      <c r="B98" s="121"/>
      <c r="C98" s="7">
        <v>5</v>
      </c>
      <c r="D98" s="43" t="s">
        <v>279</v>
      </c>
      <c r="E98" s="19">
        <v>511</v>
      </c>
      <c r="F98" s="7" t="s">
        <v>255</v>
      </c>
      <c r="G98" s="7">
        <f t="shared" si="2"/>
        <v>2555</v>
      </c>
    </row>
    <row r="99" spans="1:9" ht="37.5">
      <c r="A99" s="121">
        <v>95</v>
      </c>
      <c r="B99" s="121"/>
      <c r="C99" s="7">
        <v>12</v>
      </c>
      <c r="D99" s="116" t="s">
        <v>280</v>
      </c>
      <c r="E99" s="19">
        <v>173</v>
      </c>
      <c r="F99" s="7" t="s">
        <v>255</v>
      </c>
      <c r="G99" s="7">
        <f t="shared" si="2"/>
        <v>2076</v>
      </c>
    </row>
    <row r="100" spans="1:9" ht="75">
      <c r="A100" s="121">
        <v>96</v>
      </c>
      <c r="B100" s="121" t="s">
        <v>208</v>
      </c>
      <c r="C100" s="7">
        <v>44.2</v>
      </c>
      <c r="D100" s="54" t="s">
        <v>176</v>
      </c>
      <c r="E100" s="21">
        <v>7126</v>
      </c>
      <c r="F100" s="7" t="s">
        <v>254</v>
      </c>
      <c r="G100" s="7">
        <f t="shared" si="2"/>
        <v>314969.2</v>
      </c>
    </row>
    <row r="101" spans="1:9" ht="56.25">
      <c r="A101" s="121">
        <v>97</v>
      </c>
      <c r="B101" s="121" t="s">
        <v>209</v>
      </c>
      <c r="C101" s="7">
        <v>7.2</v>
      </c>
      <c r="D101" s="54" t="s">
        <v>177</v>
      </c>
      <c r="E101" s="21">
        <v>7720</v>
      </c>
      <c r="F101" s="7" t="s">
        <v>254</v>
      </c>
      <c r="G101" s="7">
        <f t="shared" si="2"/>
        <v>55584</v>
      </c>
    </row>
    <row r="102" spans="1:9" ht="93.75">
      <c r="A102" s="121">
        <v>98</v>
      </c>
      <c r="B102" s="121" t="s">
        <v>207</v>
      </c>
      <c r="C102" s="7">
        <v>600</v>
      </c>
      <c r="D102" s="117" t="s">
        <v>86</v>
      </c>
      <c r="E102" s="21">
        <v>510</v>
      </c>
      <c r="F102" s="7" t="s">
        <v>254</v>
      </c>
      <c r="G102" s="7">
        <f t="shared" si="2"/>
        <v>306000</v>
      </c>
    </row>
    <row r="103" spans="1:9" ht="75">
      <c r="A103" s="121">
        <v>99</v>
      </c>
      <c r="B103" s="121" t="s">
        <v>236</v>
      </c>
      <c r="C103" s="7">
        <v>562.20000000000005</v>
      </c>
      <c r="D103" s="110" t="s">
        <v>425</v>
      </c>
      <c r="E103" s="7">
        <v>1550</v>
      </c>
      <c r="F103" s="7" t="s">
        <v>254</v>
      </c>
      <c r="G103" s="7">
        <f t="shared" si="2"/>
        <v>871410.00000000012</v>
      </c>
    </row>
    <row r="104" spans="1:9" ht="56.25">
      <c r="A104" s="121">
        <v>100</v>
      </c>
      <c r="B104" s="121" t="s">
        <v>202</v>
      </c>
      <c r="C104" s="7">
        <v>200</v>
      </c>
      <c r="D104" s="54" t="s">
        <v>169</v>
      </c>
      <c r="E104" s="21">
        <v>1450</v>
      </c>
      <c r="F104" s="7" t="s">
        <v>255</v>
      </c>
      <c r="G104" s="7">
        <f t="shared" si="2"/>
        <v>290000</v>
      </c>
    </row>
    <row r="105" spans="1:9" ht="75">
      <c r="A105" s="121">
        <v>101</v>
      </c>
      <c r="B105" s="121" t="s">
        <v>240</v>
      </c>
      <c r="C105" s="7">
        <v>10</v>
      </c>
      <c r="D105" s="54" t="s">
        <v>87</v>
      </c>
      <c r="E105" s="21">
        <v>5000</v>
      </c>
      <c r="F105" s="7" t="s">
        <v>257</v>
      </c>
      <c r="G105" s="7">
        <f t="shared" si="2"/>
        <v>50000</v>
      </c>
    </row>
    <row r="106" spans="1:9" ht="26.1" customHeight="1">
      <c r="A106" s="49"/>
      <c r="B106" s="49"/>
      <c r="C106" s="21"/>
      <c r="D106" s="50" t="s">
        <v>110</v>
      </c>
      <c r="E106" s="51"/>
      <c r="F106" s="7"/>
      <c r="G106" s="52">
        <f>SUM(G5:G105)</f>
        <v>15806080.580499997</v>
      </c>
      <c r="I106" s="91"/>
    </row>
    <row r="107" spans="1:9" ht="26.1" customHeight="1">
      <c r="A107" s="49"/>
      <c r="B107" s="49"/>
      <c r="C107" s="21"/>
      <c r="D107" s="54" t="s">
        <v>111</v>
      </c>
      <c r="E107" s="51"/>
      <c r="F107" s="55"/>
      <c r="G107" s="56">
        <f>G106*12%</f>
        <v>1896729.6696599997</v>
      </c>
      <c r="I107" s="89">
        <f>G106*12%</f>
        <v>1896729.6696599997</v>
      </c>
    </row>
    <row r="108" spans="1:9" ht="26.1" customHeight="1">
      <c r="A108" s="49"/>
      <c r="B108" s="49"/>
      <c r="C108" s="21"/>
      <c r="D108" s="50" t="s">
        <v>113</v>
      </c>
      <c r="E108" s="51"/>
      <c r="F108" s="55"/>
      <c r="G108" s="57">
        <f>SUM(G106:G107)</f>
        <v>17702810.250159997</v>
      </c>
    </row>
    <row r="109" spans="1:9" ht="26.1" customHeight="1">
      <c r="A109" s="49"/>
      <c r="B109" s="49"/>
      <c r="C109" s="21"/>
      <c r="D109" s="54" t="s">
        <v>118</v>
      </c>
      <c r="E109" s="61"/>
      <c r="F109" s="61"/>
      <c r="G109" s="56">
        <f>G106*1%</f>
        <v>158060.80580499998</v>
      </c>
      <c r="I109" s="62"/>
    </row>
    <row r="110" spans="1:9" ht="26.1" customHeight="1">
      <c r="A110" s="49"/>
      <c r="B110" s="49"/>
      <c r="C110" s="21"/>
      <c r="D110" s="54" t="s">
        <v>119</v>
      </c>
      <c r="E110" s="61"/>
      <c r="F110" s="61"/>
      <c r="G110" s="56">
        <f>G108*2.5%</f>
        <v>442570.25625399995</v>
      </c>
      <c r="I110" s="62"/>
    </row>
    <row r="111" spans="1:9" ht="26.1" customHeight="1">
      <c r="A111" s="49"/>
      <c r="B111" s="49"/>
      <c r="C111" s="21"/>
      <c r="D111" s="54" t="s">
        <v>120</v>
      </c>
      <c r="E111" s="61"/>
      <c r="F111" s="61"/>
      <c r="G111" s="56">
        <f>G108*7.5%</f>
        <v>1327710.7687619997</v>
      </c>
      <c r="I111" s="62"/>
    </row>
    <row r="112" spans="1:9" ht="26.1" customHeight="1">
      <c r="A112" s="63"/>
      <c r="B112" s="63"/>
      <c r="C112" s="21"/>
      <c r="D112" s="50" t="s">
        <v>117</v>
      </c>
      <c r="E112" s="51"/>
      <c r="F112" s="55"/>
      <c r="G112" s="52">
        <f>SUM(G108:G111)</f>
        <v>19631152.080980998</v>
      </c>
      <c r="H112" s="91"/>
    </row>
    <row r="113" spans="1:8" ht="93.75">
      <c r="A113" s="49"/>
      <c r="B113" s="122">
        <v>1</v>
      </c>
      <c r="C113" s="21" t="s">
        <v>115</v>
      </c>
      <c r="D113" s="54" t="s">
        <v>116</v>
      </c>
      <c r="E113" s="51">
        <v>18000</v>
      </c>
      <c r="F113" s="51" t="s">
        <v>115</v>
      </c>
      <c r="G113" s="7">
        <f t="shared" ref="G113" si="3">B113*E113</f>
        <v>18000</v>
      </c>
    </row>
    <row r="114" spans="1:8">
      <c r="A114" s="49"/>
      <c r="B114" s="122"/>
      <c r="C114" s="21"/>
      <c r="D114" s="50" t="s">
        <v>249</v>
      </c>
      <c r="E114" s="51"/>
      <c r="F114" s="51"/>
      <c r="G114" s="79">
        <f>SUM(G112:G113)</f>
        <v>19649152.080980998</v>
      </c>
    </row>
    <row r="115" spans="1:8" ht="31.5" customHeight="1">
      <c r="A115" s="63"/>
      <c r="B115" s="63"/>
      <c r="C115" s="21"/>
      <c r="D115" s="63"/>
      <c r="E115" s="664" t="s">
        <v>122</v>
      </c>
      <c r="F115" s="664"/>
      <c r="G115" s="57" t="s">
        <v>250</v>
      </c>
      <c r="H115" s="91" t="e">
        <f>G115-G112</f>
        <v>#VALUE!</v>
      </c>
    </row>
    <row r="121" spans="1:8" s="97" customFormat="1">
      <c r="A121" s="95"/>
      <c r="B121" s="95"/>
      <c r="C121" s="96" t="s">
        <v>123</v>
      </c>
      <c r="D121" s="118" t="s">
        <v>124</v>
      </c>
      <c r="E121" s="96"/>
      <c r="F121" s="96"/>
      <c r="G121" s="96"/>
    </row>
  </sheetData>
  <mergeCells count="4">
    <mergeCell ref="A1:G1"/>
    <mergeCell ref="A2:G2"/>
    <mergeCell ref="A3:G3"/>
    <mergeCell ref="E115:F115"/>
  </mergeCells>
  <printOptions horizontalCentered="1"/>
  <pageMargins left="0.35433070866141703" right="0.35433070866141703" top="0.24" bottom="0.31" header="0.196850393700787" footer="0.196850393700787"/>
  <pageSetup paperSize="9" scale="95" fitToHeight="20" orientation="portrait" r:id="rId1"/>
  <headerFooter alignWithMargins="0">
    <oddHeader>&amp;L&amp;10&amp;F</oddHeader>
    <oddFooter>&amp;CPage &amp;P of &amp;N</oddFooter>
  </headerFooter>
</worksheet>
</file>

<file path=xl/worksheets/sheet4.xml><?xml version="1.0" encoding="utf-8"?>
<worksheet xmlns="http://schemas.openxmlformats.org/spreadsheetml/2006/main" xmlns:r="http://schemas.openxmlformats.org/officeDocument/2006/relationships">
  <dimension ref="A1:G109"/>
  <sheetViews>
    <sheetView view="pageBreakPreview" zoomScale="69" zoomScaleSheetLayoutView="69" workbookViewId="0">
      <selection activeCell="C5" sqref="C5"/>
    </sheetView>
  </sheetViews>
  <sheetFormatPr defaultRowHeight="15"/>
  <cols>
    <col min="1" max="1" width="5.140625" style="488" customWidth="1"/>
    <col min="2" max="2" width="10.85546875" style="488" customWidth="1"/>
    <col min="3" max="3" width="33.140625" style="488" customWidth="1"/>
    <col min="4" max="4" width="9.140625" style="488" customWidth="1"/>
    <col min="5" max="5" width="7.85546875" style="509" customWidth="1"/>
    <col min="6" max="6" width="29.5703125" style="488" customWidth="1"/>
    <col min="7" max="7" width="18.140625" style="488" customWidth="1"/>
    <col min="8" max="16384" width="9.140625" style="488"/>
  </cols>
  <sheetData>
    <row r="1" spans="1:7" ht="137.25" customHeight="1">
      <c r="A1" s="682"/>
      <c r="B1" s="682"/>
      <c r="C1" s="682"/>
      <c r="D1" s="682"/>
      <c r="E1" s="682"/>
      <c r="F1" s="682"/>
      <c r="G1" s="682"/>
    </row>
    <row r="2" spans="1:7" ht="45.75" customHeight="1">
      <c r="A2" s="683" t="s">
        <v>426</v>
      </c>
      <c r="B2" s="684"/>
      <c r="C2" s="684"/>
      <c r="D2" s="684"/>
      <c r="E2" s="684"/>
      <c r="F2" s="684"/>
      <c r="G2" s="685"/>
    </row>
    <row r="3" spans="1:7" ht="79.5" customHeight="1">
      <c r="A3" s="686" t="str">
        <f>'New Com Abst'!A3:G3</f>
        <v>Name of Work: Renovation of  Armed Police Head quarters at Lutheral Garden in Chennai City</v>
      </c>
      <c r="B3" s="687"/>
      <c r="C3" s="687"/>
      <c r="D3" s="687"/>
      <c r="E3" s="687"/>
      <c r="F3" s="687"/>
      <c r="G3" s="688"/>
    </row>
    <row r="4" spans="1:7" ht="69" customHeight="1">
      <c r="A4" s="489" t="s">
        <v>286</v>
      </c>
      <c r="B4" s="489" t="s">
        <v>284</v>
      </c>
      <c r="C4" s="489" t="s">
        <v>427</v>
      </c>
      <c r="D4" s="489" t="s">
        <v>288</v>
      </c>
      <c r="E4" s="489" t="s">
        <v>428</v>
      </c>
      <c r="F4" s="490" t="s">
        <v>429</v>
      </c>
      <c r="G4" s="489" t="s">
        <v>293</v>
      </c>
    </row>
    <row r="5" spans="1:7" ht="260.10000000000002" customHeight="1">
      <c r="A5" s="491">
        <v>1</v>
      </c>
      <c r="B5" s="492">
        <v>1.1000000000000001</v>
      </c>
      <c r="C5" s="495" t="s">
        <v>218</v>
      </c>
      <c r="D5" s="493">
        <v>21.8</v>
      </c>
      <c r="E5" s="485" t="s">
        <v>253</v>
      </c>
      <c r="F5" s="494">
        <v>224.84</v>
      </c>
      <c r="G5" s="494">
        <f>F5*D5</f>
        <v>4901.5120000000006</v>
      </c>
    </row>
    <row r="6" spans="1:7" ht="260.10000000000002" customHeight="1">
      <c r="A6" s="491">
        <v>2</v>
      </c>
      <c r="B6" s="492">
        <v>3.1</v>
      </c>
      <c r="C6" s="495" t="s">
        <v>220</v>
      </c>
      <c r="D6" s="493">
        <v>1.1000000000000001</v>
      </c>
      <c r="E6" s="485" t="s">
        <v>253</v>
      </c>
      <c r="F6" s="494">
        <v>4284</v>
      </c>
      <c r="G6" s="494">
        <f t="shared" ref="G6:G69" si="0">F6*D6</f>
        <v>4712.4000000000005</v>
      </c>
    </row>
    <row r="7" spans="1:7" ht="260.10000000000002" customHeight="1">
      <c r="A7" s="491">
        <v>3</v>
      </c>
      <c r="B7" s="492">
        <v>9.1999999999999993</v>
      </c>
      <c r="C7" s="495" t="s">
        <v>283</v>
      </c>
      <c r="D7" s="493">
        <v>105.7</v>
      </c>
      <c r="E7" s="485" t="s">
        <v>253</v>
      </c>
      <c r="F7" s="494">
        <v>6357.18</v>
      </c>
      <c r="G7" s="494">
        <f t="shared" si="0"/>
        <v>671953.92600000009</v>
      </c>
    </row>
    <row r="8" spans="1:7" ht="260.10000000000002" customHeight="1">
      <c r="A8" s="491">
        <v>4</v>
      </c>
      <c r="B8" s="492">
        <v>21.2</v>
      </c>
      <c r="C8" s="495" t="s">
        <v>474</v>
      </c>
      <c r="D8" s="497">
        <v>0.504</v>
      </c>
      <c r="E8" s="485" t="s">
        <v>253</v>
      </c>
      <c r="F8" s="494">
        <v>124580</v>
      </c>
      <c r="G8" s="494">
        <f t="shared" si="0"/>
        <v>62788.32</v>
      </c>
    </row>
    <row r="9" spans="1:7" ht="260.10000000000002" customHeight="1">
      <c r="A9" s="491">
        <v>5</v>
      </c>
      <c r="B9" s="492"/>
      <c r="C9" s="495" t="s">
        <v>260</v>
      </c>
      <c r="D9" s="497">
        <v>0.17999999999999997</v>
      </c>
      <c r="E9" s="485" t="s">
        <v>253</v>
      </c>
      <c r="F9" s="494">
        <v>112380</v>
      </c>
      <c r="G9" s="494">
        <f t="shared" si="0"/>
        <v>20228.399999999998</v>
      </c>
    </row>
    <row r="10" spans="1:7" ht="260.10000000000002" customHeight="1">
      <c r="A10" s="491">
        <v>6</v>
      </c>
      <c r="B10" s="492">
        <v>30</v>
      </c>
      <c r="C10" s="495" t="s">
        <v>430</v>
      </c>
      <c r="D10" s="493">
        <v>184.4</v>
      </c>
      <c r="E10" s="485" t="s">
        <v>254</v>
      </c>
      <c r="F10" s="494">
        <v>425.96</v>
      </c>
      <c r="G10" s="494">
        <f t="shared" si="0"/>
        <v>78547.024000000005</v>
      </c>
    </row>
    <row r="11" spans="1:7" ht="260.10000000000002" customHeight="1">
      <c r="A11" s="491">
        <v>7</v>
      </c>
      <c r="B11" s="492">
        <v>31</v>
      </c>
      <c r="C11" s="495" t="s">
        <v>437</v>
      </c>
      <c r="D11" s="493">
        <v>140.1</v>
      </c>
      <c r="E11" s="485" t="s">
        <v>253</v>
      </c>
      <c r="F11" s="494">
        <v>3574.68</v>
      </c>
      <c r="G11" s="494">
        <f t="shared" si="0"/>
        <v>500812.66799999995</v>
      </c>
    </row>
    <row r="12" spans="1:7" ht="260.10000000000002" customHeight="1">
      <c r="A12" s="491">
        <v>8</v>
      </c>
      <c r="B12" s="492">
        <v>32.1</v>
      </c>
      <c r="C12" s="495" t="s">
        <v>438</v>
      </c>
      <c r="D12" s="493">
        <v>700.3</v>
      </c>
      <c r="E12" s="485" t="s">
        <v>254</v>
      </c>
      <c r="F12" s="494">
        <v>1136.5899999999999</v>
      </c>
      <c r="G12" s="494">
        <f t="shared" si="0"/>
        <v>795953.97699999984</v>
      </c>
    </row>
    <row r="13" spans="1:7" ht="260.10000000000002" customHeight="1">
      <c r="A13" s="491">
        <v>9</v>
      </c>
      <c r="B13" s="492">
        <v>33</v>
      </c>
      <c r="C13" s="495" t="s">
        <v>416</v>
      </c>
      <c r="D13" s="493">
        <v>827.90000000000009</v>
      </c>
      <c r="E13" s="485" t="s">
        <v>254</v>
      </c>
      <c r="F13" s="494">
        <v>228.32</v>
      </c>
      <c r="G13" s="494">
        <f t="shared" si="0"/>
        <v>189026.12800000003</v>
      </c>
    </row>
    <row r="14" spans="1:7" ht="260.10000000000002" customHeight="1">
      <c r="A14" s="491">
        <v>10</v>
      </c>
      <c r="B14" s="492">
        <v>35</v>
      </c>
      <c r="C14" s="495" t="s">
        <v>417</v>
      </c>
      <c r="D14" s="493">
        <v>13.4</v>
      </c>
      <c r="E14" s="485" t="s">
        <v>254</v>
      </c>
      <c r="F14" s="494">
        <v>266.16000000000003</v>
      </c>
      <c r="G14" s="494">
        <f t="shared" si="0"/>
        <v>3566.5440000000003</v>
      </c>
    </row>
    <row r="15" spans="1:7" ht="260.10000000000002" customHeight="1">
      <c r="A15" s="491">
        <v>11</v>
      </c>
      <c r="B15" s="492">
        <v>39</v>
      </c>
      <c r="C15" s="495" t="s">
        <v>223</v>
      </c>
      <c r="D15" s="493">
        <v>456.75</v>
      </c>
      <c r="E15" s="485" t="s">
        <v>257</v>
      </c>
      <c r="F15" s="494">
        <v>62.6</v>
      </c>
      <c r="G15" s="494">
        <f t="shared" si="0"/>
        <v>28592.55</v>
      </c>
    </row>
    <row r="16" spans="1:7" ht="260.10000000000002" customHeight="1">
      <c r="A16" s="491">
        <v>12</v>
      </c>
      <c r="B16" s="492">
        <v>41</v>
      </c>
      <c r="C16" s="495" t="s">
        <v>161</v>
      </c>
      <c r="D16" s="493">
        <v>1282.25</v>
      </c>
      <c r="E16" s="485" t="s">
        <v>254</v>
      </c>
      <c r="F16" s="494">
        <v>133.44</v>
      </c>
      <c r="G16" s="494">
        <f t="shared" si="0"/>
        <v>171103.44</v>
      </c>
    </row>
    <row r="17" spans="1:7" ht="260.10000000000002" customHeight="1">
      <c r="A17" s="491">
        <v>13</v>
      </c>
      <c r="B17" s="492">
        <v>55.2</v>
      </c>
      <c r="C17" s="495" t="s">
        <v>439</v>
      </c>
      <c r="D17" s="493">
        <v>3</v>
      </c>
      <c r="E17" s="485" t="s">
        <v>255</v>
      </c>
      <c r="F17" s="494">
        <v>2124.75</v>
      </c>
      <c r="G17" s="494">
        <f t="shared" si="0"/>
        <v>6374.25</v>
      </c>
    </row>
    <row r="18" spans="1:7" ht="260.10000000000002" customHeight="1">
      <c r="A18" s="491">
        <v>14</v>
      </c>
      <c r="B18" s="492">
        <v>74</v>
      </c>
      <c r="C18" s="495" t="s">
        <v>475</v>
      </c>
      <c r="D18" s="493">
        <v>15</v>
      </c>
      <c r="E18" s="485" t="s">
        <v>255</v>
      </c>
      <c r="F18" s="494">
        <v>521</v>
      </c>
      <c r="G18" s="494">
        <f t="shared" si="0"/>
        <v>7815</v>
      </c>
    </row>
    <row r="19" spans="1:7" ht="260.10000000000002" customHeight="1">
      <c r="A19" s="491">
        <v>15</v>
      </c>
      <c r="B19" s="492">
        <v>238</v>
      </c>
      <c r="C19" s="495" t="s">
        <v>440</v>
      </c>
      <c r="D19" s="497">
        <v>7.2349999999999994</v>
      </c>
      <c r="E19" s="485" t="s">
        <v>281</v>
      </c>
      <c r="F19" s="494">
        <v>4570</v>
      </c>
      <c r="G19" s="494">
        <f t="shared" si="0"/>
        <v>33063.949999999997</v>
      </c>
    </row>
    <row r="20" spans="1:7" ht="260.10000000000002" customHeight="1">
      <c r="A20" s="491">
        <v>16</v>
      </c>
      <c r="B20" s="492">
        <v>2.15</v>
      </c>
      <c r="C20" s="510" t="s">
        <v>476</v>
      </c>
      <c r="D20" s="493">
        <v>9.3000000000000007</v>
      </c>
      <c r="E20" s="485" t="s">
        <v>253</v>
      </c>
      <c r="F20" s="494">
        <v>301.36</v>
      </c>
      <c r="G20" s="494">
        <f t="shared" si="0"/>
        <v>2802.6480000000001</v>
      </c>
    </row>
    <row r="21" spans="1:7" ht="260.10000000000002" customHeight="1">
      <c r="A21" s="491">
        <v>17</v>
      </c>
      <c r="B21" s="492" t="s">
        <v>186</v>
      </c>
      <c r="C21" s="510" t="s">
        <v>251</v>
      </c>
      <c r="D21" s="493">
        <v>4.7</v>
      </c>
      <c r="E21" s="485" t="s">
        <v>253</v>
      </c>
      <c r="F21" s="494">
        <v>7767.67</v>
      </c>
      <c r="G21" s="494">
        <f t="shared" si="0"/>
        <v>36508.048999999999</v>
      </c>
    </row>
    <row r="22" spans="1:7" ht="260.10000000000002" customHeight="1">
      <c r="A22" s="491">
        <v>18</v>
      </c>
      <c r="B22" s="492"/>
      <c r="C22" s="495" t="s">
        <v>20</v>
      </c>
      <c r="D22" s="493">
        <v>73</v>
      </c>
      <c r="E22" s="485" t="s">
        <v>253</v>
      </c>
      <c r="F22" s="494">
        <v>7881.3</v>
      </c>
      <c r="G22" s="494">
        <f t="shared" si="0"/>
        <v>575334.9</v>
      </c>
    </row>
    <row r="23" spans="1:7" ht="260.10000000000002" customHeight="1">
      <c r="A23" s="491">
        <v>19</v>
      </c>
      <c r="B23" s="492"/>
      <c r="C23" s="495" t="s">
        <v>21</v>
      </c>
      <c r="D23" s="493">
        <v>38.4</v>
      </c>
      <c r="E23" s="485" t="s">
        <v>253</v>
      </c>
      <c r="F23" s="494">
        <v>8105.15</v>
      </c>
      <c r="G23" s="494">
        <f t="shared" si="0"/>
        <v>311237.75999999995</v>
      </c>
    </row>
    <row r="24" spans="1:7" ht="260.10000000000002" customHeight="1">
      <c r="A24" s="491">
        <v>20</v>
      </c>
      <c r="B24" s="492"/>
      <c r="C24" s="495" t="s">
        <v>477</v>
      </c>
      <c r="D24" s="493">
        <v>2</v>
      </c>
      <c r="E24" s="485" t="s">
        <v>253</v>
      </c>
      <c r="F24" s="494">
        <v>8329</v>
      </c>
      <c r="G24" s="494">
        <f t="shared" si="0"/>
        <v>16658</v>
      </c>
    </row>
    <row r="25" spans="1:7" ht="200.1" customHeight="1">
      <c r="A25" s="491">
        <v>21</v>
      </c>
      <c r="B25" s="492"/>
      <c r="C25" s="495" t="s">
        <v>478</v>
      </c>
      <c r="D25" s="493">
        <v>2.2999999999999998</v>
      </c>
      <c r="E25" s="485" t="s">
        <v>253</v>
      </c>
      <c r="F25" s="494">
        <v>8552.85</v>
      </c>
      <c r="G25" s="494">
        <f t="shared" si="0"/>
        <v>19671.555</v>
      </c>
    </row>
    <row r="26" spans="1:7" ht="200.1" customHeight="1">
      <c r="A26" s="491">
        <v>22</v>
      </c>
      <c r="B26" s="492"/>
      <c r="C26" s="495" t="s">
        <v>479</v>
      </c>
      <c r="D26" s="493">
        <v>6.7</v>
      </c>
      <c r="E26" s="485" t="s">
        <v>253</v>
      </c>
      <c r="F26" s="494">
        <v>8776.7000000000007</v>
      </c>
      <c r="G26" s="494">
        <f t="shared" si="0"/>
        <v>58803.890000000007</v>
      </c>
    </row>
    <row r="27" spans="1:7" ht="200.1" customHeight="1">
      <c r="A27" s="491">
        <v>23</v>
      </c>
      <c r="B27" s="492">
        <v>18.100000000000001</v>
      </c>
      <c r="C27" s="496" t="s">
        <v>252</v>
      </c>
      <c r="D27" s="493">
        <v>11.3</v>
      </c>
      <c r="E27" s="485" t="s">
        <v>254</v>
      </c>
      <c r="F27" s="494">
        <v>804.89</v>
      </c>
      <c r="G27" s="494">
        <f t="shared" si="0"/>
        <v>9095.2569999999996</v>
      </c>
    </row>
    <row r="28" spans="1:7" ht="230.1" customHeight="1">
      <c r="A28" s="491">
        <v>24</v>
      </c>
      <c r="B28" s="492"/>
      <c r="C28" s="496" t="s">
        <v>109</v>
      </c>
      <c r="D28" s="493">
        <v>225.4</v>
      </c>
      <c r="E28" s="485" t="s">
        <v>254</v>
      </c>
      <c r="F28" s="494">
        <v>900.96</v>
      </c>
      <c r="G28" s="494">
        <f t="shared" si="0"/>
        <v>203076.38400000002</v>
      </c>
    </row>
    <row r="29" spans="1:7" ht="260.10000000000002" customHeight="1">
      <c r="A29" s="491">
        <v>25</v>
      </c>
      <c r="B29" s="492"/>
      <c r="C29" s="496" t="s">
        <v>133</v>
      </c>
      <c r="D29" s="493">
        <v>58.6</v>
      </c>
      <c r="E29" s="485" t="s">
        <v>254</v>
      </c>
      <c r="F29" s="494">
        <v>1081.1500000000001</v>
      </c>
      <c r="G29" s="494">
        <f t="shared" si="0"/>
        <v>63355.390000000007</v>
      </c>
    </row>
    <row r="30" spans="1:7" ht="260.10000000000002" customHeight="1">
      <c r="A30" s="491">
        <v>26</v>
      </c>
      <c r="B30" s="492"/>
      <c r="C30" s="495" t="s">
        <v>134</v>
      </c>
      <c r="D30" s="493">
        <v>31.7</v>
      </c>
      <c r="E30" s="485" t="s">
        <v>254</v>
      </c>
      <c r="F30" s="494">
        <v>991.06</v>
      </c>
      <c r="G30" s="494">
        <f t="shared" si="0"/>
        <v>31416.601999999999</v>
      </c>
    </row>
    <row r="31" spans="1:7" ht="260.10000000000002" customHeight="1">
      <c r="A31" s="491">
        <v>27</v>
      </c>
      <c r="B31" s="492">
        <v>21.2</v>
      </c>
      <c r="C31" s="495" t="s">
        <v>163</v>
      </c>
      <c r="D31" s="497">
        <v>5.2830000000000004</v>
      </c>
      <c r="E31" s="485" t="s">
        <v>253</v>
      </c>
      <c r="F31" s="494">
        <v>129580</v>
      </c>
      <c r="G31" s="494">
        <f t="shared" si="0"/>
        <v>684571.14</v>
      </c>
    </row>
    <row r="32" spans="1:7" ht="260.10000000000002" customHeight="1">
      <c r="A32" s="491">
        <v>28</v>
      </c>
      <c r="B32" s="492" t="s">
        <v>206</v>
      </c>
      <c r="C32" s="495" t="s">
        <v>480</v>
      </c>
      <c r="D32" s="493">
        <v>15.8</v>
      </c>
      <c r="E32" s="485" t="s">
        <v>254</v>
      </c>
      <c r="F32" s="494">
        <v>3167</v>
      </c>
      <c r="G32" s="494">
        <f t="shared" si="0"/>
        <v>50038.600000000006</v>
      </c>
    </row>
    <row r="33" spans="1:7" ht="260.10000000000002" customHeight="1">
      <c r="A33" s="491">
        <v>29</v>
      </c>
      <c r="B33" s="492" t="s">
        <v>195</v>
      </c>
      <c r="C33" s="495" t="s">
        <v>481</v>
      </c>
      <c r="D33" s="493">
        <v>2.2999999999999998</v>
      </c>
      <c r="E33" s="485" t="s">
        <v>254</v>
      </c>
      <c r="F33" s="494">
        <v>3227.53</v>
      </c>
      <c r="G33" s="494">
        <f t="shared" si="0"/>
        <v>7423.3189999999995</v>
      </c>
    </row>
    <row r="34" spans="1:7" ht="260.10000000000002" customHeight="1">
      <c r="A34" s="491">
        <v>30</v>
      </c>
      <c r="B34" s="121" t="s">
        <v>361</v>
      </c>
      <c r="C34" s="54" t="s">
        <v>482</v>
      </c>
      <c r="D34" s="493">
        <v>15.5</v>
      </c>
      <c r="E34" s="485" t="s">
        <v>254</v>
      </c>
      <c r="F34" s="494">
        <v>3773.43</v>
      </c>
      <c r="G34" s="494">
        <f t="shared" si="0"/>
        <v>58488.165000000001</v>
      </c>
    </row>
    <row r="35" spans="1:7" ht="260.10000000000002" customHeight="1">
      <c r="A35" s="491">
        <v>31</v>
      </c>
      <c r="B35" s="492" t="s">
        <v>196</v>
      </c>
      <c r="C35" s="495" t="s">
        <v>166</v>
      </c>
      <c r="D35" s="493">
        <v>12</v>
      </c>
      <c r="E35" s="485" t="s">
        <v>255</v>
      </c>
      <c r="F35" s="494">
        <v>1166</v>
      </c>
      <c r="G35" s="494">
        <f t="shared" si="0"/>
        <v>13992</v>
      </c>
    </row>
    <row r="36" spans="1:7" ht="260.10000000000002" customHeight="1">
      <c r="A36" s="491">
        <v>32</v>
      </c>
      <c r="B36" s="492" t="s">
        <v>194</v>
      </c>
      <c r="C36" s="495" t="s">
        <v>262</v>
      </c>
      <c r="D36" s="493">
        <v>1903.8</v>
      </c>
      <c r="E36" s="485" t="s">
        <v>254</v>
      </c>
      <c r="F36" s="494">
        <v>811.75</v>
      </c>
      <c r="G36" s="494">
        <f t="shared" si="0"/>
        <v>1545409.65</v>
      </c>
    </row>
    <row r="37" spans="1:7" ht="260.10000000000002" customHeight="1">
      <c r="A37" s="491">
        <v>33</v>
      </c>
      <c r="B37" s="492" t="s">
        <v>188</v>
      </c>
      <c r="C37" s="499" t="s">
        <v>483</v>
      </c>
      <c r="D37" s="493">
        <v>536.5</v>
      </c>
      <c r="E37" s="485" t="s">
        <v>254</v>
      </c>
      <c r="F37" s="494">
        <v>31.88</v>
      </c>
      <c r="G37" s="494">
        <f t="shared" si="0"/>
        <v>17103.62</v>
      </c>
    </row>
    <row r="38" spans="1:7" ht="260.10000000000002" customHeight="1">
      <c r="A38" s="491">
        <v>34</v>
      </c>
      <c r="B38" s="492" t="s">
        <v>216</v>
      </c>
      <c r="C38" s="495" t="s">
        <v>263</v>
      </c>
      <c r="D38" s="493">
        <v>3149.3</v>
      </c>
      <c r="E38" s="485" t="s">
        <v>254</v>
      </c>
      <c r="F38" s="494">
        <v>124</v>
      </c>
      <c r="G38" s="494">
        <f t="shared" si="0"/>
        <v>390513.2</v>
      </c>
    </row>
    <row r="39" spans="1:7" ht="260.10000000000002" customHeight="1">
      <c r="A39" s="491">
        <v>35</v>
      </c>
      <c r="B39" s="492" t="s">
        <v>187</v>
      </c>
      <c r="C39" s="495" t="s">
        <v>484</v>
      </c>
      <c r="D39" s="497">
        <v>7.2349999999999994</v>
      </c>
      <c r="E39" s="485" t="s">
        <v>281</v>
      </c>
      <c r="F39" s="494">
        <v>81223.8</v>
      </c>
      <c r="G39" s="494">
        <f t="shared" si="0"/>
        <v>587654.19299999997</v>
      </c>
    </row>
    <row r="40" spans="1:7" ht="260.10000000000002" customHeight="1">
      <c r="A40" s="491">
        <v>36</v>
      </c>
      <c r="B40" s="492" t="s">
        <v>205</v>
      </c>
      <c r="C40" s="495" t="s">
        <v>434</v>
      </c>
      <c r="D40" s="493">
        <v>97</v>
      </c>
      <c r="E40" s="485" t="s">
        <v>256</v>
      </c>
      <c r="F40" s="494">
        <v>316.93</v>
      </c>
      <c r="G40" s="494">
        <f t="shared" si="0"/>
        <v>30742.21</v>
      </c>
    </row>
    <row r="41" spans="1:7" ht="260.10000000000002" customHeight="1">
      <c r="A41" s="491">
        <v>37</v>
      </c>
      <c r="B41" s="492"/>
      <c r="C41" s="495" t="s">
        <v>435</v>
      </c>
      <c r="D41" s="493">
        <v>274</v>
      </c>
      <c r="E41" s="485" t="s">
        <v>256</v>
      </c>
      <c r="F41" s="494">
        <v>293.77999999999997</v>
      </c>
      <c r="G41" s="494">
        <f t="shared" si="0"/>
        <v>80495.719999999987</v>
      </c>
    </row>
    <row r="42" spans="1:7" ht="260.10000000000002" customHeight="1">
      <c r="A42" s="491">
        <v>38</v>
      </c>
      <c r="B42" s="492"/>
      <c r="C42" s="495" t="s">
        <v>436</v>
      </c>
      <c r="D42" s="493">
        <v>100</v>
      </c>
      <c r="E42" s="485" t="s">
        <v>256</v>
      </c>
      <c r="F42" s="494">
        <v>274.45999999999998</v>
      </c>
      <c r="G42" s="494">
        <f>F42*D42</f>
        <v>27445.999999999996</v>
      </c>
    </row>
    <row r="43" spans="1:7" ht="260.10000000000002" customHeight="1">
      <c r="A43" s="491">
        <v>39</v>
      </c>
      <c r="B43" s="492">
        <v>53.5</v>
      </c>
      <c r="C43" s="495" t="s">
        <v>485</v>
      </c>
      <c r="D43" s="493">
        <v>10</v>
      </c>
      <c r="E43" s="485" t="s">
        <v>255</v>
      </c>
      <c r="F43" s="494">
        <v>3241.42</v>
      </c>
      <c r="G43" s="494">
        <f t="shared" si="0"/>
        <v>32414.2</v>
      </c>
    </row>
    <row r="44" spans="1:7" ht="260.10000000000002" customHeight="1">
      <c r="A44" s="491">
        <v>40</v>
      </c>
      <c r="B44" s="492" t="s">
        <v>204</v>
      </c>
      <c r="C44" s="495" t="s">
        <v>486</v>
      </c>
      <c r="D44" s="493">
        <v>12</v>
      </c>
      <c r="E44" s="485" t="s">
        <v>255</v>
      </c>
      <c r="F44" s="494">
        <v>6848.35</v>
      </c>
      <c r="G44" s="494">
        <f t="shared" si="0"/>
        <v>82180.200000000012</v>
      </c>
    </row>
    <row r="45" spans="1:7" ht="260.10000000000002" customHeight="1">
      <c r="A45" s="491">
        <v>41</v>
      </c>
      <c r="B45" s="492">
        <v>61.3</v>
      </c>
      <c r="C45" s="495" t="s">
        <v>487</v>
      </c>
      <c r="D45" s="493">
        <v>53.5</v>
      </c>
      <c r="E45" s="485" t="s">
        <v>256</v>
      </c>
      <c r="F45" s="494">
        <v>459.03</v>
      </c>
      <c r="G45" s="494">
        <f t="shared" si="0"/>
        <v>24558.105</v>
      </c>
    </row>
    <row r="46" spans="1:7" ht="260.10000000000002" customHeight="1">
      <c r="A46" s="491">
        <v>42</v>
      </c>
      <c r="B46" s="492" t="s">
        <v>214</v>
      </c>
      <c r="C46" s="495" t="s">
        <v>488</v>
      </c>
      <c r="D46" s="493">
        <v>23</v>
      </c>
      <c r="E46" s="485" t="s">
        <v>255</v>
      </c>
      <c r="F46" s="494">
        <v>1038</v>
      </c>
      <c r="G46" s="494">
        <f t="shared" si="0"/>
        <v>23874</v>
      </c>
    </row>
    <row r="47" spans="1:7" ht="260.10000000000002" customHeight="1">
      <c r="A47" s="491">
        <v>43</v>
      </c>
      <c r="B47" s="492">
        <v>69.2</v>
      </c>
      <c r="C47" s="495" t="s">
        <v>489</v>
      </c>
      <c r="D47" s="493">
        <v>107</v>
      </c>
      <c r="E47" s="485" t="s">
        <v>255</v>
      </c>
      <c r="F47" s="494">
        <v>133</v>
      </c>
      <c r="G47" s="494">
        <f t="shared" si="0"/>
        <v>14231</v>
      </c>
    </row>
    <row r="48" spans="1:7" ht="260.10000000000002" customHeight="1">
      <c r="A48" s="491">
        <v>44</v>
      </c>
      <c r="B48" s="492" t="s">
        <v>233</v>
      </c>
      <c r="C48" s="495" t="s">
        <v>490</v>
      </c>
      <c r="D48" s="493">
        <v>12</v>
      </c>
      <c r="E48" s="485" t="s">
        <v>255</v>
      </c>
      <c r="F48" s="494">
        <v>1138</v>
      </c>
      <c r="G48" s="494">
        <f t="shared" si="0"/>
        <v>13656</v>
      </c>
    </row>
    <row r="49" spans="1:7" ht="260.10000000000002" customHeight="1">
      <c r="A49" s="491">
        <v>45</v>
      </c>
      <c r="B49" s="492">
        <v>75.2</v>
      </c>
      <c r="C49" s="495" t="s">
        <v>269</v>
      </c>
      <c r="D49" s="493">
        <v>15</v>
      </c>
      <c r="E49" s="485" t="s">
        <v>255</v>
      </c>
      <c r="F49" s="494">
        <v>1438</v>
      </c>
      <c r="G49" s="494">
        <f t="shared" si="0"/>
        <v>21570</v>
      </c>
    </row>
    <row r="50" spans="1:7" ht="260.10000000000002" customHeight="1">
      <c r="A50" s="491">
        <v>46</v>
      </c>
      <c r="B50" s="492" t="s">
        <v>191</v>
      </c>
      <c r="C50" s="495" t="s">
        <v>491</v>
      </c>
      <c r="D50" s="493">
        <v>420</v>
      </c>
      <c r="E50" s="485" t="s">
        <v>256</v>
      </c>
      <c r="F50" s="494">
        <v>137</v>
      </c>
      <c r="G50" s="494">
        <f t="shared" si="0"/>
        <v>57540</v>
      </c>
    </row>
    <row r="51" spans="1:7" ht="260.10000000000002" customHeight="1">
      <c r="A51" s="491">
        <v>47</v>
      </c>
      <c r="B51" s="492" t="s">
        <v>229</v>
      </c>
      <c r="C51" s="495" t="s">
        <v>492</v>
      </c>
      <c r="D51" s="493">
        <v>12</v>
      </c>
      <c r="E51" s="485" t="s">
        <v>255</v>
      </c>
      <c r="F51" s="494">
        <v>3847</v>
      </c>
      <c r="G51" s="494">
        <f t="shared" si="0"/>
        <v>46164</v>
      </c>
    </row>
    <row r="52" spans="1:7" ht="260.10000000000002" customHeight="1">
      <c r="A52" s="491">
        <v>48</v>
      </c>
      <c r="B52" s="485" t="s">
        <v>234</v>
      </c>
      <c r="C52" s="495" t="s">
        <v>493</v>
      </c>
      <c r="D52" s="493">
        <v>36</v>
      </c>
      <c r="E52" s="485" t="s">
        <v>255</v>
      </c>
      <c r="F52" s="494">
        <v>3900</v>
      </c>
      <c r="G52" s="494">
        <f t="shared" si="0"/>
        <v>140400</v>
      </c>
    </row>
    <row r="53" spans="1:7" ht="260.10000000000002" customHeight="1">
      <c r="A53" s="491">
        <v>49</v>
      </c>
      <c r="B53" s="492" t="s">
        <v>190</v>
      </c>
      <c r="C53" s="495" t="s">
        <v>494</v>
      </c>
      <c r="D53" s="493">
        <v>189</v>
      </c>
      <c r="E53" s="485" t="s">
        <v>256</v>
      </c>
      <c r="F53" s="494">
        <v>165</v>
      </c>
      <c r="G53" s="494">
        <f t="shared" si="0"/>
        <v>31185</v>
      </c>
    </row>
    <row r="54" spans="1:7" ht="260.10000000000002" customHeight="1">
      <c r="A54" s="491">
        <v>50</v>
      </c>
      <c r="B54" s="492" t="s">
        <v>210</v>
      </c>
      <c r="C54" s="498" t="s">
        <v>418</v>
      </c>
      <c r="D54" s="493">
        <v>708.5</v>
      </c>
      <c r="E54" s="485" t="s">
        <v>254</v>
      </c>
      <c r="F54" s="494">
        <v>70</v>
      </c>
      <c r="G54" s="494">
        <f t="shared" si="0"/>
        <v>49595</v>
      </c>
    </row>
    <row r="55" spans="1:7" ht="260.10000000000002" customHeight="1">
      <c r="A55" s="491">
        <v>51</v>
      </c>
      <c r="B55" s="492">
        <v>93.1</v>
      </c>
      <c r="C55" s="495" t="s">
        <v>244</v>
      </c>
      <c r="D55" s="493">
        <v>18.399999999999999</v>
      </c>
      <c r="E55" s="485" t="s">
        <v>254</v>
      </c>
      <c r="F55" s="494">
        <v>252.8</v>
      </c>
      <c r="G55" s="494">
        <f t="shared" si="0"/>
        <v>4651.5199999999995</v>
      </c>
    </row>
    <row r="56" spans="1:7" ht="260.10000000000002" customHeight="1">
      <c r="A56" s="491">
        <v>52</v>
      </c>
      <c r="B56" s="492" t="s">
        <v>230</v>
      </c>
      <c r="C56" s="495" t="s">
        <v>369</v>
      </c>
      <c r="D56" s="493">
        <v>30</v>
      </c>
      <c r="E56" s="485" t="s">
        <v>255</v>
      </c>
      <c r="F56" s="494">
        <v>2418</v>
      </c>
      <c r="G56" s="494">
        <f t="shared" si="0"/>
        <v>72540</v>
      </c>
    </row>
    <row r="57" spans="1:7" ht="260.10000000000002" customHeight="1">
      <c r="A57" s="491">
        <v>53</v>
      </c>
      <c r="B57" s="492"/>
      <c r="C57" s="495" t="s">
        <v>441</v>
      </c>
      <c r="D57" s="493">
        <v>9</v>
      </c>
      <c r="E57" s="485" t="s">
        <v>255</v>
      </c>
      <c r="F57" s="494">
        <v>2421</v>
      </c>
      <c r="G57" s="494">
        <f t="shared" si="0"/>
        <v>21789</v>
      </c>
    </row>
    <row r="58" spans="1:7" ht="260.10000000000002" customHeight="1">
      <c r="A58" s="491">
        <v>54</v>
      </c>
      <c r="B58" s="512" t="s">
        <v>217</v>
      </c>
      <c r="C58" s="495" t="s">
        <v>495</v>
      </c>
      <c r="D58" s="493">
        <v>15</v>
      </c>
      <c r="E58" s="485" t="s">
        <v>255</v>
      </c>
      <c r="F58" s="494">
        <v>2473</v>
      </c>
      <c r="G58" s="494">
        <f t="shared" si="0"/>
        <v>37095</v>
      </c>
    </row>
    <row r="59" spans="1:7" ht="260.10000000000002" customHeight="1">
      <c r="A59" s="491">
        <v>55</v>
      </c>
      <c r="B59" s="492" t="s">
        <v>192</v>
      </c>
      <c r="C59" s="495" t="s">
        <v>157</v>
      </c>
      <c r="D59" s="493">
        <v>127.5</v>
      </c>
      <c r="E59" s="485" t="s">
        <v>256</v>
      </c>
      <c r="F59" s="494">
        <v>430</v>
      </c>
      <c r="G59" s="494">
        <f t="shared" si="0"/>
        <v>54825</v>
      </c>
    </row>
    <row r="60" spans="1:7" ht="260.10000000000002" customHeight="1">
      <c r="A60" s="491">
        <v>56</v>
      </c>
      <c r="B60" s="492" t="s">
        <v>246</v>
      </c>
      <c r="C60" s="495" t="s">
        <v>496</v>
      </c>
      <c r="D60" s="493">
        <v>1</v>
      </c>
      <c r="E60" s="485" t="s">
        <v>255</v>
      </c>
      <c r="F60" s="494">
        <v>28899</v>
      </c>
      <c r="G60" s="494">
        <f t="shared" si="0"/>
        <v>28899</v>
      </c>
    </row>
    <row r="61" spans="1:7" ht="260.10000000000002" customHeight="1">
      <c r="A61" s="491">
        <v>57</v>
      </c>
      <c r="B61" s="492" t="s">
        <v>232</v>
      </c>
      <c r="C61" s="495" t="s">
        <v>497</v>
      </c>
      <c r="D61" s="493">
        <v>5</v>
      </c>
      <c r="E61" s="485" t="s">
        <v>255</v>
      </c>
      <c r="F61" s="494">
        <v>6379</v>
      </c>
      <c r="G61" s="494">
        <f t="shared" si="0"/>
        <v>31895</v>
      </c>
    </row>
    <row r="62" spans="1:7" ht="260.10000000000002" customHeight="1">
      <c r="A62" s="491">
        <v>58</v>
      </c>
      <c r="B62" s="492" t="s">
        <v>245</v>
      </c>
      <c r="C62" s="495" t="s">
        <v>152</v>
      </c>
      <c r="D62" s="493">
        <v>124.2</v>
      </c>
      <c r="E62" s="485" t="s">
        <v>254</v>
      </c>
      <c r="F62" s="494">
        <v>222.05</v>
      </c>
      <c r="G62" s="494">
        <f t="shared" si="0"/>
        <v>27578.61</v>
      </c>
    </row>
    <row r="63" spans="1:7" ht="260.10000000000002" customHeight="1">
      <c r="A63" s="491">
        <v>59</v>
      </c>
      <c r="B63" s="492" t="s">
        <v>189</v>
      </c>
      <c r="C63" s="495" t="s">
        <v>419</v>
      </c>
      <c r="D63" s="493">
        <v>1620.6</v>
      </c>
      <c r="E63" s="485" t="s">
        <v>254</v>
      </c>
      <c r="F63" s="494">
        <v>159</v>
      </c>
      <c r="G63" s="494">
        <f>F63*D63</f>
        <v>257675.4</v>
      </c>
    </row>
    <row r="64" spans="1:7" ht="260.10000000000002" customHeight="1">
      <c r="A64" s="491">
        <v>60</v>
      </c>
      <c r="B64" s="492">
        <v>207.6</v>
      </c>
      <c r="C64" s="495" t="s">
        <v>272</v>
      </c>
      <c r="D64" s="493">
        <v>1227</v>
      </c>
      <c r="E64" s="485" t="s">
        <v>254</v>
      </c>
      <c r="F64" s="494">
        <v>135</v>
      </c>
      <c r="G64" s="494">
        <f t="shared" si="0"/>
        <v>165645</v>
      </c>
    </row>
    <row r="65" spans="1:7" ht="260.10000000000002" customHeight="1">
      <c r="A65" s="491">
        <v>61</v>
      </c>
      <c r="B65" s="485" t="s">
        <v>235</v>
      </c>
      <c r="C65" s="495" t="s">
        <v>498</v>
      </c>
      <c r="D65" s="493">
        <v>648.9</v>
      </c>
      <c r="E65" s="485" t="s">
        <v>254</v>
      </c>
      <c r="F65" s="494">
        <v>200</v>
      </c>
      <c r="G65" s="494">
        <f t="shared" si="0"/>
        <v>129780</v>
      </c>
    </row>
    <row r="66" spans="1:7" ht="260.10000000000002" customHeight="1">
      <c r="A66" s="491">
        <v>62</v>
      </c>
      <c r="B66" s="512" t="s">
        <v>239</v>
      </c>
      <c r="C66" s="495" t="s">
        <v>499</v>
      </c>
      <c r="D66" s="493">
        <v>129.1</v>
      </c>
      <c r="E66" s="485" t="s">
        <v>254</v>
      </c>
      <c r="F66" s="494">
        <v>485</v>
      </c>
      <c r="G66" s="494">
        <f t="shared" si="0"/>
        <v>62613.5</v>
      </c>
    </row>
    <row r="67" spans="1:7" ht="260.10000000000002" customHeight="1">
      <c r="A67" s="491">
        <v>63</v>
      </c>
      <c r="B67" s="492" t="s">
        <v>193</v>
      </c>
      <c r="C67" s="495" t="s">
        <v>500</v>
      </c>
      <c r="D67" s="493">
        <v>1903.8</v>
      </c>
      <c r="E67" s="485" t="s">
        <v>254</v>
      </c>
      <c r="F67" s="494">
        <v>8.9700000000000006</v>
      </c>
      <c r="G67" s="494">
        <f t="shared" si="0"/>
        <v>17077.085999999999</v>
      </c>
    </row>
    <row r="68" spans="1:7" ht="260.10000000000002" customHeight="1">
      <c r="A68" s="491">
        <v>64</v>
      </c>
      <c r="B68" s="512" t="s">
        <v>243</v>
      </c>
      <c r="C68" s="495" t="s">
        <v>501</v>
      </c>
      <c r="D68" s="493">
        <v>315.2</v>
      </c>
      <c r="E68" s="485" t="s">
        <v>253</v>
      </c>
      <c r="F68" s="494">
        <v>305.8</v>
      </c>
      <c r="G68" s="494">
        <f t="shared" si="0"/>
        <v>96388.160000000003</v>
      </c>
    </row>
    <row r="69" spans="1:7" ht="260.10000000000002" customHeight="1">
      <c r="A69" s="491">
        <v>65</v>
      </c>
      <c r="B69" s="513" t="s">
        <v>242</v>
      </c>
      <c r="C69" s="495" t="s">
        <v>149</v>
      </c>
      <c r="D69" s="493">
        <v>70</v>
      </c>
      <c r="E69" s="485" t="s">
        <v>253</v>
      </c>
      <c r="F69" s="494">
        <v>199.21</v>
      </c>
      <c r="G69" s="494">
        <f t="shared" si="0"/>
        <v>13944.7</v>
      </c>
    </row>
    <row r="70" spans="1:7" ht="260.10000000000002" customHeight="1">
      <c r="A70" s="491">
        <v>66</v>
      </c>
      <c r="B70" s="492">
        <v>221</v>
      </c>
      <c r="C70" s="495" t="s">
        <v>503</v>
      </c>
      <c r="D70" s="493">
        <v>39.9</v>
      </c>
      <c r="E70" s="485" t="s">
        <v>254</v>
      </c>
      <c r="F70" s="494">
        <v>132.44</v>
      </c>
      <c r="G70" s="494">
        <f>F70*D70</f>
        <v>5284.3559999999998</v>
      </c>
    </row>
    <row r="71" spans="1:7" ht="260.10000000000002" customHeight="1">
      <c r="A71" s="491">
        <v>67</v>
      </c>
      <c r="B71" s="492">
        <v>238.1</v>
      </c>
      <c r="C71" s="510" t="s">
        <v>442</v>
      </c>
      <c r="D71" s="497">
        <v>22.51</v>
      </c>
      <c r="E71" s="485" t="s">
        <v>281</v>
      </c>
      <c r="F71" s="494">
        <v>2767.25</v>
      </c>
      <c r="G71" s="494">
        <f t="shared" ref="G71:G105" si="1">F71*D71</f>
        <v>62290.797500000008</v>
      </c>
    </row>
    <row r="72" spans="1:7" ht="260.10000000000002" customHeight="1">
      <c r="A72" s="491">
        <v>68</v>
      </c>
      <c r="B72" s="492">
        <v>254.1</v>
      </c>
      <c r="C72" s="495" t="s">
        <v>162</v>
      </c>
      <c r="D72" s="493">
        <v>162.30000000000001</v>
      </c>
      <c r="E72" s="485" t="s">
        <v>256</v>
      </c>
      <c r="F72" s="494">
        <v>656.02</v>
      </c>
      <c r="G72" s="494">
        <f>F72*D72</f>
        <v>106472.046</v>
      </c>
    </row>
    <row r="73" spans="1:7" ht="260.10000000000002" customHeight="1">
      <c r="A73" s="491">
        <v>69</v>
      </c>
      <c r="B73" s="492"/>
      <c r="C73" s="499" t="s">
        <v>463</v>
      </c>
      <c r="D73" s="493">
        <v>22.7</v>
      </c>
      <c r="E73" s="485" t="s">
        <v>256</v>
      </c>
      <c r="F73" s="494">
        <v>1299.5</v>
      </c>
      <c r="G73" s="494">
        <f>F73*D73</f>
        <v>29498.649999999998</v>
      </c>
    </row>
    <row r="74" spans="1:7" ht="260.10000000000002" customHeight="1">
      <c r="A74" s="491">
        <v>70</v>
      </c>
      <c r="B74" s="492">
        <v>255.2</v>
      </c>
      <c r="C74" s="495" t="s">
        <v>274</v>
      </c>
      <c r="D74" s="493">
        <v>9</v>
      </c>
      <c r="E74" s="485" t="s">
        <v>255</v>
      </c>
      <c r="F74" s="494">
        <v>134</v>
      </c>
      <c r="G74" s="494">
        <f t="shared" si="1"/>
        <v>1206</v>
      </c>
    </row>
    <row r="75" spans="1:7" ht="260.10000000000002" customHeight="1">
      <c r="A75" s="491">
        <v>71</v>
      </c>
      <c r="B75" s="492">
        <v>343.8</v>
      </c>
      <c r="C75" s="495" t="s">
        <v>420</v>
      </c>
      <c r="D75" s="493">
        <v>22.05</v>
      </c>
      <c r="E75" s="485" t="s">
        <v>281</v>
      </c>
      <c r="F75" s="494">
        <v>132000</v>
      </c>
      <c r="G75" s="494">
        <f t="shared" si="1"/>
        <v>2910600</v>
      </c>
    </row>
    <row r="76" spans="1:7" ht="260.10000000000002" customHeight="1">
      <c r="A76" s="491">
        <v>72</v>
      </c>
      <c r="B76" s="287" t="s">
        <v>237</v>
      </c>
      <c r="C76" s="495" t="s">
        <v>504</v>
      </c>
      <c r="D76" s="493">
        <v>59.5</v>
      </c>
      <c r="E76" s="485" t="s">
        <v>254</v>
      </c>
      <c r="F76" s="494">
        <v>1402.75</v>
      </c>
      <c r="G76" s="494">
        <f t="shared" si="1"/>
        <v>83463.625</v>
      </c>
    </row>
    <row r="77" spans="1:7" ht="260.10000000000002" customHeight="1">
      <c r="A77" s="491">
        <v>73</v>
      </c>
      <c r="B77" s="492" t="s">
        <v>203</v>
      </c>
      <c r="C77" s="467" t="s">
        <v>282</v>
      </c>
      <c r="D77" s="493">
        <v>273.2</v>
      </c>
      <c r="E77" s="485" t="s">
        <v>254</v>
      </c>
      <c r="F77" s="494">
        <v>1409.57</v>
      </c>
      <c r="G77" s="494">
        <f>F77*D77</f>
        <v>385094.52399999998</v>
      </c>
    </row>
    <row r="78" spans="1:7" ht="260.10000000000002" customHeight="1">
      <c r="A78" s="491">
        <v>74</v>
      </c>
      <c r="B78" s="513" t="s">
        <v>465</v>
      </c>
      <c r="C78" s="495" t="s">
        <v>222</v>
      </c>
      <c r="D78" s="493">
        <v>23.5</v>
      </c>
      <c r="E78" s="485" t="s">
        <v>256</v>
      </c>
      <c r="F78" s="494">
        <v>1825</v>
      </c>
      <c r="G78" s="494">
        <f t="shared" si="1"/>
        <v>42887.5</v>
      </c>
    </row>
    <row r="79" spans="1:7" ht="260.10000000000002" customHeight="1">
      <c r="A79" s="491">
        <v>75</v>
      </c>
      <c r="B79" s="492">
        <v>367.1</v>
      </c>
      <c r="C79" s="495" t="s">
        <v>443</v>
      </c>
      <c r="D79" s="493">
        <v>44.55</v>
      </c>
      <c r="E79" s="485" t="s">
        <v>254</v>
      </c>
      <c r="F79" s="494">
        <v>1386.8</v>
      </c>
      <c r="G79" s="494">
        <f t="shared" si="1"/>
        <v>61781.939999999995</v>
      </c>
    </row>
    <row r="80" spans="1:7" ht="260.10000000000002" customHeight="1">
      <c r="A80" s="491">
        <v>76</v>
      </c>
      <c r="B80" s="287" t="s">
        <v>241</v>
      </c>
      <c r="C80" s="467" t="s">
        <v>170</v>
      </c>
      <c r="D80" s="493">
        <v>10</v>
      </c>
      <c r="E80" s="485" t="s">
        <v>255</v>
      </c>
      <c r="F80" s="494">
        <v>645</v>
      </c>
      <c r="G80" s="494">
        <f t="shared" si="1"/>
        <v>6450</v>
      </c>
    </row>
    <row r="81" spans="1:7" ht="260.10000000000002" customHeight="1">
      <c r="A81" s="491">
        <v>77</v>
      </c>
      <c r="B81" s="492"/>
      <c r="C81" s="467" t="s">
        <v>80</v>
      </c>
      <c r="D81" s="493">
        <v>10</v>
      </c>
      <c r="E81" s="485" t="s">
        <v>255</v>
      </c>
      <c r="F81" s="494">
        <v>808</v>
      </c>
      <c r="G81" s="494">
        <f t="shared" si="1"/>
        <v>8080</v>
      </c>
    </row>
    <row r="82" spans="1:7" ht="260.10000000000002" customHeight="1">
      <c r="A82" s="491">
        <v>78</v>
      </c>
      <c r="B82" s="492" t="s">
        <v>211</v>
      </c>
      <c r="C82" s="495" t="s">
        <v>505</v>
      </c>
      <c r="D82" s="493">
        <v>7</v>
      </c>
      <c r="E82" s="485" t="s">
        <v>255</v>
      </c>
      <c r="F82" s="494">
        <v>4650</v>
      </c>
      <c r="G82" s="494">
        <f t="shared" si="1"/>
        <v>32550</v>
      </c>
    </row>
    <row r="83" spans="1:7" ht="260.10000000000002" customHeight="1">
      <c r="A83" s="491">
        <v>79</v>
      </c>
      <c r="B83" s="492" t="s">
        <v>212</v>
      </c>
      <c r="C83" s="495" t="s">
        <v>275</v>
      </c>
      <c r="D83" s="493">
        <v>7</v>
      </c>
      <c r="E83" s="485" t="s">
        <v>255</v>
      </c>
      <c r="F83" s="494">
        <v>1500</v>
      </c>
      <c r="G83" s="494">
        <f t="shared" si="1"/>
        <v>10500</v>
      </c>
    </row>
    <row r="84" spans="1:7" ht="260.10000000000002" customHeight="1">
      <c r="A84" s="491">
        <v>80</v>
      </c>
      <c r="B84" s="492"/>
      <c r="C84" s="495" t="s">
        <v>276</v>
      </c>
      <c r="D84" s="493">
        <v>7</v>
      </c>
      <c r="E84" s="485" t="s">
        <v>255</v>
      </c>
      <c r="F84" s="494">
        <v>3000</v>
      </c>
      <c r="G84" s="494">
        <f t="shared" si="1"/>
        <v>21000</v>
      </c>
    </row>
    <row r="85" spans="1:7" ht="260.10000000000002" customHeight="1">
      <c r="A85" s="491">
        <v>81</v>
      </c>
      <c r="B85" s="492" t="s">
        <v>213</v>
      </c>
      <c r="C85" s="495" t="s">
        <v>506</v>
      </c>
      <c r="D85" s="493">
        <v>7</v>
      </c>
      <c r="E85" s="485" t="s">
        <v>255</v>
      </c>
      <c r="F85" s="494">
        <v>750</v>
      </c>
      <c r="G85" s="494">
        <f t="shared" si="1"/>
        <v>5250</v>
      </c>
    </row>
    <row r="86" spans="1:7" ht="260.10000000000002" customHeight="1">
      <c r="A86" s="491">
        <v>82</v>
      </c>
      <c r="B86" s="492" t="s">
        <v>238</v>
      </c>
      <c r="C86" s="495" t="s">
        <v>507</v>
      </c>
      <c r="D86" s="493">
        <v>385.2</v>
      </c>
      <c r="E86" s="485" t="s">
        <v>253</v>
      </c>
      <c r="F86" s="494">
        <v>153.85</v>
      </c>
      <c r="G86" s="494">
        <f>F86*D86</f>
        <v>59263.02</v>
      </c>
    </row>
    <row r="87" spans="1:7" ht="260.10000000000002" customHeight="1">
      <c r="A87" s="491">
        <v>83</v>
      </c>
      <c r="B87" s="492">
        <v>532.1</v>
      </c>
      <c r="C87" s="495" t="s">
        <v>508</v>
      </c>
      <c r="D87" s="493">
        <v>4769.8999999999996</v>
      </c>
      <c r="E87" s="485" t="s">
        <v>254</v>
      </c>
      <c r="F87" s="494">
        <v>180</v>
      </c>
      <c r="G87" s="494">
        <f t="shared" si="1"/>
        <v>858581.99999999988</v>
      </c>
    </row>
    <row r="88" spans="1:7" ht="260.10000000000002" customHeight="1">
      <c r="A88" s="491">
        <v>84</v>
      </c>
      <c r="B88" s="492" t="s">
        <v>201</v>
      </c>
      <c r="C88" s="495" t="s">
        <v>67</v>
      </c>
      <c r="D88" s="493">
        <v>2</v>
      </c>
      <c r="E88" s="485" t="s">
        <v>255</v>
      </c>
      <c r="F88" s="494">
        <v>1070</v>
      </c>
      <c r="G88" s="494">
        <f t="shared" si="1"/>
        <v>2140</v>
      </c>
    </row>
    <row r="89" spans="1:7" ht="260.10000000000002" customHeight="1">
      <c r="A89" s="491">
        <v>85</v>
      </c>
      <c r="B89" s="492" t="s">
        <v>198</v>
      </c>
      <c r="C89" s="511" t="s">
        <v>509</v>
      </c>
      <c r="D89" s="493">
        <v>2</v>
      </c>
      <c r="E89" s="485" t="s">
        <v>255</v>
      </c>
      <c r="F89" s="494">
        <v>55400</v>
      </c>
      <c r="G89" s="494">
        <f t="shared" si="1"/>
        <v>110800</v>
      </c>
    </row>
    <row r="90" spans="1:7" ht="260.10000000000002" customHeight="1">
      <c r="A90" s="491">
        <v>86</v>
      </c>
      <c r="B90" s="492" t="s">
        <v>199</v>
      </c>
      <c r="C90" s="495" t="s">
        <v>510</v>
      </c>
      <c r="D90" s="493">
        <v>9</v>
      </c>
      <c r="E90" s="485" t="s">
        <v>255</v>
      </c>
      <c r="F90" s="494">
        <v>4855</v>
      </c>
      <c r="G90" s="494">
        <f t="shared" si="1"/>
        <v>43695</v>
      </c>
    </row>
    <row r="91" spans="1:7" ht="260.10000000000002" customHeight="1">
      <c r="A91" s="491">
        <v>87</v>
      </c>
      <c r="B91" s="492" t="s">
        <v>200</v>
      </c>
      <c r="C91" s="495" t="s">
        <v>66</v>
      </c>
      <c r="D91" s="493">
        <v>40.5</v>
      </c>
      <c r="E91" s="485" t="s">
        <v>256</v>
      </c>
      <c r="F91" s="494">
        <v>924</v>
      </c>
      <c r="G91" s="494">
        <f t="shared" si="1"/>
        <v>37422</v>
      </c>
    </row>
    <row r="92" spans="1:7" ht="260.10000000000002" customHeight="1">
      <c r="A92" s="491">
        <v>88</v>
      </c>
      <c r="B92" s="492" t="s">
        <v>247</v>
      </c>
      <c r="C92" s="495" t="s">
        <v>511</v>
      </c>
      <c r="D92" s="493">
        <v>1</v>
      </c>
      <c r="E92" s="485" t="s">
        <v>144</v>
      </c>
      <c r="F92" s="494">
        <v>10051.1</v>
      </c>
      <c r="G92" s="494">
        <f t="shared" si="1"/>
        <v>10051.1</v>
      </c>
    </row>
    <row r="93" spans="1:7" ht="260.10000000000002" customHeight="1">
      <c r="A93" s="491">
        <v>89</v>
      </c>
      <c r="B93" s="492" t="s">
        <v>248</v>
      </c>
      <c r="C93" s="495" t="s">
        <v>512</v>
      </c>
      <c r="D93" s="493">
        <v>1</v>
      </c>
      <c r="E93" s="485" t="s">
        <v>255</v>
      </c>
      <c r="F93" s="494">
        <v>14095</v>
      </c>
      <c r="G93" s="494">
        <f t="shared" si="1"/>
        <v>14095</v>
      </c>
    </row>
    <row r="94" spans="1:7" ht="260.10000000000002" customHeight="1">
      <c r="A94" s="491">
        <v>90</v>
      </c>
      <c r="B94" s="492" t="s">
        <v>277</v>
      </c>
      <c r="C94" s="499" t="s">
        <v>513</v>
      </c>
      <c r="D94" s="493">
        <v>25</v>
      </c>
      <c r="E94" s="485" t="s">
        <v>256</v>
      </c>
      <c r="F94" s="494">
        <v>125</v>
      </c>
      <c r="G94" s="494">
        <f t="shared" si="1"/>
        <v>3125</v>
      </c>
    </row>
    <row r="95" spans="1:7" ht="260.10000000000002" customHeight="1">
      <c r="A95" s="491">
        <v>91</v>
      </c>
      <c r="B95" s="492">
        <v>741.1</v>
      </c>
      <c r="C95" s="495" t="s">
        <v>514</v>
      </c>
      <c r="D95" s="493">
        <v>5</v>
      </c>
      <c r="E95" s="485" t="s">
        <v>255</v>
      </c>
      <c r="F95" s="494">
        <v>3173</v>
      </c>
      <c r="G95" s="494">
        <f t="shared" si="1"/>
        <v>15865</v>
      </c>
    </row>
    <row r="96" spans="1:7" ht="260.10000000000002" customHeight="1">
      <c r="A96" s="491">
        <v>92</v>
      </c>
      <c r="B96" s="492" t="s">
        <v>197</v>
      </c>
      <c r="C96" s="515" t="s">
        <v>515</v>
      </c>
      <c r="D96" s="493">
        <v>9</v>
      </c>
      <c r="E96" s="485" t="s">
        <v>255</v>
      </c>
      <c r="F96" s="494">
        <v>1879</v>
      </c>
      <c r="G96" s="494">
        <f t="shared" si="1"/>
        <v>16911</v>
      </c>
    </row>
    <row r="97" spans="1:7" ht="260.10000000000002" customHeight="1">
      <c r="A97" s="491">
        <v>93</v>
      </c>
      <c r="B97" s="492">
        <v>741.2</v>
      </c>
      <c r="C97" s="495" t="s">
        <v>278</v>
      </c>
      <c r="D97" s="493">
        <v>5</v>
      </c>
      <c r="E97" s="485" t="s">
        <v>255</v>
      </c>
      <c r="F97" s="494">
        <v>1617</v>
      </c>
      <c r="G97" s="494">
        <f t="shared" si="1"/>
        <v>8085</v>
      </c>
    </row>
    <row r="98" spans="1:7" ht="260.10000000000002" customHeight="1">
      <c r="A98" s="491">
        <v>94</v>
      </c>
      <c r="B98" s="492"/>
      <c r="C98" s="495" t="s">
        <v>516</v>
      </c>
      <c r="D98" s="493">
        <v>5</v>
      </c>
      <c r="E98" s="485" t="s">
        <v>255</v>
      </c>
      <c r="F98" s="494">
        <v>511</v>
      </c>
      <c r="G98" s="494">
        <f t="shared" si="1"/>
        <v>2555</v>
      </c>
    </row>
    <row r="99" spans="1:7" ht="260.10000000000002" customHeight="1">
      <c r="A99" s="491">
        <v>95</v>
      </c>
      <c r="B99" s="492"/>
      <c r="C99" s="495" t="s">
        <v>280</v>
      </c>
      <c r="D99" s="493">
        <v>12</v>
      </c>
      <c r="E99" s="485" t="s">
        <v>255</v>
      </c>
      <c r="F99" s="494">
        <v>173</v>
      </c>
      <c r="G99" s="494">
        <f t="shared" si="1"/>
        <v>2076</v>
      </c>
    </row>
    <row r="100" spans="1:7" ht="260.10000000000002" customHeight="1">
      <c r="A100" s="491">
        <v>96</v>
      </c>
      <c r="B100" s="492" t="s">
        <v>208</v>
      </c>
      <c r="C100" s="495" t="s">
        <v>176</v>
      </c>
      <c r="D100" s="493">
        <v>44.2</v>
      </c>
      <c r="E100" s="485" t="s">
        <v>254</v>
      </c>
      <c r="F100" s="494">
        <v>7126</v>
      </c>
      <c r="G100" s="494">
        <f t="shared" si="1"/>
        <v>314969.2</v>
      </c>
    </row>
    <row r="101" spans="1:7" ht="260.10000000000002" customHeight="1">
      <c r="A101" s="491">
        <v>97</v>
      </c>
      <c r="B101" s="492" t="s">
        <v>209</v>
      </c>
      <c r="C101" s="495" t="s">
        <v>177</v>
      </c>
      <c r="D101" s="493">
        <v>7.2</v>
      </c>
      <c r="E101" s="485" t="s">
        <v>254</v>
      </c>
      <c r="F101" s="494">
        <v>7720</v>
      </c>
      <c r="G101" s="494">
        <f t="shared" si="1"/>
        <v>55584</v>
      </c>
    </row>
    <row r="102" spans="1:7" ht="260.10000000000002" customHeight="1">
      <c r="A102" s="491">
        <v>98</v>
      </c>
      <c r="B102" s="492" t="s">
        <v>207</v>
      </c>
      <c r="C102" s="499" t="s">
        <v>86</v>
      </c>
      <c r="D102" s="493">
        <v>600</v>
      </c>
      <c r="E102" s="485" t="s">
        <v>254</v>
      </c>
      <c r="F102" s="494">
        <v>510</v>
      </c>
      <c r="G102" s="494">
        <f t="shared" si="1"/>
        <v>306000</v>
      </c>
    </row>
    <row r="103" spans="1:7" ht="260.10000000000002" customHeight="1">
      <c r="A103" s="491">
        <v>99</v>
      </c>
      <c r="B103" s="492" t="s">
        <v>236</v>
      </c>
      <c r="C103" s="495" t="s">
        <v>425</v>
      </c>
      <c r="D103" s="493">
        <v>562.20000000000005</v>
      </c>
      <c r="E103" s="485" t="s">
        <v>254</v>
      </c>
      <c r="F103" s="494">
        <v>1550</v>
      </c>
      <c r="G103" s="494">
        <f t="shared" si="1"/>
        <v>871410.00000000012</v>
      </c>
    </row>
    <row r="104" spans="1:7" ht="260.10000000000002" customHeight="1">
      <c r="A104" s="491">
        <v>100</v>
      </c>
      <c r="B104" s="492" t="s">
        <v>202</v>
      </c>
      <c r="C104" s="495" t="s">
        <v>517</v>
      </c>
      <c r="D104" s="493">
        <v>200</v>
      </c>
      <c r="E104" s="485" t="s">
        <v>519</v>
      </c>
      <c r="F104" s="494">
        <v>1450</v>
      </c>
      <c r="G104" s="494">
        <f t="shared" si="1"/>
        <v>290000</v>
      </c>
    </row>
    <row r="105" spans="1:7" ht="260.10000000000002" customHeight="1">
      <c r="A105" s="491">
        <v>101</v>
      </c>
      <c r="B105" s="492" t="s">
        <v>240</v>
      </c>
      <c r="C105" s="495" t="s">
        <v>518</v>
      </c>
      <c r="D105" s="493">
        <v>10</v>
      </c>
      <c r="E105" s="485" t="s">
        <v>257</v>
      </c>
      <c r="F105" s="494">
        <v>5000</v>
      </c>
      <c r="G105" s="494">
        <f t="shared" si="1"/>
        <v>50000</v>
      </c>
    </row>
    <row r="106" spans="1:7" ht="18.75">
      <c r="A106" s="500"/>
      <c r="B106" s="500"/>
      <c r="C106" s="500"/>
      <c r="D106" s="500"/>
      <c r="E106" s="501"/>
      <c r="F106" s="502" t="s">
        <v>431</v>
      </c>
      <c r="G106" s="503">
        <f>SUM(G5:G105)</f>
        <v>15806080.580499997</v>
      </c>
    </row>
    <row r="107" spans="1:7" ht="18.75">
      <c r="A107" s="504"/>
      <c r="B107" s="505"/>
      <c r="C107" s="505"/>
      <c r="D107" s="505"/>
      <c r="E107" s="506"/>
      <c r="F107" s="505"/>
      <c r="G107" s="507"/>
    </row>
    <row r="108" spans="1:7" ht="39.75" customHeight="1">
      <c r="A108" s="689" t="s">
        <v>432</v>
      </c>
      <c r="B108" s="690"/>
      <c r="C108" s="690"/>
      <c r="D108" s="690"/>
      <c r="E108" s="690"/>
      <c r="F108" s="690"/>
      <c r="G108" s="691"/>
    </row>
    <row r="109" spans="1:7" ht="18.75">
      <c r="A109" s="692" t="s">
        <v>433</v>
      </c>
      <c r="B109" s="693"/>
      <c r="C109" s="693"/>
      <c r="D109" s="693"/>
      <c r="E109" s="693"/>
      <c r="F109" s="693"/>
      <c r="G109" s="508"/>
    </row>
  </sheetData>
  <mergeCells count="5">
    <mergeCell ref="A1:G1"/>
    <mergeCell ref="A2:G2"/>
    <mergeCell ref="A3:G3"/>
    <mergeCell ref="A108:G108"/>
    <mergeCell ref="A109:F109"/>
  </mergeCells>
  <pageMargins left="0.56999999999999995" right="0.43" top="0.75" bottom="0.75" header="0.3" footer="0.3"/>
  <pageSetup paperSize="9" scale="81" orientation="portrait" verticalDpi="0" r:id="rId1"/>
  <headerFooter>
    <oddHeader>&amp;LRenovation Head Qtrs Lutheral Garden&amp;RPage &amp;P</oddHeader>
    <oddFooter>&amp;L&amp;"Times New Roman,Regular"&amp;14Contractor&amp;C&amp;"Times New Roman,Regular"&amp;14No of Correction&amp;R&amp;"Times New Roman,Regular"&amp;14Superintending Engineer/CC</oddFooter>
  </headerFooter>
</worksheet>
</file>

<file path=xl/worksheets/sheet5.xml><?xml version="1.0" encoding="utf-8"?>
<worksheet xmlns="http://schemas.openxmlformats.org/spreadsheetml/2006/main" xmlns:r="http://schemas.openxmlformats.org/officeDocument/2006/relationships">
  <dimension ref="A1:Q44"/>
  <sheetViews>
    <sheetView view="pageBreakPreview" topLeftCell="A4" zoomScale="87" zoomScaleSheetLayoutView="87" workbookViewId="0">
      <selection activeCell="A35" sqref="A35:XFD35"/>
    </sheetView>
  </sheetViews>
  <sheetFormatPr defaultColWidth="9.140625" defaultRowHeight="14.25"/>
  <cols>
    <col min="1" max="2" width="5" style="70" customWidth="1"/>
    <col min="3" max="3" width="11.28515625" style="71" bestFit="1" customWidth="1"/>
    <col min="4" max="4" width="59.85546875" style="2" customWidth="1"/>
    <col min="5" max="5" width="13" style="72" bestFit="1" customWidth="1"/>
    <col min="6" max="6" width="8.85546875" style="72" customWidth="1"/>
    <col min="7" max="7" width="16.7109375" style="72" bestFit="1" customWidth="1"/>
    <col min="8" max="8" width="12.85546875" style="2" bestFit="1" customWidth="1"/>
    <col min="9" max="9" width="13.28515625" style="2" bestFit="1" customWidth="1"/>
    <col min="10" max="256" width="9.140625" style="2"/>
    <col min="257" max="257" width="5" style="2" customWidth="1"/>
    <col min="258" max="258" width="7.42578125" style="2" customWidth="1"/>
    <col min="259" max="259" width="5.140625" style="2" customWidth="1"/>
    <col min="260" max="260" width="58.28515625" style="2" customWidth="1"/>
    <col min="261" max="261" width="12.140625" style="2" customWidth="1"/>
    <col min="262" max="262" width="6.42578125" style="2" customWidth="1"/>
    <col min="263" max="263" width="14.85546875" style="2" customWidth="1"/>
    <col min="264" max="512" width="9.140625" style="2"/>
    <col min="513" max="513" width="5" style="2" customWidth="1"/>
    <col min="514" max="514" width="7.42578125" style="2" customWidth="1"/>
    <col min="515" max="515" width="5.140625" style="2" customWidth="1"/>
    <col min="516" max="516" width="58.28515625" style="2" customWidth="1"/>
    <col min="517" max="517" width="12.140625" style="2" customWidth="1"/>
    <col min="518" max="518" width="6.42578125" style="2" customWidth="1"/>
    <col min="519" max="519" width="14.85546875" style="2" customWidth="1"/>
    <col min="520" max="768" width="9.140625" style="2"/>
    <col min="769" max="769" width="5" style="2" customWidth="1"/>
    <col min="770" max="770" width="7.42578125" style="2" customWidth="1"/>
    <col min="771" max="771" width="5.140625" style="2" customWidth="1"/>
    <col min="772" max="772" width="58.28515625" style="2" customWidth="1"/>
    <col min="773" max="773" width="12.140625" style="2" customWidth="1"/>
    <col min="774" max="774" width="6.42578125" style="2" customWidth="1"/>
    <col min="775" max="775" width="14.85546875" style="2" customWidth="1"/>
    <col min="776" max="1024" width="9.140625" style="2"/>
    <col min="1025" max="1025" width="5" style="2" customWidth="1"/>
    <col min="1026" max="1026" width="7.42578125" style="2" customWidth="1"/>
    <col min="1027" max="1027" width="5.140625" style="2" customWidth="1"/>
    <col min="1028" max="1028" width="58.28515625" style="2" customWidth="1"/>
    <col min="1029" max="1029" width="12.140625" style="2" customWidth="1"/>
    <col min="1030" max="1030" width="6.42578125" style="2" customWidth="1"/>
    <col min="1031" max="1031" width="14.85546875" style="2" customWidth="1"/>
    <col min="1032" max="1280" width="9.140625" style="2"/>
    <col min="1281" max="1281" width="5" style="2" customWidth="1"/>
    <col min="1282" max="1282" width="7.42578125" style="2" customWidth="1"/>
    <col min="1283" max="1283" width="5.140625" style="2" customWidth="1"/>
    <col min="1284" max="1284" width="58.28515625" style="2" customWidth="1"/>
    <col min="1285" max="1285" width="12.140625" style="2" customWidth="1"/>
    <col min="1286" max="1286" width="6.42578125" style="2" customWidth="1"/>
    <col min="1287" max="1287" width="14.85546875" style="2" customWidth="1"/>
    <col min="1288" max="1536" width="9.140625" style="2"/>
    <col min="1537" max="1537" width="5" style="2" customWidth="1"/>
    <col min="1538" max="1538" width="7.42578125" style="2" customWidth="1"/>
    <col min="1539" max="1539" width="5.140625" style="2" customWidth="1"/>
    <col min="1540" max="1540" width="58.28515625" style="2" customWidth="1"/>
    <col min="1541" max="1541" width="12.140625" style="2" customWidth="1"/>
    <col min="1542" max="1542" width="6.42578125" style="2" customWidth="1"/>
    <col min="1543" max="1543" width="14.85546875" style="2" customWidth="1"/>
    <col min="1544" max="1792" width="9.140625" style="2"/>
    <col min="1793" max="1793" width="5" style="2" customWidth="1"/>
    <col min="1794" max="1794" width="7.42578125" style="2" customWidth="1"/>
    <col min="1795" max="1795" width="5.140625" style="2" customWidth="1"/>
    <col min="1796" max="1796" width="58.28515625" style="2" customWidth="1"/>
    <col min="1797" max="1797" width="12.140625" style="2" customWidth="1"/>
    <col min="1798" max="1798" width="6.42578125" style="2" customWidth="1"/>
    <col min="1799" max="1799" width="14.85546875" style="2" customWidth="1"/>
    <col min="1800" max="2048" width="9.140625" style="2"/>
    <col min="2049" max="2049" width="5" style="2" customWidth="1"/>
    <col min="2050" max="2050" width="7.42578125" style="2" customWidth="1"/>
    <col min="2051" max="2051" width="5.140625" style="2" customWidth="1"/>
    <col min="2052" max="2052" width="58.28515625" style="2" customWidth="1"/>
    <col min="2053" max="2053" width="12.140625" style="2" customWidth="1"/>
    <col min="2054" max="2054" width="6.42578125" style="2" customWidth="1"/>
    <col min="2055" max="2055" width="14.85546875" style="2" customWidth="1"/>
    <col min="2056" max="2304" width="9.140625" style="2"/>
    <col min="2305" max="2305" width="5" style="2" customWidth="1"/>
    <col min="2306" max="2306" width="7.42578125" style="2" customWidth="1"/>
    <col min="2307" max="2307" width="5.140625" style="2" customWidth="1"/>
    <col min="2308" max="2308" width="58.28515625" style="2" customWidth="1"/>
    <col min="2309" max="2309" width="12.140625" style="2" customWidth="1"/>
    <col min="2310" max="2310" width="6.42578125" style="2" customWidth="1"/>
    <col min="2311" max="2311" width="14.85546875" style="2" customWidth="1"/>
    <col min="2312" max="2560" width="9.140625" style="2"/>
    <col min="2561" max="2561" width="5" style="2" customWidth="1"/>
    <col min="2562" max="2562" width="7.42578125" style="2" customWidth="1"/>
    <col min="2563" max="2563" width="5.140625" style="2" customWidth="1"/>
    <col min="2564" max="2564" width="58.28515625" style="2" customWidth="1"/>
    <col min="2565" max="2565" width="12.140625" style="2" customWidth="1"/>
    <col min="2566" max="2566" width="6.42578125" style="2" customWidth="1"/>
    <col min="2567" max="2567" width="14.85546875" style="2" customWidth="1"/>
    <col min="2568" max="2816" width="9.140625" style="2"/>
    <col min="2817" max="2817" width="5" style="2" customWidth="1"/>
    <col min="2818" max="2818" width="7.42578125" style="2" customWidth="1"/>
    <col min="2819" max="2819" width="5.140625" style="2" customWidth="1"/>
    <col min="2820" max="2820" width="58.28515625" style="2" customWidth="1"/>
    <col min="2821" max="2821" width="12.140625" style="2" customWidth="1"/>
    <col min="2822" max="2822" width="6.42578125" style="2" customWidth="1"/>
    <col min="2823" max="2823" width="14.85546875" style="2" customWidth="1"/>
    <col min="2824" max="3072" width="9.140625" style="2"/>
    <col min="3073" max="3073" width="5" style="2" customWidth="1"/>
    <col min="3074" max="3074" width="7.42578125" style="2" customWidth="1"/>
    <col min="3075" max="3075" width="5.140625" style="2" customWidth="1"/>
    <col min="3076" max="3076" width="58.28515625" style="2" customWidth="1"/>
    <col min="3077" max="3077" width="12.140625" style="2" customWidth="1"/>
    <col min="3078" max="3078" width="6.42578125" style="2" customWidth="1"/>
    <col min="3079" max="3079" width="14.85546875" style="2" customWidth="1"/>
    <col min="3080" max="3328" width="9.140625" style="2"/>
    <col min="3329" max="3329" width="5" style="2" customWidth="1"/>
    <col min="3330" max="3330" width="7.42578125" style="2" customWidth="1"/>
    <col min="3331" max="3331" width="5.140625" style="2" customWidth="1"/>
    <col min="3332" max="3332" width="58.28515625" style="2" customWidth="1"/>
    <col min="3333" max="3333" width="12.140625" style="2" customWidth="1"/>
    <col min="3334" max="3334" width="6.42578125" style="2" customWidth="1"/>
    <col min="3335" max="3335" width="14.85546875" style="2" customWidth="1"/>
    <col min="3336" max="3584" width="9.140625" style="2"/>
    <col min="3585" max="3585" width="5" style="2" customWidth="1"/>
    <col min="3586" max="3586" width="7.42578125" style="2" customWidth="1"/>
    <col min="3587" max="3587" width="5.140625" style="2" customWidth="1"/>
    <col min="3588" max="3588" width="58.28515625" style="2" customWidth="1"/>
    <col min="3589" max="3589" width="12.140625" style="2" customWidth="1"/>
    <col min="3590" max="3590" width="6.42578125" style="2" customWidth="1"/>
    <col min="3591" max="3591" width="14.85546875" style="2" customWidth="1"/>
    <col min="3592" max="3840" width="9.140625" style="2"/>
    <col min="3841" max="3841" width="5" style="2" customWidth="1"/>
    <col min="3842" max="3842" width="7.42578125" style="2" customWidth="1"/>
    <col min="3843" max="3843" width="5.140625" style="2" customWidth="1"/>
    <col min="3844" max="3844" width="58.28515625" style="2" customWidth="1"/>
    <col min="3845" max="3845" width="12.140625" style="2" customWidth="1"/>
    <col min="3846" max="3846" width="6.42578125" style="2" customWidth="1"/>
    <col min="3847" max="3847" width="14.85546875" style="2" customWidth="1"/>
    <col min="3848" max="4096" width="9.140625" style="2"/>
    <col min="4097" max="4097" width="5" style="2" customWidth="1"/>
    <col min="4098" max="4098" width="7.42578125" style="2" customWidth="1"/>
    <col min="4099" max="4099" width="5.140625" style="2" customWidth="1"/>
    <col min="4100" max="4100" width="58.28515625" style="2" customWidth="1"/>
    <col min="4101" max="4101" width="12.140625" style="2" customWidth="1"/>
    <col min="4102" max="4102" width="6.42578125" style="2" customWidth="1"/>
    <col min="4103" max="4103" width="14.85546875" style="2" customWidth="1"/>
    <col min="4104" max="4352" width="9.140625" style="2"/>
    <col min="4353" max="4353" width="5" style="2" customWidth="1"/>
    <col min="4354" max="4354" width="7.42578125" style="2" customWidth="1"/>
    <col min="4355" max="4355" width="5.140625" style="2" customWidth="1"/>
    <col min="4356" max="4356" width="58.28515625" style="2" customWidth="1"/>
    <col min="4357" max="4357" width="12.140625" style="2" customWidth="1"/>
    <col min="4358" max="4358" width="6.42578125" style="2" customWidth="1"/>
    <col min="4359" max="4359" width="14.85546875" style="2" customWidth="1"/>
    <col min="4360" max="4608" width="9.140625" style="2"/>
    <col min="4609" max="4609" width="5" style="2" customWidth="1"/>
    <col min="4610" max="4610" width="7.42578125" style="2" customWidth="1"/>
    <col min="4611" max="4611" width="5.140625" style="2" customWidth="1"/>
    <col min="4612" max="4612" width="58.28515625" style="2" customWidth="1"/>
    <col min="4613" max="4613" width="12.140625" style="2" customWidth="1"/>
    <col min="4614" max="4614" width="6.42578125" style="2" customWidth="1"/>
    <col min="4615" max="4615" width="14.85546875" style="2" customWidth="1"/>
    <col min="4616" max="4864" width="9.140625" style="2"/>
    <col min="4865" max="4865" width="5" style="2" customWidth="1"/>
    <col min="4866" max="4866" width="7.42578125" style="2" customWidth="1"/>
    <col min="4867" max="4867" width="5.140625" style="2" customWidth="1"/>
    <col min="4868" max="4868" width="58.28515625" style="2" customWidth="1"/>
    <col min="4869" max="4869" width="12.140625" style="2" customWidth="1"/>
    <col min="4870" max="4870" width="6.42578125" style="2" customWidth="1"/>
    <col min="4871" max="4871" width="14.85546875" style="2" customWidth="1"/>
    <col min="4872" max="5120" width="9.140625" style="2"/>
    <col min="5121" max="5121" width="5" style="2" customWidth="1"/>
    <col min="5122" max="5122" width="7.42578125" style="2" customWidth="1"/>
    <col min="5123" max="5123" width="5.140625" style="2" customWidth="1"/>
    <col min="5124" max="5124" width="58.28515625" style="2" customWidth="1"/>
    <col min="5125" max="5125" width="12.140625" style="2" customWidth="1"/>
    <col min="5126" max="5126" width="6.42578125" style="2" customWidth="1"/>
    <col min="5127" max="5127" width="14.85546875" style="2" customWidth="1"/>
    <col min="5128" max="5376" width="9.140625" style="2"/>
    <col min="5377" max="5377" width="5" style="2" customWidth="1"/>
    <col min="5378" max="5378" width="7.42578125" style="2" customWidth="1"/>
    <col min="5379" max="5379" width="5.140625" style="2" customWidth="1"/>
    <col min="5380" max="5380" width="58.28515625" style="2" customWidth="1"/>
    <col min="5381" max="5381" width="12.140625" style="2" customWidth="1"/>
    <col min="5382" max="5382" width="6.42578125" style="2" customWidth="1"/>
    <col min="5383" max="5383" width="14.85546875" style="2" customWidth="1"/>
    <col min="5384" max="5632" width="9.140625" style="2"/>
    <col min="5633" max="5633" width="5" style="2" customWidth="1"/>
    <col min="5634" max="5634" width="7.42578125" style="2" customWidth="1"/>
    <col min="5635" max="5635" width="5.140625" style="2" customWidth="1"/>
    <col min="5636" max="5636" width="58.28515625" style="2" customWidth="1"/>
    <col min="5637" max="5637" width="12.140625" style="2" customWidth="1"/>
    <col min="5638" max="5638" width="6.42578125" style="2" customWidth="1"/>
    <col min="5639" max="5639" width="14.85546875" style="2" customWidth="1"/>
    <col min="5640" max="5888" width="9.140625" style="2"/>
    <col min="5889" max="5889" width="5" style="2" customWidth="1"/>
    <col min="5890" max="5890" width="7.42578125" style="2" customWidth="1"/>
    <col min="5891" max="5891" width="5.140625" style="2" customWidth="1"/>
    <col min="5892" max="5892" width="58.28515625" style="2" customWidth="1"/>
    <col min="5893" max="5893" width="12.140625" style="2" customWidth="1"/>
    <col min="5894" max="5894" width="6.42578125" style="2" customWidth="1"/>
    <col min="5895" max="5895" width="14.85546875" style="2" customWidth="1"/>
    <col min="5896" max="6144" width="9.140625" style="2"/>
    <col min="6145" max="6145" width="5" style="2" customWidth="1"/>
    <col min="6146" max="6146" width="7.42578125" style="2" customWidth="1"/>
    <col min="6147" max="6147" width="5.140625" style="2" customWidth="1"/>
    <col min="6148" max="6148" width="58.28515625" style="2" customWidth="1"/>
    <col min="6149" max="6149" width="12.140625" style="2" customWidth="1"/>
    <col min="6150" max="6150" width="6.42578125" style="2" customWidth="1"/>
    <col min="6151" max="6151" width="14.85546875" style="2" customWidth="1"/>
    <col min="6152" max="6400" width="9.140625" style="2"/>
    <col min="6401" max="6401" width="5" style="2" customWidth="1"/>
    <col min="6402" max="6402" width="7.42578125" style="2" customWidth="1"/>
    <col min="6403" max="6403" width="5.140625" style="2" customWidth="1"/>
    <col min="6404" max="6404" width="58.28515625" style="2" customWidth="1"/>
    <col min="6405" max="6405" width="12.140625" style="2" customWidth="1"/>
    <col min="6406" max="6406" width="6.42578125" style="2" customWidth="1"/>
    <col min="6407" max="6407" width="14.85546875" style="2" customWidth="1"/>
    <col min="6408" max="6656" width="9.140625" style="2"/>
    <col min="6657" max="6657" width="5" style="2" customWidth="1"/>
    <col min="6658" max="6658" width="7.42578125" style="2" customWidth="1"/>
    <col min="6659" max="6659" width="5.140625" style="2" customWidth="1"/>
    <col min="6660" max="6660" width="58.28515625" style="2" customWidth="1"/>
    <col min="6661" max="6661" width="12.140625" style="2" customWidth="1"/>
    <col min="6662" max="6662" width="6.42578125" style="2" customWidth="1"/>
    <col min="6663" max="6663" width="14.85546875" style="2" customWidth="1"/>
    <col min="6664" max="6912" width="9.140625" style="2"/>
    <col min="6913" max="6913" width="5" style="2" customWidth="1"/>
    <col min="6914" max="6914" width="7.42578125" style="2" customWidth="1"/>
    <col min="6915" max="6915" width="5.140625" style="2" customWidth="1"/>
    <col min="6916" max="6916" width="58.28515625" style="2" customWidth="1"/>
    <col min="6917" max="6917" width="12.140625" style="2" customWidth="1"/>
    <col min="6918" max="6918" width="6.42578125" style="2" customWidth="1"/>
    <col min="6919" max="6919" width="14.85546875" style="2" customWidth="1"/>
    <col min="6920" max="7168" width="9.140625" style="2"/>
    <col min="7169" max="7169" width="5" style="2" customWidth="1"/>
    <col min="7170" max="7170" width="7.42578125" style="2" customWidth="1"/>
    <col min="7171" max="7171" width="5.140625" style="2" customWidth="1"/>
    <col min="7172" max="7172" width="58.28515625" style="2" customWidth="1"/>
    <col min="7173" max="7173" width="12.140625" style="2" customWidth="1"/>
    <col min="7174" max="7174" width="6.42578125" style="2" customWidth="1"/>
    <col min="7175" max="7175" width="14.85546875" style="2" customWidth="1"/>
    <col min="7176" max="7424" width="9.140625" style="2"/>
    <col min="7425" max="7425" width="5" style="2" customWidth="1"/>
    <col min="7426" max="7426" width="7.42578125" style="2" customWidth="1"/>
    <col min="7427" max="7427" width="5.140625" style="2" customWidth="1"/>
    <col min="7428" max="7428" width="58.28515625" style="2" customWidth="1"/>
    <col min="7429" max="7429" width="12.140625" style="2" customWidth="1"/>
    <col min="7430" max="7430" width="6.42578125" style="2" customWidth="1"/>
    <col min="7431" max="7431" width="14.85546875" style="2" customWidth="1"/>
    <col min="7432" max="7680" width="9.140625" style="2"/>
    <col min="7681" max="7681" width="5" style="2" customWidth="1"/>
    <col min="7682" max="7682" width="7.42578125" style="2" customWidth="1"/>
    <col min="7683" max="7683" width="5.140625" style="2" customWidth="1"/>
    <col min="7684" max="7684" width="58.28515625" style="2" customWidth="1"/>
    <col min="7685" max="7685" width="12.140625" style="2" customWidth="1"/>
    <col min="7686" max="7686" width="6.42578125" style="2" customWidth="1"/>
    <col min="7687" max="7687" width="14.85546875" style="2" customWidth="1"/>
    <col min="7688" max="7936" width="9.140625" style="2"/>
    <col min="7937" max="7937" width="5" style="2" customWidth="1"/>
    <col min="7938" max="7938" width="7.42578125" style="2" customWidth="1"/>
    <col min="7939" max="7939" width="5.140625" style="2" customWidth="1"/>
    <col min="7940" max="7940" width="58.28515625" style="2" customWidth="1"/>
    <col min="7941" max="7941" width="12.140625" style="2" customWidth="1"/>
    <col min="7942" max="7942" width="6.42578125" style="2" customWidth="1"/>
    <col min="7943" max="7943" width="14.85546875" style="2" customWidth="1"/>
    <col min="7944" max="8192" width="9.140625" style="2"/>
    <col min="8193" max="8193" width="5" style="2" customWidth="1"/>
    <col min="8194" max="8194" width="7.42578125" style="2" customWidth="1"/>
    <col min="8195" max="8195" width="5.140625" style="2" customWidth="1"/>
    <col min="8196" max="8196" width="58.28515625" style="2" customWidth="1"/>
    <col min="8197" max="8197" width="12.140625" style="2" customWidth="1"/>
    <col min="8198" max="8198" width="6.42578125" style="2" customWidth="1"/>
    <col min="8199" max="8199" width="14.85546875" style="2" customWidth="1"/>
    <col min="8200" max="8448" width="9.140625" style="2"/>
    <col min="8449" max="8449" width="5" style="2" customWidth="1"/>
    <col min="8450" max="8450" width="7.42578125" style="2" customWidth="1"/>
    <col min="8451" max="8451" width="5.140625" style="2" customWidth="1"/>
    <col min="8452" max="8452" width="58.28515625" style="2" customWidth="1"/>
    <col min="8453" max="8453" width="12.140625" style="2" customWidth="1"/>
    <col min="8454" max="8454" width="6.42578125" style="2" customWidth="1"/>
    <col min="8455" max="8455" width="14.85546875" style="2" customWidth="1"/>
    <col min="8456" max="8704" width="9.140625" style="2"/>
    <col min="8705" max="8705" width="5" style="2" customWidth="1"/>
    <col min="8706" max="8706" width="7.42578125" style="2" customWidth="1"/>
    <col min="8707" max="8707" width="5.140625" style="2" customWidth="1"/>
    <col min="8708" max="8708" width="58.28515625" style="2" customWidth="1"/>
    <col min="8709" max="8709" width="12.140625" style="2" customWidth="1"/>
    <col min="8710" max="8710" width="6.42578125" style="2" customWidth="1"/>
    <col min="8711" max="8711" width="14.85546875" style="2" customWidth="1"/>
    <col min="8712" max="8960" width="9.140625" style="2"/>
    <col min="8961" max="8961" width="5" style="2" customWidth="1"/>
    <col min="8962" max="8962" width="7.42578125" style="2" customWidth="1"/>
    <col min="8963" max="8963" width="5.140625" style="2" customWidth="1"/>
    <col min="8964" max="8964" width="58.28515625" style="2" customWidth="1"/>
    <col min="8965" max="8965" width="12.140625" style="2" customWidth="1"/>
    <col min="8966" max="8966" width="6.42578125" style="2" customWidth="1"/>
    <col min="8967" max="8967" width="14.85546875" style="2" customWidth="1"/>
    <col min="8968" max="9216" width="9.140625" style="2"/>
    <col min="9217" max="9217" width="5" style="2" customWidth="1"/>
    <col min="9218" max="9218" width="7.42578125" style="2" customWidth="1"/>
    <col min="9219" max="9219" width="5.140625" style="2" customWidth="1"/>
    <col min="9220" max="9220" width="58.28515625" style="2" customWidth="1"/>
    <col min="9221" max="9221" width="12.140625" style="2" customWidth="1"/>
    <col min="9222" max="9222" width="6.42578125" style="2" customWidth="1"/>
    <col min="9223" max="9223" width="14.85546875" style="2" customWidth="1"/>
    <col min="9224" max="9472" width="9.140625" style="2"/>
    <col min="9473" max="9473" width="5" style="2" customWidth="1"/>
    <col min="9474" max="9474" width="7.42578125" style="2" customWidth="1"/>
    <col min="9475" max="9475" width="5.140625" style="2" customWidth="1"/>
    <col min="9476" max="9476" width="58.28515625" style="2" customWidth="1"/>
    <col min="9477" max="9477" width="12.140625" style="2" customWidth="1"/>
    <col min="9478" max="9478" width="6.42578125" style="2" customWidth="1"/>
    <col min="9479" max="9479" width="14.85546875" style="2" customWidth="1"/>
    <col min="9480" max="9728" width="9.140625" style="2"/>
    <col min="9729" max="9729" width="5" style="2" customWidth="1"/>
    <col min="9730" max="9730" width="7.42578125" style="2" customWidth="1"/>
    <col min="9731" max="9731" width="5.140625" style="2" customWidth="1"/>
    <col min="9732" max="9732" width="58.28515625" style="2" customWidth="1"/>
    <col min="9733" max="9733" width="12.140625" style="2" customWidth="1"/>
    <col min="9734" max="9734" width="6.42578125" style="2" customWidth="1"/>
    <col min="9735" max="9735" width="14.85546875" style="2" customWidth="1"/>
    <col min="9736" max="9984" width="9.140625" style="2"/>
    <col min="9985" max="9985" width="5" style="2" customWidth="1"/>
    <col min="9986" max="9986" width="7.42578125" style="2" customWidth="1"/>
    <col min="9987" max="9987" width="5.140625" style="2" customWidth="1"/>
    <col min="9988" max="9988" width="58.28515625" style="2" customWidth="1"/>
    <col min="9989" max="9989" width="12.140625" style="2" customWidth="1"/>
    <col min="9990" max="9990" width="6.42578125" style="2" customWidth="1"/>
    <col min="9991" max="9991" width="14.85546875" style="2" customWidth="1"/>
    <col min="9992" max="10240" width="9.140625" style="2"/>
    <col min="10241" max="10241" width="5" style="2" customWidth="1"/>
    <col min="10242" max="10242" width="7.42578125" style="2" customWidth="1"/>
    <col min="10243" max="10243" width="5.140625" style="2" customWidth="1"/>
    <col min="10244" max="10244" width="58.28515625" style="2" customWidth="1"/>
    <col min="10245" max="10245" width="12.140625" style="2" customWidth="1"/>
    <col min="10246" max="10246" width="6.42578125" style="2" customWidth="1"/>
    <col min="10247" max="10247" width="14.85546875" style="2" customWidth="1"/>
    <col min="10248" max="10496" width="9.140625" style="2"/>
    <col min="10497" max="10497" width="5" style="2" customWidth="1"/>
    <col min="10498" max="10498" width="7.42578125" style="2" customWidth="1"/>
    <col min="10499" max="10499" width="5.140625" style="2" customWidth="1"/>
    <col min="10500" max="10500" width="58.28515625" style="2" customWidth="1"/>
    <col min="10501" max="10501" width="12.140625" style="2" customWidth="1"/>
    <col min="10502" max="10502" width="6.42578125" style="2" customWidth="1"/>
    <col min="10503" max="10503" width="14.85546875" style="2" customWidth="1"/>
    <col min="10504" max="10752" width="9.140625" style="2"/>
    <col min="10753" max="10753" width="5" style="2" customWidth="1"/>
    <col min="10754" max="10754" width="7.42578125" style="2" customWidth="1"/>
    <col min="10755" max="10755" width="5.140625" style="2" customWidth="1"/>
    <col min="10756" max="10756" width="58.28515625" style="2" customWidth="1"/>
    <col min="10757" max="10757" width="12.140625" style="2" customWidth="1"/>
    <col min="10758" max="10758" width="6.42578125" style="2" customWidth="1"/>
    <col min="10759" max="10759" width="14.85546875" style="2" customWidth="1"/>
    <col min="10760" max="11008" width="9.140625" style="2"/>
    <col min="11009" max="11009" width="5" style="2" customWidth="1"/>
    <col min="11010" max="11010" width="7.42578125" style="2" customWidth="1"/>
    <col min="11011" max="11011" width="5.140625" style="2" customWidth="1"/>
    <col min="11012" max="11012" width="58.28515625" style="2" customWidth="1"/>
    <col min="11013" max="11013" width="12.140625" style="2" customWidth="1"/>
    <col min="11014" max="11014" width="6.42578125" style="2" customWidth="1"/>
    <col min="11015" max="11015" width="14.85546875" style="2" customWidth="1"/>
    <col min="11016" max="11264" width="9.140625" style="2"/>
    <col min="11265" max="11265" width="5" style="2" customWidth="1"/>
    <col min="11266" max="11266" width="7.42578125" style="2" customWidth="1"/>
    <col min="11267" max="11267" width="5.140625" style="2" customWidth="1"/>
    <col min="11268" max="11268" width="58.28515625" style="2" customWidth="1"/>
    <col min="11269" max="11269" width="12.140625" style="2" customWidth="1"/>
    <col min="11270" max="11270" width="6.42578125" style="2" customWidth="1"/>
    <col min="11271" max="11271" width="14.85546875" style="2" customWidth="1"/>
    <col min="11272" max="11520" width="9.140625" style="2"/>
    <col min="11521" max="11521" width="5" style="2" customWidth="1"/>
    <col min="11522" max="11522" width="7.42578125" style="2" customWidth="1"/>
    <col min="11523" max="11523" width="5.140625" style="2" customWidth="1"/>
    <col min="11524" max="11524" width="58.28515625" style="2" customWidth="1"/>
    <col min="11525" max="11525" width="12.140625" style="2" customWidth="1"/>
    <col min="11526" max="11526" width="6.42578125" style="2" customWidth="1"/>
    <col min="11527" max="11527" width="14.85546875" style="2" customWidth="1"/>
    <col min="11528" max="11776" width="9.140625" style="2"/>
    <col min="11777" max="11777" width="5" style="2" customWidth="1"/>
    <col min="11778" max="11778" width="7.42578125" style="2" customWidth="1"/>
    <col min="11779" max="11779" width="5.140625" style="2" customWidth="1"/>
    <col min="11780" max="11780" width="58.28515625" style="2" customWidth="1"/>
    <col min="11781" max="11781" width="12.140625" style="2" customWidth="1"/>
    <col min="11782" max="11782" width="6.42578125" style="2" customWidth="1"/>
    <col min="11783" max="11783" width="14.85546875" style="2" customWidth="1"/>
    <col min="11784" max="12032" width="9.140625" style="2"/>
    <col min="12033" max="12033" width="5" style="2" customWidth="1"/>
    <col min="12034" max="12034" width="7.42578125" style="2" customWidth="1"/>
    <col min="12035" max="12035" width="5.140625" style="2" customWidth="1"/>
    <col min="12036" max="12036" width="58.28515625" style="2" customWidth="1"/>
    <col min="12037" max="12037" width="12.140625" style="2" customWidth="1"/>
    <col min="12038" max="12038" width="6.42578125" style="2" customWidth="1"/>
    <col min="12039" max="12039" width="14.85546875" style="2" customWidth="1"/>
    <col min="12040" max="12288" width="9.140625" style="2"/>
    <col min="12289" max="12289" width="5" style="2" customWidth="1"/>
    <col min="12290" max="12290" width="7.42578125" style="2" customWidth="1"/>
    <col min="12291" max="12291" width="5.140625" style="2" customWidth="1"/>
    <col min="12292" max="12292" width="58.28515625" style="2" customWidth="1"/>
    <col min="12293" max="12293" width="12.140625" style="2" customWidth="1"/>
    <col min="12294" max="12294" width="6.42578125" style="2" customWidth="1"/>
    <col min="12295" max="12295" width="14.85546875" style="2" customWidth="1"/>
    <col min="12296" max="12544" width="9.140625" style="2"/>
    <col min="12545" max="12545" width="5" style="2" customWidth="1"/>
    <col min="12546" max="12546" width="7.42578125" style="2" customWidth="1"/>
    <col min="12547" max="12547" width="5.140625" style="2" customWidth="1"/>
    <col min="12548" max="12548" width="58.28515625" style="2" customWidth="1"/>
    <col min="12549" max="12549" width="12.140625" style="2" customWidth="1"/>
    <col min="12550" max="12550" width="6.42578125" style="2" customWidth="1"/>
    <col min="12551" max="12551" width="14.85546875" style="2" customWidth="1"/>
    <col min="12552" max="12800" width="9.140625" style="2"/>
    <col min="12801" max="12801" width="5" style="2" customWidth="1"/>
    <col min="12802" max="12802" width="7.42578125" style="2" customWidth="1"/>
    <col min="12803" max="12803" width="5.140625" style="2" customWidth="1"/>
    <col min="12804" max="12804" width="58.28515625" style="2" customWidth="1"/>
    <col min="12805" max="12805" width="12.140625" style="2" customWidth="1"/>
    <col min="12806" max="12806" width="6.42578125" style="2" customWidth="1"/>
    <col min="12807" max="12807" width="14.85546875" style="2" customWidth="1"/>
    <col min="12808" max="13056" width="9.140625" style="2"/>
    <col min="13057" max="13057" width="5" style="2" customWidth="1"/>
    <col min="13058" max="13058" width="7.42578125" style="2" customWidth="1"/>
    <col min="13059" max="13059" width="5.140625" style="2" customWidth="1"/>
    <col min="13060" max="13060" width="58.28515625" style="2" customWidth="1"/>
    <col min="13061" max="13061" width="12.140625" style="2" customWidth="1"/>
    <col min="13062" max="13062" width="6.42578125" style="2" customWidth="1"/>
    <col min="13063" max="13063" width="14.85546875" style="2" customWidth="1"/>
    <col min="13064" max="13312" width="9.140625" style="2"/>
    <col min="13313" max="13313" width="5" style="2" customWidth="1"/>
    <col min="13314" max="13314" width="7.42578125" style="2" customWidth="1"/>
    <col min="13315" max="13315" width="5.140625" style="2" customWidth="1"/>
    <col min="13316" max="13316" width="58.28515625" style="2" customWidth="1"/>
    <col min="13317" max="13317" width="12.140625" style="2" customWidth="1"/>
    <col min="13318" max="13318" width="6.42578125" style="2" customWidth="1"/>
    <col min="13319" max="13319" width="14.85546875" style="2" customWidth="1"/>
    <col min="13320" max="13568" width="9.140625" style="2"/>
    <col min="13569" max="13569" width="5" style="2" customWidth="1"/>
    <col min="13570" max="13570" width="7.42578125" style="2" customWidth="1"/>
    <col min="13571" max="13571" width="5.140625" style="2" customWidth="1"/>
    <col min="13572" max="13572" width="58.28515625" style="2" customWidth="1"/>
    <col min="13573" max="13573" width="12.140625" style="2" customWidth="1"/>
    <col min="13574" max="13574" width="6.42578125" style="2" customWidth="1"/>
    <col min="13575" max="13575" width="14.85546875" style="2" customWidth="1"/>
    <col min="13576" max="13824" width="9.140625" style="2"/>
    <col min="13825" max="13825" width="5" style="2" customWidth="1"/>
    <col min="13826" max="13826" width="7.42578125" style="2" customWidth="1"/>
    <col min="13827" max="13827" width="5.140625" style="2" customWidth="1"/>
    <col min="13828" max="13828" width="58.28515625" style="2" customWidth="1"/>
    <col min="13829" max="13829" width="12.140625" style="2" customWidth="1"/>
    <col min="13830" max="13830" width="6.42578125" style="2" customWidth="1"/>
    <col min="13831" max="13831" width="14.85546875" style="2" customWidth="1"/>
    <col min="13832" max="14080" width="9.140625" style="2"/>
    <col min="14081" max="14081" width="5" style="2" customWidth="1"/>
    <col min="14082" max="14082" width="7.42578125" style="2" customWidth="1"/>
    <col min="14083" max="14083" width="5.140625" style="2" customWidth="1"/>
    <col min="14084" max="14084" width="58.28515625" style="2" customWidth="1"/>
    <col min="14085" max="14085" width="12.140625" style="2" customWidth="1"/>
    <col min="14086" max="14086" width="6.42578125" style="2" customWidth="1"/>
    <col min="14087" max="14087" width="14.85546875" style="2" customWidth="1"/>
    <col min="14088" max="14336" width="9.140625" style="2"/>
    <col min="14337" max="14337" width="5" style="2" customWidth="1"/>
    <col min="14338" max="14338" width="7.42578125" style="2" customWidth="1"/>
    <col min="14339" max="14339" width="5.140625" style="2" customWidth="1"/>
    <col min="14340" max="14340" width="58.28515625" style="2" customWidth="1"/>
    <col min="14341" max="14341" width="12.140625" style="2" customWidth="1"/>
    <col min="14342" max="14342" width="6.42578125" style="2" customWidth="1"/>
    <col min="14343" max="14343" width="14.85546875" style="2" customWidth="1"/>
    <col min="14344" max="14592" width="9.140625" style="2"/>
    <col min="14593" max="14593" width="5" style="2" customWidth="1"/>
    <col min="14594" max="14594" width="7.42578125" style="2" customWidth="1"/>
    <col min="14595" max="14595" width="5.140625" style="2" customWidth="1"/>
    <col min="14596" max="14596" width="58.28515625" style="2" customWidth="1"/>
    <col min="14597" max="14597" width="12.140625" style="2" customWidth="1"/>
    <col min="14598" max="14598" width="6.42578125" style="2" customWidth="1"/>
    <col min="14599" max="14599" width="14.85546875" style="2" customWidth="1"/>
    <col min="14600" max="14848" width="9.140625" style="2"/>
    <col min="14849" max="14849" width="5" style="2" customWidth="1"/>
    <col min="14850" max="14850" width="7.42578125" style="2" customWidth="1"/>
    <col min="14851" max="14851" width="5.140625" style="2" customWidth="1"/>
    <col min="14852" max="14852" width="58.28515625" style="2" customWidth="1"/>
    <col min="14853" max="14853" width="12.140625" style="2" customWidth="1"/>
    <col min="14854" max="14854" width="6.42578125" style="2" customWidth="1"/>
    <col min="14855" max="14855" width="14.85546875" style="2" customWidth="1"/>
    <col min="14856" max="15104" width="9.140625" style="2"/>
    <col min="15105" max="15105" width="5" style="2" customWidth="1"/>
    <col min="15106" max="15106" width="7.42578125" style="2" customWidth="1"/>
    <col min="15107" max="15107" width="5.140625" style="2" customWidth="1"/>
    <col min="15108" max="15108" width="58.28515625" style="2" customWidth="1"/>
    <col min="15109" max="15109" width="12.140625" style="2" customWidth="1"/>
    <col min="15110" max="15110" width="6.42578125" style="2" customWidth="1"/>
    <col min="15111" max="15111" width="14.85546875" style="2" customWidth="1"/>
    <col min="15112" max="15360" width="9.140625" style="2"/>
    <col min="15361" max="15361" width="5" style="2" customWidth="1"/>
    <col min="15362" max="15362" width="7.42578125" style="2" customWidth="1"/>
    <col min="15363" max="15363" width="5.140625" style="2" customWidth="1"/>
    <col min="15364" max="15364" width="58.28515625" style="2" customWidth="1"/>
    <col min="15365" max="15365" width="12.140625" style="2" customWidth="1"/>
    <col min="15366" max="15366" width="6.42578125" style="2" customWidth="1"/>
    <col min="15367" max="15367" width="14.85546875" style="2" customWidth="1"/>
    <col min="15368" max="15616" width="9.140625" style="2"/>
    <col min="15617" max="15617" width="5" style="2" customWidth="1"/>
    <col min="15618" max="15618" width="7.42578125" style="2" customWidth="1"/>
    <col min="15619" max="15619" width="5.140625" style="2" customWidth="1"/>
    <col min="15620" max="15620" width="58.28515625" style="2" customWidth="1"/>
    <col min="15621" max="15621" width="12.140625" style="2" customWidth="1"/>
    <col min="15622" max="15622" width="6.42578125" style="2" customWidth="1"/>
    <col min="15623" max="15623" width="14.85546875" style="2" customWidth="1"/>
    <col min="15624" max="15872" width="9.140625" style="2"/>
    <col min="15873" max="15873" width="5" style="2" customWidth="1"/>
    <col min="15874" max="15874" width="7.42578125" style="2" customWidth="1"/>
    <col min="15875" max="15875" width="5.140625" style="2" customWidth="1"/>
    <col min="15876" max="15876" width="58.28515625" style="2" customWidth="1"/>
    <col min="15877" max="15877" width="12.140625" style="2" customWidth="1"/>
    <col min="15878" max="15878" width="6.42578125" style="2" customWidth="1"/>
    <col min="15879" max="15879" width="14.85546875" style="2" customWidth="1"/>
    <col min="15880" max="16128" width="9.140625" style="2"/>
    <col min="16129" max="16129" width="5" style="2" customWidth="1"/>
    <col min="16130" max="16130" width="7.42578125" style="2" customWidth="1"/>
    <col min="16131" max="16131" width="5.140625" style="2" customWidth="1"/>
    <col min="16132" max="16132" width="58.28515625" style="2" customWidth="1"/>
    <col min="16133" max="16133" width="12.140625" style="2" customWidth="1"/>
    <col min="16134" max="16134" width="6.42578125" style="2" customWidth="1"/>
    <col min="16135" max="16135" width="14.85546875" style="2" customWidth="1"/>
    <col min="16136" max="16384" width="9.140625" style="2"/>
  </cols>
  <sheetData>
    <row r="1" spans="1:7" ht="18.75">
      <c r="A1" s="661" t="s">
        <v>0</v>
      </c>
      <c r="B1" s="661"/>
      <c r="C1" s="661"/>
      <c r="D1" s="661"/>
      <c r="E1" s="661"/>
      <c r="F1" s="661"/>
      <c r="G1" s="661"/>
    </row>
    <row r="2" spans="1:7" ht="18.75">
      <c r="A2" s="661" t="s">
        <v>1</v>
      </c>
      <c r="B2" s="661"/>
      <c r="C2" s="661"/>
      <c r="D2" s="661"/>
      <c r="E2" s="661"/>
      <c r="F2" s="661"/>
      <c r="G2" s="661"/>
    </row>
    <row r="3" spans="1:7" ht="18.75">
      <c r="A3" s="661" t="s">
        <v>2</v>
      </c>
      <c r="B3" s="661"/>
      <c r="C3" s="661"/>
      <c r="D3" s="661"/>
      <c r="E3" s="661"/>
      <c r="F3" s="661"/>
      <c r="G3" s="661"/>
    </row>
    <row r="4" spans="1:7" ht="36.75" customHeight="1">
      <c r="A4" s="662" t="s">
        <v>125</v>
      </c>
      <c r="B4" s="662"/>
      <c r="C4" s="662"/>
      <c r="D4" s="662"/>
      <c r="E4" s="662"/>
      <c r="F4" s="662"/>
      <c r="G4" s="662"/>
    </row>
    <row r="5" spans="1:7" s="5" customFormat="1" ht="34.5" customHeight="1">
      <c r="A5" s="3" t="s">
        <v>4</v>
      </c>
      <c r="B5" s="3"/>
      <c r="C5" s="4" t="s">
        <v>5</v>
      </c>
      <c r="D5" s="3" t="s">
        <v>6</v>
      </c>
      <c r="E5" s="4" t="s">
        <v>7</v>
      </c>
      <c r="F5" s="4" t="s">
        <v>8</v>
      </c>
      <c r="G5" s="4" t="s">
        <v>9</v>
      </c>
    </row>
    <row r="15" spans="1:7" s="5" customFormat="1" ht="262.5">
      <c r="A15" s="6">
        <v>5</v>
      </c>
      <c r="B15" s="6"/>
      <c r="C15" s="7"/>
      <c r="D15" s="48" t="s">
        <v>131</v>
      </c>
      <c r="E15" s="7"/>
      <c r="F15" s="7"/>
      <c r="G15" s="7"/>
    </row>
    <row r="25" spans="1:7" s="5" customFormat="1" ht="165.95" customHeight="1">
      <c r="A25" s="6">
        <v>11</v>
      </c>
      <c r="B25" s="6"/>
      <c r="C25" s="7"/>
      <c r="D25" s="44" t="s">
        <v>139</v>
      </c>
      <c r="E25" s="7"/>
      <c r="F25" s="7"/>
      <c r="G25" s="7"/>
    </row>
    <row r="36" spans="1:17" s="69" customFormat="1" ht="29.1" customHeight="1">
      <c r="A36" s="77"/>
      <c r="B36" s="77"/>
      <c r="C36" s="78"/>
      <c r="D36" s="50" t="s">
        <v>110</v>
      </c>
      <c r="E36" s="52"/>
      <c r="F36" s="79"/>
      <c r="G36" s="52">
        <f>SUM(G15:G34)</f>
        <v>0</v>
      </c>
      <c r="I36" s="80"/>
    </row>
    <row r="37" spans="1:17" ht="29.1" customHeight="1">
      <c r="A37" s="49">
        <v>21</v>
      </c>
      <c r="B37" s="49"/>
      <c r="C37" s="21"/>
      <c r="D37" s="54" t="s">
        <v>111</v>
      </c>
      <c r="E37" s="51"/>
      <c r="F37" s="55"/>
      <c r="G37" s="56">
        <f>G36*12%</f>
        <v>0</v>
      </c>
      <c r="I37" s="2">
        <f>G36*12%</f>
        <v>0</v>
      </c>
      <c r="Q37" s="2" t="str">
        <f>LOWER('New Com Abst'!K94)</f>
        <v xml:space="preserve"> pvc insulated and sheathed 3 core flat type copper cable conforming to is 694/1990 and as amended thereafter</v>
      </c>
    </row>
    <row r="38" spans="1:17" ht="29.1" customHeight="1">
      <c r="A38" s="49"/>
      <c r="B38" s="49"/>
      <c r="C38" s="21"/>
      <c r="D38" s="54" t="s">
        <v>112</v>
      </c>
      <c r="E38" s="51"/>
      <c r="F38" s="55"/>
      <c r="G38" s="56">
        <f>G36*6%</f>
        <v>0</v>
      </c>
    </row>
    <row r="39" spans="1:17" s="69" customFormat="1" ht="29.1" customHeight="1">
      <c r="A39" s="77"/>
      <c r="B39" s="77"/>
      <c r="C39" s="78"/>
      <c r="D39" s="50" t="s">
        <v>147</v>
      </c>
      <c r="E39" s="52"/>
      <c r="F39" s="81"/>
      <c r="G39" s="57">
        <f>SUM(G36:G38)</f>
        <v>0</v>
      </c>
      <c r="I39" s="69">
        <f>G36*6%</f>
        <v>0</v>
      </c>
    </row>
    <row r="40" spans="1:17" ht="18.75">
      <c r="E40" s="665"/>
      <c r="F40" s="666"/>
      <c r="G40" s="57"/>
      <c r="H40" s="82" t="e">
        <f>G40-#REF!</f>
        <v>#REF!</v>
      </c>
    </row>
    <row r="44" spans="1:17" s="69" customFormat="1">
      <c r="A44" s="66"/>
      <c r="B44" s="66"/>
      <c r="C44" s="68" t="s">
        <v>123</v>
      </c>
      <c r="D44" s="67" t="s">
        <v>124</v>
      </c>
      <c r="E44" s="68"/>
      <c r="F44" s="68"/>
      <c r="G44" s="68"/>
    </row>
  </sheetData>
  <mergeCells count="5">
    <mergeCell ref="A1:G1"/>
    <mergeCell ref="A2:G2"/>
    <mergeCell ref="A3:G3"/>
    <mergeCell ref="A4:G4"/>
    <mergeCell ref="E40:F40"/>
  </mergeCells>
  <printOptions horizontalCentered="1"/>
  <pageMargins left="0.35433070866141736" right="0.35433070866141736" top="0.24" bottom="0.31" header="0.19685039370078741" footer="0.19685039370078741"/>
  <pageSetup paperSize="9" scale="67" fitToHeight="10" orientation="portrait" r:id="rId1"/>
  <headerFooter alignWithMargins="0">
    <oddHeader>&amp;L&amp;10&amp;F</oddHeader>
    <oddFooter>&amp;CPage &amp;P of &amp;N</oddFooter>
  </headerFooter>
</worksheet>
</file>

<file path=xl/worksheets/sheet6.xml><?xml version="1.0" encoding="utf-8"?>
<worksheet xmlns="http://schemas.openxmlformats.org/spreadsheetml/2006/main" xmlns:r="http://schemas.openxmlformats.org/officeDocument/2006/relationships">
  <dimension ref="A1:G13"/>
  <sheetViews>
    <sheetView view="pageBreakPreview" zoomScale="82" zoomScaleNormal="78" zoomScaleSheetLayoutView="82" workbookViewId="0">
      <selection activeCell="C11" sqref="C11"/>
    </sheetView>
  </sheetViews>
  <sheetFormatPr defaultRowHeight="18.75"/>
  <cols>
    <col min="1" max="1" width="6.28515625" style="148" customWidth="1"/>
    <col min="2" max="2" width="9.140625" style="487"/>
    <col min="3" max="3" width="46.28515625" style="148" customWidth="1"/>
    <col min="4" max="4" width="10.140625" style="148" customWidth="1"/>
    <col min="5" max="5" width="12.140625" style="148" customWidth="1"/>
    <col min="6" max="6" width="19.28515625" style="148" bestFit="1" customWidth="1"/>
    <col min="7" max="7" width="19.28515625" style="148" customWidth="1"/>
    <col min="8" max="16384" width="9.140625" style="148"/>
  </cols>
  <sheetData>
    <row r="1" spans="1:7" ht="29.25" customHeight="1">
      <c r="A1" s="694" t="str">
        <f>'New Com Abst'!A3:G3</f>
        <v>Name of Work: Renovation of  Armed Police Head quarters at Lutheral Garden in Chennai City</v>
      </c>
      <c r="B1" s="694"/>
      <c r="C1" s="694"/>
      <c r="D1" s="694"/>
      <c r="E1" s="694"/>
      <c r="F1" s="694"/>
      <c r="G1" s="694"/>
    </row>
    <row r="2" spans="1:7">
      <c r="A2" s="694" t="s">
        <v>398</v>
      </c>
      <c r="B2" s="694"/>
      <c r="C2" s="694"/>
      <c r="D2" s="694"/>
      <c r="E2" s="694"/>
      <c r="F2" s="694"/>
      <c r="G2" s="694"/>
    </row>
    <row r="3" spans="1:7" ht="69.75" customHeight="1">
      <c r="A3" s="468" t="s">
        <v>399</v>
      </c>
      <c r="B3" s="468" t="s">
        <v>287</v>
      </c>
      <c r="C3" s="468" t="s">
        <v>400</v>
      </c>
      <c r="D3" s="469" t="s">
        <v>401</v>
      </c>
      <c r="E3" s="468" t="s">
        <v>413</v>
      </c>
      <c r="F3" s="468" t="s">
        <v>409</v>
      </c>
      <c r="G3" s="468" t="s">
        <v>414</v>
      </c>
    </row>
    <row r="4" spans="1:7" ht="25.5" customHeight="1">
      <c r="A4" s="470"/>
      <c r="B4" s="468"/>
      <c r="C4" s="470"/>
      <c r="D4" s="470"/>
      <c r="E4" s="471" t="s">
        <v>402</v>
      </c>
      <c r="F4" s="471" t="s">
        <v>402</v>
      </c>
      <c r="G4" s="472" t="s">
        <v>402</v>
      </c>
    </row>
    <row r="5" spans="1:7">
      <c r="A5" s="473">
        <v>1</v>
      </c>
      <c r="B5" s="479">
        <v>33</v>
      </c>
      <c r="C5" s="475" t="s">
        <v>405</v>
      </c>
      <c r="D5" s="476" t="s">
        <v>404</v>
      </c>
      <c r="E5" s="477">
        <v>724.7</v>
      </c>
      <c r="F5" s="476">
        <v>103.2</v>
      </c>
      <c r="G5" s="477">
        <f>E5+F5</f>
        <v>827.90000000000009</v>
      </c>
    </row>
    <row r="6" spans="1:7">
      <c r="A6" s="473">
        <v>2</v>
      </c>
      <c r="B6" s="479">
        <v>41</v>
      </c>
      <c r="C6" s="475" t="s">
        <v>406</v>
      </c>
      <c r="D6" s="476" t="s">
        <v>404</v>
      </c>
      <c r="E6" s="477">
        <v>1269.2</v>
      </c>
      <c r="F6" s="476">
        <v>13.05</v>
      </c>
      <c r="G6" s="477">
        <f t="shared" ref="G6:G13" si="0">E6+F6</f>
        <v>1282.25</v>
      </c>
    </row>
    <row r="7" spans="1:7">
      <c r="A7" s="473">
        <v>3</v>
      </c>
      <c r="B7" s="479">
        <v>238</v>
      </c>
      <c r="C7" s="475" t="s">
        <v>407</v>
      </c>
      <c r="D7" s="476" t="s">
        <v>281</v>
      </c>
      <c r="E7" s="480">
        <v>5.9349999999999996</v>
      </c>
      <c r="F7" s="476">
        <v>1.3</v>
      </c>
      <c r="G7" s="477">
        <f t="shared" si="0"/>
        <v>7.2349999999999994</v>
      </c>
    </row>
    <row r="8" spans="1:7" ht="37.5">
      <c r="A8" s="473">
        <v>4</v>
      </c>
      <c r="B8" s="481">
        <v>2.15</v>
      </c>
      <c r="C8" s="482" t="s">
        <v>415</v>
      </c>
      <c r="D8" s="476" t="s">
        <v>403</v>
      </c>
      <c r="E8" s="477">
        <v>6</v>
      </c>
      <c r="F8" s="478">
        <v>3.3</v>
      </c>
      <c r="G8" s="477">
        <f t="shared" si="0"/>
        <v>9.3000000000000007</v>
      </c>
    </row>
    <row r="9" spans="1:7" ht="56.25">
      <c r="A9" s="473">
        <v>5</v>
      </c>
      <c r="B9" s="483" t="s">
        <v>186</v>
      </c>
      <c r="C9" s="475" t="s">
        <v>412</v>
      </c>
      <c r="D9" s="476" t="s">
        <v>253</v>
      </c>
      <c r="E9" s="477">
        <v>71</v>
      </c>
      <c r="F9" s="476">
        <v>2</v>
      </c>
      <c r="G9" s="477">
        <f t="shared" si="0"/>
        <v>73</v>
      </c>
    </row>
    <row r="10" spans="1:7">
      <c r="A10" s="473">
        <v>6</v>
      </c>
      <c r="B10" s="483"/>
      <c r="C10" s="484" t="s">
        <v>410</v>
      </c>
      <c r="D10" s="485" t="s">
        <v>253</v>
      </c>
      <c r="E10" s="477">
        <v>36.4</v>
      </c>
      <c r="F10" s="476">
        <v>2</v>
      </c>
      <c r="G10" s="477">
        <f t="shared" si="0"/>
        <v>38.4</v>
      </c>
    </row>
    <row r="11" spans="1:7" ht="57.75" customHeight="1">
      <c r="A11" s="473">
        <v>7</v>
      </c>
      <c r="B11" s="474">
        <v>18.100000000000001</v>
      </c>
      <c r="C11" s="475" t="s">
        <v>411</v>
      </c>
      <c r="D11" s="476" t="s">
        <v>254</v>
      </c>
      <c r="E11" s="477">
        <v>170</v>
      </c>
      <c r="F11" s="476">
        <v>55.4</v>
      </c>
      <c r="G11" s="477">
        <f t="shared" si="0"/>
        <v>225.4</v>
      </c>
    </row>
    <row r="12" spans="1:7" ht="78.75" customHeight="1">
      <c r="A12" s="473">
        <v>8</v>
      </c>
      <c r="B12" s="483">
        <v>432.1</v>
      </c>
      <c r="C12" s="43" t="s">
        <v>264</v>
      </c>
      <c r="D12" s="485" t="s">
        <v>281</v>
      </c>
      <c r="E12" s="486">
        <v>5.9349999999999996</v>
      </c>
      <c r="F12" s="476">
        <v>1.3</v>
      </c>
      <c r="G12" s="477">
        <f t="shared" si="0"/>
        <v>7.2349999999999994</v>
      </c>
    </row>
    <row r="13" spans="1:7" ht="37.5">
      <c r="A13" s="473">
        <v>9</v>
      </c>
      <c r="B13" s="474">
        <v>238.1</v>
      </c>
      <c r="C13" s="475" t="s">
        <v>408</v>
      </c>
      <c r="D13" s="473" t="s">
        <v>281</v>
      </c>
      <c r="E13" s="480">
        <v>22.05</v>
      </c>
      <c r="F13" s="476">
        <v>0.46</v>
      </c>
      <c r="G13" s="477">
        <f t="shared" si="0"/>
        <v>22.51</v>
      </c>
    </row>
  </sheetData>
  <mergeCells count="2">
    <mergeCell ref="A1:G1"/>
    <mergeCell ref="A2:G2"/>
  </mergeCells>
  <pageMargins left="0.7" right="0.52" top="0.75" bottom="0.75" header="0.3" footer="0.3"/>
  <pageSetup paperSize="9" orientation="landscape" verticalDpi="300" r:id="rId1"/>
  <headerFooter>
    <oddHeader>&amp;LRenovation Head Qtrs Lutheral Garden&amp;RPage &amp;P</oddHeader>
    <oddFooter>&amp;LContractor &amp;CNo of Corrections&amp;RSuperintending Engineer /CC</oddFooter>
  </headerFooter>
</worksheet>
</file>

<file path=xl/worksheets/sheet7.xml><?xml version="1.0" encoding="utf-8"?>
<worksheet xmlns="http://schemas.openxmlformats.org/spreadsheetml/2006/main" xmlns:r="http://schemas.openxmlformats.org/officeDocument/2006/relationships">
  <dimension ref="A1:O632"/>
  <sheetViews>
    <sheetView view="pageBreakPreview" topLeftCell="A396" zoomScale="106" zoomScaleSheetLayoutView="106" workbookViewId="0">
      <selection activeCell="H402" sqref="H401:H402"/>
    </sheetView>
  </sheetViews>
  <sheetFormatPr defaultRowHeight="18.75"/>
  <cols>
    <col min="1" max="1" width="11.7109375" style="148" customWidth="1"/>
    <col min="2" max="2" width="7" style="148" customWidth="1"/>
    <col min="3" max="3" width="33.85546875" style="148" customWidth="1"/>
    <col min="4" max="4" width="15.7109375" style="148" customWidth="1"/>
    <col min="5" max="5" width="9.140625" style="148" customWidth="1"/>
    <col min="6" max="6" width="15.140625" style="148" customWidth="1"/>
    <col min="7" max="13" width="9.140625" style="148"/>
    <col min="14" max="14" width="9.5703125" style="148" bestFit="1" customWidth="1"/>
    <col min="15" max="16384" width="9.140625" style="148"/>
  </cols>
  <sheetData>
    <row r="1" spans="1:6">
      <c r="A1" s="550">
        <v>1.1000000000000001</v>
      </c>
      <c r="B1" s="551" t="s">
        <v>525</v>
      </c>
      <c r="C1" s="551" t="s">
        <v>526</v>
      </c>
      <c r="D1" s="551"/>
      <c r="E1" s="551"/>
      <c r="F1" s="552"/>
    </row>
    <row r="2" spans="1:6">
      <c r="A2" s="553" t="s">
        <v>525</v>
      </c>
      <c r="B2" s="554"/>
      <c r="C2" s="554" t="s">
        <v>527</v>
      </c>
      <c r="D2" s="554"/>
      <c r="E2" s="554"/>
      <c r="F2" s="555"/>
    </row>
    <row r="3" spans="1:6">
      <c r="A3" s="553">
        <v>10</v>
      </c>
      <c r="B3" s="554" t="s">
        <v>528</v>
      </c>
      <c r="C3" s="554" t="s">
        <v>529</v>
      </c>
      <c r="D3" s="554">
        <v>116.88</v>
      </c>
      <c r="E3" s="554" t="s">
        <v>528</v>
      </c>
      <c r="F3" s="555">
        <v>1168.8</v>
      </c>
    </row>
    <row r="4" spans="1:6">
      <c r="A4" s="553">
        <v>10</v>
      </c>
      <c r="B4" s="554" t="s">
        <v>528</v>
      </c>
      <c r="C4" s="554" t="s">
        <v>530</v>
      </c>
      <c r="D4" s="554">
        <v>116.88</v>
      </c>
      <c r="E4" s="554" t="s">
        <v>528</v>
      </c>
      <c r="F4" s="555">
        <v>1168.8</v>
      </c>
    </row>
    <row r="5" spans="1:6">
      <c r="A5" s="553">
        <v>10</v>
      </c>
      <c r="B5" s="554" t="s">
        <v>528</v>
      </c>
      <c r="C5" s="554" t="s">
        <v>531</v>
      </c>
      <c r="D5" s="554">
        <v>13.55</v>
      </c>
      <c r="E5" s="554" t="s">
        <v>528</v>
      </c>
      <c r="F5" s="555">
        <v>135.5</v>
      </c>
    </row>
    <row r="6" spans="1:6">
      <c r="A6" s="553"/>
      <c r="B6" s="554" t="s">
        <v>532</v>
      </c>
      <c r="C6" s="554" t="s">
        <v>533</v>
      </c>
      <c r="D6" s="554"/>
      <c r="E6" s="554" t="s">
        <v>532</v>
      </c>
      <c r="F6" s="555">
        <v>0</v>
      </c>
    </row>
    <row r="7" spans="1:6">
      <c r="A7" s="553"/>
      <c r="B7" s="554"/>
      <c r="C7" s="554"/>
      <c r="D7" s="554"/>
      <c r="E7" s="554"/>
      <c r="F7" s="555" t="s">
        <v>534</v>
      </c>
    </row>
    <row r="8" spans="1:6">
      <c r="A8" s="553"/>
      <c r="B8" s="554"/>
      <c r="C8" s="554" t="s">
        <v>535</v>
      </c>
      <c r="D8" s="554"/>
      <c r="E8" s="554"/>
      <c r="F8" s="555">
        <v>2473.1</v>
      </c>
    </row>
    <row r="9" spans="1:6">
      <c r="A9" s="553"/>
      <c r="B9" s="554"/>
      <c r="C9" s="554"/>
      <c r="D9" s="554"/>
      <c r="E9" s="554"/>
      <c r="F9" s="555" t="s">
        <v>534</v>
      </c>
    </row>
    <row r="10" spans="1:6">
      <c r="A10" s="553"/>
      <c r="B10" s="554"/>
      <c r="C10" s="554" t="s">
        <v>536</v>
      </c>
      <c r="D10" s="554" t="s">
        <v>537</v>
      </c>
      <c r="E10" s="554"/>
      <c r="F10" s="556">
        <v>247.31</v>
      </c>
    </row>
    <row r="11" spans="1:6">
      <c r="A11" s="553" t="s">
        <v>538</v>
      </c>
      <c r="B11" s="554" t="s">
        <v>539</v>
      </c>
      <c r="C11" s="554" t="s">
        <v>540</v>
      </c>
      <c r="D11" s="554"/>
      <c r="E11" s="554"/>
      <c r="F11" s="555"/>
    </row>
    <row r="12" spans="1:6">
      <c r="A12" s="553"/>
      <c r="B12" s="554"/>
      <c r="C12" s="554" t="s">
        <v>541</v>
      </c>
      <c r="D12" s="554"/>
      <c r="E12" s="554"/>
      <c r="F12" s="555"/>
    </row>
    <row r="13" spans="1:6">
      <c r="A13" s="553">
        <v>9</v>
      </c>
      <c r="B13" s="554" t="s">
        <v>528</v>
      </c>
      <c r="C13" s="554" t="s">
        <v>542</v>
      </c>
      <c r="D13" s="554">
        <v>1266.4000000000001</v>
      </c>
      <c r="E13" s="554" t="s">
        <v>528</v>
      </c>
      <c r="F13" s="555">
        <v>11397.6</v>
      </c>
    </row>
    <row r="14" spans="1:6">
      <c r="A14" s="553">
        <v>4.5</v>
      </c>
      <c r="B14" s="554" t="s">
        <v>528</v>
      </c>
      <c r="C14" s="554" t="s">
        <v>543</v>
      </c>
      <c r="D14" s="554">
        <v>3333.23</v>
      </c>
      <c r="E14" s="554" t="s">
        <v>528</v>
      </c>
      <c r="F14" s="555">
        <v>14999.54</v>
      </c>
    </row>
    <row r="15" spans="1:6">
      <c r="A15" s="553">
        <v>1.8</v>
      </c>
      <c r="B15" s="554" t="s">
        <v>544</v>
      </c>
      <c r="C15" s="554" t="s">
        <v>545</v>
      </c>
      <c r="D15" s="554">
        <v>972.4</v>
      </c>
      <c r="E15" s="554" t="s">
        <v>544</v>
      </c>
      <c r="F15" s="555">
        <v>1750.32</v>
      </c>
    </row>
    <row r="16" spans="1:6">
      <c r="A16" s="553">
        <v>17.7</v>
      </c>
      <c r="B16" s="554" t="s">
        <v>544</v>
      </c>
      <c r="C16" s="554" t="s">
        <v>546</v>
      </c>
      <c r="D16" s="554">
        <v>679.8</v>
      </c>
      <c r="E16" s="554" t="s">
        <v>544</v>
      </c>
      <c r="F16" s="555">
        <v>12032.46</v>
      </c>
    </row>
    <row r="17" spans="1:6">
      <c r="A17" s="553">
        <v>14.1</v>
      </c>
      <c r="B17" s="554" t="s">
        <v>544</v>
      </c>
      <c r="C17" s="554" t="s">
        <v>547</v>
      </c>
      <c r="D17" s="554">
        <v>557.70000000000005</v>
      </c>
      <c r="E17" s="554" t="s">
        <v>544</v>
      </c>
      <c r="F17" s="555">
        <v>7863.57</v>
      </c>
    </row>
    <row r="18" spans="1:6">
      <c r="A18" s="553"/>
      <c r="B18" s="554" t="s">
        <v>532</v>
      </c>
      <c r="C18" s="554" t="s">
        <v>533</v>
      </c>
      <c r="D18" s="554"/>
      <c r="E18" s="554" t="s">
        <v>532</v>
      </c>
      <c r="F18" s="555">
        <v>0</v>
      </c>
    </row>
    <row r="19" spans="1:6">
      <c r="A19" s="553"/>
      <c r="B19" s="554"/>
      <c r="C19" s="554"/>
      <c r="D19" s="554"/>
      <c r="E19" s="554"/>
      <c r="F19" s="555">
        <v>48043.49</v>
      </c>
    </row>
    <row r="20" spans="1:6">
      <c r="A20" s="553"/>
      <c r="B20" s="554"/>
      <c r="C20" s="554" t="s">
        <v>535</v>
      </c>
      <c r="D20" s="554"/>
      <c r="E20" s="554"/>
      <c r="F20" s="556">
        <v>4804.3500000000004</v>
      </c>
    </row>
    <row r="21" spans="1:6">
      <c r="A21" s="557">
        <v>9</v>
      </c>
      <c r="B21" s="554" t="s">
        <v>539</v>
      </c>
      <c r="C21" s="554" t="s">
        <v>548</v>
      </c>
      <c r="D21" s="554"/>
      <c r="E21" s="554"/>
      <c r="F21" s="555"/>
    </row>
    <row r="22" spans="1:6">
      <c r="A22" s="558"/>
      <c r="B22" s="554"/>
      <c r="C22" s="554" t="s">
        <v>558</v>
      </c>
      <c r="D22" s="554"/>
      <c r="E22" s="554"/>
      <c r="F22" s="555"/>
    </row>
    <row r="23" spans="1:6">
      <c r="A23" s="558">
        <v>4240</v>
      </c>
      <c r="B23" s="554" t="s">
        <v>549</v>
      </c>
      <c r="C23" s="554" t="s">
        <v>558</v>
      </c>
      <c r="D23" s="554">
        <v>6939.81</v>
      </c>
      <c r="E23" s="554" t="s">
        <v>550</v>
      </c>
      <c r="F23" s="555">
        <v>29424.79</v>
      </c>
    </row>
    <row r="24" spans="1:6">
      <c r="A24" s="558">
        <v>2</v>
      </c>
      <c r="B24" s="554" t="s">
        <v>528</v>
      </c>
      <c r="C24" s="554" t="s">
        <v>551</v>
      </c>
      <c r="D24" s="554">
        <v>3043.31</v>
      </c>
      <c r="E24" s="554" t="s">
        <v>528</v>
      </c>
      <c r="F24" s="555">
        <v>6086.62</v>
      </c>
    </row>
    <row r="25" spans="1:6">
      <c r="A25" s="558">
        <v>3.5</v>
      </c>
      <c r="B25" s="554" t="s">
        <v>544</v>
      </c>
      <c r="C25" s="554" t="s">
        <v>552</v>
      </c>
      <c r="D25" s="554">
        <v>1041.7</v>
      </c>
      <c r="E25" s="554" t="s">
        <v>544</v>
      </c>
      <c r="F25" s="555">
        <v>3645.95</v>
      </c>
    </row>
    <row r="26" spans="1:6">
      <c r="A26" s="558">
        <v>10.6</v>
      </c>
      <c r="B26" s="554" t="s">
        <v>544</v>
      </c>
      <c r="C26" s="554" t="s">
        <v>545</v>
      </c>
      <c r="D26" s="554">
        <v>972.4</v>
      </c>
      <c r="E26" s="554" t="s">
        <v>544</v>
      </c>
      <c r="F26" s="555">
        <v>10307.44</v>
      </c>
    </row>
    <row r="27" spans="1:6">
      <c r="A27" s="558">
        <v>7.1</v>
      </c>
      <c r="B27" s="554" t="s">
        <v>544</v>
      </c>
      <c r="C27" s="554" t="s">
        <v>546</v>
      </c>
      <c r="D27" s="554">
        <v>679.8</v>
      </c>
      <c r="E27" s="554" t="s">
        <v>544</v>
      </c>
      <c r="F27" s="555">
        <v>4826.58</v>
      </c>
    </row>
    <row r="28" spans="1:6">
      <c r="A28" s="558">
        <v>21.2</v>
      </c>
      <c r="B28" s="554" t="s">
        <v>544</v>
      </c>
      <c r="C28" s="554" t="s">
        <v>547</v>
      </c>
      <c r="D28" s="554">
        <v>557.70000000000005</v>
      </c>
      <c r="E28" s="554" t="s">
        <v>544</v>
      </c>
      <c r="F28" s="555">
        <v>11823.24</v>
      </c>
    </row>
    <row r="29" spans="1:6">
      <c r="A29" s="558"/>
      <c r="B29" s="554" t="s">
        <v>532</v>
      </c>
      <c r="C29" s="554" t="s">
        <v>533</v>
      </c>
      <c r="D29" s="554"/>
      <c r="E29" s="554" t="s">
        <v>532</v>
      </c>
      <c r="F29" s="555">
        <v>0</v>
      </c>
    </row>
    <row r="30" spans="1:6">
      <c r="A30" s="558"/>
      <c r="B30" s="554"/>
      <c r="C30" s="554" t="s">
        <v>535</v>
      </c>
      <c r="D30" s="554"/>
      <c r="E30" s="554"/>
      <c r="F30" s="555">
        <v>66114.62</v>
      </c>
    </row>
    <row r="31" spans="1:6">
      <c r="A31" s="558"/>
      <c r="B31" s="554"/>
      <c r="C31" s="554" t="s">
        <v>553</v>
      </c>
      <c r="D31" s="554"/>
      <c r="E31" s="554"/>
      <c r="F31" s="555">
        <v>6611.46</v>
      </c>
    </row>
    <row r="32" spans="1:6">
      <c r="A32" s="558"/>
      <c r="B32" s="554"/>
      <c r="C32" s="554" t="s">
        <v>555</v>
      </c>
      <c r="D32" s="554"/>
      <c r="E32" s="554"/>
      <c r="F32" s="556">
        <v>6693.74</v>
      </c>
    </row>
    <row r="33" spans="1:6">
      <c r="A33" s="558"/>
      <c r="B33" s="554"/>
      <c r="C33" s="554" t="s">
        <v>556</v>
      </c>
      <c r="D33" s="554"/>
      <c r="E33" s="554"/>
      <c r="F33" s="556">
        <v>6859.73</v>
      </c>
    </row>
    <row r="34" spans="1:6">
      <c r="A34" s="558"/>
      <c r="B34" s="554"/>
      <c r="C34" s="554" t="s">
        <v>557</v>
      </c>
      <c r="D34" s="554"/>
      <c r="E34" s="554"/>
      <c r="F34" s="556">
        <v>7025.72</v>
      </c>
    </row>
    <row r="35" spans="1:6">
      <c r="A35" s="553">
        <v>21.2</v>
      </c>
      <c r="B35" s="554"/>
      <c r="C35" s="554" t="s">
        <v>559</v>
      </c>
      <c r="D35" s="554"/>
      <c r="E35" s="554"/>
      <c r="F35" s="555"/>
    </row>
    <row r="36" spans="1:6">
      <c r="A36" s="553"/>
      <c r="B36" s="554" t="s">
        <v>560</v>
      </c>
      <c r="C36" s="554" t="s">
        <v>561</v>
      </c>
      <c r="D36" s="554"/>
      <c r="E36" s="554"/>
      <c r="F36" s="555" t="s">
        <v>525</v>
      </c>
    </row>
    <row r="37" spans="1:6">
      <c r="A37" s="553">
        <v>1</v>
      </c>
      <c r="B37" s="554" t="s">
        <v>528</v>
      </c>
      <c r="C37" s="554" t="s">
        <v>562</v>
      </c>
      <c r="D37" s="554">
        <v>14278</v>
      </c>
      <c r="E37" s="554" t="s">
        <v>528</v>
      </c>
      <c r="F37" s="555">
        <v>14278</v>
      </c>
    </row>
    <row r="38" spans="1:6">
      <c r="A38" s="553">
        <v>1</v>
      </c>
      <c r="B38" s="554" t="s">
        <v>528</v>
      </c>
      <c r="C38" s="554" t="s">
        <v>561</v>
      </c>
      <c r="D38" s="554">
        <v>111600</v>
      </c>
      <c r="E38" s="554" t="s">
        <v>528</v>
      </c>
      <c r="F38" s="555">
        <v>111600</v>
      </c>
    </row>
    <row r="39" spans="1:6">
      <c r="A39" s="553"/>
      <c r="B39" s="554"/>
      <c r="C39" s="554" t="s">
        <v>563</v>
      </c>
      <c r="D39" s="554"/>
      <c r="E39" s="554"/>
      <c r="F39" s="556">
        <v>125878</v>
      </c>
    </row>
    <row r="40" spans="1:6">
      <c r="A40" s="553"/>
      <c r="B40" s="554" t="s">
        <v>564</v>
      </c>
      <c r="C40" s="554" t="s">
        <v>565</v>
      </c>
      <c r="D40" s="554"/>
      <c r="E40" s="554"/>
      <c r="F40" s="555" t="s">
        <v>525</v>
      </c>
    </row>
    <row r="41" spans="1:6">
      <c r="A41" s="553">
        <v>1</v>
      </c>
      <c r="B41" s="554" t="s">
        <v>528</v>
      </c>
      <c r="C41" s="554" t="s">
        <v>562</v>
      </c>
      <c r="D41" s="554">
        <v>14278</v>
      </c>
      <c r="E41" s="554" t="s">
        <v>528</v>
      </c>
      <c r="F41" s="555">
        <v>14278</v>
      </c>
    </row>
    <row r="42" spans="1:6">
      <c r="A42" s="553">
        <v>1</v>
      </c>
      <c r="B42" s="554" t="s">
        <v>528</v>
      </c>
      <c r="C42" s="554" t="s">
        <v>561</v>
      </c>
      <c r="D42" s="554">
        <v>99400</v>
      </c>
      <c r="E42" s="554" t="s">
        <v>528</v>
      </c>
      <c r="F42" s="555">
        <v>99400</v>
      </c>
    </row>
    <row r="43" spans="1:6">
      <c r="A43" s="553"/>
      <c r="B43" s="554"/>
      <c r="C43" s="554" t="s">
        <v>566</v>
      </c>
      <c r="D43" s="554"/>
      <c r="E43" s="554"/>
      <c r="F43" s="556">
        <v>113678</v>
      </c>
    </row>
    <row r="44" spans="1:6">
      <c r="A44" s="553" t="s">
        <v>578</v>
      </c>
      <c r="B44" s="554" t="s">
        <v>539</v>
      </c>
      <c r="C44" s="554" t="s">
        <v>579</v>
      </c>
      <c r="D44" s="554"/>
      <c r="E44" s="554"/>
      <c r="F44" s="555"/>
    </row>
    <row r="45" spans="1:6">
      <c r="A45" s="553"/>
      <c r="B45" s="554"/>
      <c r="C45" s="554" t="s">
        <v>580</v>
      </c>
      <c r="D45" s="554"/>
      <c r="E45" s="554"/>
      <c r="F45" s="555"/>
    </row>
    <row r="46" spans="1:6">
      <c r="A46" s="553"/>
      <c r="B46" s="554"/>
      <c r="C46" s="554" t="s">
        <v>581</v>
      </c>
      <c r="D46" s="554"/>
      <c r="E46" s="554"/>
      <c r="F46" s="555"/>
    </row>
    <row r="47" spans="1:6">
      <c r="A47" s="553"/>
      <c r="B47" s="554"/>
      <c r="C47" s="554" t="s">
        <v>589</v>
      </c>
      <c r="D47" s="554"/>
      <c r="E47" s="554"/>
      <c r="F47" s="555"/>
    </row>
    <row r="48" spans="1:6">
      <c r="A48" s="553">
        <v>0.24</v>
      </c>
      <c r="B48" s="554" t="s">
        <v>528</v>
      </c>
      <c r="C48" s="554" t="s">
        <v>582</v>
      </c>
      <c r="D48" s="554">
        <v>974.73</v>
      </c>
      <c r="E48" s="554" t="s">
        <v>528</v>
      </c>
      <c r="F48" s="555">
        <v>233.94</v>
      </c>
    </row>
    <row r="49" spans="1:6">
      <c r="A49" s="559">
        <v>0.11700000000000001</v>
      </c>
      <c r="B49" s="554" t="s">
        <v>583</v>
      </c>
      <c r="C49" s="554" t="s">
        <v>584</v>
      </c>
      <c r="D49" s="554">
        <v>6040</v>
      </c>
      <c r="E49" s="554" t="s">
        <v>583</v>
      </c>
      <c r="F49" s="555">
        <v>706.68</v>
      </c>
    </row>
    <row r="50" spans="1:6">
      <c r="A50" s="553">
        <v>0.5</v>
      </c>
      <c r="B50" s="554" t="s">
        <v>585</v>
      </c>
      <c r="C50" s="554" t="s">
        <v>552</v>
      </c>
      <c r="D50" s="554">
        <v>1041.7</v>
      </c>
      <c r="E50" s="554" t="s">
        <v>585</v>
      </c>
      <c r="F50" s="555">
        <v>520.85</v>
      </c>
    </row>
    <row r="51" spans="1:6">
      <c r="A51" s="553">
        <v>1.1000000000000001</v>
      </c>
      <c r="B51" s="554" t="s">
        <v>585</v>
      </c>
      <c r="C51" s="554" t="s">
        <v>586</v>
      </c>
      <c r="D51" s="554">
        <v>679.8</v>
      </c>
      <c r="E51" s="554" t="s">
        <v>585</v>
      </c>
      <c r="F51" s="555">
        <v>747.78</v>
      </c>
    </row>
    <row r="52" spans="1:6">
      <c r="A52" s="553">
        <v>4.3</v>
      </c>
      <c r="B52" s="554" t="s">
        <v>585</v>
      </c>
      <c r="C52" s="554" t="s">
        <v>547</v>
      </c>
      <c r="D52" s="554">
        <v>557.70000000000005</v>
      </c>
      <c r="E52" s="554" t="s">
        <v>585</v>
      </c>
      <c r="F52" s="555">
        <v>2398.11</v>
      </c>
    </row>
    <row r="53" spans="1:6">
      <c r="A53" s="553"/>
      <c r="B53" s="554" t="s">
        <v>532</v>
      </c>
      <c r="C53" s="554" t="s">
        <v>533</v>
      </c>
      <c r="D53" s="554"/>
      <c r="E53" s="554" t="s">
        <v>532</v>
      </c>
      <c r="F53" s="555">
        <v>0</v>
      </c>
    </row>
    <row r="54" spans="1:6">
      <c r="A54" s="553"/>
      <c r="B54" s="554"/>
      <c r="C54" s="554" t="s">
        <v>587</v>
      </c>
      <c r="D54" s="554"/>
      <c r="E54" s="554"/>
      <c r="F54" s="555">
        <v>4607.3599999999997</v>
      </c>
    </row>
    <row r="55" spans="1:6">
      <c r="A55" s="553"/>
      <c r="B55" s="554"/>
      <c r="C55" s="554" t="s">
        <v>588</v>
      </c>
      <c r="D55" s="554"/>
      <c r="E55" s="554"/>
      <c r="F55" s="556">
        <v>460.74</v>
      </c>
    </row>
    <row r="56" spans="1:6">
      <c r="A56" s="553" t="s">
        <v>590</v>
      </c>
      <c r="B56" s="554" t="s">
        <v>539</v>
      </c>
      <c r="C56" s="554" t="s">
        <v>597</v>
      </c>
      <c r="D56" s="554"/>
      <c r="E56" s="554"/>
      <c r="F56" s="555"/>
    </row>
    <row r="57" spans="1:6">
      <c r="A57" s="553"/>
      <c r="B57" s="554"/>
      <c r="C57" s="554" t="s">
        <v>591</v>
      </c>
      <c r="D57" s="554"/>
      <c r="E57" s="554"/>
      <c r="F57" s="555"/>
    </row>
    <row r="58" spans="1:6">
      <c r="A58" s="553"/>
      <c r="B58" s="554"/>
      <c r="C58" s="554" t="s">
        <v>592</v>
      </c>
      <c r="D58" s="554"/>
      <c r="E58" s="554"/>
      <c r="F58" s="555"/>
    </row>
    <row r="59" spans="1:6">
      <c r="A59" s="553"/>
      <c r="B59" s="554"/>
      <c r="C59" s="554" t="s">
        <v>593</v>
      </c>
      <c r="D59" s="554"/>
      <c r="E59" s="554"/>
      <c r="F59" s="555"/>
    </row>
    <row r="60" spans="1:6">
      <c r="A60" s="553"/>
      <c r="B60" s="554"/>
      <c r="C60" s="554" t="s">
        <v>594</v>
      </c>
      <c r="D60" s="554"/>
      <c r="E60" s="554"/>
      <c r="F60" s="555"/>
    </row>
    <row r="61" spans="1:6">
      <c r="A61" s="553">
        <v>12.8</v>
      </c>
      <c r="B61" s="554" t="s">
        <v>528</v>
      </c>
      <c r="C61" s="554" t="s">
        <v>595</v>
      </c>
      <c r="D61" s="554">
        <v>856.74</v>
      </c>
      <c r="E61" s="554" t="s">
        <v>528</v>
      </c>
      <c r="F61" s="555">
        <v>10966.27</v>
      </c>
    </row>
    <row r="62" spans="1:6">
      <c r="A62" s="553">
        <v>5</v>
      </c>
      <c r="B62" s="554" t="s">
        <v>528</v>
      </c>
      <c r="C62" s="554" t="s">
        <v>596</v>
      </c>
      <c r="D62" s="554">
        <v>1071.5999999999999</v>
      </c>
      <c r="E62" s="554" t="s">
        <v>528</v>
      </c>
      <c r="F62" s="555">
        <v>5358</v>
      </c>
    </row>
    <row r="63" spans="1:6">
      <c r="A63" s="553">
        <v>1.8</v>
      </c>
      <c r="B63" s="554" t="s">
        <v>585</v>
      </c>
      <c r="C63" s="554" t="s">
        <v>552</v>
      </c>
      <c r="D63" s="554">
        <v>1041.7</v>
      </c>
      <c r="E63" s="554" t="s">
        <v>585</v>
      </c>
      <c r="F63" s="555">
        <v>1875.06</v>
      </c>
    </row>
    <row r="64" spans="1:6">
      <c r="A64" s="553">
        <v>17.7</v>
      </c>
      <c r="B64" s="554" t="s">
        <v>585</v>
      </c>
      <c r="C64" s="554" t="s">
        <v>586</v>
      </c>
      <c r="D64" s="554">
        <v>679.8</v>
      </c>
      <c r="E64" s="554" t="s">
        <v>585</v>
      </c>
      <c r="F64" s="555">
        <v>12032.46</v>
      </c>
    </row>
    <row r="65" spans="1:6">
      <c r="A65" s="553">
        <v>14.1</v>
      </c>
      <c r="B65" s="554" t="s">
        <v>585</v>
      </c>
      <c r="C65" s="554" t="s">
        <v>547</v>
      </c>
      <c r="D65" s="554">
        <v>557.70000000000005</v>
      </c>
      <c r="E65" s="554" t="s">
        <v>585</v>
      </c>
      <c r="F65" s="555">
        <v>7863.57</v>
      </c>
    </row>
    <row r="66" spans="1:6">
      <c r="A66" s="553"/>
      <c r="B66" s="554" t="s">
        <v>532</v>
      </c>
      <c r="C66" s="554" t="s">
        <v>533</v>
      </c>
      <c r="D66" s="554"/>
      <c r="E66" s="554" t="s">
        <v>532</v>
      </c>
      <c r="F66" s="555">
        <v>0</v>
      </c>
    </row>
    <row r="67" spans="1:6">
      <c r="A67" s="553"/>
      <c r="B67" s="554"/>
      <c r="C67" s="554" t="s">
        <v>535</v>
      </c>
      <c r="D67" s="554"/>
      <c r="E67" s="554"/>
      <c r="F67" s="555">
        <v>38095.360000000001</v>
      </c>
    </row>
    <row r="68" spans="1:6">
      <c r="A68" s="553"/>
      <c r="B68" s="554"/>
      <c r="C68" s="554" t="s">
        <v>553</v>
      </c>
      <c r="D68" s="554"/>
      <c r="E68" s="554"/>
      <c r="F68" s="556">
        <v>3809.54</v>
      </c>
    </row>
    <row r="69" spans="1:6">
      <c r="A69" s="553">
        <v>32.1</v>
      </c>
      <c r="B69" s="554" t="s">
        <v>539</v>
      </c>
      <c r="C69" s="554" t="s">
        <v>598</v>
      </c>
      <c r="D69" s="554"/>
      <c r="E69" s="554"/>
      <c r="F69" s="555"/>
    </row>
    <row r="70" spans="1:6">
      <c r="A70" s="553"/>
      <c r="B70" s="554"/>
      <c r="C70" s="554" t="s">
        <v>599</v>
      </c>
      <c r="D70" s="554"/>
      <c r="E70" s="554"/>
      <c r="F70" s="555"/>
    </row>
    <row r="71" spans="1:6">
      <c r="A71" s="553"/>
      <c r="B71" s="554"/>
      <c r="C71" s="554" t="s">
        <v>600</v>
      </c>
      <c r="D71" s="554"/>
      <c r="E71" s="554"/>
      <c r="F71" s="555"/>
    </row>
    <row r="72" spans="1:6">
      <c r="A72" s="553"/>
      <c r="B72" s="554"/>
      <c r="C72" s="554" t="s">
        <v>601</v>
      </c>
      <c r="D72" s="554"/>
      <c r="E72" s="554"/>
      <c r="F72" s="555"/>
    </row>
    <row r="73" spans="1:6">
      <c r="A73" s="553"/>
      <c r="B73" s="554"/>
      <c r="C73" s="554" t="s">
        <v>602</v>
      </c>
      <c r="D73" s="554"/>
      <c r="E73" s="554"/>
      <c r="F73" s="555"/>
    </row>
    <row r="74" spans="1:6">
      <c r="A74" s="553">
        <v>190</v>
      </c>
      <c r="B74" s="554" t="s">
        <v>603</v>
      </c>
      <c r="C74" s="554" t="s">
        <v>604</v>
      </c>
      <c r="D74" s="554">
        <v>16106</v>
      </c>
      <c r="E74" s="554" t="s">
        <v>605</v>
      </c>
      <c r="F74" s="555">
        <v>3060.14</v>
      </c>
    </row>
    <row r="75" spans="1:6">
      <c r="A75" s="553">
        <v>0.12</v>
      </c>
      <c r="B75" s="554" t="s">
        <v>528</v>
      </c>
      <c r="C75" s="554" t="s">
        <v>606</v>
      </c>
      <c r="D75" s="554">
        <v>4492.91</v>
      </c>
      <c r="E75" s="554" t="s">
        <v>528</v>
      </c>
      <c r="F75" s="555">
        <v>539.15</v>
      </c>
    </row>
    <row r="76" spans="1:6">
      <c r="A76" s="553">
        <v>10</v>
      </c>
      <c r="B76" s="554" t="s">
        <v>607</v>
      </c>
      <c r="C76" s="554" t="s">
        <v>608</v>
      </c>
      <c r="D76" s="554">
        <v>327.24</v>
      </c>
      <c r="E76" s="554" t="s">
        <v>607</v>
      </c>
      <c r="F76" s="555">
        <v>3272.4</v>
      </c>
    </row>
    <row r="77" spans="1:6">
      <c r="A77" s="553">
        <v>1.54</v>
      </c>
      <c r="B77" s="554" t="s">
        <v>141</v>
      </c>
      <c r="C77" s="554" t="s">
        <v>609</v>
      </c>
      <c r="D77" s="554">
        <v>42.7</v>
      </c>
      <c r="E77" s="554" t="s">
        <v>141</v>
      </c>
      <c r="F77" s="555">
        <v>65.760000000000005</v>
      </c>
    </row>
    <row r="78" spans="1:6">
      <c r="A78" s="553">
        <v>1.1000000000000001</v>
      </c>
      <c r="B78" s="554" t="s">
        <v>585</v>
      </c>
      <c r="C78" s="554" t="s">
        <v>552</v>
      </c>
      <c r="D78" s="554">
        <v>1041.7</v>
      </c>
      <c r="E78" s="554" t="s">
        <v>585</v>
      </c>
      <c r="F78" s="555">
        <v>1145.8699999999999</v>
      </c>
    </row>
    <row r="79" spans="1:6">
      <c r="A79" s="553">
        <v>2.1</v>
      </c>
      <c r="B79" s="554" t="s">
        <v>585</v>
      </c>
      <c r="C79" s="554" t="s">
        <v>545</v>
      </c>
      <c r="D79" s="554">
        <v>972.4</v>
      </c>
      <c r="E79" s="554" t="s">
        <v>585</v>
      </c>
      <c r="F79" s="555">
        <v>2042.04</v>
      </c>
    </row>
    <row r="80" spans="1:6">
      <c r="A80" s="553">
        <v>2.2000000000000002</v>
      </c>
      <c r="B80" s="554" t="s">
        <v>585</v>
      </c>
      <c r="C80" s="554" t="s">
        <v>546</v>
      </c>
      <c r="D80" s="554">
        <v>679.8</v>
      </c>
      <c r="E80" s="554" t="s">
        <v>585</v>
      </c>
      <c r="F80" s="555">
        <v>1495.56</v>
      </c>
    </row>
    <row r="81" spans="1:6">
      <c r="A81" s="553">
        <v>1.1000000000000001</v>
      </c>
      <c r="B81" s="554" t="s">
        <v>585</v>
      </c>
      <c r="C81" s="554" t="s">
        <v>547</v>
      </c>
      <c r="D81" s="554">
        <v>557.70000000000005</v>
      </c>
      <c r="E81" s="554" t="s">
        <v>585</v>
      </c>
      <c r="F81" s="555">
        <v>613.47</v>
      </c>
    </row>
    <row r="82" spans="1:6">
      <c r="A82" s="553"/>
      <c r="B82" s="554" t="s">
        <v>532</v>
      </c>
      <c r="C82" s="554" t="s">
        <v>533</v>
      </c>
      <c r="D82" s="554"/>
      <c r="E82" s="554" t="s">
        <v>532</v>
      </c>
      <c r="F82" s="555">
        <v>0</v>
      </c>
    </row>
    <row r="83" spans="1:6">
      <c r="A83" s="553"/>
      <c r="B83" s="554"/>
      <c r="C83" s="554" t="s">
        <v>587</v>
      </c>
      <c r="D83" s="554"/>
      <c r="E83" s="554"/>
      <c r="F83" s="555">
        <v>12234.39</v>
      </c>
    </row>
    <row r="84" spans="1:6">
      <c r="A84" s="553"/>
      <c r="B84" s="554"/>
      <c r="C84" s="554" t="s">
        <v>588</v>
      </c>
      <c r="D84" s="554"/>
      <c r="E84" s="554"/>
      <c r="F84" s="556">
        <v>1223.44</v>
      </c>
    </row>
    <row r="85" spans="1:6">
      <c r="A85" s="553" t="s">
        <v>610</v>
      </c>
      <c r="B85" s="554" t="s">
        <v>539</v>
      </c>
      <c r="C85" s="554" t="s">
        <v>611</v>
      </c>
      <c r="D85" s="554"/>
      <c r="E85" s="554"/>
      <c r="F85" s="555"/>
    </row>
    <row r="86" spans="1:6">
      <c r="A86" s="553">
        <v>0.14000000000000001</v>
      </c>
      <c r="B86" s="554" t="s">
        <v>528</v>
      </c>
      <c r="C86" s="554" t="s">
        <v>543</v>
      </c>
      <c r="D86" s="554">
        <v>3333.23</v>
      </c>
      <c r="E86" s="554" t="s">
        <v>528</v>
      </c>
      <c r="F86" s="555">
        <v>466.65</v>
      </c>
    </row>
    <row r="87" spans="1:6">
      <c r="A87" s="553">
        <v>1.1000000000000001</v>
      </c>
      <c r="B87" s="554" t="s">
        <v>544</v>
      </c>
      <c r="C87" s="554" t="s">
        <v>552</v>
      </c>
      <c r="D87" s="554">
        <v>1041.7</v>
      </c>
      <c r="E87" s="554" t="s">
        <v>544</v>
      </c>
      <c r="F87" s="555">
        <v>1145.8699999999999</v>
      </c>
    </row>
    <row r="88" spans="1:6">
      <c r="A88" s="553">
        <v>0.5</v>
      </c>
      <c r="B88" s="554" t="s">
        <v>544</v>
      </c>
      <c r="C88" s="554" t="s">
        <v>546</v>
      </c>
      <c r="D88" s="554">
        <v>679.8</v>
      </c>
      <c r="E88" s="554" t="s">
        <v>544</v>
      </c>
      <c r="F88" s="555">
        <v>339.9</v>
      </c>
    </row>
    <row r="89" spans="1:6">
      <c r="A89" s="553">
        <v>1.1000000000000001</v>
      </c>
      <c r="B89" s="554" t="s">
        <v>544</v>
      </c>
      <c r="C89" s="554" t="s">
        <v>547</v>
      </c>
      <c r="D89" s="554">
        <v>557.70000000000005</v>
      </c>
      <c r="E89" s="554" t="s">
        <v>544</v>
      </c>
      <c r="F89" s="555">
        <v>613.47</v>
      </c>
    </row>
    <row r="90" spans="1:6">
      <c r="A90" s="553"/>
      <c r="B90" s="554" t="s">
        <v>532</v>
      </c>
      <c r="C90" s="554" t="s">
        <v>533</v>
      </c>
      <c r="D90" s="554" t="s">
        <v>525</v>
      </c>
      <c r="E90" s="554" t="s">
        <v>532</v>
      </c>
      <c r="F90" s="555">
        <v>0</v>
      </c>
    </row>
    <row r="91" spans="1:6">
      <c r="A91" s="553"/>
      <c r="B91" s="554"/>
      <c r="C91" s="554" t="s">
        <v>587</v>
      </c>
      <c r="D91" s="554"/>
      <c r="E91" s="554"/>
      <c r="F91" s="555">
        <v>2565.89</v>
      </c>
    </row>
    <row r="92" spans="1:6">
      <c r="A92" s="553"/>
      <c r="B92" s="554"/>
      <c r="C92" s="554" t="s">
        <v>588</v>
      </c>
      <c r="D92" s="554"/>
      <c r="E92" s="554"/>
      <c r="F92" s="556">
        <v>256.58999999999997</v>
      </c>
    </row>
    <row r="93" spans="1:6">
      <c r="A93" s="553" t="s">
        <v>612</v>
      </c>
      <c r="B93" s="554" t="s">
        <v>539</v>
      </c>
      <c r="C93" s="554" t="s">
        <v>613</v>
      </c>
      <c r="D93" s="554"/>
      <c r="E93" s="554"/>
      <c r="F93" s="555"/>
    </row>
    <row r="94" spans="1:6">
      <c r="A94" s="553">
        <v>0.1</v>
      </c>
      <c r="B94" s="554" t="s">
        <v>528</v>
      </c>
      <c r="C94" s="554" t="s">
        <v>614</v>
      </c>
      <c r="D94" s="554">
        <v>4492.91</v>
      </c>
      <c r="E94" s="554" t="s">
        <v>528</v>
      </c>
      <c r="F94" s="555">
        <v>449.29</v>
      </c>
    </row>
    <row r="95" spans="1:6">
      <c r="A95" s="553">
        <v>1.1000000000000001</v>
      </c>
      <c r="B95" s="554" t="s">
        <v>544</v>
      </c>
      <c r="C95" s="554" t="s">
        <v>552</v>
      </c>
      <c r="D95" s="554">
        <v>1041.7</v>
      </c>
      <c r="E95" s="554" t="s">
        <v>544</v>
      </c>
      <c r="F95" s="555">
        <v>1145.8699999999999</v>
      </c>
    </row>
    <row r="96" spans="1:6">
      <c r="A96" s="553">
        <v>1.1000000000000001</v>
      </c>
      <c r="B96" s="554" t="s">
        <v>544</v>
      </c>
      <c r="C96" s="554" t="s">
        <v>546</v>
      </c>
      <c r="D96" s="554">
        <v>679.8</v>
      </c>
      <c r="E96" s="554" t="s">
        <v>544</v>
      </c>
      <c r="F96" s="555">
        <v>747.78</v>
      </c>
    </row>
    <row r="97" spans="1:6">
      <c r="A97" s="553">
        <v>1.1000000000000001</v>
      </c>
      <c r="B97" s="554" t="s">
        <v>544</v>
      </c>
      <c r="C97" s="554" t="s">
        <v>547</v>
      </c>
      <c r="D97" s="554">
        <v>557.70000000000005</v>
      </c>
      <c r="E97" s="554" t="s">
        <v>544</v>
      </c>
      <c r="F97" s="555">
        <v>613.47</v>
      </c>
    </row>
    <row r="98" spans="1:6">
      <c r="A98" s="553"/>
      <c r="B98" s="554" t="s">
        <v>532</v>
      </c>
      <c r="C98" s="554" t="s">
        <v>533</v>
      </c>
      <c r="D98" s="554" t="s">
        <v>525</v>
      </c>
      <c r="E98" s="554" t="s">
        <v>532</v>
      </c>
      <c r="F98" s="555">
        <v>0</v>
      </c>
    </row>
    <row r="99" spans="1:6">
      <c r="A99" s="553"/>
      <c r="B99" s="554"/>
      <c r="C99" s="554" t="s">
        <v>587</v>
      </c>
      <c r="D99" s="554"/>
      <c r="E99" s="554"/>
      <c r="F99" s="555">
        <v>2956.41</v>
      </c>
    </row>
    <row r="100" spans="1:6">
      <c r="A100" s="553"/>
      <c r="B100" s="554"/>
      <c r="C100" s="554" t="s">
        <v>588</v>
      </c>
      <c r="D100" s="554"/>
      <c r="E100" s="554"/>
      <c r="F100" s="556">
        <v>295.64</v>
      </c>
    </row>
    <row r="101" spans="1:6">
      <c r="A101" s="553">
        <v>41</v>
      </c>
      <c r="B101" s="554" t="s">
        <v>539</v>
      </c>
      <c r="C101" s="554" t="s">
        <v>615</v>
      </c>
      <c r="D101" s="554"/>
      <c r="E101" s="554"/>
      <c r="F101" s="555"/>
    </row>
    <row r="102" spans="1:6">
      <c r="A102" s="553"/>
      <c r="B102" s="554"/>
      <c r="C102" s="554" t="s">
        <v>616</v>
      </c>
      <c r="D102" s="554"/>
      <c r="E102" s="554"/>
      <c r="F102" s="555"/>
    </row>
    <row r="103" spans="1:6">
      <c r="A103" s="553"/>
      <c r="B103" s="554"/>
      <c r="C103" s="554" t="s">
        <v>617</v>
      </c>
      <c r="D103" s="554"/>
      <c r="E103" s="554"/>
      <c r="F103" s="555"/>
    </row>
    <row r="104" spans="1:6">
      <c r="A104" s="553">
        <v>2.2200000000000002</v>
      </c>
      <c r="B104" s="554" t="s">
        <v>618</v>
      </c>
      <c r="C104" s="554" t="s">
        <v>619</v>
      </c>
      <c r="D104" s="554">
        <v>227.6</v>
      </c>
      <c r="E104" s="554" t="s">
        <v>618</v>
      </c>
      <c r="F104" s="555">
        <v>505.27</v>
      </c>
    </row>
    <row r="105" spans="1:6">
      <c r="A105" s="553">
        <v>1.1000000000000001</v>
      </c>
      <c r="B105" s="554" t="s">
        <v>585</v>
      </c>
      <c r="C105" s="554" t="s">
        <v>620</v>
      </c>
      <c r="D105" s="554">
        <v>831.6</v>
      </c>
      <c r="E105" s="554" t="s">
        <v>585</v>
      </c>
      <c r="F105" s="555">
        <v>914.76</v>
      </c>
    </row>
    <row r="106" spans="1:6">
      <c r="A106" s="553"/>
      <c r="B106" s="554" t="s">
        <v>532</v>
      </c>
      <c r="C106" s="554" t="s">
        <v>621</v>
      </c>
      <c r="D106" s="554" t="s">
        <v>525</v>
      </c>
      <c r="E106" s="554" t="s">
        <v>532</v>
      </c>
      <c r="F106" s="555">
        <v>1.5</v>
      </c>
    </row>
    <row r="107" spans="1:6">
      <c r="A107" s="553"/>
      <c r="B107" s="554"/>
      <c r="C107" s="554" t="s">
        <v>587</v>
      </c>
      <c r="D107" s="554"/>
      <c r="E107" s="554"/>
      <c r="F107" s="555">
        <v>1421.53</v>
      </c>
    </row>
    <row r="108" spans="1:6">
      <c r="A108" s="553"/>
      <c r="B108" s="554"/>
      <c r="C108" s="554" t="s">
        <v>588</v>
      </c>
      <c r="D108" s="554"/>
      <c r="E108" s="554"/>
      <c r="F108" s="556">
        <v>142.15</v>
      </c>
    </row>
    <row r="109" spans="1:6">
      <c r="A109" s="553"/>
      <c r="B109" s="554"/>
      <c r="C109" s="554" t="s">
        <v>622</v>
      </c>
      <c r="D109" s="554"/>
      <c r="E109" s="554"/>
      <c r="F109" s="555"/>
    </row>
    <row r="110" spans="1:6">
      <c r="A110" s="553">
        <v>1</v>
      </c>
      <c r="B110" s="554" t="s">
        <v>144</v>
      </c>
      <c r="C110" s="554" t="s">
        <v>623</v>
      </c>
      <c r="D110" s="554">
        <v>940</v>
      </c>
      <c r="E110" s="554" t="s">
        <v>544</v>
      </c>
      <c r="F110" s="555">
        <v>940</v>
      </c>
    </row>
    <row r="111" spans="1:6">
      <c r="A111" s="553">
        <v>0.5</v>
      </c>
      <c r="B111" s="554" t="s">
        <v>144</v>
      </c>
      <c r="C111" s="554" t="s">
        <v>624</v>
      </c>
      <c r="D111" s="554">
        <v>903.1</v>
      </c>
      <c r="E111" s="554" t="s">
        <v>544</v>
      </c>
      <c r="F111" s="555">
        <v>451.55</v>
      </c>
    </row>
    <row r="112" spans="1:6">
      <c r="A112" s="553">
        <v>0.5</v>
      </c>
      <c r="B112" s="554" t="s">
        <v>144</v>
      </c>
      <c r="C112" s="554" t="s">
        <v>625</v>
      </c>
      <c r="D112" s="554">
        <v>1041.7</v>
      </c>
      <c r="E112" s="554" t="s">
        <v>544</v>
      </c>
      <c r="F112" s="555">
        <v>520.85</v>
      </c>
    </row>
    <row r="113" spans="1:15">
      <c r="A113" s="553">
        <v>0.5</v>
      </c>
      <c r="B113" s="554" t="s">
        <v>12</v>
      </c>
      <c r="C113" s="554" t="s">
        <v>626</v>
      </c>
      <c r="D113" s="554">
        <v>679.8</v>
      </c>
      <c r="E113" s="554" t="s">
        <v>544</v>
      </c>
      <c r="F113" s="555">
        <v>339.9</v>
      </c>
    </row>
    <row r="114" spans="1:15">
      <c r="A114" s="553"/>
      <c r="B114" s="554"/>
      <c r="C114" s="554" t="s">
        <v>627</v>
      </c>
      <c r="D114" s="554"/>
      <c r="E114" s="554" t="s">
        <v>628</v>
      </c>
      <c r="F114" s="555">
        <v>0.25</v>
      </c>
    </row>
    <row r="115" spans="1:15">
      <c r="A115" s="553"/>
      <c r="B115" s="554"/>
      <c r="C115" s="554"/>
      <c r="D115" s="554"/>
      <c r="E115" s="554"/>
      <c r="F115" s="556">
        <v>2252.5500000000002</v>
      </c>
    </row>
    <row r="116" spans="1:15">
      <c r="A116" s="695" t="s">
        <v>629</v>
      </c>
      <c r="B116" s="696"/>
      <c r="C116" s="696"/>
      <c r="D116" s="696"/>
      <c r="E116" s="696"/>
      <c r="F116" s="697"/>
    </row>
    <row r="117" spans="1:15">
      <c r="A117" s="558">
        <v>1</v>
      </c>
      <c r="B117" s="554" t="s">
        <v>40</v>
      </c>
      <c r="C117" s="554" t="s">
        <v>630</v>
      </c>
      <c r="D117" s="554">
        <v>914.1</v>
      </c>
      <c r="E117" s="554" t="s">
        <v>631</v>
      </c>
      <c r="F117" s="555">
        <v>9.14</v>
      </c>
      <c r="O117" s="148">
        <f>500+500+1000+300+300+200+500+300+300</f>
        <v>3900</v>
      </c>
    </row>
    <row r="118" spans="1:15">
      <c r="A118" s="558"/>
      <c r="B118" s="554"/>
      <c r="C118" s="554" t="s">
        <v>632</v>
      </c>
      <c r="D118" s="554"/>
      <c r="E118" s="554"/>
      <c r="F118" s="555">
        <v>556.6</v>
      </c>
    </row>
    <row r="119" spans="1:15">
      <c r="A119" s="558"/>
      <c r="B119" s="554"/>
      <c r="C119" s="554" t="s">
        <v>633</v>
      </c>
      <c r="D119" s="554"/>
      <c r="E119" s="554"/>
      <c r="F119" s="555">
        <v>5.46</v>
      </c>
    </row>
    <row r="120" spans="1:15">
      <c r="A120" s="558"/>
      <c r="B120" s="554"/>
      <c r="C120" s="554" t="s">
        <v>634</v>
      </c>
      <c r="D120" s="560" t="s">
        <v>635</v>
      </c>
      <c r="E120" s="554"/>
      <c r="F120" s="556">
        <v>571.20000000000005</v>
      </c>
    </row>
    <row r="121" spans="1:15">
      <c r="A121" s="558">
        <v>1</v>
      </c>
      <c r="B121" s="554" t="s">
        <v>144</v>
      </c>
      <c r="C121" s="554" t="s">
        <v>636</v>
      </c>
      <c r="D121" s="554">
        <v>783</v>
      </c>
      <c r="E121" s="554" t="s">
        <v>144</v>
      </c>
      <c r="F121" s="555">
        <v>783</v>
      </c>
    </row>
    <row r="122" spans="1:15">
      <c r="A122" s="558">
        <v>1</v>
      </c>
      <c r="B122" s="554" t="s">
        <v>144</v>
      </c>
      <c r="C122" s="554" t="s">
        <v>637</v>
      </c>
      <c r="D122" s="554">
        <v>778</v>
      </c>
      <c r="E122" s="554" t="s">
        <v>144</v>
      </c>
      <c r="F122" s="555">
        <v>778</v>
      </c>
    </row>
    <row r="123" spans="1:15">
      <c r="A123" s="558">
        <v>2</v>
      </c>
      <c r="B123" s="554" t="s">
        <v>144</v>
      </c>
      <c r="C123" s="554" t="s">
        <v>638</v>
      </c>
      <c r="D123" s="554">
        <v>611</v>
      </c>
      <c r="E123" s="554" t="s">
        <v>144</v>
      </c>
      <c r="F123" s="555">
        <v>1222</v>
      </c>
    </row>
    <row r="124" spans="1:15">
      <c r="A124" s="558"/>
      <c r="B124" s="554"/>
      <c r="C124" s="554" t="s">
        <v>639</v>
      </c>
      <c r="D124" s="554"/>
      <c r="E124" s="554"/>
      <c r="F124" s="555">
        <v>2783</v>
      </c>
    </row>
    <row r="125" spans="1:15">
      <c r="A125" s="558"/>
      <c r="B125" s="554"/>
      <c r="C125" s="554" t="s">
        <v>635</v>
      </c>
      <c r="D125" s="554"/>
      <c r="E125" s="554"/>
      <c r="F125" s="555">
        <v>556.6</v>
      </c>
    </row>
    <row r="126" spans="1:15">
      <c r="A126" s="553">
        <v>238</v>
      </c>
      <c r="B126" s="554" t="s">
        <v>539</v>
      </c>
      <c r="C126" s="554" t="s">
        <v>640</v>
      </c>
      <c r="D126" s="554"/>
      <c r="E126" s="554"/>
      <c r="F126" s="555"/>
    </row>
    <row r="127" spans="1:15">
      <c r="A127" s="553"/>
      <c r="B127" s="554"/>
      <c r="C127" s="554" t="s">
        <v>641</v>
      </c>
      <c r="D127" s="554"/>
      <c r="E127" s="554"/>
      <c r="F127" s="555"/>
    </row>
    <row r="128" spans="1:15">
      <c r="A128" s="553">
        <v>20</v>
      </c>
      <c r="B128" s="554" t="s">
        <v>618</v>
      </c>
      <c r="C128" s="554" t="s">
        <v>642</v>
      </c>
      <c r="D128" s="554">
        <v>116.2</v>
      </c>
      <c r="E128" s="554" t="s">
        <v>618</v>
      </c>
      <c r="F128" s="555">
        <v>2324</v>
      </c>
    </row>
    <row r="129" spans="1:6">
      <c r="A129" s="553"/>
      <c r="B129" s="554"/>
      <c r="C129" s="554" t="s">
        <v>643</v>
      </c>
      <c r="D129" s="554"/>
      <c r="E129" s="554"/>
      <c r="F129" s="555" t="s">
        <v>525</v>
      </c>
    </row>
    <row r="130" spans="1:6">
      <c r="A130" s="553">
        <v>50</v>
      </c>
      <c r="B130" s="554" t="s">
        <v>141</v>
      </c>
      <c r="C130" s="554" t="s">
        <v>584</v>
      </c>
      <c r="D130" s="554">
        <v>6.04</v>
      </c>
      <c r="E130" s="554" t="s">
        <v>141</v>
      </c>
      <c r="F130" s="555">
        <v>302</v>
      </c>
    </row>
    <row r="131" spans="1:6">
      <c r="A131" s="553">
        <v>1</v>
      </c>
      <c r="B131" s="554" t="s">
        <v>532</v>
      </c>
      <c r="C131" s="554" t="s">
        <v>644</v>
      </c>
      <c r="D131" s="554">
        <v>75</v>
      </c>
      <c r="E131" s="554" t="s">
        <v>532</v>
      </c>
      <c r="F131" s="555">
        <v>75</v>
      </c>
    </row>
    <row r="132" spans="1:6">
      <c r="A132" s="553">
        <v>1</v>
      </c>
      <c r="B132" s="554" t="s">
        <v>532</v>
      </c>
      <c r="C132" s="554" t="s">
        <v>645</v>
      </c>
      <c r="D132" s="554">
        <v>40</v>
      </c>
      <c r="E132" s="554" t="s">
        <v>532</v>
      </c>
      <c r="F132" s="555">
        <v>40</v>
      </c>
    </row>
    <row r="133" spans="1:6">
      <c r="A133" s="553">
        <v>2.5</v>
      </c>
      <c r="B133" s="554" t="s">
        <v>532</v>
      </c>
      <c r="C133" s="554" t="s">
        <v>646</v>
      </c>
      <c r="D133" s="554">
        <v>805.2</v>
      </c>
      <c r="E133" s="554" t="s">
        <v>532</v>
      </c>
      <c r="F133" s="555">
        <v>2013</v>
      </c>
    </row>
    <row r="134" spans="1:6">
      <c r="A134" s="553"/>
      <c r="B134" s="554" t="s">
        <v>532</v>
      </c>
      <c r="C134" s="554" t="s">
        <v>647</v>
      </c>
      <c r="D134" s="554"/>
      <c r="E134" s="554" t="s">
        <v>532</v>
      </c>
      <c r="F134" s="555">
        <v>1.5</v>
      </c>
    </row>
    <row r="135" spans="1:6">
      <c r="A135" s="553"/>
      <c r="B135" s="554"/>
      <c r="C135" s="554" t="s">
        <v>648</v>
      </c>
      <c r="D135" s="554"/>
      <c r="E135" s="554"/>
      <c r="F135" s="556">
        <v>4755.5</v>
      </c>
    </row>
    <row r="136" spans="1:6">
      <c r="A136" s="558" t="s">
        <v>649</v>
      </c>
      <c r="B136" s="554" t="s">
        <v>539</v>
      </c>
      <c r="C136" s="554" t="s">
        <v>650</v>
      </c>
      <c r="D136" s="554"/>
      <c r="E136" s="554" t="s">
        <v>651</v>
      </c>
      <c r="F136" s="555">
        <v>95.7</v>
      </c>
    </row>
    <row r="137" spans="1:6">
      <c r="A137" s="558"/>
      <c r="B137" s="554"/>
      <c r="C137" s="554" t="s">
        <v>656</v>
      </c>
      <c r="D137" s="554"/>
      <c r="E137" s="554" t="s">
        <v>652</v>
      </c>
      <c r="F137" s="555">
        <v>264.39999999999998</v>
      </c>
    </row>
    <row r="138" spans="1:6">
      <c r="A138" s="558">
        <v>1</v>
      </c>
      <c r="B138" s="554" t="s">
        <v>528</v>
      </c>
      <c r="C138" s="554" t="s">
        <v>653</v>
      </c>
      <c r="D138" s="554">
        <v>269.60000000000002</v>
      </c>
      <c r="E138" s="554" t="s">
        <v>528</v>
      </c>
      <c r="F138" s="555">
        <v>269.60000000000002</v>
      </c>
    </row>
    <row r="139" spans="1:6">
      <c r="A139" s="558">
        <v>1</v>
      </c>
      <c r="B139" s="554" t="s">
        <v>528</v>
      </c>
      <c r="C139" s="554" t="s">
        <v>654</v>
      </c>
      <c r="D139" s="554">
        <v>40.65</v>
      </c>
      <c r="E139" s="554" t="s">
        <v>528</v>
      </c>
      <c r="F139" s="555">
        <v>40.65</v>
      </c>
    </row>
    <row r="140" spans="1:6">
      <c r="A140" s="558"/>
      <c r="B140" s="554" t="s">
        <v>532</v>
      </c>
      <c r="C140" s="554" t="s">
        <v>533</v>
      </c>
      <c r="D140" s="554" t="s">
        <v>525</v>
      </c>
      <c r="E140" s="554" t="s">
        <v>532</v>
      </c>
      <c r="F140" s="555">
        <v>0</v>
      </c>
    </row>
    <row r="141" spans="1:6">
      <c r="A141" s="558"/>
      <c r="B141" s="554"/>
      <c r="C141" s="554" t="s">
        <v>655</v>
      </c>
      <c r="D141" s="554"/>
      <c r="E141" s="554"/>
      <c r="F141" s="556">
        <v>310.25</v>
      </c>
    </row>
    <row r="142" spans="1:6">
      <c r="A142" s="561"/>
      <c r="B142" s="554">
        <v>4.2</v>
      </c>
      <c r="C142" s="554" t="s">
        <v>657</v>
      </c>
      <c r="D142" s="554"/>
      <c r="E142" s="554"/>
      <c r="F142" s="555"/>
    </row>
    <row r="143" spans="1:6">
      <c r="A143" s="561">
        <v>5</v>
      </c>
      <c r="B143" s="554" t="s">
        <v>658</v>
      </c>
      <c r="C143" s="554" t="s">
        <v>674</v>
      </c>
      <c r="D143" s="554">
        <v>1679.4</v>
      </c>
      <c r="E143" s="554" t="s">
        <v>658</v>
      </c>
      <c r="F143" s="555">
        <f>D143*A143</f>
        <v>8397</v>
      </c>
    </row>
    <row r="144" spans="1:6">
      <c r="A144" s="561">
        <v>3.3</v>
      </c>
      <c r="B144" s="554" t="s">
        <v>658</v>
      </c>
      <c r="C144" s="554" t="s">
        <v>675</v>
      </c>
      <c r="D144" s="554">
        <v>1393.9</v>
      </c>
      <c r="E144" s="554" t="s">
        <v>658</v>
      </c>
      <c r="F144" s="555">
        <f t="shared" ref="F144:F153" si="0">D144*A144</f>
        <v>4599.87</v>
      </c>
    </row>
    <row r="145" spans="1:6">
      <c r="A145" s="561">
        <v>4.79</v>
      </c>
      <c r="B145" s="554" t="s">
        <v>658</v>
      </c>
      <c r="C145" s="554" t="s">
        <v>676</v>
      </c>
      <c r="D145" s="554">
        <v>1472.71</v>
      </c>
      <c r="E145" s="554" t="s">
        <v>658</v>
      </c>
      <c r="F145" s="555">
        <f t="shared" si="0"/>
        <v>7054.2809000000007</v>
      </c>
    </row>
    <row r="146" spans="1:6">
      <c r="A146" s="561">
        <v>4</v>
      </c>
      <c r="B146" s="554" t="s">
        <v>22</v>
      </c>
      <c r="C146" s="554" t="s">
        <v>659</v>
      </c>
      <c r="D146" s="554">
        <v>6040</v>
      </c>
      <c r="E146" s="554" t="s">
        <v>22</v>
      </c>
      <c r="F146" s="555">
        <f t="shared" si="0"/>
        <v>24160</v>
      </c>
    </row>
    <row r="147" spans="1:6">
      <c r="A147" s="561">
        <v>40</v>
      </c>
      <c r="B147" s="554" t="s">
        <v>141</v>
      </c>
      <c r="C147" s="554" t="s">
        <v>660</v>
      </c>
      <c r="D147" s="554">
        <v>43.2</v>
      </c>
      <c r="E147" s="554" t="s">
        <v>141</v>
      </c>
      <c r="F147" s="555">
        <f t="shared" si="0"/>
        <v>1728</v>
      </c>
    </row>
    <row r="148" spans="1:6">
      <c r="A148" s="561">
        <v>3.5</v>
      </c>
      <c r="B148" s="554" t="s">
        <v>32</v>
      </c>
      <c r="C148" s="554" t="s">
        <v>661</v>
      </c>
      <c r="D148" s="554">
        <v>972.4</v>
      </c>
      <c r="E148" s="554" t="s">
        <v>32</v>
      </c>
      <c r="F148" s="555">
        <f t="shared" si="0"/>
        <v>3403.4</v>
      </c>
    </row>
    <row r="149" spans="1:6">
      <c r="A149" s="561">
        <v>21.2</v>
      </c>
      <c r="B149" s="554" t="s">
        <v>32</v>
      </c>
      <c r="C149" s="554" t="s">
        <v>662</v>
      </c>
      <c r="D149" s="554">
        <v>679.8</v>
      </c>
      <c r="E149" s="554" t="s">
        <v>32</v>
      </c>
      <c r="F149" s="555">
        <f t="shared" si="0"/>
        <v>14411.759999999998</v>
      </c>
    </row>
    <row r="150" spans="1:6">
      <c r="A150" s="561">
        <v>35.299999999999997</v>
      </c>
      <c r="B150" s="554" t="s">
        <v>32</v>
      </c>
      <c r="C150" s="554" t="s">
        <v>663</v>
      </c>
      <c r="D150" s="554">
        <v>557.70000000000005</v>
      </c>
      <c r="E150" s="554" t="s">
        <v>32</v>
      </c>
      <c r="F150" s="555">
        <f t="shared" si="0"/>
        <v>19686.810000000001</v>
      </c>
    </row>
    <row r="151" spans="1:6">
      <c r="A151" s="561"/>
      <c r="B151" s="554"/>
      <c r="C151" s="554" t="s">
        <v>664</v>
      </c>
      <c r="D151" s="554"/>
      <c r="E151" s="554"/>
      <c r="F151" s="555">
        <f>SUM(F143:F150)</f>
        <v>83441.120899999994</v>
      </c>
    </row>
    <row r="152" spans="1:6">
      <c r="A152" s="561"/>
      <c r="B152" s="554"/>
      <c r="C152" s="554" t="s">
        <v>665</v>
      </c>
      <c r="D152" s="554"/>
      <c r="E152" s="554"/>
      <c r="F152" s="555">
        <f>F151/10</f>
        <v>8344.1120899999987</v>
      </c>
    </row>
    <row r="153" spans="1:6">
      <c r="A153" s="561">
        <v>1</v>
      </c>
      <c r="B153" s="554" t="s">
        <v>658</v>
      </c>
      <c r="C153" s="554" t="s">
        <v>666</v>
      </c>
      <c r="D153" s="554">
        <v>98.34</v>
      </c>
      <c r="E153" s="554" t="s">
        <v>658</v>
      </c>
      <c r="F153" s="555">
        <f t="shared" si="0"/>
        <v>98.34</v>
      </c>
    </row>
    <row r="154" spans="1:6">
      <c r="A154" s="561"/>
      <c r="B154" s="554"/>
      <c r="C154" s="554" t="s">
        <v>667</v>
      </c>
      <c r="D154" s="554"/>
      <c r="E154" s="554"/>
      <c r="F154" s="555">
        <f>SUM(F152:F153)</f>
        <v>8442.4520899999989</v>
      </c>
    </row>
    <row r="155" spans="1:6">
      <c r="A155" s="561" t="s">
        <v>668</v>
      </c>
      <c r="B155" s="554"/>
      <c r="C155" s="554" t="s">
        <v>669</v>
      </c>
      <c r="D155" s="562" t="s">
        <v>668</v>
      </c>
      <c r="E155" s="554"/>
      <c r="F155" s="555">
        <v>42.21</v>
      </c>
    </row>
    <row r="156" spans="1:6">
      <c r="A156" s="561"/>
      <c r="B156" s="554"/>
      <c r="C156" s="554" t="s">
        <v>670</v>
      </c>
      <c r="D156" s="554"/>
      <c r="E156" s="554"/>
      <c r="F156" s="556">
        <f>F154+F155</f>
        <v>8484.662089999998</v>
      </c>
    </row>
    <row r="157" spans="1:6">
      <c r="A157" s="561">
        <v>111.87</v>
      </c>
      <c r="B157" s="554"/>
      <c r="C157" s="554" t="s">
        <v>555</v>
      </c>
      <c r="D157" s="554"/>
      <c r="E157" s="554"/>
      <c r="F157" s="556">
        <f>F156+124.96</f>
        <v>8609.6220899999971</v>
      </c>
    </row>
    <row r="158" spans="1:6">
      <c r="A158" s="561">
        <v>224.4</v>
      </c>
      <c r="B158" s="554"/>
      <c r="C158" s="554" t="s">
        <v>556</v>
      </c>
      <c r="D158" s="554"/>
      <c r="E158" s="554"/>
      <c r="F158" s="556">
        <f>F157+246.18</f>
        <v>8855.8020899999974</v>
      </c>
    </row>
    <row r="159" spans="1:6">
      <c r="A159" s="561" t="s">
        <v>671</v>
      </c>
      <c r="B159" s="554"/>
      <c r="C159" s="554" t="s">
        <v>557</v>
      </c>
      <c r="D159" s="554"/>
      <c r="E159" s="554"/>
      <c r="F159" s="556">
        <f>F158+246.18</f>
        <v>9101.9820899999977</v>
      </c>
    </row>
    <row r="160" spans="1:6">
      <c r="A160" s="561">
        <v>224.4</v>
      </c>
      <c r="B160" s="554"/>
      <c r="C160" s="554" t="s">
        <v>672</v>
      </c>
      <c r="D160" s="554"/>
      <c r="E160" s="554"/>
      <c r="F160" s="556">
        <f>F159+246.18</f>
        <v>9348.162089999998</v>
      </c>
    </row>
    <row r="161" spans="1:6">
      <c r="A161" s="561"/>
      <c r="B161" s="554"/>
      <c r="C161" s="554" t="s">
        <v>673</v>
      </c>
      <c r="D161" s="554"/>
      <c r="E161" s="554"/>
      <c r="F161" s="556">
        <f>F160+246.18</f>
        <v>9594.3420899999983</v>
      </c>
    </row>
    <row r="162" spans="1:6">
      <c r="A162" s="561"/>
      <c r="B162" s="554"/>
      <c r="C162" s="554"/>
      <c r="D162" s="554"/>
      <c r="E162" s="554"/>
      <c r="F162" s="556"/>
    </row>
    <row r="163" spans="1:6">
      <c r="A163" s="553"/>
      <c r="B163" s="554"/>
      <c r="C163" s="554" t="s">
        <v>677</v>
      </c>
      <c r="D163" s="554"/>
      <c r="E163" s="554"/>
      <c r="F163" s="555"/>
    </row>
    <row r="164" spans="1:6">
      <c r="A164" s="553">
        <v>98.5</v>
      </c>
      <c r="B164" s="554" t="s">
        <v>678</v>
      </c>
      <c r="C164" s="554" t="s">
        <v>679</v>
      </c>
      <c r="D164" s="562">
        <v>5.04</v>
      </c>
      <c r="E164" s="554" t="s">
        <v>678</v>
      </c>
      <c r="F164" s="555">
        <v>496.44</v>
      </c>
    </row>
    <row r="165" spans="1:6">
      <c r="A165" s="553">
        <v>0.3</v>
      </c>
      <c r="B165" s="554" t="s">
        <v>678</v>
      </c>
      <c r="C165" s="554" t="s">
        <v>680</v>
      </c>
      <c r="D165" s="554">
        <v>1018.6</v>
      </c>
      <c r="E165" s="554" t="s">
        <v>681</v>
      </c>
      <c r="F165" s="555">
        <v>305.58</v>
      </c>
    </row>
    <row r="166" spans="1:6">
      <c r="A166" s="553">
        <v>0.3</v>
      </c>
      <c r="B166" s="554" t="s">
        <v>678</v>
      </c>
      <c r="C166" s="554" t="s">
        <v>626</v>
      </c>
      <c r="D166" s="554">
        <v>679.8</v>
      </c>
      <c r="E166" s="554" t="s">
        <v>681</v>
      </c>
      <c r="F166" s="555">
        <v>203.94</v>
      </c>
    </row>
    <row r="167" spans="1:6">
      <c r="A167" s="553"/>
      <c r="B167" s="554"/>
      <c r="C167" s="554" t="s">
        <v>682</v>
      </c>
      <c r="D167" s="554"/>
      <c r="E167" s="554"/>
      <c r="F167" s="555">
        <v>0.9</v>
      </c>
    </row>
    <row r="168" spans="1:6">
      <c r="A168" s="553"/>
      <c r="B168" s="554"/>
      <c r="C168" s="554" t="s">
        <v>683</v>
      </c>
      <c r="D168" s="554"/>
      <c r="E168" s="554"/>
      <c r="F168" s="555">
        <v>1006.86</v>
      </c>
    </row>
    <row r="169" spans="1:6">
      <c r="A169" s="553"/>
      <c r="B169" s="554"/>
      <c r="C169" s="554" t="s">
        <v>684</v>
      </c>
      <c r="D169" s="554"/>
      <c r="E169" s="554"/>
      <c r="F169" s="555">
        <v>100.69</v>
      </c>
    </row>
    <row r="170" spans="1:6">
      <c r="A170" s="553"/>
      <c r="B170" s="554"/>
      <c r="C170" s="554" t="s">
        <v>685</v>
      </c>
      <c r="D170" s="554"/>
      <c r="E170" s="554"/>
      <c r="F170" s="555">
        <v>33.56</v>
      </c>
    </row>
    <row r="171" spans="1:6">
      <c r="A171" s="553"/>
      <c r="B171" s="554" t="s">
        <v>686</v>
      </c>
      <c r="C171" s="554" t="s">
        <v>687</v>
      </c>
      <c r="D171" s="560">
        <v>881.39</v>
      </c>
      <c r="E171" s="554"/>
      <c r="F171" s="555"/>
    </row>
    <row r="172" spans="1:6">
      <c r="A172" s="553"/>
      <c r="B172" s="554"/>
      <c r="C172" s="554"/>
      <c r="D172" s="554"/>
      <c r="E172" s="554"/>
      <c r="F172" s="555"/>
    </row>
    <row r="173" spans="1:6">
      <c r="A173" s="553"/>
      <c r="B173" s="554" t="s">
        <v>688</v>
      </c>
      <c r="C173" s="554" t="s">
        <v>689</v>
      </c>
      <c r="D173" s="560">
        <v>982.08</v>
      </c>
      <c r="E173" s="554"/>
      <c r="F173" s="555"/>
    </row>
    <row r="174" spans="1:6">
      <c r="A174" s="553"/>
      <c r="B174" s="554"/>
      <c r="C174" s="554"/>
      <c r="D174" s="554"/>
      <c r="E174" s="554"/>
      <c r="F174" s="555"/>
    </row>
    <row r="175" spans="1:6">
      <c r="A175" s="553"/>
      <c r="B175" s="554" t="s">
        <v>690</v>
      </c>
      <c r="C175" s="554" t="s">
        <v>691</v>
      </c>
      <c r="D175" s="560">
        <v>1178.5</v>
      </c>
      <c r="E175" s="554"/>
      <c r="F175" s="555"/>
    </row>
    <row r="176" spans="1:6">
      <c r="A176" s="553"/>
      <c r="B176" s="554"/>
      <c r="C176" s="554"/>
      <c r="D176" s="554"/>
      <c r="E176" s="554"/>
      <c r="F176" s="555"/>
    </row>
    <row r="177" spans="1:6">
      <c r="A177" s="553"/>
      <c r="B177" s="554" t="s">
        <v>692</v>
      </c>
      <c r="C177" s="554" t="s">
        <v>693</v>
      </c>
      <c r="D177" s="560">
        <v>1080.29</v>
      </c>
      <c r="E177" s="554"/>
      <c r="F177" s="555"/>
    </row>
    <row r="178" spans="1:6">
      <c r="A178" s="553"/>
      <c r="B178" s="554" t="s">
        <v>560</v>
      </c>
      <c r="C178" s="554" t="s">
        <v>694</v>
      </c>
      <c r="D178" s="554"/>
      <c r="E178" s="554"/>
      <c r="F178" s="555" t="s">
        <v>525</v>
      </c>
    </row>
    <row r="179" spans="1:6">
      <c r="A179" s="553"/>
      <c r="B179" s="554"/>
      <c r="C179" s="554" t="s">
        <v>534</v>
      </c>
      <c r="D179" s="554"/>
      <c r="E179" s="554"/>
      <c r="F179" s="555" t="s">
        <v>525</v>
      </c>
    </row>
    <row r="180" spans="1:6">
      <c r="A180" s="553">
        <v>1</v>
      </c>
      <c r="B180" s="554" t="s">
        <v>528</v>
      </c>
      <c r="C180" s="554" t="s">
        <v>562</v>
      </c>
      <c r="D180" s="554">
        <v>14278</v>
      </c>
      <c r="E180" s="554" t="s">
        <v>528</v>
      </c>
      <c r="F180" s="555">
        <f>A180*D180</f>
        <v>14278</v>
      </c>
    </row>
    <row r="181" spans="1:6">
      <c r="A181" s="553">
        <v>1</v>
      </c>
      <c r="B181" s="554" t="s">
        <v>528</v>
      </c>
      <c r="C181" s="554" t="s">
        <v>694</v>
      </c>
      <c r="D181" s="554">
        <v>116600</v>
      </c>
      <c r="E181" s="554" t="s">
        <v>528</v>
      </c>
      <c r="F181" s="555">
        <f>A181*D181</f>
        <v>116600</v>
      </c>
    </row>
    <row r="182" spans="1:6">
      <c r="A182" s="553"/>
      <c r="B182" s="554"/>
      <c r="C182" s="554" t="s">
        <v>1005</v>
      </c>
      <c r="D182" s="554"/>
      <c r="E182" s="554"/>
      <c r="F182" s="556">
        <f>SUM(F180:F181)</f>
        <v>130878</v>
      </c>
    </row>
    <row r="183" spans="1:6">
      <c r="A183" s="558" t="s">
        <v>695</v>
      </c>
      <c r="B183" s="554"/>
      <c r="C183" s="554" t="s">
        <v>708</v>
      </c>
      <c r="D183" s="554"/>
      <c r="E183" s="554"/>
      <c r="F183" s="555" t="s">
        <v>525</v>
      </c>
    </row>
    <row r="184" spans="1:6">
      <c r="A184" s="563">
        <v>1.153E-2</v>
      </c>
      <c r="B184" s="554" t="s">
        <v>528</v>
      </c>
      <c r="C184" s="554" t="s">
        <v>696</v>
      </c>
      <c r="D184" s="554">
        <v>111600</v>
      </c>
      <c r="E184" s="554" t="s">
        <v>528</v>
      </c>
      <c r="F184" s="555">
        <v>1286.75</v>
      </c>
    </row>
    <row r="185" spans="1:6">
      <c r="A185" s="563">
        <v>1.856E-2</v>
      </c>
      <c r="B185" s="554" t="s">
        <v>528</v>
      </c>
      <c r="C185" s="554" t="s">
        <v>697</v>
      </c>
      <c r="D185" s="554">
        <v>99400</v>
      </c>
      <c r="E185" s="554" t="s">
        <v>528</v>
      </c>
      <c r="F185" s="555">
        <v>1844.86</v>
      </c>
    </row>
    <row r="186" spans="1:6">
      <c r="A186" s="563">
        <v>1.61</v>
      </c>
      <c r="B186" s="554" t="s">
        <v>607</v>
      </c>
      <c r="C186" s="554" t="s">
        <v>698</v>
      </c>
      <c r="D186" s="554">
        <v>387.4</v>
      </c>
      <c r="E186" s="554" t="s">
        <v>607</v>
      </c>
      <c r="F186" s="555">
        <v>623.71</v>
      </c>
    </row>
    <row r="187" spans="1:6">
      <c r="A187" s="563">
        <v>2.2549999999999999</v>
      </c>
      <c r="B187" s="554" t="s">
        <v>607</v>
      </c>
      <c r="C187" s="554" t="s">
        <v>699</v>
      </c>
      <c r="D187" s="554">
        <v>1336.5</v>
      </c>
      <c r="E187" s="554" t="s">
        <v>607</v>
      </c>
      <c r="F187" s="555">
        <v>3013.81</v>
      </c>
    </row>
    <row r="188" spans="1:6">
      <c r="A188" s="558">
        <v>2</v>
      </c>
      <c r="B188" s="554" t="s">
        <v>544</v>
      </c>
      <c r="C188" s="554" t="s">
        <v>700</v>
      </c>
      <c r="D188" s="554">
        <v>64.8</v>
      </c>
      <c r="E188" s="554" t="s">
        <v>544</v>
      </c>
      <c r="F188" s="555">
        <v>129.6</v>
      </c>
    </row>
    <row r="189" spans="1:6">
      <c r="A189" s="558">
        <v>3</v>
      </c>
      <c r="B189" s="554" t="s">
        <v>544</v>
      </c>
      <c r="C189" s="554" t="s">
        <v>701</v>
      </c>
      <c r="D189" s="554">
        <v>89.6</v>
      </c>
      <c r="E189" s="554" t="s">
        <v>544</v>
      </c>
      <c r="F189" s="555">
        <v>268.8</v>
      </c>
    </row>
    <row r="190" spans="1:6">
      <c r="A190" s="558">
        <v>1</v>
      </c>
      <c r="B190" s="554" t="s">
        <v>544</v>
      </c>
      <c r="C190" s="554" t="s">
        <v>702</v>
      </c>
      <c r="D190" s="554">
        <v>181</v>
      </c>
      <c r="E190" s="554" t="s">
        <v>544</v>
      </c>
      <c r="F190" s="555">
        <v>181</v>
      </c>
    </row>
    <row r="191" spans="1:6">
      <c r="A191" s="558">
        <v>1</v>
      </c>
      <c r="B191" s="554" t="s">
        <v>544</v>
      </c>
      <c r="C191" s="554" t="s">
        <v>703</v>
      </c>
      <c r="D191" s="554">
        <v>7.3</v>
      </c>
      <c r="E191" s="554" t="s">
        <v>544</v>
      </c>
      <c r="F191" s="555">
        <v>7.3</v>
      </c>
    </row>
    <row r="192" spans="1:6">
      <c r="A192" s="558">
        <v>1</v>
      </c>
      <c r="B192" s="554" t="s">
        <v>544</v>
      </c>
      <c r="C192" s="554" t="s">
        <v>704</v>
      </c>
      <c r="D192" s="554">
        <v>57.65</v>
      </c>
      <c r="E192" s="554" t="s">
        <v>544</v>
      </c>
      <c r="F192" s="555">
        <v>57.65</v>
      </c>
    </row>
    <row r="193" spans="1:6">
      <c r="A193" s="558">
        <v>1</v>
      </c>
      <c r="B193" s="554" t="s">
        <v>544</v>
      </c>
      <c r="C193" s="554" t="s">
        <v>705</v>
      </c>
      <c r="D193" s="554">
        <v>49.55</v>
      </c>
      <c r="E193" s="554" t="s">
        <v>544</v>
      </c>
      <c r="F193" s="555">
        <v>49.55</v>
      </c>
    </row>
    <row r="194" spans="1:6">
      <c r="A194" s="558">
        <v>58</v>
      </c>
      <c r="B194" s="554"/>
      <c r="C194" s="554" t="s">
        <v>706</v>
      </c>
      <c r="D194" s="554">
        <v>2.41</v>
      </c>
      <c r="E194" s="554"/>
      <c r="F194" s="555">
        <v>139.78</v>
      </c>
    </row>
    <row r="195" spans="1:6">
      <c r="A195" s="558"/>
      <c r="B195" s="554"/>
      <c r="C195" s="554" t="s">
        <v>707</v>
      </c>
      <c r="D195" s="554"/>
      <c r="E195" s="554"/>
      <c r="F195" s="555">
        <v>7602.81</v>
      </c>
    </row>
    <row r="196" spans="1:6">
      <c r="A196" s="558"/>
      <c r="B196" s="554"/>
      <c r="C196" s="554" t="s">
        <v>588</v>
      </c>
      <c r="D196" s="554"/>
      <c r="E196" s="554"/>
      <c r="F196" s="556">
        <v>3371.53</v>
      </c>
    </row>
    <row r="197" spans="1:6">
      <c r="A197" s="558" t="s">
        <v>695</v>
      </c>
      <c r="B197" s="554"/>
      <c r="C197" s="554" t="s">
        <v>709</v>
      </c>
      <c r="D197" s="554"/>
      <c r="E197" s="554"/>
      <c r="F197" s="555" t="s">
        <v>525</v>
      </c>
    </row>
    <row r="198" spans="1:6">
      <c r="A198" s="558"/>
      <c r="B198" s="554"/>
      <c r="C198" s="554" t="s">
        <v>534</v>
      </c>
      <c r="D198" s="554"/>
      <c r="E198" s="554"/>
      <c r="F198" s="555"/>
    </row>
    <row r="199" spans="1:6">
      <c r="A199" s="563">
        <v>2.6440000000000002E-2</v>
      </c>
      <c r="B199" s="554" t="s">
        <v>528</v>
      </c>
      <c r="C199" s="554" t="s">
        <v>696</v>
      </c>
      <c r="D199" s="554">
        <v>111600</v>
      </c>
      <c r="E199" s="554" t="s">
        <v>528</v>
      </c>
      <c r="F199" s="555">
        <v>2950.7</v>
      </c>
    </row>
    <row r="200" spans="1:6">
      <c r="A200" s="563">
        <v>2.4750000000000001E-2</v>
      </c>
      <c r="B200" s="554" t="s">
        <v>528</v>
      </c>
      <c r="C200" s="554" t="s">
        <v>697</v>
      </c>
      <c r="D200" s="554">
        <v>99400</v>
      </c>
      <c r="E200" s="554" t="s">
        <v>528</v>
      </c>
      <c r="F200" s="555">
        <v>2460.15</v>
      </c>
    </row>
    <row r="201" spans="1:6">
      <c r="A201" s="563">
        <v>0.86880000000000002</v>
      </c>
      <c r="B201" s="554" t="s">
        <v>607</v>
      </c>
      <c r="C201" s="554" t="s">
        <v>698</v>
      </c>
      <c r="D201" s="554">
        <v>387.4</v>
      </c>
      <c r="E201" s="554" t="s">
        <v>607</v>
      </c>
      <c r="F201" s="555">
        <v>336.57</v>
      </c>
    </row>
    <row r="202" spans="1:6">
      <c r="A202" s="563">
        <v>2.585</v>
      </c>
      <c r="B202" s="554" t="s">
        <v>607</v>
      </c>
      <c r="C202" s="554" t="s">
        <v>699</v>
      </c>
      <c r="D202" s="554">
        <v>1336.5</v>
      </c>
      <c r="E202" s="554" t="s">
        <v>607</v>
      </c>
      <c r="F202" s="555">
        <v>3454.85</v>
      </c>
    </row>
    <row r="203" spans="1:6">
      <c r="A203" s="558">
        <v>2</v>
      </c>
      <c r="B203" s="554" t="s">
        <v>544</v>
      </c>
      <c r="C203" s="554" t="s">
        <v>700</v>
      </c>
      <c r="D203" s="554">
        <v>64.8</v>
      </c>
      <c r="E203" s="554" t="s">
        <v>544</v>
      </c>
      <c r="F203" s="555">
        <v>129.6</v>
      </c>
    </row>
    <row r="204" spans="1:6">
      <c r="A204" s="558">
        <v>4</v>
      </c>
      <c r="B204" s="554" t="s">
        <v>544</v>
      </c>
      <c r="C204" s="554" t="s">
        <v>701</v>
      </c>
      <c r="D204" s="554">
        <v>89.6</v>
      </c>
      <c r="E204" s="554" t="s">
        <v>544</v>
      </c>
      <c r="F204" s="555">
        <v>358.4</v>
      </c>
    </row>
    <row r="205" spans="1:6">
      <c r="A205" s="558">
        <v>1</v>
      </c>
      <c r="B205" s="554" t="s">
        <v>544</v>
      </c>
      <c r="C205" s="554" t="s">
        <v>702</v>
      </c>
      <c r="D205" s="554">
        <v>181</v>
      </c>
      <c r="E205" s="554" t="s">
        <v>544</v>
      </c>
      <c r="F205" s="555">
        <v>181</v>
      </c>
    </row>
    <row r="206" spans="1:6">
      <c r="A206" s="558">
        <v>1</v>
      </c>
      <c r="B206" s="554" t="s">
        <v>544</v>
      </c>
      <c r="C206" s="554" t="s">
        <v>703</v>
      </c>
      <c r="D206" s="554">
        <v>7.3</v>
      </c>
      <c r="E206" s="554" t="s">
        <v>544</v>
      </c>
      <c r="F206" s="555">
        <v>7.3</v>
      </c>
    </row>
    <row r="207" spans="1:6">
      <c r="A207" s="558">
        <v>1</v>
      </c>
      <c r="B207" s="554" t="s">
        <v>544</v>
      </c>
      <c r="C207" s="554" t="s">
        <v>704</v>
      </c>
      <c r="D207" s="554">
        <v>57.65</v>
      </c>
      <c r="E207" s="554" t="s">
        <v>544</v>
      </c>
      <c r="F207" s="555">
        <v>57.65</v>
      </c>
    </row>
    <row r="208" spans="1:6">
      <c r="A208" s="558">
        <v>1</v>
      </c>
      <c r="B208" s="554" t="s">
        <v>544</v>
      </c>
      <c r="C208" s="554" t="s">
        <v>705</v>
      </c>
      <c r="D208" s="554">
        <v>49.55</v>
      </c>
      <c r="E208" s="554" t="s">
        <v>544</v>
      </c>
      <c r="F208" s="555">
        <v>49.55</v>
      </c>
    </row>
    <row r="209" spans="1:6">
      <c r="A209" s="558">
        <v>58</v>
      </c>
      <c r="B209" s="554"/>
      <c r="C209" s="554" t="s">
        <v>706</v>
      </c>
      <c r="D209" s="554">
        <v>2.41</v>
      </c>
      <c r="E209" s="554"/>
      <c r="F209" s="555">
        <v>139.78</v>
      </c>
    </row>
    <row r="210" spans="1:6">
      <c r="A210" s="558"/>
      <c r="B210" s="554"/>
      <c r="C210" s="554" t="s">
        <v>707</v>
      </c>
      <c r="D210" s="554"/>
      <c r="E210" s="554"/>
      <c r="F210" s="555">
        <v>10125.549999999999</v>
      </c>
    </row>
    <row r="211" spans="1:6">
      <c r="A211" s="558"/>
      <c r="B211" s="554"/>
      <c r="C211" s="554" t="s">
        <v>588</v>
      </c>
      <c r="D211" s="554"/>
      <c r="E211" s="554"/>
      <c r="F211" s="556">
        <v>3917.04</v>
      </c>
    </row>
    <row r="212" spans="1:6">
      <c r="A212" s="558"/>
      <c r="B212" s="564"/>
      <c r="C212" s="554" t="s">
        <v>710</v>
      </c>
      <c r="D212" s="554"/>
      <c r="E212" s="554"/>
      <c r="F212" s="555"/>
    </row>
    <row r="213" spans="1:6">
      <c r="A213" s="558">
        <v>1</v>
      </c>
      <c r="B213" s="564" t="s">
        <v>144</v>
      </c>
      <c r="C213" s="554" t="s">
        <v>710</v>
      </c>
      <c r="D213" s="554">
        <v>1008</v>
      </c>
      <c r="E213" s="554" t="s">
        <v>144</v>
      </c>
      <c r="F213" s="555">
        <v>1008</v>
      </c>
    </row>
    <row r="214" spans="1:6">
      <c r="A214" s="558">
        <v>0.25</v>
      </c>
      <c r="B214" s="564" t="s">
        <v>585</v>
      </c>
      <c r="C214" s="554" t="s">
        <v>711</v>
      </c>
      <c r="D214" s="554">
        <v>1018.6</v>
      </c>
      <c r="E214" s="554"/>
      <c r="F214" s="555">
        <v>254.65</v>
      </c>
    </row>
    <row r="215" spans="1:6">
      <c r="A215" s="558"/>
      <c r="B215" s="564"/>
      <c r="C215" s="554"/>
      <c r="D215" s="554"/>
      <c r="E215" s="554"/>
      <c r="F215" s="555">
        <v>0.45</v>
      </c>
    </row>
    <row r="216" spans="1:6">
      <c r="A216" s="558"/>
      <c r="B216" s="564"/>
      <c r="C216" s="554"/>
      <c r="D216" s="554"/>
      <c r="E216" s="554"/>
      <c r="F216" s="556">
        <f>SUM(F213:F215)</f>
        <v>1263.1000000000001</v>
      </c>
    </row>
    <row r="217" spans="1:6">
      <c r="A217" s="565"/>
      <c r="B217" s="566"/>
      <c r="C217" s="566" t="s">
        <v>712</v>
      </c>
      <c r="D217" s="566"/>
      <c r="E217" s="566"/>
      <c r="F217" s="567"/>
    </row>
    <row r="218" spans="1:6">
      <c r="A218" s="558"/>
      <c r="B218" s="554"/>
      <c r="C218" s="554" t="s">
        <v>713</v>
      </c>
      <c r="D218" s="554"/>
      <c r="E218" s="554"/>
      <c r="F218" s="555"/>
    </row>
    <row r="219" spans="1:6">
      <c r="A219" s="558"/>
      <c r="B219" s="554"/>
      <c r="C219" s="554" t="s">
        <v>714</v>
      </c>
      <c r="D219" s="554"/>
      <c r="E219" s="554"/>
      <c r="F219" s="555"/>
    </row>
    <row r="220" spans="1:6">
      <c r="A220" s="558">
        <v>0.55000000000000004</v>
      </c>
      <c r="B220" s="554" t="s">
        <v>715</v>
      </c>
      <c r="C220" s="554" t="s">
        <v>716</v>
      </c>
      <c r="D220" s="554">
        <v>10423.6</v>
      </c>
      <c r="E220" s="554" t="s">
        <v>528</v>
      </c>
      <c r="F220" s="555">
        <f>D220*A220</f>
        <v>5732.9800000000005</v>
      </c>
    </row>
    <row r="221" spans="1:6">
      <c r="A221" s="558">
        <v>1.1000000000000001</v>
      </c>
      <c r="B221" s="554" t="s">
        <v>715</v>
      </c>
      <c r="C221" s="554" t="s">
        <v>717</v>
      </c>
      <c r="D221" s="554">
        <v>1472.71</v>
      </c>
      <c r="E221" s="554" t="s">
        <v>528</v>
      </c>
      <c r="F221" s="555">
        <f>D221*A221</f>
        <v>1619.9810000000002</v>
      </c>
    </row>
    <row r="222" spans="1:6">
      <c r="A222" s="558">
        <v>1.2</v>
      </c>
      <c r="B222" s="554" t="s">
        <v>32</v>
      </c>
      <c r="C222" s="554" t="s">
        <v>546</v>
      </c>
      <c r="D222" s="554">
        <v>679.8</v>
      </c>
      <c r="E222" s="554" t="s">
        <v>544</v>
      </c>
      <c r="F222" s="555">
        <f>D222*A222</f>
        <v>815.75999999999988</v>
      </c>
    </row>
    <row r="223" spans="1:6">
      <c r="A223" s="558"/>
      <c r="B223" s="554" t="s">
        <v>532</v>
      </c>
      <c r="C223" s="554" t="s">
        <v>718</v>
      </c>
      <c r="D223" s="554"/>
      <c r="E223" s="554" t="s">
        <v>719</v>
      </c>
      <c r="F223" s="555">
        <v>99.14</v>
      </c>
    </row>
    <row r="224" spans="1:6">
      <c r="A224" s="558"/>
      <c r="B224" s="554"/>
      <c r="C224" s="554"/>
      <c r="D224" s="554"/>
      <c r="E224" s="554"/>
      <c r="F224" s="556">
        <f>SUM(F220:F223)</f>
        <v>8267.8610000000008</v>
      </c>
    </row>
    <row r="225" spans="1:6">
      <c r="A225" s="558"/>
      <c r="B225" s="554"/>
      <c r="C225" s="554" t="s">
        <v>720</v>
      </c>
      <c r="D225" s="554"/>
      <c r="E225" s="554"/>
      <c r="F225" s="555"/>
    </row>
    <row r="226" spans="1:6">
      <c r="A226" s="558"/>
      <c r="B226" s="554"/>
      <c r="C226" s="554" t="s">
        <v>721</v>
      </c>
      <c r="D226" s="554"/>
      <c r="E226" s="554"/>
      <c r="F226" s="555"/>
    </row>
    <row r="227" spans="1:6">
      <c r="A227" s="558">
        <v>1</v>
      </c>
      <c r="B227" s="554" t="s">
        <v>19</v>
      </c>
      <c r="C227" s="554" t="s">
        <v>722</v>
      </c>
      <c r="D227" s="554">
        <f>F224</f>
        <v>8267.8610000000008</v>
      </c>
      <c r="E227" s="554" t="s">
        <v>19</v>
      </c>
      <c r="F227" s="555">
        <f>D227*A227</f>
        <v>8267.8610000000008</v>
      </c>
    </row>
    <row r="228" spans="1:6">
      <c r="A228" s="558">
        <v>3</v>
      </c>
      <c r="B228" s="554" t="s">
        <v>141</v>
      </c>
      <c r="C228" s="554" t="s">
        <v>723</v>
      </c>
      <c r="D228" s="554">
        <v>150</v>
      </c>
      <c r="E228" s="554" t="s">
        <v>141</v>
      </c>
      <c r="F228" s="555">
        <f>D228*A228</f>
        <v>450</v>
      </c>
    </row>
    <row r="229" spans="1:6">
      <c r="A229" s="558">
        <v>1.5</v>
      </c>
      <c r="B229" s="554" t="s">
        <v>32</v>
      </c>
      <c r="C229" s="554" t="s">
        <v>546</v>
      </c>
      <c r="D229" s="554">
        <f>D222</f>
        <v>679.8</v>
      </c>
      <c r="E229" s="554" t="s">
        <v>544</v>
      </c>
      <c r="F229" s="555">
        <f>D229*A229</f>
        <v>1019.6999999999999</v>
      </c>
    </row>
    <row r="230" spans="1:6">
      <c r="A230" s="558"/>
      <c r="B230" s="554"/>
      <c r="C230" s="554"/>
      <c r="D230" s="554"/>
      <c r="E230" s="554"/>
      <c r="F230" s="556">
        <f>SUM(F227:F229)</f>
        <v>9737.5610000000015</v>
      </c>
    </row>
    <row r="231" spans="1:6">
      <c r="A231" s="558"/>
      <c r="B231" s="554"/>
      <c r="C231" s="554"/>
      <c r="D231" s="554"/>
      <c r="E231" s="554"/>
      <c r="F231" s="555"/>
    </row>
    <row r="232" spans="1:6">
      <c r="A232" s="558"/>
      <c r="B232" s="554"/>
      <c r="C232" s="554" t="s">
        <v>724</v>
      </c>
      <c r="D232" s="554"/>
      <c r="E232" s="554"/>
      <c r="F232" s="555"/>
    </row>
    <row r="233" spans="1:6">
      <c r="A233" s="558"/>
      <c r="B233" s="554"/>
      <c r="C233" s="554" t="s">
        <v>725</v>
      </c>
      <c r="D233" s="554"/>
      <c r="E233" s="554"/>
      <c r="F233" s="555"/>
    </row>
    <row r="234" spans="1:6">
      <c r="A234" s="558">
        <v>0.22</v>
      </c>
      <c r="B234" s="554" t="s">
        <v>19</v>
      </c>
      <c r="C234" s="554" t="s">
        <v>726</v>
      </c>
      <c r="D234" s="554">
        <f>F230</f>
        <v>9737.5610000000015</v>
      </c>
      <c r="E234" s="554" t="s">
        <v>19</v>
      </c>
      <c r="F234" s="555">
        <f>D234*A234</f>
        <v>2142.2634200000002</v>
      </c>
    </row>
    <row r="235" spans="1:6">
      <c r="A235" s="558">
        <v>2.9</v>
      </c>
      <c r="B235" s="554" t="s">
        <v>32</v>
      </c>
      <c r="C235" s="554" t="s">
        <v>727</v>
      </c>
      <c r="D235" s="554">
        <f>1168*1.1</f>
        <v>1284.8000000000002</v>
      </c>
      <c r="E235" s="554" t="s">
        <v>32</v>
      </c>
      <c r="F235" s="555">
        <f>D235*A235</f>
        <v>3725.9200000000005</v>
      </c>
    </row>
    <row r="236" spans="1:6">
      <c r="A236" s="558">
        <v>3.7</v>
      </c>
      <c r="B236" s="554" t="s">
        <v>32</v>
      </c>
      <c r="C236" s="554" t="s">
        <v>546</v>
      </c>
      <c r="D236" s="554">
        <f>D229</f>
        <v>679.8</v>
      </c>
      <c r="E236" s="554" t="s">
        <v>32</v>
      </c>
      <c r="F236" s="555">
        <f>D236*A236</f>
        <v>2515.2599999999998</v>
      </c>
    </row>
    <row r="237" spans="1:6">
      <c r="A237" s="558"/>
      <c r="B237" s="554"/>
      <c r="C237" s="554" t="s">
        <v>587</v>
      </c>
      <c r="D237" s="554"/>
      <c r="E237" s="554"/>
      <c r="F237" s="555">
        <f>SUM(F234:F236)</f>
        <v>8383.4434200000014</v>
      </c>
    </row>
    <row r="238" spans="1:6">
      <c r="A238" s="558"/>
      <c r="B238" s="554"/>
      <c r="C238" s="554" t="s">
        <v>728</v>
      </c>
      <c r="D238" s="554"/>
      <c r="E238" s="554"/>
      <c r="F238" s="556">
        <f>F237/10</f>
        <v>838.3443420000001</v>
      </c>
    </row>
    <row r="239" spans="1:6">
      <c r="A239" s="558"/>
      <c r="B239" s="554" t="s">
        <v>729</v>
      </c>
      <c r="C239" s="554" t="s">
        <v>730</v>
      </c>
      <c r="D239" s="554"/>
      <c r="E239" s="554"/>
      <c r="F239" s="555"/>
    </row>
    <row r="240" spans="1:6">
      <c r="A240" s="558">
        <v>7.0000000000000007E-2</v>
      </c>
      <c r="B240" s="554" t="s">
        <v>528</v>
      </c>
      <c r="C240" s="554" t="s">
        <v>731</v>
      </c>
      <c r="D240" s="554">
        <v>1348</v>
      </c>
      <c r="E240" s="554" t="s">
        <v>528</v>
      </c>
      <c r="F240" s="555">
        <v>94.36</v>
      </c>
    </row>
    <row r="241" spans="1:14">
      <c r="A241" s="558">
        <v>1.6</v>
      </c>
      <c r="B241" s="554" t="s">
        <v>544</v>
      </c>
      <c r="C241" s="554" t="s">
        <v>545</v>
      </c>
      <c r="D241" s="554">
        <v>972.4</v>
      </c>
      <c r="E241" s="554" t="s">
        <v>544</v>
      </c>
      <c r="F241" s="555">
        <v>1555.84</v>
      </c>
    </row>
    <row r="242" spans="1:14">
      <c r="A242" s="558">
        <v>0.5</v>
      </c>
      <c r="B242" s="554" t="s">
        <v>544</v>
      </c>
      <c r="C242" s="554" t="s">
        <v>546</v>
      </c>
      <c r="D242" s="554">
        <v>679.8</v>
      </c>
      <c r="E242" s="554" t="s">
        <v>544</v>
      </c>
      <c r="F242" s="555">
        <v>339.9</v>
      </c>
    </row>
    <row r="243" spans="1:14">
      <c r="A243" s="558">
        <v>2.7</v>
      </c>
      <c r="B243" s="554" t="s">
        <v>544</v>
      </c>
      <c r="C243" s="554" t="s">
        <v>547</v>
      </c>
      <c r="D243" s="554">
        <v>557.70000000000005</v>
      </c>
      <c r="E243" s="554" t="s">
        <v>544</v>
      </c>
      <c r="F243" s="555">
        <v>1505.79</v>
      </c>
      <c r="L243" s="148">
        <v>442332</v>
      </c>
      <c r="M243" s="148">
        <v>403920</v>
      </c>
      <c r="N243" s="549">
        <f>L243-M243</f>
        <v>38412</v>
      </c>
    </row>
    <row r="244" spans="1:14">
      <c r="A244" s="558"/>
      <c r="B244" s="554" t="s">
        <v>532</v>
      </c>
      <c r="C244" s="554" t="s">
        <v>732</v>
      </c>
      <c r="D244" s="554" t="s">
        <v>525</v>
      </c>
      <c r="E244" s="554" t="s">
        <v>532</v>
      </c>
      <c r="F244" s="555">
        <v>2.09</v>
      </c>
      <c r="L244" s="148">
        <v>292440</v>
      </c>
      <c r="M244" s="148">
        <v>270000</v>
      </c>
      <c r="N244" s="549">
        <f>L244-M244</f>
        <v>22440</v>
      </c>
    </row>
    <row r="245" spans="1:14">
      <c r="A245" s="558"/>
      <c r="B245" s="554"/>
      <c r="C245" s="554" t="s">
        <v>733</v>
      </c>
      <c r="D245" s="554"/>
      <c r="E245" s="554"/>
      <c r="F245" s="555">
        <v>3497.98</v>
      </c>
      <c r="L245" s="148">
        <v>79924</v>
      </c>
      <c r="M245" s="148">
        <v>75400</v>
      </c>
      <c r="N245" s="549">
        <f>L245-M245</f>
        <v>4524</v>
      </c>
    </row>
    <row r="246" spans="1:14">
      <c r="A246" s="558"/>
      <c r="B246" s="554"/>
      <c r="C246" s="554" t="s">
        <v>588</v>
      </c>
      <c r="D246" s="554"/>
      <c r="E246" s="554"/>
      <c r="F246" s="556">
        <v>34.979999999999997</v>
      </c>
      <c r="K246" s="148">
        <f>1632682.24*2%</f>
        <v>32653.644800000002</v>
      </c>
      <c r="L246" s="148">
        <v>270936</v>
      </c>
      <c r="M246" s="148">
        <v>244240</v>
      </c>
      <c r="N246" s="549">
        <f>L246-M246</f>
        <v>26696</v>
      </c>
    </row>
    <row r="247" spans="1:14">
      <c r="A247" s="558" t="s">
        <v>734</v>
      </c>
      <c r="B247" s="554"/>
      <c r="C247" s="554" t="s">
        <v>735</v>
      </c>
      <c r="D247" s="554"/>
      <c r="E247" s="554"/>
      <c r="F247" s="555"/>
      <c r="K247" s="148">
        <f>K246-16700</f>
        <v>15953.644800000002</v>
      </c>
      <c r="L247" s="148">
        <v>34344</v>
      </c>
      <c r="M247" s="148">
        <v>32400</v>
      </c>
      <c r="N247" s="549">
        <f>L247-M247</f>
        <v>1944</v>
      </c>
    </row>
    <row r="248" spans="1:14">
      <c r="A248" s="558">
        <v>1.34</v>
      </c>
      <c r="B248" s="554" t="s">
        <v>534</v>
      </c>
      <c r="C248" s="554" t="s">
        <v>736</v>
      </c>
      <c r="D248" s="554">
        <v>73.8</v>
      </c>
      <c r="E248" s="554" t="s">
        <v>141</v>
      </c>
      <c r="F248" s="555">
        <v>98.89</v>
      </c>
      <c r="N248" s="549">
        <f>SUM(N243:N247)</f>
        <v>94016</v>
      </c>
    </row>
    <row r="249" spans="1:14">
      <c r="A249" s="558">
        <v>0.5</v>
      </c>
      <c r="B249" s="554" t="s">
        <v>585</v>
      </c>
      <c r="C249" s="554" t="s">
        <v>620</v>
      </c>
      <c r="D249" s="554">
        <v>831.6</v>
      </c>
      <c r="E249" s="554" t="s">
        <v>585</v>
      </c>
      <c r="F249" s="555">
        <v>415.8</v>
      </c>
    </row>
    <row r="250" spans="1:14">
      <c r="A250" s="558">
        <v>0.5</v>
      </c>
      <c r="B250" s="554" t="s">
        <v>585</v>
      </c>
      <c r="C250" s="554" t="s">
        <v>546</v>
      </c>
      <c r="D250" s="554">
        <v>679.8</v>
      </c>
      <c r="E250" s="554" t="s">
        <v>585</v>
      </c>
      <c r="F250" s="555">
        <v>339.9</v>
      </c>
    </row>
    <row r="251" spans="1:14">
      <c r="A251" s="558">
        <v>0.8</v>
      </c>
      <c r="B251" s="554" t="s">
        <v>585</v>
      </c>
      <c r="C251" s="554" t="s">
        <v>547</v>
      </c>
      <c r="D251" s="554">
        <v>557.70000000000005</v>
      </c>
      <c r="E251" s="554" t="s">
        <v>585</v>
      </c>
      <c r="F251" s="555">
        <v>446.16</v>
      </c>
    </row>
    <row r="252" spans="1:14">
      <c r="A252" s="558"/>
      <c r="B252" s="554" t="s">
        <v>532</v>
      </c>
      <c r="C252" s="554" t="s">
        <v>621</v>
      </c>
      <c r="D252" s="554">
        <v>0</v>
      </c>
      <c r="E252" s="554" t="s">
        <v>532</v>
      </c>
      <c r="F252" s="555">
        <v>8.67</v>
      </c>
      <c r="G252" s="148">
        <f>1577310-1457752</f>
        <v>119558</v>
      </c>
    </row>
    <row r="253" spans="1:14">
      <c r="A253" s="558">
        <v>10</v>
      </c>
      <c r="B253" s="554" t="s">
        <v>737</v>
      </c>
      <c r="C253" s="554" t="s">
        <v>738</v>
      </c>
      <c r="D253" s="554">
        <v>4.4000000000000004</v>
      </c>
      <c r="E253" s="554" t="s">
        <v>737</v>
      </c>
      <c r="F253" s="555">
        <v>44</v>
      </c>
      <c r="G253" s="549">
        <f>G252-N247</f>
        <v>117614</v>
      </c>
    </row>
    <row r="254" spans="1:14">
      <c r="A254" s="558"/>
      <c r="B254" s="554" t="s">
        <v>587</v>
      </c>
      <c r="C254" s="554"/>
      <c r="D254" s="554"/>
      <c r="E254" s="554"/>
      <c r="F254" s="568">
        <v>1353.42</v>
      </c>
    </row>
    <row r="255" spans="1:14">
      <c r="A255" s="558"/>
      <c r="B255" s="554"/>
      <c r="C255" s="554"/>
      <c r="D255" s="554"/>
      <c r="E255" s="554"/>
      <c r="F255" s="556">
        <v>135.34</v>
      </c>
    </row>
    <row r="256" spans="1:14">
      <c r="A256" s="561" t="s">
        <v>739</v>
      </c>
      <c r="B256" s="554" t="s">
        <v>740</v>
      </c>
      <c r="C256" s="554" t="s">
        <v>741</v>
      </c>
      <c r="D256" s="554"/>
      <c r="E256" s="554"/>
      <c r="F256" s="555"/>
    </row>
    <row r="257" spans="1:14">
      <c r="A257" s="561"/>
      <c r="B257" s="554"/>
      <c r="C257" s="554" t="s">
        <v>742</v>
      </c>
      <c r="D257" s="554"/>
      <c r="E257" s="554"/>
      <c r="F257" s="555"/>
    </row>
    <row r="258" spans="1:14">
      <c r="A258" s="558">
        <v>1</v>
      </c>
      <c r="B258" s="554" t="s">
        <v>743</v>
      </c>
      <c r="C258" s="554" t="s">
        <v>744</v>
      </c>
      <c r="D258" s="554">
        <v>58000</v>
      </c>
      <c r="E258" s="554" t="s">
        <v>22</v>
      </c>
      <c r="F258" s="555">
        <v>5800</v>
      </c>
      <c r="K258" s="148">
        <v>396</v>
      </c>
      <c r="L258" s="148">
        <v>1020</v>
      </c>
      <c r="M258" s="148">
        <f>K258*L258</f>
        <v>403920</v>
      </c>
    </row>
    <row r="259" spans="1:14">
      <c r="A259" s="561">
        <v>0.01</v>
      </c>
      <c r="B259" s="554" t="s">
        <v>743</v>
      </c>
      <c r="C259" s="554" t="s">
        <v>745</v>
      </c>
      <c r="D259" s="554">
        <v>71428.570000000007</v>
      </c>
      <c r="E259" s="554" t="s">
        <v>22</v>
      </c>
      <c r="F259" s="555">
        <v>71.430000000000007</v>
      </c>
      <c r="K259" s="148">
        <v>12</v>
      </c>
      <c r="L259" s="148">
        <v>22500</v>
      </c>
      <c r="M259" s="148">
        <f t="shared" ref="M259:M264" si="1">K259*L259</f>
        <v>270000</v>
      </c>
    </row>
    <row r="260" spans="1:14">
      <c r="A260" s="561">
        <v>3.5</v>
      </c>
      <c r="B260" s="554" t="s">
        <v>585</v>
      </c>
      <c r="C260" s="554" t="s">
        <v>746</v>
      </c>
      <c r="D260" s="554">
        <v>903.1</v>
      </c>
      <c r="E260" s="554" t="s">
        <v>585</v>
      </c>
      <c r="F260" s="555">
        <v>3160.85</v>
      </c>
      <c r="K260" s="148">
        <v>60</v>
      </c>
      <c r="L260" s="148">
        <v>4487</v>
      </c>
      <c r="M260" s="148">
        <f t="shared" si="1"/>
        <v>269220</v>
      </c>
    </row>
    <row r="261" spans="1:14">
      <c r="A261" s="561"/>
      <c r="B261" s="554" t="s">
        <v>532</v>
      </c>
      <c r="C261" s="554" t="s">
        <v>533</v>
      </c>
      <c r="D261" s="554"/>
      <c r="E261" s="554" t="s">
        <v>532</v>
      </c>
      <c r="F261" s="555">
        <v>0</v>
      </c>
      <c r="K261" s="148">
        <v>26</v>
      </c>
      <c r="L261" s="148">
        <v>2900</v>
      </c>
      <c r="M261" s="148">
        <f t="shared" si="1"/>
        <v>75400</v>
      </c>
    </row>
    <row r="262" spans="1:14">
      <c r="A262" s="558"/>
      <c r="B262" s="554"/>
      <c r="C262" s="554" t="s">
        <v>747</v>
      </c>
      <c r="D262" s="554"/>
      <c r="E262" s="554"/>
      <c r="F262" s="555">
        <v>9032.2800000000007</v>
      </c>
      <c r="K262" s="148">
        <v>26</v>
      </c>
      <c r="L262" s="148">
        <v>3450</v>
      </c>
      <c r="M262" s="148">
        <f t="shared" si="1"/>
        <v>89700</v>
      </c>
    </row>
    <row r="263" spans="1:14">
      <c r="A263" s="558"/>
      <c r="B263" s="554"/>
      <c r="C263" s="554" t="s">
        <v>748</v>
      </c>
      <c r="D263" s="554"/>
      <c r="E263" s="554"/>
      <c r="F263" s="556">
        <v>90322.8</v>
      </c>
      <c r="K263" s="148">
        <v>142</v>
      </c>
      <c r="L263" s="148">
        <v>1720</v>
      </c>
      <c r="M263" s="148">
        <f t="shared" si="1"/>
        <v>244240</v>
      </c>
    </row>
    <row r="264" spans="1:14">
      <c r="A264" s="553">
        <v>52</v>
      </c>
      <c r="B264" s="554" t="s">
        <v>539</v>
      </c>
      <c r="C264" s="554" t="s">
        <v>775</v>
      </c>
      <c r="D264" s="554"/>
      <c r="E264" s="554"/>
      <c r="F264" s="555"/>
      <c r="K264" s="148">
        <v>24</v>
      </c>
      <c r="L264" s="148">
        <v>1350</v>
      </c>
      <c r="M264" s="148">
        <f t="shared" si="1"/>
        <v>32400</v>
      </c>
    </row>
    <row r="265" spans="1:14">
      <c r="A265" s="553"/>
      <c r="B265" s="554"/>
      <c r="C265" s="554" t="s">
        <v>749</v>
      </c>
      <c r="D265" s="554"/>
      <c r="E265" s="554"/>
      <c r="F265" s="555"/>
      <c r="M265" s="148">
        <f>SUM(M258:M264)</f>
        <v>1384880</v>
      </c>
    </row>
    <row r="266" spans="1:14">
      <c r="A266" s="553"/>
      <c r="B266" s="554"/>
      <c r="C266" s="554" t="s">
        <v>750</v>
      </c>
      <c r="D266" s="554"/>
      <c r="E266" s="554"/>
      <c r="F266" s="555"/>
    </row>
    <row r="267" spans="1:14">
      <c r="A267" s="553"/>
      <c r="B267" s="554"/>
      <c r="C267" s="554" t="s">
        <v>751</v>
      </c>
      <c r="D267" s="554"/>
      <c r="E267" s="554"/>
      <c r="F267" s="555"/>
    </row>
    <row r="268" spans="1:14">
      <c r="A268" s="553"/>
      <c r="B268" s="554"/>
      <c r="C268" s="554" t="s">
        <v>752</v>
      </c>
      <c r="D268" s="554"/>
      <c r="E268" s="554"/>
      <c r="F268" s="555"/>
    </row>
    <row r="269" spans="1:14">
      <c r="A269" s="553"/>
      <c r="B269" s="554"/>
      <c r="C269" s="554" t="s">
        <v>753</v>
      </c>
      <c r="D269" s="554"/>
      <c r="E269" s="554"/>
      <c r="F269" s="555"/>
    </row>
    <row r="270" spans="1:14">
      <c r="A270" s="553"/>
      <c r="B270" s="554"/>
      <c r="C270" s="554" t="s">
        <v>754</v>
      </c>
      <c r="D270" s="554"/>
      <c r="E270" s="554"/>
      <c r="F270" s="555"/>
      <c r="L270" s="148">
        <v>293250</v>
      </c>
      <c r="M270" s="148">
        <v>269100</v>
      </c>
      <c r="N270" s="148">
        <f>L270-M270</f>
        <v>24150</v>
      </c>
    </row>
    <row r="271" spans="1:14">
      <c r="A271" s="553"/>
      <c r="B271" s="554"/>
      <c r="C271" s="554" t="s">
        <v>755</v>
      </c>
      <c r="D271" s="554"/>
      <c r="E271" s="554"/>
      <c r="F271" s="555"/>
      <c r="L271" s="148">
        <v>1000692</v>
      </c>
      <c r="M271" s="148">
        <v>925452</v>
      </c>
      <c r="N271" s="148">
        <f>L271-M271</f>
        <v>75240</v>
      </c>
    </row>
    <row r="272" spans="1:14">
      <c r="A272" s="553"/>
      <c r="B272" s="554"/>
      <c r="C272" s="554" t="s">
        <v>554</v>
      </c>
      <c r="D272" s="554" t="s">
        <v>554</v>
      </c>
      <c r="E272" s="554"/>
      <c r="F272" s="555"/>
      <c r="H272" s="148">
        <v>1725</v>
      </c>
      <c r="I272" s="148">
        <v>156</v>
      </c>
      <c r="J272" s="148">
        <f>H272*I272</f>
        <v>269100</v>
      </c>
      <c r="N272" s="148">
        <f>SUM(N270:N271)</f>
        <v>99390</v>
      </c>
    </row>
    <row r="273" spans="1:12">
      <c r="A273" s="553"/>
      <c r="B273" s="554" t="s">
        <v>539</v>
      </c>
      <c r="C273" s="554" t="s">
        <v>756</v>
      </c>
      <c r="D273" s="554"/>
      <c r="E273" s="554"/>
      <c r="F273" s="555"/>
      <c r="H273" s="148">
        <v>3762</v>
      </c>
      <c r="I273" s="148">
        <v>246</v>
      </c>
      <c r="J273" s="148">
        <f>H273*I273</f>
        <v>925452</v>
      </c>
    </row>
    <row r="274" spans="1:12">
      <c r="A274" s="553"/>
      <c r="B274" s="554"/>
      <c r="C274" s="554" t="s">
        <v>757</v>
      </c>
      <c r="D274" s="554"/>
      <c r="E274" s="554"/>
      <c r="F274" s="555" t="s">
        <v>758</v>
      </c>
      <c r="J274" s="148">
        <f>SUM(J272:J273)</f>
        <v>1194552</v>
      </c>
      <c r="L274" s="148">
        <f>1293942-1194552</f>
        <v>99390</v>
      </c>
    </row>
    <row r="275" spans="1:12">
      <c r="A275" s="553"/>
      <c r="B275" s="554" t="s">
        <v>690</v>
      </c>
      <c r="C275" s="554" t="s">
        <v>766</v>
      </c>
      <c r="D275" s="554"/>
      <c r="E275" s="554"/>
      <c r="F275" s="555" t="s">
        <v>759</v>
      </c>
    </row>
    <row r="276" spans="1:12">
      <c r="A276" s="553"/>
      <c r="B276" s="554"/>
      <c r="C276" s="554" t="s">
        <v>534</v>
      </c>
      <c r="D276" s="554"/>
      <c r="E276" s="554"/>
      <c r="F276" s="555"/>
    </row>
    <row r="277" spans="1:12">
      <c r="A277" s="553">
        <v>1</v>
      </c>
      <c r="B277" s="554" t="s">
        <v>40</v>
      </c>
      <c r="C277" s="554" t="s">
        <v>767</v>
      </c>
      <c r="D277" s="554">
        <v>61.2</v>
      </c>
      <c r="E277" s="554" t="s">
        <v>40</v>
      </c>
      <c r="F277" s="555">
        <f>A277*D277</f>
        <v>61.2</v>
      </c>
    </row>
    <row r="278" spans="1:12">
      <c r="A278" s="553">
        <v>1</v>
      </c>
      <c r="B278" s="554" t="s">
        <v>532</v>
      </c>
      <c r="C278" s="554" t="s">
        <v>769</v>
      </c>
      <c r="D278" s="554">
        <f>D277*70%</f>
        <v>42.839999999999996</v>
      </c>
      <c r="E278" s="554" t="s">
        <v>532</v>
      </c>
      <c r="F278" s="555">
        <f>A278*D278</f>
        <v>42.839999999999996</v>
      </c>
      <c r="K278" s="148">
        <f>1337898.24*2%</f>
        <v>26757.964800000002</v>
      </c>
    </row>
    <row r="279" spans="1:12">
      <c r="A279" s="553">
        <v>1</v>
      </c>
      <c r="B279" s="554" t="s">
        <v>40</v>
      </c>
      <c r="C279" s="554" t="s">
        <v>760</v>
      </c>
      <c r="D279" s="554">
        <v>191.75</v>
      </c>
      <c r="E279" s="554" t="s">
        <v>40</v>
      </c>
      <c r="F279" s="555">
        <f>A279*D279</f>
        <v>191.75</v>
      </c>
      <c r="K279" s="148">
        <f>K278-13700</f>
        <v>13057.964800000002</v>
      </c>
    </row>
    <row r="280" spans="1:12">
      <c r="A280" s="553"/>
      <c r="B280" s="554"/>
      <c r="C280" s="554" t="s">
        <v>761</v>
      </c>
      <c r="D280" s="554"/>
      <c r="E280" s="554"/>
      <c r="F280" s="556">
        <f>SUM(F277:F279)</f>
        <v>295.78999999999996</v>
      </c>
    </row>
    <row r="281" spans="1:12">
      <c r="A281" s="553"/>
      <c r="B281" s="554" t="s">
        <v>688</v>
      </c>
      <c r="C281" s="554" t="s">
        <v>768</v>
      </c>
      <c r="D281" s="554"/>
      <c r="E281" s="554"/>
      <c r="F281" s="555" t="s">
        <v>762</v>
      </c>
    </row>
    <row r="282" spans="1:12">
      <c r="A282" s="553"/>
      <c r="B282" s="554"/>
      <c r="C282" s="554" t="s">
        <v>534</v>
      </c>
      <c r="D282" s="554"/>
      <c r="E282" s="554"/>
      <c r="F282" s="555" t="s">
        <v>763</v>
      </c>
    </row>
    <row r="283" spans="1:12">
      <c r="A283" s="553">
        <v>1</v>
      </c>
      <c r="B283" s="554" t="s">
        <v>40</v>
      </c>
      <c r="C283" s="554" t="s">
        <v>770</v>
      </c>
      <c r="D283" s="554">
        <v>88.8</v>
      </c>
      <c r="E283" s="554" t="s">
        <v>40</v>
      </c>
      <c r="F283" s="555">
        <f>A283*D283</f>
        <v>88.8</v>
      </c>
    </row>
    <row r="284" spans="1:12">
      <c r="A284" s="553">
        <v>1</v>
      </c>
      <c r="B284" s="554" t="s">
        <v>532</v>
      </c>
      <c r="C284" s="554" t="s">
        <v>771</v>
      </c>
      <c r="D284" s="554">
        <f>D283*40%</f>
        <v>35.520000000000003</v>
      </c>
      <c r="E284" s="554" t="s">
        <v>532</v>
      </c>
      <c r="F284" s="555">
        <f>A284*D284</f>
        <v>35.520000000000003</v>
      </c>
    </row>
    <row r="285" spans="1:12">
      <c r="A285" s="553">
        <v>1</v>
      </c>
      <c r="B285" s="554" t="s">
        <v>40</v>
      </c>
      <c r="C285" s="554" t="s">
        <v>760</v>
      </c>
      <c r="D285" s="554">
        <v>191.73</v>
      </c>
      <c r="E285" s="554" t="s">
        <v>40</v>
      </c>
      <c r="F285" s="555">
        <f>A285*D285</f>
        <v>191.73</v>
      </c>
    </row>
    <row r="286" spans="1:12">
      <c r="A286" s="553"/>
      <c r="B286" s="554"/>
      <c r="C286" s="554" t="s">
        <v>761</v>
      </c>
      <c r="D286" s="554"/>
      <c r="E286" s="554"/>
      <c r="F286" s="556">
        <f>SUM(F283:F285)</f>
        <v>316.04999999999995</v>
      </c>
    </row>
    <row r="287" spans="1:12">
      <c r="A287" s="553"/>
      <c r="B287" s="554"/>
      <c r="C287" s="554"/>
      <c r="D287" s="554" t="s">
        <v>525</v>
      </c>
      <c r="E287" s="554"/>
      <c r="F287" s="555" t="s">
        <v>554</v>
      </c>
    </row>
    <row r="288" spans="1:12">
      <c r="A288" s="553"/>
      <c r="B288" s="554" t="s">
        <v>740</v>
      </c>
      <c r="C288" s="554" t="s">
        <v>772</v>
      </c>
      <c r="D288" s="554"/>
      <c r="E288" s="554"/>
      <c r="F288" s="555" t="s">
        <v>764</v>
      </c>
    </row>
    <row r="289" spans="1:6" ht="9" customHeight="1">
      <c r="A289" s="553"/>
      <c r="B289" s="554"/>
      <c r="C289" s="554" t="s">
        <v>534</v>
      </c>
      <c r="D289" s="554"/>
      <c r="E289" s="554"/>
      <c r="F289" s="555" t="s">
        <v>765</v>
      </c>
    </row>
    <row r="290" spans="1:6">
      <c r="A290" s="553">
        <v>1</v>
      </c>
      <c r="B290" s="554" t="s">
        <v>40</v>
      </c>
      <c r="C290" s="554" t="s">
        <v>773</v>
      </c>
      <c r="D290" s="554">
        <v>120.5</v>
      </c>
      <c r="E290" s="554" t="s">
        <v>40</v>
      </c>
      <c r="F290" s="555">
        <f>A290*D290</f>
        <v>120.5</v>
      </c>
    </row>
    <row r="291" spans="1:6">
      <c r="A291" s="553">
        <v>1</v>
      </c>
      <c r="B291" s="554" t="s">
        <v>532</v>
      </c>
      <c r="C291" s="554" t="s">
        <v>774</v>
      </c>
      <c r="D291" s="554">
        <f>D290*20%</f>
        <v>24.1</v>
      </c>
      <c r="E291" s="554" t="s">
        <v>532</v>
      </c>
      <c r="F291" s="555">
        <f>A291*D291</f>
        <v>24.1</v>
      </c>
    </row>
    <row r="292" spans="1:6">
      <c r="A292" s="553">
        <v>1</v>
      </c>
      <c r="B292" s="554" t="s">
        <v>40</v>
      </c>
      <c r="C292" s="554" t="s">
        <v>760</v>
      </c>
      <c r="D292" s="554">
        <v>195.94</v>
      </c>
      <c r="E292" s="554" t="s">
        <v>40</v>
      </c>
      <c r="F292" s="555">
        <f>A292*D292</f>
        <v>195.94</v>
      </c>
    </row>
    <row r="293" spans="1:6">
      <c r="A293" s="553"/>
      <c r="B293" s="554"/>
      <c r="C293" s="554" t="s">
        <v>761</v>
      </c>
      <c r="D293" s="554"/>
      <c r="E293" s="554"/>
      <c r="F293" s="556">
        <f>SUM(F290:F292)</f>
        <v>340.53999999999996</v>
      </c>
    </row>
    <row r="294" spans="1:6">
      <c r="A294" s="553"/>
      <c r="B294" s="554" t="s">
        <v>539</v>
      </c>
      <c r="C294" s="554" t="s">
        <v>776</v>
      </c>
      <c r="D294" s="554"/>
      <c r="E294" s="554"/>
      <c r="F294" s="555"/>
    </row>
    <row r="295" spans="1:6">
      <c r="A295" s="553"/>
      <c r="B295" s="554"/>
      <c r="C295" s="554" t="s">
        <v>787</v>
      </c>
      <c r="D295" s="554"/>
      <c r="E295" s="554"/>
      <c r="F295" s="555" t="s">
        <v>777</v>
      </c>
    </row>
    <row r="296" spans="1:6">
      <c r="A296" s="553"/>
      <c r="B296" s="554"/>
      <c r="C296" s="554" t="s">
        <v>778</v>
      </c>
      <c r="D296" s="554"/>
      <c r="E296" s="554"/>
      <c r="F296" s="555" t="s">
        <v>779</v>
      </c>
    </row>
    <row r="297" spans="1:6">
      <c r="A297" s="553"/>
      <c r="B297" s="554"/>
      <c r="C297" s="554" t="s">
        <v>780</v>
      </c>
      <c r="D297" s="554"/>
      <c r="E297" s="554"/>
      <c r="F297" s="555"/>
    </row>
    <row r="298" spans="1:6">
      <c r="A298" s="553">
        <v>1</v>
      </c>
      <c r="B298" s="554" t="s">
        <v>544</v>
      </c>
      <c r="C298" s="554" t="s">
        <v>781</v>
      </c>
      <c r="D298" s="554">
        <v>1672</v>
      </c>
      <c r="E298" s="554" t="s">
        <v>544</v>
      </c>
      <c r="F298" s="555">
        <v>1672</v>
      </c>
    </row>
    <row r="299" spans="1:6">
      <c r="A299" s="553">
        <v>1</v>
      </c>
      <c r="B299" s="554" t="s">
        <v>544</v>
      </c>
      <c r="C299" s="554" t="s">
        <v>782</v>
      </c>
      <c r="D299" s="554">
        <v>-169</v>
      </c>
      <c r="E299" s="554" t="s">
        <v>544</v>
      </c>
      <c r="F299" s="555">
        <v>-169</v>
      </c>
    </row>
    <row r="300" spans="1:6">
      <c r="A300" s="553">
        <v>1</v>
      </c>
      <c r="B300" s="554" t="s">
        <v>544</v>
      </c>
      <c r="C300" s="554" t="s">
        <v>783</v>
      </c>
      <c r="D300" s="554">
        <v>250</v>
      </c>
      <c r="E300" s="554" t="s">
        <v>544</v>
      </c>
      <c r="F300" s="555">
        <v>250</v>
      </c>
    </row>
    <row r="301" spans="1:6">
      <c r="A301" s="553">
        <v>0.5</v>
      </c>
      <c r="B301" s="554" t="s">
        <v>544</v>
      </c>
      <c r="C301" s="554" t="s">
        <v>784</v>
      </c>
      <c r="D301" s="554">
        <v>903.1</v>
      </c>
      <c r="E301" s="554" t="s">
        <v>544</v>
      </c>
      <c r="F301" s="555">
        <v>451.55</v>
      </c>
    </row>
    <row r="302" spans="1:6">
      <c r="A302" s="553">
        <v>1</v>
      </c>
      <c r="B302" s="554" t="s">
        <v>544</v>
      </c>
      <c r="C302" s="554" t="s">
        <v>546</v>
      </c>
      <c r="D302" s="554">
        <v>679.8</v>
      </c>
      <c r="E302" s="554" t="s">
        <v>544</v>
      </c>
      <c r="F302" s="555">
        <v>679.8</v>
      </c>
    </row>
    <row r="303" spans="1:6">
      <c r="A303" s="553">
        <v>0.5</v>
      </c>
      <c r="B303" s="554" t="s">
        <v>544</v>
      </c>
      <c r="C303" s="554" t="s">
        <v>552</v>
      </c>
      <c r="D303" s="554">
        <v>1041.7</v>
      </c>
      <c r="E303" s="554" t="s">
        <v>544</v>
      </c>
      <c r="F303" s="555">
        <v>520.85</v>
      </c>
    </row>
    <row r="304" spans="1:6">
      <c r="A304" s="553"/>
      <c r="B304" s="554" t="s">
        <v>532</v>
      </c>
      <c r="C304" s="554" t="s">
        <v>785</v>
      </c>
      <c r="D304" s="554"/>
      <c r="E304" s="554" t="s">
        <v>532</v>
      </c>
      <c r="F304" s="555">
        <v>0.82</v>
      </c>
    </row>
    <row r="305" spans="1:6">
      <c r="A305" s="553"/>
      <c r="B305" s="554"/>
      <c r="C305" s="554" t="s">
        <v>786</v>
      </c>
      <c r="D305" s="554"/>
      <c r="E305" s="554"/>
      <c r="F305" s="556">
        <v>3406.02</v>
      </c>
    </row>
    <row r="306" spans="1:6">
      <c r="A306" s="557">
        <v>57</v>
      </c>
      <c r="B306" s="554" t="s">
        <v>539</v>
      </c>
      <c r="C306" s="554" t="s">
        <v>798</v>
      </c>
      <c r="D306" s="554"/>
      <c r="E306" s="554"/>
      <c r="F306" s="555"/>
    </row>
    <row r="307" spans="1:6">
      <c r="A307" s="558"/>
      <c r="B307" s="554"/>
      <c r="C307" s="554" t="s">
        <v>788</v>
      </c>
      <c r="D307" s="554"/>
      <c r="E307" s="554"/>
      <c r="F307" s="555"/>
    </row>
    <row r="308" spans="1:6">
      <c r="A308" s="558"/>
      <c r="B308" s="554"/>
      <c r="C308" s="554" t="s">
        <v>789</v>
      </c>
      <c r="D308" s="554"/>
      <c r="E308" s="554"/>
      <c r="F308" s="555"/>
    </row>
    <row r="309" spans="1:6">
      <c r="A309" s="558"/>
      <c r="B309" s="554"/>
      <c r="C309" s="554" t="s">
        <v>534</v>
      </c>
      <c r="D309" s="554" t="s">
        <v>790</v>
      </c>
      <c r="E309" s="554"/>
      <c r="F309" s="555" t="s">
        <v>791</v>
      </c>
    </row>
    <row r="310" spans="1:6">
      <c r="A310" s="558">
        <v>1</v>
      </c>
      <c r="B310" s="554" t="s">
        <v>792</v>
      </c>
      <c r="C310" s="554" t="s">
        <v>793</v>
      </c>
      <c r="D310" s="554">
        <v>3090</v>
      </c>
      <c r="E310" s="554" t="s">
        <v>792</v>
      </c>
      <c r="F310" s="555">
        <v>3090</v>
      </c>
    </row>
    <row r="311" spans="1:6">
      <c r="A311" s="558"/>
      <c r="B311" s="554"/>
      <c r="C311" s="554" t="s">
        <v>794</v>
      </c>
      <c r="D311" s="554"/>
      <c r="E311" s="554"/>
      <c r="F311" s="555"/>
    </row>
    <row r="312" spans="1:6">
      <c r="A312" s="558">
        <v>1</v>
      </c>
      <c r="B312" s="554" t="s">
        <v>544</v>
      </c>
      <c r="C312" s="554" t="s">
        <v>552</v>
      </c>
      <c r="D312" s="554">
        <v>1041.7</v>
      </c>
      <c r="E312" s="554" t="s">
        <v>544</v>
      </c>
      <c r="F312" s="555">
        <v>1041.7</v>
      </c>
    </row>
    <row r="313" spans="1:6">
      <c r="A313" s="558">
        <v>2</v>
      </c>
      <c r="B313" s="554" t="s">
        <v>544</v>
      </c>
      <c r="C313" s="554" t="s">
        <v>784</v>
      </c>
      <c r="D313" s="554">
        <v>903.1</v>
      </c>
      <c r="E313" s="554" t="s">
        <v>544</v>
      </c>
      <c r="F313" s="555">
        <v>1806.2</v>
      </c>
    </row>
    <row r="314" spans="1:6">
      <c r="A314" s="558">
        <v>1</v>
      </c>
      <c r="B314" s="554" t="s">
        <v>544</v>
      </c>
      <c r="C314" s="554" t="s">
        <v>547</v>
      </c>
      <c r="D314" s="554">
        <v>557.70000000000005</v>
      </c>
      <c r="E314" s="554" t="s">
        <v>544</v>
      </c>
      <c r="F314" s="555">
        <v>557.70000000000005</v>
      </c>
    </row>
    <row r="315" spans="1:6">
      <c r="A315" s="558"/>
      <c r="B315" s="554"/>
      <c r="C315" s="554" t="s">
        <v>795</v>
      </c>
      <c r="D315" s="554">
        <v>0</v>
      </c>
      <c r="E315" s="554"/>
      <c r="F315" s="555"/>
    </row>
    <row r="316" spans="1:6">
      <c r="A316" s="558">
        <v>0.5</v>
      </c>
      <c r="B316" s="554" t="s">
        <v>544</v>
      </c>
      <c r="C316" s="554" t="s">
        <v>784</v>
      </c>
      <c r="D316" s="554">
        <v>903.1</v>
      </c>
      <c r="E316" s="554" t="s">
        <v>544</v>
      </c>
      <c r="F316" s="555">
        <v>451.55</v>
      </c>
    </row>
    <row r="317" spans="1:6">
      <c r="A317" s="558">
        <v>0.5</v>
      </c>
      <c r="B317" s="554" t="s">
        <v>544</v>
      </c>
      <c r="C317" s="554" t="s">
        <v>546</v>
      </c>
      <c r="D317" s="554">
        <v>679.8</v>
      </c>
      <c r="E317" s="554" t="s">
        <v>544</v>
      </c>
      <c r="F317" s="555">
        <v>339.9</v>
      </c>
    </row>
    <row r="318" spans="1:6">
      <c r="A318" s="558"/>
      <c r="B318" s="554"/>
      <c r="C318" s="554" t="s">
        <v>796</v>
      </c>
      <c r="D318" s="554"/>
      <c r="E318" s="554"/>
      <c r="F318" s="555">
        <v>-164</v>
      </c>
    </row>
    <row r="319" spans="1:6">
      <c r="A319" s="558"/>
      <c r="B319" s="554"/>
      <c r="C319" s="554" t="s">
        <v>797</v>
      </c>
      <c r="D319" s="554"/>
      <c r="E319" s="554"/>
      <c r="F319" s="555">
        <v>134.1</v>
      </c>
    </row>
    <row r="320" spans="1:6">
      <c r="A320" s="558"/>
      <c r="B320" s="554" t="s">
        <v>532</v>
      </c>
      <c r="C320" s="554" t="s">
        <v>533</v>
      </c>
      <c r="D320" s="554"/>
      <c r="E320" s="554" t="s">
        <v>532</v>
      </c>
      <c r="F320" s="555">
        <v>0.7</v>
      </c>
    </row>
    <row r="321" spans="1:7">
      <c r="A321" s="558"/>
      <c r="B321" s="554"/>
      <c r="C321" s="554" t="s">
        <v>786</v>
      </c>
      <c r="D321" s="554"/>
      <c r="E321" s="554"/>
      <c r="F321" s="556">
        <v>7257.85</v>
      </c>
    </row>
    <row r="322" spans="1:7">
      <c r="A322" s="553"/>
      <c r="B322" s="554" t="s">
        <v>539</v>
      </c>
      <c r="C322" s="554" t="s">
        <v>799</v>
      </c>
      <c r="D322" s="554"/>
      <c r="E322" s="554"/>
      <c r="F322" s="555"/>
      <c r="G322" s="548"/>
    </row>
    <row r="323" spans="1:7">
      <c r="A323" s="553"/>
      <c r="B323" s="554"/>
      <c r="C323" s="554" t="s">
        <v>800</v>
      </c>
      <c r="D323" s="554"/>
      <c r="E323" s="554"/>
      <c r="F323" s="555"/>
      <c r="G323" s="548"/>
    </row>
    <row r="324" spans="1:7">
      <c r="A324" s="553"/>
      <c r="B324" s="554"/>
      <c r="C324" s="554" t="s">
        <v>801</v>
      </c>
      <c r="D324" s="554"/>
      <c r="E324" s="554"/>
      <c r="F324" s="555"/>
      <c r="G324" s="548"/>
    </row>
    <row r="325" spans="1:7">
      <c r="A325" s="553"/>
      <c r="B325" s="554" t="s">
        <v>560</v>
      </c>
      <c r="C325" s="554" t="s">
        <v>802</v>
      </c>
      <c r="D325" s="554"/>
      <c r="E325" s="554"/>
      <c r="F325" s="555"/>
      <c r="G325" s="548"/>
    </row>
    <row r="326" spans="1:7">
      <c r="A326" s="553">
        <v>18.899999999999999</v>
      </c>
      <c r="B326" s="554" t="s">
        <v>528</v>
      </c>
      <c r="C326" s="554" t="s">
        <v>803</v>
      </c>
      <c r="D326" s="554">
        <v>233.76</v>
      </c>
      <c r="E326" s="554" t="s">
        <v>528</v>
      </c>
      <c r="F326" s="555">
        <v>4418.0600000000004</v>
      </c>
      <c r="G326" s="548"/>
    </row>
    <row r="327" spans="1:7">
      <c r="A327" s="553">
        <v>18.63</v>
      </c>
      <c r="B327" s="554" t="s">
        <v>528</v>
      </c>
      <c r="C327" s="554" t="s">
        <v>804</v>
      </c>
      <c r="D327" s="554">
        <v>40.65</v>
      </c>
      <c r="E327" s="554" t="s">
        <v>528</v>
      </c>
      <c r="F327" s="555">
        <f>D327*A327</f>
        <v>757.30949999999996</v>
      </c>
      <c r="G327" s="548"/>
    </row>
    <row r="328" spans="1:7">
      <c r="A328" s="553">
        <v>30</v>
      </c>
      <c r="B328" s="554" t="s">
        <v>678</v>
      </c>
      <c r="C328" s="554" t="s">
        <v>805</v>
      </c>
      <c r="D328" s="554">
        <v>277</v>
      </c>
      <c r="E328" s="554" t="s">
        <v>678</v>
      </c>
      <c r="F328" s="555">
        <v>8310</v>
      </c>
      <c r="G328" s="548"/>
    </row>
    <row r="329" spans="1:7">
      <c r="A329" s="553">
        <v>30</v>
      </c>
      <c r="B329" s="554" t="s">
        <v>678</v>
      </c>
      <c r="C329" s="554" t="s">
        <v>806</v>
      </c>
      <c r="D329" s="554">
        <v>17.399999999999999</v>
      </c>
      <c r="E329" s="554" t="s">
        <v>678</v>
      </c>
      <c r="F329" s="555">
        <v>522</v>
      </c>
      <c r="G329" s="548"/>
    </row>
    <row r="330" spans="1:7">
      <c r="A330" s="553"/>
      <c r="B330" s="554"/>
      <c r="C330" s="554" t="s">
        <v>807</v>
      </c>
      <c r="D330" s="554"/>
      <c r="E330" s="554"/>
      <c r="F330" s="555"/>
      <c r="G330" s="548"/>
    </row>
    <row r="331" spans="1:7">
      <c r="A331" s="553"/>
      <c r="B331" s="554"/>
      <c r="C331" s="554" t="s">
        <v>808</v>
      </c>
      <c r="D331" s="554"/>
      <c r="E331" s="554"/>
      <c r="F331" s="555"/>
      <c r="G331" s="548"/>
    </row>
    <row r="332" spans="1:7">
      <c r="A332" s="553"/>
      <c r="B332" s="554"/>
      <c r="C332" s="554" t="s">
        <v>809</v>
      </c>
      <c r="D332" s="554"/>
      <c r="E332" s="554"/>
      <c r="F332" s="555"/>
      <c r="G332" s="548"/>
    </row>
    <row r="333" spans="1:7">
      <c r="A333" s="553"/>
      <c r="B333" s="554"/>
      <c r="C333" s="554" t="s">
        <v>810</v>
      </c>
      <c r="D333" s="554"/>
      <c r="E333" s="554"/>
      <c r="F333" s="555"/>
      <c r="G333" s="548"/>
    </row>
    <row r="334" spans="1:7">
      <c r="A334" s="553">
        <v>5</v>
      </c>
      <c r="B334" s="554" t="s">
        <v>585</v>
      </c>
      <c r="C334" s="554" t="s">
        <v>811</v>
      </c>
      <c r="D334" s="554">
        <v>44.9</v>
      </c>
      <c r="E334" s="554" t="s">
        <v>585</v>
      </c>
      <c r="F334" s="555">
        <f>D334*A334</f>
        <v>224.5</v>
      </c>
      <c r="G334" s="548"/>
    </row>
    <row r="335" spans="1:7">
      <c r="A335" s="553">
        <v>1</v>
      </c>
      <c r="B335" s="554" t="s">
        <v>532</v>
      </c>
      <c r="C335" s="554" t="s">
        <v>812</v>
      </c>
      <c r="D335" s="554">
        <v>12.1</v>
      </c>
      <c r="E335" s="554" t="s">
        <v>532</v>
      </c>
      <c r="F335" s="555">
        <v>12.1</v>
      </c>
      <c r="G335" s="548"/>
    </row>
    <row r="336" spans="1:7">
      <c r="A336" s="553"/>
      <c r="B336" s="554" t="s">
        <v>532</v>
      </c>
      <c r="C336" s="554" t="s">
        <v>533</v>
      </c>
      <c r="D336" s="554"/>
      <c r="E336" s="554" t="s">
        <v>532</v>
      </c>
      <c r="F336" s="555">
        <v>17.100000000000001</v>
      </c>
      <c r="G336" s="548"/>
    </row>
    <row r="337" spans="1:7">
      <c r="A337" s="553"/>
      <c r="B337" s="554"/>
      <c r="C337" s="554" t="s">
        <v>813</v>
      </c>
      <c r="D337" s="554"/>
      <c r="E337" s="554"/>
      <c r="F337" s="555">
        <f>SUM(F326:F336)</f>
        <v>14261.069500000001</v>
      </c>
      <c r="G337" s="548"/>
    </row>
    <row r="338" spans="1:7">
      <c r="A338" s="553"/>
      <c r="B338" s="554"/>
      <c r="C338" s="554" t="s">
        <v>814</v>
      </c>
      <c r="D338" s="554"/>
      <c r="E338" s="554"/>
      <c r="F338" s="556">
        <f>F337/30</f>
        <v>475.3689833333334</v>
      </c>
      <c r="G338" s="548"/>
    </row>
    <row r="339" spans="1:7" ht="57" customHeight="1">
      <c r="A339" s="558" t="s">
        <v>815</v>
      </c>
      <c r="B339" s="698" t="s">
        <v>816</v>
      </c>
      <c r="C339" s="698"/>
      <c r="D339" s="698"/>
      <c r="E339" s="698"/>
      <c r="F339" s="699"/>
      <c r="G339" s="548"/>
    </row>
    <row r="340" spans="1:7">
      <c r="A340" s="558">
        <v>90</v>
      </c>
      <c r="B340" s="554" t="s">
        <v>40</v>
      </c>
      <c r="C340" s="554" t="s">
        <v>817</v>
      </c>
      <c r="D340" s="554">
        <v>16.55</v>
      </c>
      <c r="E340" s="554" t="s">
        <v>818</v>
      </c>
      <c r="F340" s="555">
        <v>1489.5</v>
      </c>
    </row>
    <row r="341" spans="1:7">
      <c r="A341" s="558">
        <v>45</v>
      </c>
      <c r="B341" s="554" t="s">
        <v>40</v>
      </c>
      <c r="C341" s="554" t="s">
        <v>819</v>
      </c>
      <c r="D341" s="554">
        <v>20</v>
      </c>
      <c r="E341" s="554" t="s">
        <v>40</v>
      </c>
      <c r="F341" s="555">
        <v>900</v>
      </c>
    </row>
    <row r="342" spans="1:7">
      <c r="A342" s="558">
        <v>20</v>
      </c>
      <c r="B342" s="554" t="s">
        <v>144</v>
      </c>
      <c r="C342" s="554" t="s">
        <v>820</v>
      </c>
      <c r="D342" s="554">
        <v>3.15</v>
      </c>
      <c r="E342" s="554" t="s">
        <v>821</v>
      </c>
      <c r="F342" s="555">
        <v>63</v>
      </c>
    </row>
    <row r="343" spans="1:7">
      <c r="A343" s="558">
        <v>10</v>
      </c>
      <c r="B343" s="554" t="s">
        <v>144</v>
      </c>
      <c r="C343" s="554" t="s">
        <v>822</v>
      </c>
      <c r="D343" s="554">
        <v>1.34</v>
      </c>
      <c r="E343" s="554" t="s">
        <v>821</v>
      </c>
      <c r="F343" s="555">
        <v>13.4</v>
      </c>
    </row>
    <row r="344" spans="1:7">
      <c r="A344" s="558">
        <v>1</v>
      </c>
      <c r="B344" s="554" t="s">
        <v>144</v>
      </c>
      <c r="C344" s="554" t="s">
        <v>823</v>
      </c>
      <c r="D344" s="554">
        <v>58</v>
      </c>
      <c r="E344" s="554" t="s">
        <v>144</v>
      </c>
      <c r="F344" s="555">
        <v>58</v>
      </c>
    </row>
    <row r="345" spans="1:7">
      <c r="A345" s="561">
        <v>1.4999999999999999E-2</v>
      </c>
      <c r="B345" s="554" t="s">
        <v>12</v>
      </c>
      <c r="C345" s="554" t="s">
        <v>824</v>
      </c>
      <c r="D345" s="554">
        <v>661</v>
      </c>
      <c r="E345" s="554" t="s">
        <v>12</v>
      </c>
      <c r="F345" s="555">
        <v>9.92</v>
      </c>
    </row>
    <row r="346" spans="1:7">
      <c r="A346" s="558">
        <v>15</v>
      </c>
      <c r="B346" s="554" t="s">
        <v>144</v>
      </c>
      <c r="C346" s="554" t="s">
        <v>825</v>
      </c>
      <c r="D346" s="554">
        <v>40.31</v>
      </c>
      <c r="E346" s="554" t="s">
        <v>144</v>
      </c>
      <c r="F346" s="555">
        <v>604.65</v>
      </c>
    </row>
    <row r="347" spans="1:7">
      <c r="A347" s="558">
        <v>15</v>
      </c>
      <c r="B347" s="554" t="s">
        <v>144</v>
      </c>
      <c r="C347" s="554" t="s">
        <v>823</v>
      </c>
      <c r="D347" s="554">
        <v>58</v>
      </c>
      <c r="E347" s="554" t="s">
        <v>144</v>
      </c>
      <c r="F347" s="555">
        <v>870</v>
      </c>
    </row>
    <row r="348" spans="1:7">
      <c r="A348" s="561">
        <v>0.22500000000000001</v>
      </c>
      <c r="B348" s="554" t="s">
        <v>12</v>
      </c>
      <c r="C348" s="554" t="s">
        <v>826</v>
      </c>
      <c r="D348" s="554">
        <v>661</v>
      </c>
      <c r="E348" s="554" t="s">
        <v>827</v>
      </c>
      <c r="F348" s="555">
        <v>148.72999999999999</v>
      </c>
    </row>
    <row r="349" spans="1:7">
      <c r="A349" s="558">
        <v>1.25</v>
      </c>
      <c r="B349" s="554" t="s">
        <v>828</v>
      </c>
      <c r="C349" s="554" t="s">
        <v>659</v>
      </c>
      <c r="D349" s="554">
        <v>302</v>
      </c>
      <c r="E349" s="554" t="s">
        <v>828</v>
      </c>
      <c r="F349" s="555">
        <v>377.5</v>
      </c>
    </row>
    <row r="350" spans="1:7">
      <c r="A350" s="558">
        <v>45</v>
      </c>
      <c r="B350" s="554" t="s">
        <v>12</v>
      </c>
      <c r="C350" s="554" t="s">
        <v>829</v>
      </c>
      <c r="D350" s="554">
        <v>16.55</v>
      </c>
      <c r="E350" s="554" t="s">
        <v>818</v>
      </c>
      <c r="F350" s="555">
        <v>744.75</v>
      </c>
    </row>
    <row r="351" spans="1:7">
      <c r="A351" s="558"/>
      <c r="B351" s="554"/>
      <c r="C351" s="554" t="s">
        <v>830</v>
      </c>
      <c r="D351" s="554"/>
      <c r="E351" s="554"/>
      <c r="F351" s="555">
        <v>11454</v>
      </c>
    </row>
    <row r="352" spans="1:7">
      <c r="A352" s="558"/>
      <c r="B352" s="554"/>
      <c r="C352" s="554" t="s">
        <v>831</v>
      </c>
      <c r="D352" s="554"/>
      <c r="E352" s="554"/>
      <c r="F352" s="555">
        <v>73.25</v>
      </c>
    </row>
    <row r="353" spans="1:6">
      <c r="A353" s="558"/>
      <c r="B353" s="554"/>
      <c r="C353" s="554" t="s">
        <v>832</v>
      </c>
      <c r="D353" s="554"/>
      <c r="E353" s="554"/>
      <c r="F353" s="555">
        <v>16806.7</v>
      </c>
    </row>
    <row r="354" spans="1:6">
      <c r="A354" s="558"/>
      <c r="B354" s="554"/>
      <c r="C354" s="554" t="s">
        <v>833</v>
      </c>
      <c r="D354" s="554"/>
      <c r="E354" s="554"/>
      <c r="F354" s="556">
        <v>1120.45</v>
      </c>
    </row>
    <row r="355" spans="1:6">
      <c r="A355" s="558">
        <v>69.2</v>
      </c>
      <c r="B355" s="554"/>
      <c r="C355" s="554" t="s">
        <v>834</v>
      </c>
      <c r="D355" s="554"/>
      <c r="E355" s="554"/>
      <c r="F355" s="555"/>
    </row>
    <row r="356" spans="1:6" ht="45" customHeight="1">
      <c r="A356" s="700" t="s">
        <v>838</v>
      </c>
      <c r="B356" s="698"/>
      <c r="C356" s="698"/>
      <c r="D356" s="698"/>
      <c r="E356" s="698"/>
      <c r="F356" s="699"/>
    </row>
    <row r="357" spans="1:6">
      <c r="A357" s="558">
        <v>1</v>
      </c>
      <c r="B357" s="554" t="s">
        <v>144</v>
      </c>
      <c r="C357" s="554" t="s">
        <v>835</v>
      </c>
      <c r="D357" s="554">
        <v>54.5</v>
      </c>
      <c r="E357" s="554" t="s">
        <v>144</v>
      </c>
      <c r="F357" s="555">
        <v>54.5</v>
      </c>
    </row>
    <row r="358" spans="1:6">
      <c r="A358" s="558">
        <v>1</v>
      </c>
      <c r="B358" s="554" t="s">
        <v>144</v>
      </c>
      <c r="C358" s="554" t="s">
        <v>823</v>
      </c>
      <c r="D358" s="554">
        <v>58</v>
      </c>
      <c r="E358" s="554" t="s">
        <v>144</v>
      </c>
      <c r="F358" s="555">
        <v>58</v>
      </c>
    </row>
    <row r="359" spans="1:6">
      <c r="A359" s="561">
        <v>1.4999999999999999E-2</v>
      </c>
      <c r="B359" s="554" t="s">
        <v>12</v>
      </c>
      <c r="C359" s="554" t="s">
        <v>836</v>
      </c>
      <c r="D359" s="554">
        <v>661</v>
      </c>
      <c r="E359" s="554" t="s">
        <v>12</v>
      </c>
      <c r="F359" s="555">
        <v>9.92</v>
      </c>
    </row>
    <row r="360" spans="1:6">
      <c r="A360" s="558" t="s">
        <v>668</v>
      </c>
      <c r="B360" s="554"/>
      <c r="C360" s="554" t="s">
        <v>837</v>
      </c>
      <c r="D360" s="554"/>
      <c r="E360" s="554"/>
      <c r="F360" s="555">
        <v>11.55</v>
      </c>
    </row>
    <row r="361" spans="1:6">
      <c r="A361" s="558"/>
      <c r="B361" s="554"/>
      <c r="C361" s="554" t="s">
        <v>635</v>
      </c>
      <c r="D361" s="554"/>
      <c r="E361" s="554"/>
      <c r="F361" s="556">
        <v>133.97</v>
      </c>
    </row>
    <row r="362" spans="1:6">
      <c r="A362" s="558"/>
      <c r="B362" s="554"/>
      <c r="C362" s="554"/>
      <c r="D362" s="554"/>
      <c r="E362" s="560" t="s">
        <v>1013</v>
      </c>
      <c r="F362" s="556">
        <v>134</v>
      </c>
    </row>
    <row r="363" spans="1:6">
      <c r="A363" s="558"/>
      <c r="B363" s="554"/>
      <c r="C363" s="554"/>
      <c r="D363" s="554"/>
      <c r="E363" s="560"/>
      <c r="F363" s="556"/>
    </row>
    <row r="364" spans="1:6">
      <c r="A364" s="558"/>
      <c r="B364" s="554"/>
      <c r="C364" s="554" t="s">
        <v>839</v>
      </c>
      <c r="D364" s="554" t="s">
        <v>840</v>
      </c>
      <c r="E364" s="554"/>
      <c r="F364" s="555"/>
    </row>
    <row r="365" spans="1:6">
      <c r="A365" s="558">
        <v>1</v>
      </c>
      <c r="B365" s="554" t="s">
        <v>144</v>
      </c>
      <c r="C365" s="554" t="s">
        <v>841</v>
      </c>
      <c r="D365" s="554">
        <v>1366</v>
      </c>
      <c r="E365" s="554" t="s">
        <v>144</v>
      </c>
      <c r="F365" s="555">
        <f>D365*A365</f>
        <v>1366</v>
      </c>
    </row>
    <row r="366" spans="1:6">
      <c r="A366" s="558">
        <v>1</v>
      </c>
      <c r="B366" s="554" t="s">
        <v>144</v>
      </c>
      <c r="C366" s="554" t="s">
        <v>842</v>
      </c>
      <c r="D366" s="554">
        <v>185.9</v>
      </c>
      <c r="E366" s="554" t="s">
        <v>144</v>
      </c>
      <c r="F366" s="555">
        <v>185.9</v>
      </c>
    </row>
    <row r="367" spans="1:6">
      <c r="A367" s="558"/>
      <c r="B367" s="554"/>
      <c r="C367" s="554" t="s">
        <v>831</v>
      </c>
      <c r="D367" s="554"/>
      <c r="E367" s="554"/>
      <c r="F367" s="555"/>
    </row>
    <row r="368" spans="1:6">
      <c r="A368" s="558"/>
      <c r="B368" s="554"/>
      <c r="C368" s="554" t="s">
        <v>843</v>
      </c>
      <c r="D368" s="554"/>
      <c r="E368" s="554"/>
      <c r="F368" s="556">
        <f>SUM(F365:F367)</f>
        <v>1551.9</v>
      </c>
    </row>
    <row r="369" spans="1:6">
      <c r="A369" s="558"/>
      <c r="B369" s="554"/>
      <c r="C369" s="554"/>
      <c r="D369" s="554"/>
      <c r="E369" s="586" t="s">
        <v>1013</v>
      </c>
      <c r="F369" s="556">
        <v>1552</v>
      </c>
    </row>
    <row r="370" spans="1:6">
      <c r="A370" s="558"/>
      <c r="B370" s="554"/>
      <c r="C370" s="554" t="s">
        <v>844</v>
      </c>
      <c r="D370" s="554"/>
      <c r="E370" s="554"/>
      <c r="F370" s="555"/>
    </row>
    <row r="371" spans="1:6">
      <c r="A371" s="558"/>
      <c r="B371" s="554"/>
      <c r="C371" s="554"/>
      <c r="D371" s="554"/>
      <c r="E371" s="554"/>
      <c r="F371" s="555"/>
    </row>
    <row r="372" spans="1:6">
      <c r="A372" s="695" t="s">
        <v>845</v>
      </c>
      <c r="B372" s="696"/>
      <c r="C372" s="696"/>
      <c r="D372" s="696"/>
      <c r="E372" s="696"/>
      <c r="F372" s="697"/>
    </row>
    <row r="373" spans="1:6">
      <c r="A373" s="558"/>
      <c r="B373" s="554"/>
      <c r="C373" s="554" t="s">
        <v>846</v>
      </c>
      <c r="D373" s="554"/>
      <c r="E373" s="554"/>
      <c r="F373" s="555">
        <v>11517.05</v>
      </c>
    </row>
    <row r="374" spans="1:6">
      <c r="A374" s="558">
        <v>180</v>
      </c>
      <c r="B374" s="554" t="s">
        <v>40</v>
      </c>
      <c r="C374" s="554" t="s">
        <v>847</v>
      </c>
      <c r="D374" s="554">
        <v>25.75</v>
      </c>
      <c r="E374" s="554" t="s">
        <v>40</v>
      </c>
      <c r="F374" s="555">
        <v>4635</v>
      </c>
    </row>
    <row r="375" spans="1:6">
      <c r="A375" s="558">
        <v>180</v>
      </c>
      <c r="B375" s="554" t="s">
        <v>40</v>
      </c>
      <c r="C375" s="554" t="s">
        <v>848</v>
      </c>
      <c r="D375" s="554">
        <v>16.55</v>
      </c>
      <c r="E375" s="554" t="s">
        <v>849</v>
      </c>
      <c r="F375" s="555">
        <v>-2979</v>
      </c>
    </row>
    <row r="376" spans="1:6">
      <c r="A376" s="558"/>
      <c r="B376" s="554"/>
      <c r="C376" s="554" t="s">
        <v>831</v>
      </c>
      <c r="D376" s="554"/>
      <c r="E376" s="554"/>
      <c r="F376" s="555">
        <v>72</v>
      </c>
    </row>
    <row r="377" spans="1:6">
      <c r="A377" s="558"/>
      <c r="B377" s="554"/>
      <c r="C377" s="554" t="s">
        <v>850</v>
      </c>
      <c r="D377" s="554"/>
      <c r="E377" s="554"/>
      <c r="F377" s="555">
        <f>SUM(F373:F376)</f>
        <v>13245.05</v>
      </c>
    </row>
    <row r="378" spans="1:6">
      <c r="A378" s="558"/>
      <c r="B378" s="554"/>
      <c r="C378" s="554" t="s">
        <v>851</v>
      </c>
      <c r="D378" s="554"/>
      <c r="E378" s="554"/>
      <c r="F378" s="556">
        <f>F377/90</f>
        <v>147.16722222222222</v>
      </c>
    </row>
    <row r="379" spans="1:6">
      <c r="A379" s="558" t="s">
        <v>852</v>
      </c>
      <c r="B379" s="554"/>
      <c r="C379" s="554"/>
      <c r="D379" s="554"/>
      <c r="E379" s="554"/>
      <c r="F379" s="555"/>
    </row>
    <row r="380" spans="1:6">
      <c r="A380" s="700" t="s">
        <v>868</v>
      </c>
      <c r="B380" s="698"/>
      <c r="C380" s="698"/>
      <c r="D380" s="698"/>
      <c r="E380" s="698"/>
      <c r="F380" s="699"/>
    </row>
    <row r="381" spans="1:6">
      <c r="A381" s="558"/>
      <c r="B381" s="554"/>
      <c r="C381" s="554"/>
      <c r="D381" s="554"/>
      <c r="E381" s="554"/>
      <c r="F381" s="555"/>
    </row>
    <row r="382" spans="1:6">
      <c r="A382" s="558">
        <v>1.5</v>
      </c>
      <c r="B382" s="554" t="s">
        <v>40</v>
      </c>
      <c r="C382" s="554" t="s">
        <v>853</v>
      </c>
      <c r="D382" s="554">
        <v>128</v>
      </c>
      <c r="E382" s="554" t="s">
        <v>40</v>
      </c>
      <c r="F382" s="555">
        <v>192</v>
      </c>
    </row>
    <row r="383" spans="1:6">
      <c r="A383" s="558">
        <v>2</v>
      </c>
      <c r="B383" s="554" t="s">
        <v>854</v>
      </c>
      <c r="C383" s="554" t="s">
        <v>855</v>
      </c>
      <c r="D383" s="554">
        <v>35</v>
      </c>
      <c r="E383" s="554" t="s">
        <v>854</v>
      </c>
      <c r="F383" s="555">
        <v>70</v>
      </c>
    </row>
    <row r="384" spans="1:6">
      <c r="A384" s="558"/>
      <c r="B384" s="554"/>
      <c r="C384" s="554"/>
      <c r="D384" s="554"/>
      <c r="E384" s="554"/>
      <c r="F384" s="555">
        <v>0</v>
      </c>
    </row>
    <row r="385" spans="1:6">
      <c r="A385" s="558"/>
      <c r="B385" s="554"/>
      <c r="C385" s="554"/>
      <c r="D385" s="554"/>
      <c r="E385" s="554"/>
      <c r="F385" s="555">
        <v>0</v>
      </c>
    </row>
    <row r="386" spans="1:6">
      <c r="A386" s="558">
        <v>8</v>
      </c>
      <c r="B386" s="554" t="s">
        <v>40</v>
      </c>
      <c r="C386" s="554" t="s">
        <v>856</v>
      </c>
      <c r="D386" s="554">
        <v>25.75</v>
      </c>
      <c r="E386" s="554" t="s">
        <v>818</v>
      </c>
      <c r="F386" s="555">
        <v>206</v>
      </c>
    </row>
    <row r="387" spans="1:6">
      <c r="A387" s="558">
        <v>1</v>
      </c>
      <c r="B387" s="554" t="s">
        <v>144</v>
      </c>
      <c r="C387" s="554" t="s">
        <v>857</v>
      </c>
      <c r="D387" s="554">
        <v>1690</v>
      </c>
      <c r="E387" s="554" t="s">
        <v>681</v>
      </c>
      <c r="F387" s="555">
        <v>1690</v>
      </c>
    </row>
    <row r="388" spans="1:6">
      <c r="A388" s="558"/>
      <c r="B388" s="554"/>
      <c r="C388" s="554" t="s">
        <v>858</v>
      </c>
      <c r="D388" s="554" t="s">
        <v>668</v>
      </c>
      <c r="E388" s="554"/>
      <c r="F388" s="555">
        <v>16.53</v>
      </c>
    </row>
    <row r="389" spans="1:6">
      <c r="A389" s="558"/>
      <c r="B389" s="554"/>
      <c r="C389" s="554" t="s">
        <v>859</v>
      </c>
      <c r="D389" s="554"/>
      <c r="E389" s="554"/>
      <c r="F389" s="555">
        <v>2174.5300000000002</v>
      </c>
    </row>
    <row r="390" spans="1:6">
      <c r="A390" s="558"/>
      <c r="B390" s="554"/>
      <c r="C390" s="554"/>
      <c r="D390" s="554"/>
      <c r="E390" s="554"/>
      <c r="F390" s="555"/>
    </row>
    <row r="391" spans="1:6">
      <c r="A391" s="558"/>
      <c r="B391" s="554"/>
      <c r="C391" s="554" t="s">
        <v>860</v>
      </c>
      <c r="D391" s="554"/>
      <c r="E391" s="554"/>
      <c r="F391" s="555"/>
    </row>
    <row r="392" spans="1:6">
      <c r="A392" s="558">
        <v>1</v>
      </c>
      <c r="B392" s="554" t="s">
        <v>144</v>
      </c>
      <c r="C392" s="554" t="s">
        <v>861</v>
      </c>
      <c r="D392" s="554">
        <v>898</v>
      </c>
      <c r="E392" s="554" t="s">
        <v>144</v>
      </c>
      <c r="F392" s="555">
        <v>898</v>
      </c>
    </row>
    <row r="393" spans="1:6">
      <c r="A393" s="558">
        <v>1</v>
      </c>
      <c r="B393" s="554" t="s">
        <v>144</v>
      </c>
      <c r="C393" s="554" t="s">
        <v>636</v>
      </c>
      <c r="D393" s="554">
        <v>783</v>
      </c>
      <c r="E393" s="554" t="s">
        <v>144</v>
      </c>
      <c r="F393" s="555">
        <v>783</v>
      </c>
    </row>
    <row r="394" spans="1:6">
      <c r="A394" s="558">
        <v>2</v>
      </c>
      <c r="B394" s="554" t="s">
        <v>144</v>
      </c>
      <c r="C394" s="554" t="s">
        <v>637</v>
      </c>
      <c r="D394" s="554">
        <v>778</v>
      </c>
      <c r="E394" s="554" t="s">
        <v>144</v>
      </c>
      <c r="F394" s="555">
        <v>1556</v>
      </c>
    </row>
    <row r="395" spans="1:6">
      <c r="A395" s="558">
        <v>3</v>
      </c>
      <c r="B395" s="554" t="s">
        <v>144</v>
      </c>
      <c r="C395" s="554" t="s">
        <v>862</v>
      </c>
      <c r="D395" s="554">
        <v>611</v>
      </c>
      <c r="E395" s="554" t="s">
        <v>144</v>
      </c>
      <c r="F395" s="555">
        <v>1833</v>
      </c>
    </row>
    <row r="396" spans="1:6">
      <c r="A396" s="558"/>
      <c r="B396" s="554"/>
      <c r="C396" s="554" t="s">
        <v>863</v>
      </c>
      <c r="D396" s="554"/>
      <c r="E396" s="554"/>
      <c r="F396" s="555">
        <v>5070</v>
      </c>
    </row>
    <row r="397" spans="1:6">
      <c r="A397" s="558"/>
      <c r="B397" s="554"/>
      <c r="C397" s="554" t="s">
        <v>864</v>
      </c>
      <c r="D397" s="554"/>
      <c r="E397" s="554"/>
      <c r="F397" s="555">
        <v>1690</v>
      </c>
    </row>
    <row r="398" spans="1:6">
      <c r="A398" s="558"/>
      <c r="B398" s="554"/>
      <c r="C398" s="554" t="s">
        <v>865</v>
      </c>
      <c r="D398" s="554"/>
      <c r="E398" s="554"/>
      <c r="F398" s="555"/>
    </row>
    <row r="399" spans="1:6">
      <c r="A399" s="558"/>
      <c r="B399" s="554"/>
      <c r="C399" s="554" t="s">
        <v>866</v>
      </c>
      <c r="D399" s="554"/>
      <c r="E399" s="554"/>
      <c r="F399" s="555"/>
    </row>
    <row r="400" spans="1:6">
      <c r="A400" s="558">
        <v>1</v>
      </c>
      <c r="B400" s="554" t="s">
        <v>144</v>
      </c>
      <c r="C400" s="554" t="s">
        <v>867</v>
      </c>
      <c r="D400" s="554">
        <v>1856</v>
      </c>
      <c r="E400" s="554" t="s">
        <v>144</v>
      </c>
      <c r="F400" s="555">
        <v>1856</v>
      </c>
    </row>
    <row r="401" spans="1:6">
      <c r="A401" s="558">
        <v>1</v>
      </c>
      <c r="B401" s="554" t="s">
        <v>144</v>
      </c>
      <c r="C401" s="554" t="s">
        <v>830</v>
      </c>
      <c r="D401" s="554">
        <v>2174.5300000000002</v>
      </c>
      <c r="E401" s="554" t="s">
        <v>144</v>
      </c>
      <c r="F401" s="555">
        <v>2174.5300000000002</v>
      </c>
    </row>
    <row r="402" spans="1:6">
      <c r="A402" s="558"/>
      <c r="B402" s="554"/>
      <c r="C402" s="554" t="s">
        <v>831</v>
      </c>
      <c r="D402" s="554">
        <v>1.6</v>
      </c>
      <c r="E402" s="554"/>
      <c r="F402" s="555"/>
    </row>
    <row r="403" spans="1:6">
      <c r="A403" s="558"/>
      <c r="B403" s="554"/>
      <c r="C403" s="554" t="s">
        <v>635</v>
      </c>
      <c r="D403" s="554">
        <v>4032.13</v>
      </c>
      <c r="E403" s="554"/>
      <c r="F403" s="556">
        <v>4030.53</v>
      </c>
    </row>
    <row r="404" spans="1:6">
      <c r="A404" s="558"/>
      <c r="B404" s="554"/>
      <c r="C404" s="554" t="s">
        <v>869</v>
      </c>
      <c r="D404" s="554"/>
      <c r="E404" s="554"/>
      <c r="F404" s="555"/>
    </row>
    <row r="405" spans="1:6" ht="54" customHeight="1">
      <c r="A405" s="558"/>
      <c r="B405" s="554"/>
      <c r="C405" s="701" t="s">
        <v>1014</v>
      </c>
      <c r="D405" s="702"/>
      <c r="E405" s="702"/>
      <c r="F405" s="703"/>
    </row>
    <row r="406" spans="1:6">
      <c r="A406" s="558"/>
      <c r="B406" s="554"/>
      <c r="C406" s="554" t="s">
        <v>846</v>
      </c>
      <c r="D406" s="554"/>
      <c r="E406" s="554"/>
      <c r="F406" s="555">
        <v>11517.05</v>
      </c>
    </row>
    <row r="407" spans="1:6" ht="56.25">
      <c r="A407" s="558">
        <v>180</v>
      </c>
      <c r="B407" s="554" t="s">
        <v>40</v>
      </c>
      <c r="C407" s="587" t="s">
        <v>870</v>
      </c>
      <c r="D407" s="554">
        <v>40.950000000000003</v>
      </c>
      <c r="E407" s="554" t="s">
        <v>40</v>
      </c>
      <c r="F407" s="555">
        <v>7371</v>
      </c>
    </row>
    <row r="408" spans="1:6" ht="56.25">
      <c r="A408" s="558">
        <v>180</v>
      </c>
      <c r="B408" s="554" t="s">
        <v>40</v>
      </c>
      <c r="C408" s="587" t="s">
        <v>848</v>
      </c>
      <c r="D408" s="554">
        <v>16.55</v>
      </c>
      <c r="E408" s="554" t="s">
        <v>849</v>
      </c>
      <c r="F408" s="555">
        <v>2979</v>
      </c>
    </row>
    <row r="409" spans="1:6">
      <c r="A409" s="558"/>
      <c r="B409" s="554"/>
      <c r="C409" s="554" t="s">
        <v>831</v>
      </c>
      <c r="D409" s="554"/>
      <c r="E409" s="554"/>
      <c r="F409" s="555">
        <v>36</v>
      </c>
    </row>
    <row r="410" spans="1:6">
      <c r="A410" s="558"/>
      <c r="B410" s="554"/>
      <c r="C410" s="554" t="s">
        <v>850</v>
      </c>
      <c r="D410" s="554"/>
      <c r="E410" s="554"/>
      <c r="F410" s="555">
        <v>15945.05</v>
      </c>
    </row>
    <row r="411" spans="1:6">
      <c r="A411" s="558"/>
      <c r="B411" s="554"/>
      <c r="C411" s="554" t="s">
        <v>851</v>
      </c>
      <c r="D411" s="554"/>
      <c r="E411" s="554"/>
      <c r="F411" s="556">
        <v>177.17</v>
      </c>
    </row>
    <row r="412" spans="1:6">
      <c r="A412" s="553"/>
      <c r="B412" s="554" t="s">
        <v>539</v>
      </c>
      <c r="C412" s="554" t="s">
        <v>871</v>
      </c>
      <c r="D412" s="554"/>
      <c r="E412" s="554"/>
      <c r="F412" s="555"/>
    </row>
    <row r="413" spans="1:6">
      <c r="A413" s="553"/>
      <c r="B413" s="554"/>
      <c r="C413" s="554" t="s">
        <v>872</v>
      </c>
      <c r="D413" s="554"/>
      <c r="E413" s="554"/>
      <c r="F413" s="555"/>
    </row>
    <row r="414" spans="1:6">
      <c r="A414" s="553"/>
      <c r="B414" s="554"/>
      <c r="C414" s="554" t="s">
        <v>873</v>
      </c>
      <c r="D414" s="554"/>
      <c r="E414" s="554"/>
      <c r="F414" s="555"/>
    </row>
    <row r="415" spans="1:6">
      <c r="A415" s="553">
        <v>0.14000000000000001</v>
      </c>
      <c r="B415" s="554" t="s">
        <v>528</v>
      </c>
      <c r="C415" s="554" t="s">
        <v>614</v>
      </c>
      <c r="D415" s="554">
        <v>4492.91</v>
      </c>
      <c r="E415" s="554" t="s">
        <v>528</v>
      </c>
      <c r="F415" s="555">
        <v>629.01</v>
      </c>
    </row>
    <row r="416" spans="1:6">
      <c r="A416" s="553">
        <v>1.1000000000000001</v>
      </c>
      <c r="B416" s="554" t="s">
        <v>544</v>
      </c>
      <c r="C416" s="554" t="s">
        <v>552</v>
      </c>
      <c r="D416" s="554">
        <v>1041.7</v>
      </c>
      <c r="E416" s="554" t="s">
        <v>544</v>
      </c>
      <c r="F416" s="555">
        <v>1145.8699999999999</v>
      </c>
    </row>
    <row r="417" spans="1:6">
      <c r="A417" s="553">
        <v>0.5</v>
      </c>
      <c r="B417" s="554" t="s">
        <v>544</v>
      </c>
      <c r="C417" s="554" t="s">
        <v>546</v>
      </c>
      <c r="D417" s="554">
        <v>679.8</v>
      </c>
      <c r="E417" s="554" t="s">
        <v>544</v>
      </c>
      <c r="F417" s="555">
        <v>339.9</v>
      </c>
    </row>
    <row r="418" spans="1:6">
      <c r="A418" s="553">
        <v>1.1000000000000001</v>
      </c>
      <c r="B418" s="554" t="s">
        <v>544</v>
      </c>
      <c r="C418" s="554" t="s">
        <v>547</v>
      </c>
      <c r="D418" s="554">
        <v>557.70000000000005</v>
      </c>
      <c r="E418" s="554" t="s">
        <v>544</v>
      </c>
      <c r="F418" s="555">
        <v>613.47</v>
      </c>
    </row>
    <row r="419" spans="1:6">
      <c r="A419" s="553">
        <v>2</v>
      </c>
      <c r="B419" s="554" t="s">
        <v>141</v>
      </c>
      <c r="C419" s="554" t="s">
        <v>874</v>
      </c>
      <c r="D419" s="554">
        <v>42.7</v>
      </c>
      <c r="E419" s="554" t="s">
        <v>141</v>
      </c>
      <c r="F419" s="555">
        <v>85.4</v>
      </c>
    </row>
    <row r="420" spans="1:6">
      <c r="A420" s="553"/>
      <c r="B420" s="554" t="s">
        <v>532</v>
      </c>
      <c r="C420" s="554" t="s">
        <v>533</v>
      </c>
      <c r="D420" s="554" t="s">
        <v>525</v>
      </c>
      <c r="E420" s="554" t="s">
        <v>532</v>
      </c>
      <c r="F420" s="555">
        <v>0</v>
      </c>
    </row>
    <row r="421" spans="1:6">
      <c r="A421" s="553" t="s">
        <v>525</v>
      </c>
      <c r="B421" s="554"/>
      <c r="C421" s="554" t="s">
        <v>587</v>
      </c>
      <c r="D421" s="554"/>
      <c r="E421" s="554"/>
      <c r="F421" s="555">
        <v>2813.65</v>
      </c>
    </row>
    <row r="422" spans="1:6">
      <c r="A422" s="553"/>
      <c r="B422" s="554"/>
      <c r="C422" s="554" t="s">
        <v>588</v>
      </c>
      <c r="D422" s="554"/>
      <c r="E422" s="554"/>
      <c r="F422" s="556">
        <v>281.37</v>
      </c>
    </row>
    <row r="423" spans="1:6">
      <c r="A423" s="558" t="s">
        <v>875</v>
      </c>
      <c r="B423" s="554"/>
      <c r="C423" s="566"/>
      <c r="D423" s="554"/>
      <c r="E423" s="554"/>
      <c r="F423" s="555"/>
    </row>
    <row r="424" spans="1:6" ht="46.5" customHeight="1">
      <c r="A424" s="558"/>
      <c r="B424" s="698" t="s">
        <v>876</v>
      </c>
      <c r="C424" s="698"/>
      <c r="D424" s="698"/>
      <c r="E424" s="698"/>
      <c r="F424" s="699"/>
    </row>
    <row r="425" spans="1:6">
      <c r="A425" s="558">
        <v>90</v>
      </c>
      <c r="B425" s="554" t="s">
        <v>40</v>
      </c>
      <c r="C425" s="554" t="s">
        <v>817</v>
      </c>
      <c r="D425" s="554">
        <v>16.55</v>
      </c>
      <c r="E425" s="554" t="s">
        <v>40</v>
      </c>
      <c r="F425" s="555">
        <v>1489.5</v>
      </c>
    </row>
    <row r="426" spans="1:6">
      <c r="A426" s="558">
        <v>45</v>
      </c>
      <c r="B426" s="554" t="s">
        <v>40</v>
      </c>
      <c r="C426" s="554" t="s">
        <v>819</v>
      </c>
      <c r="D426" s="554">
        <v>20</v>
      </c>
      <c r="E426" s="554" t="s">
        <v>256</v>
      </c>
      <c r="F426" s="555">
        <v>900</v>
      </c>
    </row>
    <row r="427" spans="1:6">
      <c r="A427" s="558">
        <v>12</v>
      </c>
      <c r="B427" s="554" t="s">
        <v>144</v>
      </c>
      <c r="C427" s="554" t="s">
        <v>820</v>
      </c>
      <c r="D427" s="554">
        <v>3.15</v>
      </c>
      <c r="E427" s="554" t="s">
        <v>144</v>
      </c>
      <c r="F427" s="555">
        <v>37.799999999999997</v>
      </c>
    </row>
    <row r="428" spans="1:6">
      <c r="A428" s="558">
        <v>6</v>
      </c>
      <c r="B428" s="554" t="s">
        <v>144</v>
      </c>
      <c r="C428" s="554" t="s">
        <v>822</v>
      </c>
      <c r="D428" s="554">
        <v>1.34</v>
      </c>
      <c r="E428" s="554" t="s">
        <v>144</v>
      </c>
      <c r="F428" s="555">
        <v>8.0399999999999991</v>
      </c>
    </row>
    <row r="429" spans="1:6">
      <c r="A429" s="558">
        <v>1</v>
      </c>
      <c r="B429" s="554" t="s">
        <v>144</v>
      </c>
      <c r="C429" s="554" t="s">
        <v>877</v>
      </c>
      <c r="D429" s="554">
        <v>58</v>
      </c>
      <c r="E429" s="554" t="s">
        <v>144</v>
      </c>
      <c r="F429" s="555">
        <f>D429*A429</f>
        <v>58</v>
      </c>
    </row>
    <row r="430" spans="1:6">
      <c r="A430" s="561">
        <v>1.4999999999999999E-2</v>
      </c>
      <c r="B430" s="554" t="s">
        <v>12</v>
      </c>
      <c r="C430" s="554" t="s">
        <v>878</v>
      </c>
      <c r="D430" s="554">
        <v>661</v>
      </c>
      <c r="E430" s="554" t="s">
        <v>12</v>
      </c>
      <c r="F430" s="555">
        <v>9.92</v>
      </c>
    </row>
    <row r="431" spans="1:6">
      <c r="A431" s="558">
        <v>6</v>
      </c>
      <c r="B431" s="554" t="s">
        <v>144</v>
      </c>
      <c r="C431" s="554" t="s">
        <v>879</v>
      </c>
      <c r="D431" s="554">
        <v>16.21</v>
      </c>
      <c r="E431" s="554" t="s">
        <v>821</v>
      </c>
      <c r="F431" s="555">
        <v>97.26</v>
      </c>
    </row>
    <row r="432" spans="1:6">
      <c r="A432" s="558">
        <v>6</v>
      </c>
      <c r="B432" s="554" t="s">
        <v>144</v>
      </c>
      <c r="C432" s="554" t="s">
        <v>880</v>
      </c>
      <c r="D432" s="554">
        <v>13.8</v>
      </c>
      <c r="E432" s="554" t="s">
        <v>144</v>
      </c>
      <c r="F432" s="555">
        <v>82.8</v>
      </c>
    </row>
    <row r="433" spans="1:6">
      <c r="A433" s="558">
        <v>6</v>
      </c>
      <c r="B433" s="554" t="s">
        <v>144</v>
      </c>
      <c r="C433" s="554" t="s">
        <v>881</v>
      </c>
      <c r="D433" s="554">
        <v>3.6</v>
      </c>
      <c r="E433" s="554" t="s">
        <v>144</v>
      </c>
      <c r="F433" s="555">
        <v>21.6</v>
      </c>
    </row>
    <row r="434" spans="1:6">
      <c r="A434" s="558">
        <v>1.25</v>
      </c>
      <c r="B434" s="554" t="s">
        <v>828</v>
      </c>
      <c r="C434" s="554" t="s">
        <v>659</v>
      </c>
      <c r="D434" s="554">
        <v>302</v>
      </c>
      <c r="E434" s="554" t="s">
        <v>828</v>
      </c>
      <c r="F434" s="555">
        <v>377.5</v>
      </c>
    </row>
    <row r="435" spans="1:6">
      <c r="A435" s="558">
        <v>6</v>
      </c>
      <c r="B435" s="554" t="s">
        <v>144</v>
      </c>
      <c r="C435" s="554" t="s">
        <v>882</v>
      </c>
      <c r="D435" s="554">
        <v>58</v>
      </c>
      <c r="E435" s="554" t="s">
        <v>144</v>
      </c>
      <c r="F435" s="555">
        <f>D435*A435</f>
        <v>348</v>
      </c>
    </row>
    <row r="436" spans="1:6">
      <c r="A436" s="558">
        <v>0.09</v>
      </c>
      <c r="B436" s="554" t="s">
        <v>12</v>
      </c>
      <c r="C436" s="554" t="s">
        <v>883</v>
      </c>
      <c r="D436" s="554">
        <v>661</v>
      </c>
      <c r="E436" s="554" t="s">
        <v>12</v>
      </c>
      <c r="F436" s="555">
        <v>59.49</v>
      </c>
    </row>
    <row r="437" spans="1:6">
      <c r="A437" s="558">
        <v>45</v>
      </c>
      <c r="B437" s="554"/>
      <c r="C437" s="554" t="s">
        <v>884</v>
      </c>
      <c r="D437" s="554">
        <v>16.55</v>
      </c>
      <c r="E437" s="554" t="s">
        <v>818</v>
      </c>
      <c r="F437" s="555">
        <v>744.75</v>
      </c>
    </row>
    <row r="438" spans="1:6">
      <c r="A438" s="558"/>
      <c r="B438" s="554"/>
      <c r="C438" s="554" t="s">
        <v>830</v>
      </c>
      <c r="D438" s="554"/>
      <c r="E438" s="554" t="s">
        <v>668</v>
      </c>
      <c r="F438" s="555">
        <v>11454</v>
      </c>
    </row>
    <row r="439" spans="1:6">
      <c r="A439" s="558"/>
      <c r="B439" s="554"/>
      <c r="C439" s="554" t="s">
        <v>831</v>
      </c>
      <c r="D439" s="554"/>
      <c r="E439" s="554" t="s">
        <v>668</v>
      </c>
      <c r="F439" s="555">
        <v>47.57</v>
      </c>
    </row>
    <row r="440" spans="1:6">
      <c r="A440" s="558"/>
      <c r="B440" s="554"/>
      <c r="C440" s="554" t="s">
        <v>885</v>
      </c>
      <c r="D440" s="554"/>
      <c r="E440" s="554"/>
      <c r="F440" s="555">
        <f>SUM(F425:F439)</f>
        <v>15736.23</v>
      </c>
    </row>
    <row r="441" spans="1:6">
      <c r="A441" s="558"/>
      <c r="B441" s="554"/>
      <c r="C441" s="554" t="s">
        <v>886</v>
      </c>
      <c r="D441" s="554"/>
      <c r="E441" s="554"/>
      <c r="F441" s="556">
        <f>F440/6</f>
        <v>2622.7049999999999</v>
      </c>
    </row>
    <row r="442" spans="1:6">
      <c r="A442" s="558"/>
      <c r="B442" s="554"/>
      <c r="C442" s="554"/>
      <c r="D442" s="554"/>
      <c r="E442" s="560" t="s">
        <v>1013</v>
      </c>
      <c r="F442" s="556">
        <v>2623</v>
      </c>
    </row>
    <row r="443" spans="1:6">
      <c r="A443" s="558"/>
      <c r="B443" s="554"/>
      <c r="C443" s="554" t="s">
        <v>887</v>
      </c>
      <c r="D443" s="554"/>
      <c r="E443" s="554"/>
      <c r="F443" s="555"/>
    </row>
    <row r="444" spans="1:6">
      <c r="A444" s="704" t="s">
        <v>888</v>
      </c>
      <c r="B444" s="705"/>
      <c r="C444" s="705"/>
      <c r="D444" s="705"/>
      <c r="E444" s="705"/>
      <c r="F444" s="706"/>
    </row>
    <row r="445" spans="1:6" ht="42" customHeight="1">
      <c r="A445" s="558"/>
      <c r="B445" s="698" t="s">
        <v>889</v>
      </c>
      <c r="C445" s="698"/>
      <c r="D445" s="698"/>
      <c r="E445" s="698"/>
      <c r="F445" s="699"/>
    </row>
    <row r="446" spans="1:6">
      <c r="A446" s="558"/>
      <c r="B446" s="554"/>
      <c r="C446" s="554" t="s">
        <v>890</v>
      </c>
      <c r="D446" s="554"/>
      <c r="E446" s="554"/>
      <c r="F446" s="555">
        <v>15688.66</v>
      </c>
    </row>
    <row r="447" spans="1:6">
      <c r="A447" s="558"/>
      <c r="B447" s="554"/>
      <c r="C447" s="554" t="s">
        <v>891</v>
      </c>
      <c r="D447" s="554"/>
      <c r="E447" s="554"/>
      <c r="F447" s="555">
        <v>82.8</v>
      </c>
    </row>
    <row r="448" spans="1:6">
      <c r="A448" s="558"/>
      <c r="B448" s="554"/>
      <c r="C448" s="554" t="s">
        <v>894</v>
      </c>
      <c r="D448" s="554"/>
      <c r="E448" s="554"/>
      <c r="F448" s="555">
        <v>99</v>
      </c>
    </row>
    <row r="449" spans="1:6">
      <c r="A449" s="558"/>
      <c r="B449" s="554"/>
      <c r="C449" s="554" t="s">
        <v>831</v>
      </c>
      <c r="D449" s="554"/>
      <c r="E449" s="554"/>
      <c r="F449" s="555">
        <v>48.79</v>
      </c>
    </row>
    <row r="450" spans="1:6">
      <c r="A450" s="558"/>
      <c r="B450" s="554"/>
      <c r="C450" s="554" t="s">
        <v>892</v>
      </c>
      <c r="D450" s="554"/>
      <c r="E450" s="554"/>
      <c r="F450" s="555">
        <f>F446+F448+F449-F447</f>
        <v>15753.650000000001</v>
      </c>
    </row>
    <row r="451" spans="1:6">
      <c r="A451" s="558"/>
      <c r="B451" s="554"/>
      <c r="C451" s="554" t="s">
        <v>893</v>
      </c>
      <c r="D451" s="554"/>
      <c r="E451" s="554"/>
      <c r="F451" s="556">
        <f>F450/6</f>
        <v>2625.6083333333336</v>
      </c>
    </row>
    <row r="452" spans="1:6">
      <c r="A452" s="565"/>
      <c r="B452" s="566"/>
      <c r="C452" s="566"/>
      <c r="D452" s="566"/>
      <c r="E452" s="588" t="s">
        <v>1013</v>
      </c>
      <c r="F452" s="556">
        <v>2626</v>
      </c>
    </row>
    <row r="453" spans="1:6">
      <c r="A453" s="589"/>
      <c r="B453" s="590"/>
      <c r="C453" s="590"/>
      <c r="D453" s="590"/>
      <c r="E453" s="591"/>
      <c r="F453" s="592"/>
    </row>
    <row r="454" spans="1:6" ht="24" customHeight="1">
      <c r="A454" s="707" t="s">
        <v>895</v>
      </c>
      <c r="B454" s="708"/>
      <c r="C454" s="708"/>
      <c r="D454" s="708"/>
      <c r="E454" s="708"/>
      <c r="F454" s="709"/>
    </row>
    <row r="455" spans="1:6" ht="38.25" customHeight="1">
      <c r="A455" s="700" t="s">
        <v>896</v>
      </c>
      <c r="B455" s="698"/>
      <c r="C455" s="698"/>
      <c r="D455" s="698"/>
      <c r="E455" s="698"/>
      <c r="F455" s="699"/>
    </row>
    <row r="456" spans="1:6">
      <c r="A456" s="558">
        <v>90</v>
      </c>
      <c r="B456" s="554" t="s">
        <v>40</v>
      </c>
      <c r="C456" s="554" t="s">
        <v>817</v>
      </c>
      <c r="D456" s="554">
        <v>16.55</v>
      </c>
      <c r="E456" s="554" t="s">
        <v>849</v>
      </c>
      <c r="F456" s="555">
        <v>1489.5</v>
      </c>
    </row>
    <row r="457" spans="1:6">
      <c r="A457" s="558">
        <v>45</v>
      </c>
      <c r="B457" s="554" t="s">
        <v>40</v>
      </c>
      <c r="C457" s="554" t="s">
        <v>819</v>
      </c>
      <c r="D457" s="554">
        <v>20</v>
      </c>
      <c r="E457" s="554" t="s">
        <v>40</v>
      </c>
      <c r="F457" s="555">
        <v>900</v>
      </c>
    </row>
    <row r="458" spans="1:6">
      <c r="A458" s="558">
        <v>12</v>
      </c>
      <c r="B458" s="554" t="s">
        <v>144</v>
      </c>
      <c r="C458" s="554" t="s">
        <v>820</v>
      </c>
      <c r="D458" s="554">
        <v>3.15</v>
      </c>
      <c r="E458" s="554" t="s">
        <v>144</v>
      </c>
      <c r="F458" s="555">
        <v>37.799999999999997</v>
      </c>
    </row>
    <row r="459" spans="1:6">
      <c r="A459" s="558">
        <v>6</v>
      </c>
      <c r="B459" s="554" t="s">
        <v>144</v>
      </c>
      <c r="C459" s="554" t="s">
        <v>822</v>
      </c>
      <c r="D459" s="554">
        <v>1.34</v>
      </c>
      <c r="E459" s="554" t="s">
        <v>144</v>
      </c>
      <c r="F459" s="555">
        <v>8.0399999999999991</v>
      </c>
    </row>
    <row r="460" spans="1:6">
      <c r="A460" s="558">
        <v>6</v>
      </c>
      <c r="B460" s="554" t="s">
        <v>144</v>
      </c>
      <c r="C460" s="554" t="s">
        <v>897</v>
      </c>
      <c r="D460" s="554">
        <v>3.6</v>
      </c>
      <c r="E460" s="554" t="s">
        <v>144</v>
      </c>
      <c r="F460" s="555">
        <v>21.6</v>
      </c>
    </row>
    <row r="461" spans="1:6">
      <c r="A461" s="558">
        <v>6</v>
      </c>
      <c r="B461" s="554" t="s">
        <v>144</v>
      </c>
      <c r="C461" s="554" t="s">
        <v>880</v>
      </c>
      <c r="D461" s="554">
        <v>13.8</v>
      </c>
      <c r="E461" s="554" t="s">
        <v>144</v>
      </c>
      <c r="F461" s="555">
        <v>82.8</v>
      </c>
    </row>
    <row r="462" spans="1:6">
      <c r="A462" s="558">
        <v>6</v>
      </c>
      <c r="B462" s="554" t="s">
        <v>144</v>
      </c>
      <c r="C462" s="554" t="s">
        <v>879</v>
      </c>
      <c r="D462" s="554">
        <v>16.21</v>
      </c>
      <c r="E462" s="554" t="s">
        <v>821</v>
      </c>
      <c r="F462" s="555">
        <v>97.26</v>
      </c>
    </row>
    <row r="463" spans="1:6" ht="37.5">
      <c r="A463" s="558">
        <v>6</v>
      </c>
      <c r="B463" s="554" t="s">
        <v>144</v>
      </c>
      <c r="C463" s="587" t="s">
        <v>1015</v>
      </c>
      <c r="D463" s="554">
        <v>85</v>
      </c>
      <c r="E463" s="554" t="s">
        <v>144</v>
      </c>
      <c r="F463" s="555">
        <v>616.20000000000005</v>
      </c>
    </row>
    <row r="464" spans="1:6">
      <c r="A464" s="558">
        <v>0.36</v>
      </c>
      <c r="B464" s="554" t="s">
        <v>12</v>
      </c>
      <c r="C464" s="554" t="s">
        <v>883</v>
      </c>
      <c r="D464" s="554">
        <v>661</v>
      </c>
      <c r="E464" s="554" t="s">
        <v>12</v>
      </c>
      <c r="F464" s="555">
        <v>237.96</v>
      </c>
    </row>
    <row r="465" spans="1:6" ht="37.5">
      <c r="A465" s="558">
        <v>1</v>
      </c>
      <c r="B465" s="554" t="s">
        <v>144</v>
      </c>
      <c r="C465" s="587" t="s">
        <v>1016</v>
      </c>
      <c r="D465" s="554">
        <v>58</v>
      </c>
      <c r="E465" s="554" t="s">
        <v>144</v>
      </c>
      <c r="F465" s="555">
        <v>70.7</v>
      </c>
    </row>
    <row r="466" spans="1:6">
      <c r="A466" s="561">
        <v>1.4999999999999999E-2</v>
      </c>
      <c r="B466" s="554" t="s">
        <v>12</v>
      </c>
      <c r="C466" s="554" t="s">
        <v>883</v>
      </c>
      <c r="D466" s="554">
        <v>661</v>
      </c>
      <c r="E466" s="554" t="s">
        <v>12</v>
      </c>
      <c r="F466" s="555">
        <v>9.92</v>
      </c>
    </row>
    <row r="467" spans="1:6">
      <c r="A467" s="558">
        <v>1.25</v>
      </c>
      <c r="B467" s="554" t="s">
        <v>828</v>
      </c>
      <c r="C467" s="554" t="s">
        <v>659</v>
      </c>
      <c r="D467" s="554">
        <v>302</v>
      </c>
      <c r="E467" s="554" t="s">
        <v>828</v>
      </c>
      <c r="F467" s="555">
        <v>377.5</v>
      </c>
    </row>
    <row r="468" spans="1:6">
      <c r="A468" s="558">
        <v>45</v>
      </c>
      <c r="B468" s="554" t="s">
        <v>40</v>
      </c>
      <c r="C468" s="554" t="s">
        <v>884</v>
      </c>
      <c r="D468" s="554">
        <v>16.55</v>
      </c>
      <c r="E468" s="554" t="s">
        <v>849</v>
      </c>
      <c r="F468" s="555">
        <v>744.75</v>
      </c>
    </row>
    <row r="469" spans="1:6">
      <c r="A469" s="558"/>
      <c r="B469" s="554"/>
      <c r="C469" s="554" t="s">
        <v>830</v>
      </c>
      <c r="D469" s="554"/>
      <c r="E469" s="554"/>
      <c r="F469" s="555">
        <v>11454</v>
      </c>
    </row>
    <row r="470" spans="1:6">
      <c r="A470" s="558"/>
      <c r="B470" s="554"/>
      <c r="C470" s="554" t="s">
        <v>831</v>
      </c>
      <c r="D470" s="554"/>
      <c r="E470" s="554"/>
      <c r="F470" s="555">
        <v>45.51</v>
      </c>
    </row>
    <row r="471" spans="1:6">
      <c r="A471" s="558"/>
      <c r="B471" s="554"/>
      <c r="C471" s="554" t="s">
        <v>892</v>
      </c>
      <c r="D471" s="554"/>
      <c r="E471" s="554"/>
      <c r="F471" s="555">
        <f>SUM(F456:F470)</f>
        <v>16193.54</v>
      </c>
    </row>
    <row r="472" spans="1:6">
      <c r="A472" s="558"/>
      <c r="B472" s="554"/>
      <c r="C472" s="554" t="s">
        <v>833</v>
      </c>
      <c r="D472" s="554"/>
      <c r="E472" s="554"/>
      <c r="F472" s="556">
        <f>F471/6</f>
        <v>2698.9233333333336</v>
      </c>
    </row>
    <row r="473" spans="1:6">
      <c r="A473" s="558"/>
      <c r="B473" s="554"/>
      <c r="C473" s="554"/>
      <c r="D473" s="554"/>
      <c r="E473" s="554" t="s">
        <v>1017</v>
      </c>
      <c r="F473" s="556">
        <v>2699</v>
      </c>
    </row>
    <row r="474" spans="1:6">
      <c r="A474" s="558"/>
      <c r="B474" s="554"/>
      <c r="C474" s="554"/>
      <c r="D474" s="554"/>
      <c r="E474" s="554"/>
      <c r="F474" s="556"/>
    </row>
    <row r="475" spans="1:6">
      <c r="A475" s="558"/>
      <c r="B475" s="554"/>
      <c r="C475" s="554" t="s">
        <v>898</v>
      </c>
      <c r="D475" s="554"/>
      <c r="E475" s="554"/>
      <c r="F475" s="555"/>
    </row>
    <row r="476" spans="1:6">
      <c r="A476" s="700" t="s">
        <v>845</v>
      </c>
      <c r="B476" s="698"/>
      <c r="C476" s="698"/>
      <c r="D476" s="698"/>
      <c r="E476" s="698"/>
      <c r="F476" s="699"/>
    </row>
    <row r="477" spans="1:6">
      <c r="A477" s="558"/>
      <c r="B477" s="554"/>
      <c r="C477" s="554" t="s">
        <v>846</v>
      </c>
      <c r="D477" s="554"/>
      <c r="E477" s="554"/>
      <c r="F477" s="555">
        <v>11517.05</v>
      </c>
    </row>
    <row r="478" spans="1:6">
      <c r="A478" s="558">
        <v>360</v>
      </c>
      <c r="B478" s="554" t="s">
        <v>40</v>
      </c>
      <c r="C478" s="554" t="s">
        <v>899</v>
      </c>
      <c r="D478" s="554">
        <v>91.25</v>
      </c>
      <c r="E478" s="554" t="s">
        <v>40</v>
      </c>
      <c r="F478" s="555">
        <v>32850</v>
      </c>
    </row>
    <row r="479" spans="1:6">
      <c r="A479" s="558">
        <v>180</v>
      </c>
      <c r="B479" s="554" t="s">
        <v>40</v>
      </c>
      <c r="C479" s="554" t="s">
        <v>900</v>
      </c>
      <c r="D479" s="554">
        <v>16.55</v>
      </c>
      <c r="E479" s="554" t="s">
        <v>849</v>
      </c>
      <c r="F479" s="555">
        <v>2979</v>
      </c>
    </row>
    <row r="480" spans="1:6">
      <c r="A480" s="558"/>
      <c r="B480" s="554"/>
      <c r="C480" s="554" t="s">
        <v>831</v>
      </c>
      <c r="D480" s="554"/>
      <c r="E480" s="554"/>
      <c r="F480" s="555">
        <v>72</v>
      </c>
    </row>
    <row r="481" spans="1:6">
      <c r="A481" s="558"/>
      <c r="B481" s="554"/>
      <c r="C481" s="554" t="s">
        <v>850</v>
      </c>
      <c r="D481" s="554"/>
      <c r="E481" s="554"/>
      <c r="F481" s="555">
        <f>F477+F478+F480-F479</f>
        <v>41460.050000000003</v>
      </c>
    </row>
    <row r="482" spans="1:6">
      <c r="A482" s="558"/>
      <c r="B482" s="554"/>
      <c r="C482" s="554" t="s">
        <v>851</v>
      </c>
      <c r="D482" s="554"/>
      <c r="E482" s="554"/>
      <c r="F482" s="556">
        <f>F481/90</f>
        <v>460.66722222222228</v>
      </c>
    </row>
    <row r="483" spans="1:6">
      <c r="A483" s="558" t="s">
        <v>901</v>
      </c>
      <c r="B483" s="554" t="s">
        <v>539</v>
      </c>
      <c r="C483" s="554" t="s">
        <v>907</v>
      </c>
      <c r="D483" s="554"/>
      <c r="E483" s="554"/>
      <c r="F483" s="555"/>
    </row>
    <row r="484" spans="1:6">
      <c r="A484" s="558"/>
      <c r="B484" s="554"/>
      <c r="C484" s="554" t="s">
        <v>902</v>
      </c>
      <c r="D484" s="554"/>
      <c r="E484" s="554"/>
      <c r="F484" s="555"/>
    </row>
    <row r="485" spans="1:6">
      <c r="A485" s="558"/>
      <c r="B485" s="554"/>
      <c r="C485" s="554" t="s">
        <v>903</v>
      </c>
      <c r="D485" s="554" t="s">
        <v>904</v>
      </c>
      <c r="E485" s="554"/>
      <c r="F485" s="555"/>
    </row>
    <row r="486" spans="1:6">
      <c r="A486" s="558">
        <v>1.4</v>
      </c>
      <c r="B486" s="554" t="s">
        <v>618</v>
      </c>
      <c r="C486" s="554" t="s">
        <v>905</v>
      </c>
      <c r="D486" s="554">
        <v>295.60000000000002</v>
      </c>
      <c r="E486" s="554" t="s">
        <v>618</v>
      </c>
      <c r="F486" s="555">
        <v>413.84</v>
      </c>
    </row>
    <row r="487" spans="1:6">
      <c r="A487" s="558">
        <v>0.98</v>
      </c>
      <c r="B487" s="554" t="s">
        <v>618</v>
      </c>
      <c r="C487" s="554" t="s">
        <v>906</v>
      </c>
      <c r="D487" s="554">
        <v>147.5</v>
      </c>
      <c r="E487" s="554" t="s">
        <v>618</v>
      </c>
      <c r="F487" s="555">
        <v>144.55000000000001</v>
      </c>
    </row>
    <row r="488" spans="1:6">
      <c r="A488" s="558">
        <v>2.2000000000000002</v>
      </c>
      <c r="B488" s="554" t="s">
        <v>585</v>
      </c>
      <c r="C488" s="554" t="s">
        <v>620</v>
      </c>
      <c r="D488" s="554">
        <v>831.6</v>
      </c>
      <c r="E488" s="554" t="s">
        <v>585</v>
      </c>
      <c r="F488" s="555">
        <v>1829.52</v>
      </c>
    </row>
    <row r="489" spans="1:6">
      <c r="A489" s="558"/>
      <c r="B489" s="554" t="s">
        <v>532</v>
      </c>
      <c r="C489" s="554" t="s">
        <v>621</v>
      </c>
      <c r="D489" s="554" t="s">
        <v>525</v>
      </c>
      <c r="E489" s="554" t="s">
        <v>532</v>
      </c>
      <c r="F489" s="555">
        <v>2.5499999999999998</v>
      </c>
    </row>
    <row r="490" spans="1:6">
      <c r="A490" s="558"/>
      <c r="B490" s="554"/>
      <c r="C490" s="554" t="s">
        <v>587</v>
      </c>
      <c r="D490" s="554"/>
      <c r="E490" s="554"/>
      <c r="F490" s="555">
        <v>2390.46</v>
      </c>
    </row>
    <row r="491" spans="1:6">
      <c r="A491" s="558"/>
      <c r="B491" s="554"/>
      <c r="C491" s="554" t="s">
        <v>588</v>
      </c>
      <c r="D491" s="554"/>
      <c r="E491" s="554"/>
      <c r="F491" s="556">
        <v>239.05</v>
      </c>
    </row>
    <row r="492" spans="1:6">
      <c r="A492" s="558"/>
      <c r="B492" s="564" t="s">
        <v>539</v>
      </c>
      <c r="C492" s="554" t="s">
        <v>908</v>
      </c>
      <c r="D492" s="554"/>
      <c r="E492" s="554"/>
      <c r="F492" s="555"/>
    </row>
    <row r="493" spans="1:6">
      <c r="A493" s="558"/>
      <c r="B493" s="564"/>
      <c r="C493" s="554" t="s">
        <v>902</v>
      </c>
      <c r="D493" s="554"/>
      <c r="E493" s="554"/>
      <c r="F493" s="555"/>
    </row>
    <row r="494" spans="1:6">
      <c r="A494" s="558"/>
      <c r="B494" s="564"/>
      <c r="C494" s="554" t="s">
        <v>903</v>
      </c>
      <c r="D494" s="554" t="s">
        <v>909</v>
      </c>
      <c r="E494" s="554">
        <v>300.8</v>
      </c>
      <c r="F494" s="555"/>
    </row>
    <row r="495" spans="1:6">
      <c r="A495" s="558"/>
      <c r="B495" s="564"/>
      <c r="C495" s="554" t="s">
        <v>534</v>
      </c>
      <c r="D495" s="554"/>
      <c r="E495" s="554"/>
      <c r="F495" s="555"/>
    </row>
    <row r="496" spans="1:6">
      <c r="A496" s="558">
        <v>1.4</v>
      </c>
      <c r="B496" s="564" t="s">
        <v>618</v>
      </c>
      <c r="C496" s="554" t="s">
        <v>910</v>
      </c>
      <c r="D496" s="554">
        <v>295.60000000000002</v>
      </c>
      <c r="E496" s="554" t="s">
        <v>618</v>
      </c>
      <c r="F496" s="555">
        <v>413.84</v>
      </c>
    </row>
    <row r="497" spans="1:6">
      <c r="A497" s="558">
        <v>1.5</v>
      </c>
      <c r="B497" s="564" t="s">
        <v>618</v>
      </c>
      <c r="C497" s="554" t="s">
        <v>620</v>
      </c>
      <c r="D497" s="554">
        <v>831.6</v>
      </c>
      <c r="E497" s="554" t="s">
        <v>618</v>
      </c>
      <c r="F497" s="555">
        <v>1247.4000000000001</v>
      </c>
    </row>
    <row r="498" spans="1:6">
      <c r="A498" s="558">
        <v>10</v>
      </c>
      <c r="B498" s="564" t="s">
        <v>585</v>
      </c>
      <c r="C498" s="554" t="s">
        <v>911</v>
      </c>
      <c r="D498" s="554">
        <v>4.4000000000000004</v>
      </c>
      <c r="E498" s="554" t="s">
        <v>585</v>
      </c>
      <c r="F498" s="555">
        <v>44</v>
      </c>
    </row>
    <row r="499" spans="1:6">
      <c r="A499" s="558"/>
      <c r="B499" s="564" t="s">
        <v>532</v>
      </c>
      <c r="C499" s="554" t="s">
        <v>621</v>
      </c>
      <c r="D499" s="554" t="s">
        <v>525</v>
      </c>
      <c r="E499" s="554" t="s">
        <v>532</v>
      </c>
      <c r="F499" s="555">
        <v>4.8</v>
      </c>
    </row>
    <row r="500" spans="1:6">
      <c r="A500" s="558"/>
      <c r="B500" s="564"/>
      <c r="C500" s="554" t="s">
        <v>587</v>
      </c>
      <c r="D500" s="554"/>
      <c r="E500" s="554"/>
      <c r="F500" s="555">
        <f>SUM(F496:F499)</f>
        <v>1710.04</v>
      </c>
    </row>
    <row r="501" spans="1:6">
      <c r="A501" s="558"/>
      <c r="B501" s="564"/>
      <c r="C501" s="554" t="s">
        <v>588</v>
      </c>
      <c r="D501" s="554"/>
      <c r="E501" s="554"/>
      <c r="F501" s="555">
        <f>F500/10</f>
        <v>171.00399999999999</v>
      </c>
    </row>
    <row r="502" spans="1:6">
      <c r="A502" s="558"/>
      <c r="B502" s="564"/>
      <c r="D502" s="554"/>
      <c r="E502" s="554"/>
      <c r="F502" s="556"/>
    </row>
    <row r="503" spans="1:6" ht="18.75" customHeight="1">
      <c r="A503" s="707" t="s">
        <v>912</v>
      </c>
      <c r="B503" s="708"/>
      <c r="C503" s="708"/>
      <c r="D503" s="708"/>
      <c r="E503" s="708"/>
      <c r="F503" s="709"/>
    </row>
    <row r="504" spans="1:6">
      <c r="A504" s="558"/>
      <c r="B504" s="564"/>
      <c r="C504" s="554"/>
      <c r="D504" s="554"/>
      <c r="E504" s="554"/>
      <c r="F504" s="555"/>
    </row>
    <row r="505" spans="1:6">
      <c r="A505" s="558">
        <v>1.89</v>
      </c>
      <c r="B505" s="564" t="s">
        <v>913</v>
      </c>
      <c r="C505" s="554" t="s">
        <v>619</v>
      </c>
      <c r="D505" s="554">
        <v>227.6</v>
      </c>
      <c r="E505" s="554" t="s">
        <v>913</v>
      </c>
      <c r="F505" s="555">
        <v>430.16</v>
      </c>
    </row>
    <row r="506" spans="1:6">
      <c r="A506" s="558">
        <v>1.1000000000000001</v>
      </c>
      <c r="B506" s="564" t="s">
        <v>914</v>
      </c>
      <c r="C506" s="554" t="s">
        <v>620</v>
      </c>
      <c r="D506" s="554">
        <v>831.6</v>
      </c>
      <c r="E506" s="554" t="s">
        <v>914</v>
      </c>
      <c r="F506" s="555">
        <v>914.76</v>
      </c>
    </row>
    <row r="507" spans="1:6">
      <c r="A507" s="558">
        <v>10</v>
      </c>
      <c r="B507" s="564" t="s">
        <v>12</v>
      </c>
      <c r="C507" s="554" t="s">
        <v>911</v>
      </c>
      <c r="D507" s="554">
        <v>9.52</v>
      </c>
      <c r="E507" s="554" t="s">
        <v>12</v>
      </c>
      <c r="F507" s="555">
        <v>95.2</v>
      </c>
    </row>
    <row r="508" spans="1:6">
      <c r="A508" s="558"/>
      <c r="B508" s="564"/>
      <c r="C508" s="554" t="s">
        <v>915</v>
      </c>
      <c r="D508" s="554" t="s">
        <v>668</v>
      </c>
      <c r="E508" s="554"/>
      <c r="F508" s="555">
        <v>4.5999999999999996</v>
      </c>
    </row>
    <row r="509" spans="1:6">
      <c r="A509" s="558"/>
      <c r="B509" s="564"/>
      <c r="C509" s="554"/>
      <c r="D509" s="554"/>
      <c r="E509" s="554"/>
      <c r="F509" s="555">
        <v>1442.02</v>
      </c>
    </row>
    <row r="510" spans="1:6">
      <c r="A510" s="558"/>
      <c r="B510" s="564"/>
      <c r="C510" s="554"/>
      <c r="D510" s="554"/>
      <c r="E510" s="554"/>
      <c r="F510" s="556">
        <v>144.19999999999999</v>
      </c>
    </row>
    <row r="511" spans="1:6">
      <c r="A511" s="553"/>
      <c r="B511" s="554" t="s">
        <v>916</v>
      </c>
      <c r="C511" s="554"/>
      <c r="D511" s="554"/>
      <c r="E511" s="554"/>
      <c r="F511" s="555"/>
    </row>
    <row r="512" spans="1:6">
      <c r="A512" s="553"/>
      <c r="B512" s="554"/>
      <c r="C512" s="554"/>
      <c r="D512" s="554"/>
      <c r="E512" s="554"/>
      <c r="F512" s="555"/>
    </row>
    <row r="513" spans="1:6">
      <c r="A513" s="553">
        <v>5</v>
      </c>
      <c r="B513" s="554" t="s">
        <v>917</v>
      </c>
      <c r="C513" s="554" t="s">
        <v>918</v>
      </c>
      <c r="D513" s="554">
        <v>160</v>
      </c>
      <c r="E513" s="554" t="s">
        <v>919</v>
      </c>
      <c r="F513" s="555">
        <v>800</v>
      </c>
    </row>
    <row r="514" spans="1:6">
      <c r="A514" s="553">
        <v>1</v>
      </c>
      <c r="B514" s="554" t="s">
        <v>144</v>
      </c>
      <c r="C514" s="554" t="s">
        <v>920</v>
      </c>
      <c r="D514" s="554">
        <v>75</v>
      </c>
      <c r="E514" s="554" t="s">
        <v>681</v>
      </c>
      <c r="F514" s="555">
        <v>75</v>
      </c>
    </row>
    <row r="515" spans="1:6">
      <c r="A515" s="553">
        <v>2.5</v>
      </c>
      <c r="B515" s="554" t="s">
        <v>144</v>
      </c>
      <c r="C515" s="554" t="s">
        <v>921</v>
      </c>
      <c r="D515" s="554">
        <v>831.6</v>
      </c>
      <c r="E515" s="554" t="s">
        <v>144</v>
      </c>
      <c r="F515" s="555">
        <v>2079</v>
      </c>
    </row>
    <row r="516" spans="1:6">
      <c r="A516" s="553"/>
      <c r="B516" s="554"/>
      <c r="C516" s="554" t="s">
        <v>831</v>
      </c>
      <c r="D516" s="554" t="s">
        <v>532</v>
      </c>
      <c r="E516" s="554"/>
      <c r="F516" s="555">
        <v>0.25</v>
      </c>
    </row>
    <row r="517" spans="1:6">
      <c r="A517" s="553"/>
      <c r="B517" s="554"/>
      <c r="C517" s="554"/>
      <c r="D517" s="554" t="s">
        <v>922</v>
      </c>
      <c r="E517" s="554" t="s">
        <v>554</v>
      </c>
      <c r="F517" s="556">
        <v>2954.25</v>
      </c>
    </row>
    <row r="518" spans="1:6">
      <c r="A518" s="553"/>
      <c r="B518" s="554"/>
      <c r="C518" s="554" t="s">
        <v>923</v>
      </c>
      <c r="D518" s="562"/>
      <c r="E518" s="554"/>
      <c r="F518" s="555"/>
    </row>
    <row r="519" spans="1:6">
      <c r="A519" s="553">
        <v>70</v>
      </c>
      <c r="B519" s="554" t="s">
        <v>40</v>
      </c>
      <c r="C519" s="554" t="s">
        <v>924</v>
      </c>
      <c r="D519" s="554">
        <v>33</v>
      </c>
      <c r="E519" s="554" t="s">
        <v>256</v>
      </c>
      <c r="F519" s="555">
        <v>2310</v>
      </c>
    </row>
    <row r="520" spans="1:6">
      <c r="A520" s="553">
        <v>0.3</v>
      </c>
      <c r="B520" s="554" t="s">
        <v>658</v>
      </c>
      <c r="C520" s="554" t="s">
        <v>925</v>
      </c>
      <c r="D520" s="554">
        <v>17600</v>
      </c>
      <c r="E520" s="554" t="s">
        <v>253</v>
      </c>
      <c r="F520" s="555">
        <v>5280</v>
      </c>
    </row>
    <row r="521" spans="1:6">
      <c r="A521" s="553"/>
      <c r="B521" s="554"/>
      <c r="C521" s="554" t="s">
        <v>926</v>
      </c>
      <c r="D521" s="554"/>
      <c r="E521" s="554"/>
      <c r="F521" s="555">
        <v>7590</v>
      </c>
    </row>
    <row r="522" spans="1:6">
      <c r="A522" s="553"/>
      <c r="B522" s="554"/>
      <c r="C522" s="554" t="s">
        <v>927</v>
      </c>
      <c r="D522" s="554"/>
      <c r="E522" s="554"/>
      <c r="F522" s="555">
        <v>759</v>
      </c>
    </row>
    <row r="523" spans="1:6">
      <c r="A523" s="553">
        <v>1</v>
      </c>
      <c r="B523" s="554" t="s">
        <v>928</v>
      </c>
      <c r="C523" s="554" t="s">
        <v>929</v>
      </c>
      <c r="D523" s="554">
        <v>759</v>
      </c>
      <c r="E523" s="554" t="s">
        <v>928</v>
      </c>
      <c r="F523" s="555">
        <v>759</v>
      </c>
    </row>
    <row r="524" spans="1:6">
      <c r="A524" s="553">
        <v>2</v>
      </c>
      <c r="B524" s="554" t="s">
        <v>32</v>
      </c>
      <c r="C524" s="554" t="s">
        <v>930</v>
      </c>
      <c r="D524" s="554">
        <v>679.8</v>
      </c>
      <c r="E524" s="554" t="s">
        <v>681</v>
      </c>
      <c r="F524" s="555">
        <v>1359.6</v>
      </c>
    </row>
    <row r="525" spans="1:6">
      <c r="A525" s="553"/>
      <c r="B525" s="554"/>
      <c r="C525" s="554" t="s">
        <v>931</v>
      </c>
      <c r="D525" s="554"/>
      <c r="E525" s="554"/>
      <c r="F525" s="555">
        <v>10.3</v>
      </c>
    </row>
    <row r="526" spans="1:6">
      <c r="A526" s="553"/>
      <c r="B526" s="554"/>
      <c r="C526" s="554" t="s">
        <v>932</v>
      </c>
      <c r="D526" s="554"/>
      <c r="E526" s="554"/>
      <c r="F526" s="555">
        <v>2128.9</v>
      </c>
    </row>
    <row r="527" spans="1:6">
      <c r="A527" s="553"/>
      <c r="B527" s="554"/>
      <c r="C527" s="554" t="s">
        <v>933</v>
      </c>
      <c r="D527" s="554"/>
      <c r="E527" s="554"/>
      <c r="F527" s="555">
        <v>354.82</v>
      </c>
    </row>
    <row r="528" spans="1:6">
      <c r="A528" s="553"/>
      <c r="B528" s="554"/>
      <c r="C528" s="554" t="s">
        <v>934</v>
      </c>
      <c r="D528" s="554"/>
      <c r="E528" s="554"/>
      <c r="F528" s="555"/>
    </row>
    <row r="529" spans="1:6">
      <c r="A529" s="553">
        <v>49</v>
      </c>
      <c r="B529" s="554" t="s">
        <v>935</v>
      </c>
      <c r="C529" s="554" t="s">
        <v>936</v>
      </c>
      <c r="D529" s="554">
        <v>33</v>
      </c>
      <c r="E529" s="554" t="s">
        <v>256</v>
      </c>
      <c r="F529" s="555">
        <v>1617</v>
      </c>
    </row>
    <row r="530" spans="1:6">
      <c r="A530" s="553">
        <v>0.3</v>
      </c>
      <c r="B530" s="554" t="s">
        <v>658</v>
      </c>
      <c r="C530" s="554" t="s">
        <v>937</v>
      </c>
      <c r="D530" s="554">
        <v>17600</v>
      </c>
      <c r="E530" s="554" t="s">
        <v>658</v>
      </c>
      <c r="F530" s="555">
        <v>5280</v>
      </c>
    </row>
    <row r="531" spans="1:6">
      <c r="A531" s="553"/>
      <c r="B531" s="554"/>
      <c r="C531" s="554" t="s">
        <v>938</v>
      </c>
      <c r="D531" s="554"/>
      <c r="E531" s="554"/>
      <c r="F531" s="555">
        <v>6897</v>
      </c>
    </row>
    <row r="532" spans="1:6">
      <c r="A532" s="553"/>
      <c r="B532" s="554"/>
      <c r="C532" s="554" t="s">
        <v>927</v>
      </c>
      <c r="D532" s="554"/>
      <c r="E532" s="554"/>
      <c r="F532" s="555">
        <v>689.7</v>
      </c>
    </row>
    <row r="533" spans="1:6">
      <c r="A533" s="553">
        <v>2</v>
      </c>
      <c r="B533" s="554" t="s">
        <v>914</v>
      </c>
      <c r="C533" s="554" t="s">
        <v>930</v>
      </c>
      <c r="D533" s="554">
        <v>679.8</v>
      </c>
      <c r="E533" s="554" t="s">
        <v>914</v>
      </c>
      <c r="F533" s="555">
        <v>1359.6</v>
      </c>
    </row>
    <row r="534" spans="1:6">
      <c r="A534" s="553"/>
      <c r="B534" s="554"/>
      <c r="C534" s="554" t="s">
        <v>939</v>
      </c>
      <c r="D534" s="554"/>
      <c r="E534" s="554"/>
      <c r="F534" s="555">
        <v>4.3499999999999996</v>
      </c>
    </row>
    <row r="535" spans="1:6">
      <c r="A535" s="553"/>
      <c r="B535" s="554"/>
      <c r="C535" s="554" t="s">
        <v>940</v>
      </c>
      <c r="D535" s="554"/>
      <c r="E535" s="554"/>
      <c r="F535" s="555">
        <v>2053.65</v>
      </c>
    </row>
    <row r="536" spans="1:6">
      <c r="A536" s="553"/>
      <c r="B536" s="554"/>
      <c r="C536" s="554" t="s">
        <v>941</v>
      </c>
      <c r="D536" s="554"/>
      <c r="E536" s="554"/>
      <c r="F536" s="555">
        <v>342.28</v>
      </c>
    </row>
    <row r="537" spans="1:6">
      <c r="A537" s="553"/>
      <c r="B537" s="554"/>
      <c r="C537" s="554" t="s">
        <v>942</v>
      </c>
      <c r="D537" s="554"/>
      <c r="E537" s="554"/>
      <c r="F537" s="555">
        <v>354.82</v>
      </c>
    </row>
    <row r="538" spans="1:6">
      <c r="A538" s="553"/>
      <c r="B538" s="554"/>
      <c r="C538" s="554" t="s">
        <v>943</v>
      </c>
      <c r="D538" s="554">
        <v>354.82</v>
      </c>
      <c r="E538" s="593">
        <v>342.28</v>
      </c>
      <c r="F538" s="556">
        <v>697.1</v>
      </c>
    </row>
    <row r="539" spans="1:6">
      <c r="A539" s="553"/>
      <c r="B539" s="554"/>
      <c r="C539" s="554" t="s">
        <v>944</v>
      </c>
      <c r="D539" s="554">
        <v>697.1</v>
      </c>
      <c r="E539" s="593">
        <v>342.28</v>
      </c>
      <c r="F539" s="555">
        <v>1039.3800000000001</v>
      </c>
    </row>
    <row r="540" spans="1:6">
      <c r="A540" s="565"/>
      <c r="B540" s="566"/>
      <c r="C540" s="554" t="s">
        <v>945</v>
      </c>
      <c r="D540" s="554">
        <f>F539</f>
        <v>1039.3800000000001</v>
      </c>
      <c r="E540" s="594">
        <f>E539</f>
        <v>342.28</v>
      </c>
      <c r="F540" s="556">
        <f>SUM(D540:E540)</f>
        <v>1381.66</v>
      </c>
    </row>
    <row r="541" spans="1:6">
      <c r="A541" s="565"/>
      <c r="B541" s="566"/>
      <c r="C541" s="554" t="s">
        <v>946</v>
      </c>
      <c r="D541" s="554">
        <f>F540</f>
        <v>1381.66</v>
      </c>
      <c r="E541" s="594">
        <f>E540</f>
        <v>342.28</v>
      </c>
      <c r="F541" s="555">
        <f>SUM(D541:E541)</f>
        <v>1723.94</v>
      </c>
    </row>
    <row r="542" spans="1:6">
      <c r="A542" s="558"/>
      <c r="B542" s="554"/>
      <c r="C542" s="554" t="s">
        <v>947</v>
      </c>
      <c r="D542" s="554"/>
      <c r="E542" s="554"/>
      <c r="F542" s="555"/>
    </row>
    <row r="543" spans="1:6">
      <c r="A543" s="558">
        <v>10</v>
      </c>
      <c r="B543" s="554" t="s">
        <v>607</v>
      </c>
      <c r="C543" s="554" t="s">
        <v>949</v>
      </c>
      <c r="D543" s="554">
        <v>653</v>
      </c>
      <c r="E543" s="554" t="s">
        <v>607</v>
      </c>
      <c r="F543" s="555">
        <v>6530</v>
      </c>
    </row>
    <row r="544" spans="1:6">
      <c r="A544" s="558">
        <v>0.21</v>
      </c>
      <c r="B544" s="554" t="s">
        <v>528</v>
      </c>
      <c r="C544" s="554" t="s">
        <v>606</v>
      </c>
      <c r="D544" s="554">
        <v>4492.91</v>
      </c>
      <c r="E544" s="554" t="s">
        <v>528</v>
      </c>
      <c r="F544" s="555">
        <v>943.51</v>
      </c>
    </row>
    <row r="545" spans="1:6">
      <c r="A545" s="558">
        <v>1.1000000000000001</v>
      </c>
      <c r="B545" s="554" t="s">
        <v>585</v>
      </c>
      <c r="C545" s="554" t="s">
        <v>552</v>
      </c>
      <c r="D545" s="554">
        <v>1041.7</v>
      </c>
      <c r="E545" s="554" t="s">
        <v>585</v>
      </c>
      <c r="F545" s="555">
        <v>1145.8699999999999</v>
      </c>
    </row>
    <row r="546" spans="1:6">
      <c r="A546" s="558">
        <v>1.1000000000000001</v>
      </c>
      <c r="B546" s="554" t="s">
        <v>585</v>
      </c>
      <c r="C546" s="554" t="s">
        <v>545</v>
      </c>
      <c r="D546" s="554">
        <v>972.4</v>
      </c>
      <c r="E546" s="554" t="s">
        <v>585</v>
      </c>
      <c r="F546" s="555">
        <v>1069.6400000000001</v>
      </c>
    </row>
    <row r="547" spans="1:6">
      <c r="A547" s="558">
        <v>2.2000000000000002</v>
      </c>
      <c r="B547" s="554" t="s">
        <v>585</v>
      </c>
      <c r="C547" s="554" t="s">
        <v>546</v>
      </c>
      <c r="D547" s="554">
        <v>679.8</v>
      </c>
      <c r="E547" s="554" t="s">
        <v>585</v>
      </c>
      <c r="F547" s="555">
        <v>1495.56</v>
      </c>
    </row>
    <row r="548" spans="1:6">
      <c r="A548" s="558">
        <v>2.2000000000000002</v>
      </c>
      <c r="B548" s="554" t="s">
        <v>585</v>
      </c>
      <c r="C548" s="554" t="s">
        <v>547</v>
      </c>
      <c r="D548" s="554">
        <v>557.70000000000005</v>
      </c>
      <c r="E548" s="554" t="s">
        <v>585</v>
      </c>
      <c r="F548" s="555">
        <v>1226.94</v>
      </c>
    </row>
    <row r="549" spans="1:6">
      <c r="A549" s="561">
        <v>20</v>
      </c>
      <c r="B549" s="554" t="s">
        <v>141</v>
      </c>
      <c r="C549" s="554" t="s">
        <v>584</v>
      </c>
      <c r="D549" s="554">
        <v>6040</v>
      </c>
      <c r="E549" s="554" t="s">
        <v>583</v>
      </c>
      <c r="F549" s="555">
        <v>120.8</v>
      </c>
    </row>
    <row r="550" spans="1:6">
      <c r="A550" s="561">
        <v>2</v>
      </c>
      <c r="B550" s="554" t="s">
        <v>141</v>
      </c>
      <c r="C550" s="554" t="s">
        <v>948</v>
      </c>
      <c r="D550" s="554">
        <v>24.93</v>
      </c>
      <c r="E550" s="554" t="s">
        <v>141</v>
      </c>
      <c r="F550" s="555">
        <v>49.86</v>
      </c>
    </row>
    <row r="551" spans="1:6">
      <c r="A551" s="558">
        <v>1.6</v>
      </c>
      <c r="B551" s="554" t="s">
        <v>585</v>
      </c>
      <c r="C551" s="554" t="s">
        <v>545</v>
      </c>
      <c r="D551" s="554">
        <v>972.4</v>
      </c>
      <c r="E551" s="554" t="s">
        <v>585</v>
      </c>
      <c r="F551" s="555">
        <v>1555.84</v>
      </c>
    </row>
    <row r="552" spans="1:6">
      <c r="A552" s="558">
        <v>0.5</v>
      </c>
      <c r="B552" s="554" t="s">
        <v>585</v>
      </c>
      <c r="C552" s="554" t="s">
        <v>546</v>
      </c>
      <c r="D552" s="554">
        <v>679.8</v>
      </c>
      <c r="E552" s="554" t="s">
        <v>585</v>
      </c>
      <c r="F552" s="555">
        <v>339.9</v>
      </c>
    </row>
    <row r="553" spans="1:6">
      <c r="A553" s="558">
        <v>1.1000000000000001</v>
      </c>
      <c r="B553" s="554" t="s">
        <v>585</v>
      </c>
      <c r="C553" s="554" t="s">
        <v>547</v>
      </c>
      <c r="D553" s="554">
        <v>557.70000000000005</v>
      </c>
      <c r="E553" s="554" t="s">
        <v>585</v>
      </c>
      <c r="F553" s="555">
        <v>613.47</v>
      </c>
    </row>
    <row r="554" spans="1:6">
      <c r="A554" s="558"/>
      <c r="B554" s="554" t="s">
        <v>532</v>
      </c>
      <c r="C554" s="554" t="s">
        <v>533</v>
      </c>
      <c r="D554" s="554"/>
      <c r="E554" s="554" t="s">
        <v>532</v>
      </c>
      <c r="F554" s="555">
        <v>4.5999999999999996</v>
      </c>
    </row>
    <row r="555" spans="1:6">
      <c r="A555" s="558"/>
      <c r="B555" s="554"/>
      <c r="C555" s="554" t="s">
        <v>587</v>
      </c>
      <c r="D555" s="554"/>
      <c r="E555" s="554"/>
      <c r="F555" s="555">
        <v>15095.99</v>
      </c>
    </row>
    <row r="556" spans="1:6">
      <c r="A556" s="558"/>
      <c r="B556" s="554"/>
      <c r="C556" s="554" t="s">
        <v>588</v>
      </c>
      <c r="D556" s="554"/>
      <c r="E556" s="554"/>
      <c r="F556" s="556">
        <v>1509.6</v>
      </c>
    </row>
    <row r="557" spans="1:6">
      <c r="A557" s="558">
        <v>10</v>
      </c>
      <c r="B557" s="554" t="s">
        <v>607</v>
      </c>
      <c r="C557" s="554" t="s">
        <v>950</v>
      </c>
      <c r="D557" s="554">
        <v>658</v>
      </c>
      <c r="E557" s="554" t="s">
        <v>607</v>
      </c>
      <c r="F557" s="555">
        <v>6580</v>
      </c>
    </row>
    <row r="558" spans="1:6">
      <c r="A558" s="558">
        <v>0.21</v>
      </c>
      <c r="B558" s="554" t="s">
        <v>528</v>
      </c>
      <c r="C558" s="554" t="s">
        <v>606</v>
      </c>
      <c r="D558" s="554">
        <v>4492.91</v>
      </c>
      <c r="E558" s="554" t="s">
        <v>528</v>
      </c>
      <c r="F558" s="555">
        <v>943.51</v>
      </c>
    </row>
    <row r="559" spans="1:6">
      <c r="A559" s="558">
        <v>1.1000000000000001</v>
      </c>
      <c r="B559" s="554" t="s">
        <v>585</v>
      </c>
      <c r="C559" s="554" t="s">
        <v>552</v>
      </c>
      <c r="D559" s="554">
        <v>1041.7</v>
      </c>
      <c r="E559" s="554" t="s">
        <v>585</v>
      </c>
      <c r="F559" s="555">
        <v>1145.8699999999999</v>
      </c>
    </row>
    <row r="560" spans="1:6">
      <c r="A560" s="558">
        <v>1.1000000000000001</v>
      </c>
      <c r="B560" s="554" t="s">
        <v>585</v>
      </c>
      <c r="C560" s="554" t="s">
        <v>545</v>
      </c>
      <c r="D560" s="554">
        <v>972.4</v>
      </c>
      <c r="E560" s="554" t="s">
        <v>585</v>
      </c>
      <c r="F560" s="555">
        <v>1069.6400000000001</v>
      </c>
    </row>
    <row r="561" spans="1:6">
      <c r="A561" s="558">
        <v>2.2000000000000002</v>
      </c>
      <c r="B561" s="554" t="s">
        <v>585</v>
      </c>
      <c r="C561" s="554" t="s">
        <v>546</v>
      </c>
      <c r="D561" s="554">
        <v>679.8</v>
      </c>
      <c r="E561" s="554" t="s">
        <v>585</v>
      </c>
      <c r="F561" s="555">
        <v>1495.56</v>
      </c>
    </row>
    <row r="562" spans="1:6">
      <c r="A562" s="558">
        <v>2.2000000000000002</v>
      </c>
      <c r="B562" s="554" t="s">
        <v>585</v>
      </c>
      <c r="C562" s="554" t="s">
        <v>547</v>
      </c>
      <c r="D562" s="554">
        <v>557.70000000000005</v>
      </c>
      <c r="E562" s="554" t="s">
        <v>585</v>
      </c>
      <c r="F562" s="555">
        <v>1226.94</v>
      </c>
    </row>
    <row r="563" spans="1:6">
      <c r="A563" s="561">
        <v>20</v>
      </c>
      <c r="B563" s="554" t="s">
        <v>141</v>
      </c>
      <c r="C563" s="554" t="s">
        <v>584</v>
      </c>
      <c r="D563" s="554">
        <v>6040</v>
      </c>
      <c r="E563" s="554" t="s">
        <v>583</v>
      </c>
      <c r="F563" s="555">
        <v>120.8</v>
      </c>
    </row>
    <row r="564" spans="1:6">
      <c r="A564" s="561">
        <v>2</v>
      </c>
      <c r="B564" s="554" t="s">
        <v>141</v>
      </c>
      <c r="C564" s="554" t="s">
        <v>951</v>
      </c>
      <c r="D564" s="554">
        <v>36.1</v>
      </c>
      <c r="E564" s="554" t="s">
        <v>141</v>
      </c>
      <c r="F564" s="555">
        <v>72.2</v>
      </c>
    </row>
    <row r="565" spans="1:6">
      <c r="A565" s="558">
        <v>1.6</v>
      </c>
      <c r="B565" s="554" t="s">
        <v>585</v>
      </c>
      <c r="C565" s="554" t="s">
        <v>545</v>
      </c>
      <c r="D565" s="554">
        <v>972.4</v>
      </c>
      <c r="E565" s="554" t="s">
        <v>585</v>
      </c>
      <c r="F565" s="555">
        <v>1555.84</v>
      </c>
    </row>
    <row r="566" spans="1:6">
      <c r="A566" s="558">
        <v>0.5</v>
      </c>
      <c r="B566" s="554" t="s">
        <v>585</v>
      </c>
      <c r="C566" s="554" t="s">
        <v>546</v>
      </c>
      <c r="D566" s="554">
        <v>679.8</v>
      </c>
      <c r="E566" s="554" t="s">
        <v>585</v>
      </c>
      <c r="F566" s="555">
        <v>339.9</v>
      </c>
    </row>
    <row r="567" spans="1:6">
      <c r="A567" s="558">
        <v>1.1000000000000001</v>
      </c>
      <c r="B567" s="554" t="s">
        <v>585</v>
      </c>
      <c r="C567" s="554" t="s">
        <v>547</v>
      </c>
      <c r="D567" s="554">
        <v>557.70000000000005</v>
      </c>
      <c r="E567" s="554" t="s">
        <v>585</v>
      </c>
      <c r="F567" s="555">
        <v>613.47</v>
      </c>
    </row>
    <row r="568" spans="1:6">
      <c r="A568" s="558"/>
      <c r="B568" s="554" t="s">
        <v>532</v>
      </c>
      <c r="C568" s="554" t="s">
        <v>533</v>
      </c>
      <c r="D568" s="554"/>
      <c r="E568" s="554" t="s">
        <v>532</v>
      </c>
      <c r="F568" s="555">
        <v>0</v>
      </c>
    </row>
    <row r="569" spans="1:6">
      <c r="A569" s="558"/>
      <c r="B569" s="554"/>
      <c r="C569" s="554" t="s">
        <v>587</v>
      </c>
      <c r="D569" s="554"/>
      <c r="E569" s="554"/>
      <c r="F569" s="555">
        <v>15163.73</v>
      </c>
    </row>
    <row r="570" spans="1:6">
      <c r="A570" s="558"/>
      <c r="B570" s="554"/>
      <c r="C570" s="554" t="s">
        <v>588</v>
      </c>
      <c r="D570" s="554"/>
      <c r="E570" s="554"/>
      <c r="F570" s="556">
        <v>1516.37</v>
      </c>
    </row>
    <row r="571" spans="1:6">
      <c r="A571" s="558"/>
      <c r="B571" s="554"/>
      <c r="C571" s="554" t="s">
        <v>983</v>
      </c>
      <c r="D571" s="554"/>
      <c r="E571" s="554"/>
      <c r="F571" s="555"/>
    </row>
    <row r="572" spans="1:6">
      <c r="A572" s="558"/>
      <c r="B572" s="554"/>
      <c r="C572" s="554" t="s">
        <v>952</v>
      </c>
      <c r="D572" s="554"/>
      <c r="E572" s="554"/>
      <c r="F572" s="555"/>
    </row>
    <row r="573" spans="1:6">
      <c r="A573" s="558"/>
      <c r="B573" s="554"/>
      <c r="C573" s="554" t="s">
        <v>953</v>
      </c>
      <c r="D573" s="554"/>
      <c r="E573" s="554"/>
      <c r="F573" s="555"/>
    </row>
    <row r="574" spans="1:6">
      <c r="A574" s="558"/>
      <c r="B574" s="554"/>
      <c r="C574" s="554" t="s">
        <v>954</v>
      </c>
      <c r="D574" s="554"/>
      <c r="E574" s="554"/>
      <c r="F574" s="555"/>
    </row>
    <row r="575" spans="1:6">
      <c r="A575" s="558">
        <v>8</v>
      </c>
      <c r="B575" s="554" t="s">
        <v>603</v>
      </c>
      <c r="C575" s="554" t="s">
        <v>955</v>
      </c>
      <c r="D575" s="554">
        <v>4.0999999999999996</v>
      </c>
      <c r="E575" s="554" t="s">
        <v>681</v>
      </c>
      <c r="F575" s="555">
        <v>32.799999999999997</v>
      </c>
    </row>
    <row r="576" spans="1:6">
      <c r="A576" s="558">
        <v>8</v>
      </c>
      <c r="B576" s="554" t="s">
        <v>603</v>
      </c>
      <c r="C576" s="554" t="s">
        <v>956</v>
      </c>
      <c r="D576" s="554">
        <v>3.69</v>
      </c>
      <c r="E576" s="554" t="s">
        <v>681</v>
      </c>
      <c r="F576" s="555">
        <v>29.52</v>
      </c>
    </row>
    <row r="577" spans="1:6">
      <c r="A577" s="558">
        <v>8</v>
      </c>
      <c r="B577" s="554" t="s">
        <v>603</v>
      </c>
      <c r="C577" s="554" t="s">
        <v>957</v>
      </c>
      <c r="D577" s="554">
        <v>4.0999999999999996</v>
      </c>
      <c r="E577" s="554" t="s">
        <v>681</v>
      </c>
      <c r="F577" s="555">
        <v>32.799999999999997</v>
      </c>
    </row>
    <row r="578" spans="1:6">
      <c r="A578" s="558">
        <v>0.75</v>
      </c>
      <c r="B578" s="554" t="s">
        <v>141</v>
      </c>
      <c r="C578" s="554" t="s">
        <v>958</v>
      </c>
      <c r="D578" s="554">
        <v>176.4</v>
      </c>
      <c r="E578" s="554" t="s">
        <v>959</v>
      </c>
      <c r="F578" s="555">
        <v>132.30000000000001</v>
      </c>
    </row>
    <row r="579" spans="1:6">
      <c r="A579" s="558">
        <v>2.25</v>
      </c>
      <c r="B579" s="554" t="s">
        <v>960</v>
      </c>
      <c r="C579" s="554" t="s">
        <v>961</v>
      </c>
      <c r="D579" s="554">
        <v>140.41</v>
      </c>
      <c r="E579" s="554" t="s">
        <v>960</v>
      </c>
      <c r="F579" s="555">
        <v>315.92</v>
      </c>
    </row>
    <row r="580" spans="1:6">
      <c r="A580" s="558">
        <v>4.5</v>
      </c>
      <c r="B580" s="554" t="s">
        <v>960</v>
      </c>
      <c r="C580" s="554" t="s">
        <v>962</v>
      </c>
      <c r="D580" s="554">
        <v>65</v>
      </c>
      <c r="E580" s="554" t="s">
        <v>960</v>
      </c>
      <c r="F580" s="555">
        <v>292.5</v>
      </c>
    </row>
    <row r="581" spans="1:6">
      <c r="A581" s="558">
        <v>6</v>
      </c>
      <c r="B581" s="554" t="s">
        <v>603</v>
      </c>
      <c r="C581" s="554" t="s">
        <v>963</v>
      </c>
      <c r="D581" s="554">
        <v>8</v>
      </c>
      <c r="E581" s="554" t="s">
        <v>681</v>
      </c>
      <c r="F581" s="555">
        <v>48</v>
      </c>
    </row>
    <row r="582" spans="1:6">
      <c r="A582" s="558">
        <v>6</v>
      </c>
      <c r="B582" s="554" t="s">
        <v>603</v>
      </c>
      <c r="C582" s="554" t="s">
        <v>964</v>
      </c>
      <c r="D582" s="554">
        <v>8.61</v>
      </c>
      <c r="E582" s="554" t="s">
        <v>681</v>
      </c>
      <c r="F582" s="555">
        <v>51.66</v>
      </c>
    </row>
    <row r="583" spans="1:6">
      <c r="A583" s="558">
        <v>4</v>
      </c>
      <c r="B583" s="554" t="s">
        <v>603</v>
      </c>
      <c r="C583" s="554" t="s">
        <v>965</v>
      </c>
      <c r="D583" s="554">
        <v>8.61</v>
      </c>
      <c r="E583" s="554" t="s">
        <v>681</v>
      </c>
      <c r="F583" s="555">
        <v>34.44</v>
      </c>
    </row>
    <row r="584" spans="1:6">
      <c r="A584" s="558">
        <v>300</v>
      </c>
      <c r="B584" s="554" t="s">
        <v>966</v>
      </c>
      <c r="C584" s="554" t="s">
        <v>967</v>
      </c>
      <c r="D584" s="554">
        <v>30</v>
      </c>
      <c r="E584" s="554" t="s">
        <v>968</v>
      </c>
      <c r="F584" s="555">
        <v>90</v>
      </c>
    </row>
    <row r="585" spans="1:6">
      <c r="A585" s="558">
        <v>300</v>
      </c>
      <c r="B585" s="554" t="s">
        <v>966</v>
      </c>
      <c r="C585" s="554" t="s">
        <v>969</v>
      </c>
      <c r="D585" s="554">
        <v>44.99</v>
      </c>
      <c r="E585" s="554" t="s">
        <v>970</v>
      </c>
      <c r="F585" s="555">
        <v>26.99</v>
      </c>
    </row>
    <row r="586" spans="1:6">
      <c r="A586" s="558">
        <v>1.5</v>
      </c>
      <c r="B586" s="554" t="s">
        <v>141</v>
      </c>
      <c r="C586" s="554" t="s">
        <v>971</v>
      </c>
      <c r="D586" s="554">
        <v>20.95</v>
      </c>
      <c r="E586" s="554" t="s">
        <v>141</v>
      </c>
      <c r="F586" s="555">
        <v>31.43</v>
      </c>
    </row>
    <row r="587" spans="1:6">
      <c r="A587" s="558">
        <v>2.25</v>
      </c>
      <c r="B587" s="554" t="s">
        <v>960</v>
      </c>
      <c r="C587" s="554" t="s">
        <v>972</v>
      </c>
      <c r="D587" s="554">
        <v>212.41</v>
      </c>
      <c r="E587" s="554" t="s">
        <v>960</v>
      </c>
      <c r="F587" s="555">
        <v>477.92</v>
      </c>
    </row>
    <row r="588" spans="1:6">
      <c r="A588" s="558">
        <v>0.75</v>
      </c>
      <c r="B588" s="554" t="s">
        <v>960</v>
      </c>
      <c r="C588" s="554" t="s">
        <v>973</v>
      </c>
      <c r="D588" s="554">
        <v>205.21</v>
      </c>
      <c r="E588" s="554" t="s">
        <v>960</v>
      </c>
      <c r="F588" s="555">
        <v>153.91</v>
      </c>
    </row>
    <row r="589" spans="1:6">
      <c r="A589" s="558">
        <v>2.25</v>
      </c>
      <c r="B589" s="554" t="s">
        <v>960</v>
      </c>
      <c r="C589" s="554" t="s">
        <v>974</v>
      </c>
      <c r="D589" s="554">
        <v>185.21</v>
      </c>
      <c r="E589" s="554" t="s">
        <v>960</v>
      </c>
      <c r="F589" s="555">
        <v>416.72</v>
      </c>
    </row>
    <row r="590" spans="1:6">
      <c r="A590" s="558">
        <v>500</v>
      </c>
      <c r="B590" s="554" t="s">
        <v>966</v>
      </c>
      <c r="C590" s="554" t="s">
        <v>975</v>
      </c>
      <c r="D590" s="554">
        <v>52.25</v>
      </c>
      <c r="E590" s="554" t="s">
        <v>141</v>
      </c>
      <c r="F590" s="555">
        <v>26.13</v>
      </c>
    </row>
    <row r="591" spans="1:6">
      <c r="A591" s="558">
        <v>1</v>
      </c>
      <c r="B591" s="554" t="s">
        <v>603</v>
      </c>
      <c r="C591" s="554" t="s">
        <v>976</v>
      </c>
      <c r="D591" s="554">
        <v>131.21</v>
      </c>
      <c r="E591" s="554" t="s">
        <v>681</v>
      </c>
      <c r="F591" s="555">
        <v>131.21</v>
      </c>
    </row>
    <row r="592" spans="1:6">
      <c r="A592" s="558">
        <v>1</v>
      </c>
      <c r="B592" s="554" t="s">
        <v>603</v>
      </c>
      <c r="C592" s="554" t="s">
        <v>977</v>
      </c>
      <c r="D592" s="554">
        <v>12.3</v>
      </c>
      <c r="E592" s="554" t="s">
        <v>681</v>
      </c>
      <c r="F592" s="555">
        <v>12.3</v>
      </c>
    </row>
    <row r="593" spans="1:6">
      <c r="A593" s="558">
        <v>4</v>
      </c>
      <c r="B593" s="554" t="s">
        <v>603</v>
      </c>
      <c r="C593" s="554" t="s">
        <v>978</v>
      </c>
      <c r="D593" s="554">
        <v>831.6</v>
      </c>
      <c r="E593" s="554" t="s">
        <v>681</v>
      </c>
      <c r="F593" s="555">
        <v>3326.4</v>
      </c>
    </row>
    <row r="594" spans="1:6">
      <c r="A594" s="558">
        <v>2</v>
      </c>
      <c r="B594" s="554" t="s">
        <v>603</v>
      </c>
      <c r="C594" s="554" t="s">
        <v>979</v>
      </c>
      <c r="D594" s="554">
        <v>805.2</v>
      </c>
      <c r="E594" s="554" t="s">
        <v>681</v>
      </c>
      <c r="F594" s="555">
        <v>1610.4</v>
      </c>
    </row>
    <row r="595" spans="1:6">
      <c r="A595" s="558">
        <v>2</v>
      </c>
      <c r="B595" s="554" t="s">
        <v>603</v>
      </c>
      <c r="C595" s="554" t="s">
        <v>980</v>
      </c>
      <c r="D595" s="554">
        <v>557.70000000000005</v>
      </c>
      <c r="E595" s="554" t="s">
        <v>681</v>
      </c>
      <c r="F595" s="555">
        <v>1115.4000000000001</v>
      </c>
    </row>
    <row r="596" spans="1:6">
      <c r="A596" s="558"/>
      <c r="B596" s="554"/>
      <c r="C596" s="554" t="s">
        <v>981</v>
      </c>
      <c r="D596" s="554"/>
      <c r="E596" s="554"/>
      <c r="F596" s="555">
        <v>20</v>
      </c>
    </row>
    <row r="597" spans="1:6">
      <c r="A597" s="558"/>
      <c r="B597" s="554"/>
      <c r="C597" s="554"/>
      <c r="D597" s="554"/>
      <c r="E597" s="554"/>
      <c r="F597" s="555" t="s">
        <v>982</v>
      </c>
    </row>
    <row r="598" spans="1:6">
      <c r="A598" s="558"/>
      <c r="B598" s="554"/>
      <c r="C598" s="554" t="s">
        <v>984</v>
      </c>
      <c r="D598" s="554"/>
      <c r="E598" s="554"/>
      <c r="F598" s="555">
        <v>8408.75</v>
      </c>
    </row>
    <row r="599" spans="1:6">
      <c r="A599" s="558"/>
      <c r="B599" s="554"/>
      <c r="C599" s="554" t="s">
        <v>728</v>
      </c>
      <c r="D599" s="554" t="s">
        <v>450</v>
      </c>
      <c r="E599" s="554"/>
      <c r="F599" s="556">
        <v>1483.02</v>
      </c>
    </row>
    <row r="600" spans="1:6">
      <c r="A600" s="558"/>
      <c r="B600" s="554"/>
      <c r="C600" s="554"/>
      <c r="D600" s="554"/>
      <c r="E600" s="554"/>
      <c r="F600" s="556"/>
    </row>
    <row r="601" spans="1:6">
      <c r="A601" s="558"/>
      <c r="B601" s="554"/>
      <c r="C601" s="554" t="s">
        <v>985</v>
      </c>
      <c r="D601" s="554"/>
      <c r="E601" s="554"/>
      <c r="F601" s="555"/>
    </row>
    <row r="602" spans="1:6">
      <c r="A602" s="558">
        <v>0.2</v>
      </c>
      <c r="B602" s="554" t="s">
        <v>144</v>
      </c>
      <c r="C602" s="554" t="s">
        <v>986</v>
      </c>
      <c r="D602" s="554">
        <v>679.8</v>
      </c>
      <c r="E602" s="554"/>
      <c r="F602" s="555">
        <v>135.96</v>
      </c>
    </row>
    <row r="603" spans="1:6">
      <c r="A603" s="558">
        <v>1</v>
      </c>
      <c r="B603" s="554" t="s">
        <v>585</v>
      </c>
      <c r="C603" s="554" t="s">
        <v>987</v>
      </c>
      <c r="D603" s="554">
        <v>520</v>
      </c>
      <c r="E603" s="554" t="s">
        <v>988</v>
      </c>
      <c r="F603" s="555">
        <v>520</v>
      </c>
    </row>
    <row r="604" spans="1:6">
      <c r="A604" s="558">
        <v>0.2</v>
      </c>
      <c r="B604" s="554" t="s">
        <v>144</v>
      </c>
      <c r="C604" s="554" t="s">
        <v>624</v>
      </c>
      <c r="D604" s="554">
        <v>903.1</v>
      </c>
      <c r="E604" s="554"/>
      <c r="F604" s="555">
        <v>180.62</v>
      </c>
    </row>
    <row r="605" spans="1:6">
      <c r="A605" s="558"/>
      <c r="B605" s="554"/>
      <c r="C605" s="554" t="s">
        <v>989</v>
      </c>
      <c r="D605" s="554"/>
      <c r="E605" s="554"/>
      <c r="F605" s="555"/>
    </row>
    <row r="606" spans="1:6">
      <c r="A606" s="558"/>
      <c r="B606" s="554"/>
      <c r="C606" s="554"/>
      <c r="D606" s="554"/>
      <c r="E606" s="554"/>
      <c r="F606" s="556">
        <f>SUM(F602:F605)</f>
        <v>836.58</v>
      </c>
    </row>
    <row r="607" spans="1:6">
      <c r="A607" s="558"/>
      <c r="B607" s="554"/>
      <c r="C607" s="554"/>
      <c r="D607" s="554"/>
      <c r="E607" s="554" t="s">
        <v>1017</v>
      </c>
      <c r="F607" s="556">
        <v>837</v>
      </c>
    </row>
    <row r="608" spans="1:6">
      <c r="A608" s="558"/>
      <c r="B608" s="554"/>
      <c r="C608" s="554" t="s">
        <v>991</v>
      </c>
      <c r="D608" s="554"/>
      <c r="E608" s="554"/>
      <c r="F608" s="555"/>
    </row>
    <row r="609" spans="1:6">
      <c r="A609" s="558">
        <v>1</v>
      </c>
      <c r="B609" s="554" t="s">
        <v>585</v>
      </c>
      <c r="C609" s="554" t="s">
        <v>990</v>
      </c>
      <c r="D609" s="554">
        <v>480</v>
      </c>
      <c r="E609" s="554" t="s">
        <v>988</v>
      </c>
      <c r="F609" s="555">
        <v>480</v>
      </c>
    </row>
    <row r="610" spans="1:6">
      <c r="A610" s="558">
        <v>0.2</v>
      </c>
      <c r="B610" s="554" t="s">
        <v>144</v>
      </c>
      <c r="C610" s="554" t="s">
        <v>624</v>
      </c>
      <c r="D610" s="554">
        <v>903.1</v>
      </c>
      <c r="E610" s="554"/>
      <c r="F610" s="555">
        <v>180.62</v>
      </c>
    </row>
    <row r="611" spans="1:6">
      <c r="A611" s="558"/>
      <c r="B611" s="554"/>
      <c r="C611" s="554" t="s">
        <v>989</v>
      </c>
      <c r="D611" s="554"/>
      <c r="E611" s="554"/>
      <c r="F611" s="555">
        <v>0</v>
      </c>
    </row>
    <row r="612" spans="1:6">
      <c r="A612" s="558"/>
      <c r="B612" s="554"/>
      <c r="C612" s="554"/>
      <c r="D612" s="554"/>
      <c r="E612" s="554"/>
      <c r="F612" s="555">
        <v>660.62</v>
      </c>
    </row>
    <row r="613" spans="1:6">
      <c r="A613" s="558"/>
      <c r="B613" s="554"/>
      <c r="C613" s="554"/>
      <c r="D613" s="554"/>
      <c r="E613" s="554" t="s">
        <v>1017</v>
      </c>
      <c r="F613" s="556">
        <v>661</v>
      </c>
    </row>
    <row r="614" spans="1:6">
      <c r="A614" s="558"/>
      <c r="B614" s="554"/>
      <c r="C614" s="554"/>
      <c r="D614" s="554"/>
      <c r="E614" s="554"/>
      <c r="F614" s="556"/>
    </row>
    <row r="615" spans="1:6">
      <c r="A615" s="565"/>
      <c r="B615" s="566"/>
      <c r="C615" s="554" t="s">
        <v>992</v>
      </c>
      <c r="D615" s="566"/>
      <c r="E615" s="566"/>
      <c r="F615" s="567"/>
    </row>
    <row r="616" spans="1:6">
      <c r="A616" s="565">
        <v>1</v>
      </c>
      <c r="B616" s="566" t="s">
        <v>19</v>
      </c>
      <c r="C616" s="554" t="s">
        <v>993</v>
      </c>
      <c r="D616" s="566">
        <f>11.45*10</f>
        <v>114.5</v>
      </c>
      <c r="E616" s="566"/>
      <c r="F616" s="555">
        <f>A616*D616</f>
        <v>114.5</v>
      </c>
    </row>
    <row r="617" spans="1:6">
      <c r="A617" s="565"/>
      <c r="B617" s="566"/>
      <c r="C617" s="554" t="s">
        <v>994</v>
      </c>
      <c r="D617" s="566"/>
      <c r="E617" s="566"/>
      <c r="F617" s="555">
        <v>44.25</v>
      </c>
    </row>
    <row r="618" spans="1:6">
      <c r="A618" s="565"/>
      <c r="B618" s="566"/>
      <c r="C618" s="566"/>
      <c r="D618" s="566"/>
      <c r="E618" s="566"/>
      <c r="F618" s="556">
        <f>SUM(F616:F617)</f>
        <v>158.75</v>
      </c>
    </row>
    <row r="619" spans="1:6">
      <c r="A619" s="565"/>
      <c r="B619" s="566"/>
      <c r="C619" s="554" t="s">
        <v>997</v>
      </c>
      <c r="D619" s="554"/>
      <c r="E619" s="566"/>
      <c r="F619" s="567"/>
    </row>
    <row r="620" spans="1:6">
      <c r="A620" s="558">
        <v>10</v>
      </c>
      <c r="B620" s="554" t="s">
        <v>141</v>
      </c>
      <c r="C620" s="554" t="s">
        <v>997</v>
      </c>
      <c r="D620" s="554">
        <v>27.45</v>
      </c>
      <c r="E620" s="554" t="s">
        <v>141</v>
      </c>
      <c r="F620" s="555">
        <v>274.5</v>
      </c>
    </row>
    <row r="621" spans="1:6">
      <c r="A621" s="558">
        <v>2</v>
      </c>
      <c r="B621" s="554" t="s">
        <v>144</v>
      </c>
      <c r="C621" s="554" t="s">
        <v>995</v>
      </c>
      <c r="D621" s="554">
        <v>831.6</v>
      </c>
      <c r="E621" s="554" t="s">
        <v>144</v>
      </c>
      <c r="F621" s="555">
        <v>1663.2</v>
      </c>
    </row>
    <row r="622" spans="1:6">
      <c r="A622" s="558"/>
      <c r="B622" s="554" t="s">
        <v>668</v>
      </c>
      <c r="C622" s="554" t="s">
        <v>915</v>
      </c>
      <c r="D622" s="566"/>
      <c r="E622" s="554" t="s">
        <v>668</v>
      </c>
      <c r="F622" s="555">
        <v>14.4</v>
      </c>
    </row>
    <row r="623" spans="1:6">
      <c r="A623" s="565"/>
      <c r="B623" s="566"/>
      <c r="C623" s="554" t="s">
        <v>996</v>
      </c>
      <c r="D623" s="566"/>
      <c r="E623" s="566"/>
      <c r="F623" s="555">
        <v>1952.1</v>
      </c>
    </row>
    <row r="624" spans="1:6">
      <c r="A624" s="565"/>
      <c r="B624" s="566"/>
      <c r="C624" s="554" t="s">
        <v>728</v>
      </c>
      <c r="D624" s="566"/>
      <c r="E624" s="566"/>
      <c r="F624" s="556">
        <v>195.21</v>
      </c>
    </row>
    <row r="625" spans="1:6" ht="40.5" customHeight="1">
      <c r="A625" s="700" t="s">
        <v>1004</v>
      </c>
      <c r="B625" s="698"/>
      <c r="C625" s="698"/>
      <c r="D625" s="698"/>
      <c r="E625" s="698"/>
      <c r="F625" s="699"/>
    </row>
    <row r="626" spans="1:6">
      <c r="A626" s="558">
        <v>1</v>
      </c>
      <c r="B626" s="554" t="s">
        <v>998</v>
      </c>
      <c r="C626" s="554" t="s">
        <v>999</v>
      </c>
      <c r="D626" s="554">
        <v>987</v>
      </c>
      <c r="E626" s="554" t="s">
        <v>998</v>
      </c>
      <c r="F626" s="555">
        <v>987</v>
      </c>
    </row>
    <row r="627" spans="1:6">
      <c r="A627" s="558">
        <v>1</v>
      </c>
      <c r="B627" s="554" t="s">
        <v>998</v>
      </c>
      <c r="C627" s="554" t="s">
        <v>1000</v>
      </c>
      <c r="D627" s="554">
        <v>516</v>
      </c>
      <c r="E627" s="554" t="s">
        <v>998</v>
      </c>
      <c r="F627" s="555">
        <v>516</v>
      </c>
    </row>
    <row r="628" spans="1:6">
      <c r="A628" s="558"/>
      <c r="B628" s="554"/>
      <c r="C628" s="554" t="s">
        <v>1001</v>
      </c>
      <c r="D628" s="554">
        <v>60.8</v>
      </c>
      <c r="E628" s="554" t="s">
        <v>668</v>
      </c>
      <c r="F628" s="555">
        <v>60.8</v>
      </c>
    </row>
    <row r="629" spans="1:6">
      <c r="A629" s="558"/>
      <c r="B629" s="554"/>
      <c r="C629" s="554"/>
      <c r="D629" s="554"/>
      <c r="E629" s="554"/>
      <c r="F629" s="555">
        <v>1563.8</v>
      </c>
    </row>
    <row r="630" spans="1:6">
      <c r="A630" s="558"/>
      <c r="B630" s="554"/>
      <c r="C630" s="554" t="s">
        <v>1002</v>
      </c>
      <c r="D630" s="554"/>
      <c r="E630" s="554"/>
      <c r="F630" s="555">
        <v>31.276</v>
      </c>
    </row>
    <row r="631" spans="1:6">
      <c r="A631" s="558"/>
      <c r="B631" s="554"/>
      <c r="C631" s="554" t="s">
        <v>1003</v>
      </c>
      <c r="D631" s="554">
        <v>334.16666666666669</v>
      </c>
      <c r="E631" s="554"/>
      <c r="F631" s="555">
        <v>334.16666666666669</v>
      </c>
    </row>
    <row r="632" spans="1:6">
      <c r="A632" s="569"/>
      <c r="B632" s="570"/>
      <c r="C632" s="570"/>
      <c r="D632" s="570"/>
      <c r="E632" s="570"/>
      <c r="F632" s="571">
        <v>1929.2426666666668</v>
      </c>
    </row>
  </sheetData>
  <mergeCells count="14">
    <mergeCell ref="A625:F625"/>
    <mergeCell ref="C405:F405"/>
    <mergeCell ref="B424:F424"/>
    <mergeCell ref="B445:F445"/>
    <mergeCell ref="A455:F455"/>
    <mergeCell ref="A476:F476"/>
    <mergeCell ref="A444:F444"/>
    <mergeCell ref="A454:F454"/>
    <mergeCell ref="A503:F503"/>
    <mergeCell ref="A116:F116"/>
    <mergeCell ref="B339:F339"/>
    <mergeCell ref="A356:F356"/>
    <mergeCell ref="A372:F372"/>
    <mergeCell ref="A380:F380"/>
  </mergeCells>
  <pageMargins left="0.53" right="0.47" top="0.92" bottom="0.5600000000000000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dimension ref="A1:M123"/>
  <sheetViews>
    <sheetView view="pageBreakPreview" topLeftCell="A103" zoomScale="87" zoomScaleSheetLayoutView="87" workbookViewId="0">
      <selection activeCell="E4" sqref="E4:E104"/>
    </sheetView>
  </sheetViews>
  <sheetFormatPr defaultColWidth="9.140625" defaultRowHeight="18.75"/>
  <cols>
    <col min="1" max="1" width="5.140625" style="98" customWidth="1"/>
    <col min="2" max="2" width="10.5703125" style="98" customWidth="1"/>
    <col min="3" max="3" width="10.42578125" style="99" customWidth="1"/>
    <col min="4" max="4" width="36.7109375" style="98" customWidth="1"/>
    <col min="5" max="5" width="13" style="100" bestFit="1" customWidth="1"/>
    <col min="6" max="6" width="7.7109375" style="100" customWidth="1"/>
    <col min="7" max="7" width="15" style="100" customWidth="1"/>
    <col min="8" max="8" width="14.7109375" style="89" bestFit="1" customWidth="1"/>
    <col min="9" max="9" width="13.28515625" style="89" bestFit="1" customWidth="1"/>
    <col min="10" max="256" width="9.140625" style="89"/>
    <col min="257" max="257" width="5" style="89" customWidth="1"/>
    <col min="258" max="258" width="7.42578125" style="89" customWidth="1"/>
    <col min="259" max="259" width="5.140625" style="89" customWidth="1"/>
    <col min="260" max="260" width="58.28515625" style="89" customWidth="1"/>
    <col min="261" max="261" width="12.140625" style="89" customWidth="1"/>
    <col min="262" max="262" width="6.42578125" style="89" customWidth="1"/>
    <col min="263" max="263" width="14.85546875" style="89" customWidth="1"/>
    <col min="264" max="512" width="9.140625" style="89"/>
    <col min="513" max="513" width="5" style="89" customWidth="1"/>
    <col min="514" max="514" width="7.42578125" style="89" customWidth="1"/>
    <col min="515" max="515" width="5.140625" style="89" customWidth="1"/>
    <col min="516" max="516" width="58.28515625" style="89" customWidth="1"/>
    <col min="517" max="517" width="12.140625" style="89" customWidth="1"/>
    <col min="518" max="518" width="6.42578125" style="89" customWidth="1"/>
    <col min="519" max="519" width="14.85546875" style="89" customWidth="1"/>
    <col min="520" max="768" width="9.140625" style="89"/>
    <col min="769" max="769" width="5" style="89" customWidth="1"/>
    <col min="770" max="770" width="7.42578125" style="89" customWidth="1"/>
    <col min="771" max="771" width="5.140625" style="89" customWidth="1"/>
    <col min="772" max="772" width="58.28515625" style="89" customWidth="1"/>
    <col min="773" max="773" width="12.140625" style="89" customWidth="1"/>
    <col min="774" max="774" width="6.42578125" style="89" customWidth="1"/>
    <col min="775" max="775" width="14.85546875" style="89" customWidth="1"/>
    <col min="776" max="1024" width="9.140625" style="89"/>
    <col min="1025" max="1025" width="5" style="89" customWidth="1"/>
    <col min="1026" max="1026" width="7.42578125" style="89" customWidth="1"/>
    <col min="1027" max="1027" width="5.140625" style="89" customWidth="1"/>
    <col min="1028" max="1028" width="58.28515625" style="89" customWidth="1"/>
    <col min="1029" max="1029" width="12.140625" style="89" customWidth="1"/>
    <col min="1030" max="1030" width="6.42578125" style="89" customWidth="1"/>
    <col min="1031" max="1031" width="14.85546875" style="89" customWidth="1"/>
    <col min="1032" max="1280" width="9.140625" style="89"/>
    <col min="1281" max="1281" width="5" style="89" customWidth="1"/>
    <col min="1282" max="1282" width="7.42578125" style="89" customWidth="1"/>
    <col min="1283" max="1283" width="5.140625" style="89" customWidth="1"/>
    <col min="1284" max="1284" width="58.28515625" style="89" customWidth="1"/>
    <col min="1285" max="1285" width="12.140625" style="89" customWidth="1"/>
    <col min="1286" max="1286" width="6.42578125" style="89" customWidth="1"/>
    <col min="1287" max="1287" width="14.85546875" style="89" customWidth="1"/>
    <col min="1288" max="1536" width="9.140625" style="89"/>
    <col min="1537" max="1537" width="5" style="89" customWidth="1"/>
    <col min="1538" max="1538" width="7.42578125" style="89" customWidth="1"/>
    <col min="1539" max="1539" width="5.140625" style="89" customWidth="1"/>
    <col min="1540" max="1540" width="58.28515625" style="89" customWidth="1"/>
    <col min="1541" max="1541" width="12.140625" style="89" customWidth="1"/>
    <col min="1542" max="1542" width="6.42578125" style="89" customWidth="1"/>
    <col min="1543" max="1543" width="14.85546875" style="89" customWidth="1"/>
    <col min="1544" max="1792" width="9.140625" style="89"/>
    <col min="1793" max="1793" width="5" style="89" customWidth="1"/>
    <col min="1794" max="1794" width="7.42578125" style="89" customWidth="1"/>
    <col min="1795" max="1795" width="5.140625" style="89" customWidth="1"/>
    <col min="1796" max="1796" width="58.28515625" style="89" customWidth="1"/>
    <col min="1797" max="1797" width="12.140625" style="89" customWidth="1"/>
    <col min="1798" max="1798" width="6.42578125" style="89" customWidth="1"/>
    <col min="1799" max="1799" width="14.85546875" style="89" customWidth="1"/>
    <col min="1800" max="2048" width="9.140625" style="89"/>
    <col min="2049" max="2049" width="5" style="89" customWidth="1"/>
    <col min="2050" max="2050" width="7.42578125" style="89" customWidth="1"/>
    <col min="2051" max="2051" width="5.140625" style="89" customWidth="1"/>
    <col min="2052" max="2052" width="58.28515625" style="89" customWidth="1"/>
    <col min="2053" max="2053" width="12.140625" style="89" customWidth="1"/>
    <col min="2054" max="2054" width="6.42578125" style="89" customWidth="1"/>
    <col min="2055" max="2055" width="14.85546875" style="89" customWidth="1"/>
    <col min="2056" max="2304" width="9.140625" style="89"/>
    <col min="2305" max="2305" width="5" style="89" customWidth="1"/>
    <col min="2306" max="2306" width="7.42578125" style="89" customWidth="1"/>
    <col min="2307" max="2307" width="5.140625" style="89" customWidth="1"/>
    <col min="2308" max="2308" width="58.28515625" style="89" customWidth="1"/>
    <col min="2309" max="2309" width="12.140625" style="89" customWidth="1"/>
    <col min="2310" max="2310" width="6.42578125" style="89" customWidth="1"/>
    <col min="2311" max="2311" width="14.85546875" style="89" customWidth="1"/>
    <col min="2312" max="2560" width="9.140625" style="89"/>
    <col min="2561" max="2561" width="5" style="89" customWidth="1"/>
    <col min="2562" max="2562" width="7.42578125" style="89" customWidth="1"/>
    <col min="2563" max="2563" width="5.140625" style="89" customWidth="1"/>
    <col min="2564" max="2564" width="58.28515625" style="89" customWidth="1"/>
    <col min="2565" max="2565" width="12.140625" style="89" customWidth="1"/>
    <col min="2566" max="2566" width="6.42578125" style="89" customWidth="1"/>
    <col min="2567" max="2567" width="14.85546875" style="89" customWidth="1"/>
    <col min="2568" max="2816" width="9.140625" style="89"/>
    <col min="2817" max="2817" width="5" style="89" customWidth="1"/>
    <col min="2818" max="2818" width="7.42578125" style="89" customWidth="1"/>
    <col min="2819" max="2819" width="5.140625" style="89" customWidth="1"/>
    <col min="2820" max="2820" width="58.28515625" style="89" customWidth="1"/>
    <col min="2821" max="2821" width="12.140625" style="89" customWidth="1"/>
    <col min="2822" max="2822" width="6.42578125" style="89" customWidth="1"/>
    <col min="2823" max="2823" width="14.85546875" style="89" customWidth="1"/>
    <col min="2824" max="3072" width="9.140625" style="89"/>
    <col min="3073" max="3073" width="5" style="89" customWidth="1"/>
    <col min="3074" max="3074" width="7.42578125" style="89" customWidth="1"/>
    <col min="3075" max="3075" width="5.140625" style="89" customWidth="1"/>
    <col min="3076" max="3076" width="58.28515625" style="89" customWidth="1"/>
    <col min="3077" max="3077" width="12.140625" style="89" customWidth="1"/>
    <col min="3078" max="3078" width="6.42578125" style="89" customWidth="1"/>
    <col min="3079" max="3079" width="14.85546875" style="89" customWidth="1"/>
    <col min="3080" max="3328" width="9.140625" style="89"/>
    <col min="3329" max="3329" width="5" style="89" customWidth="1"/>
    <col min="3330" max="3330" width="7.42578125" style="89" customWidth="1"/>
    <col min="3331" max="3331" width="5.140625" style="89" customWidth="1"/>
    <col min="3332" max="3332" width="58.28515625" style="89" customWidth="1"/>
    <col min="3333" max="3333" width="12.140625" style="89" customWidth="1"/>
    <col min="3334" max="3334" width="6.42578125" style="89" customWidth="1"/>
    <col min="3335" max="3335" width="14.85546875" style="89" customWidth="1"/>
    <col min="3336" max="3584" width="9.140625" style="89"/>
    <col min="3585" max="3585" width="5" style="89" customWidth="1"/>
    <col min="3586" max="3586" width="7.42578125" style="89" customWidth="1"/>
    <col min="3587" max="3587" width="5.140625" style="89" customWidth="1"/>
    <col min="3588" max="3588" width="58.28515625" style="89" customWidth="1"/>
    <col min="3589" max="3589" width="12.140625" style="89" customWidth="1"/>
    <col min="3590" max="3590" width="6.42578125" style="89" customWidth="1"/>
    <col min="3591" max="3591" width="14.85546875" style="89" customWidth="1"/>
    <col min="3592" max="3840" width="9.140625" style="89"/>
    <col min="3841" max="3841" width="5" style="89" customWidth="1"/>
    <col min="3842" max="3842" width="7.42578125" style="89" customWidth="1"/>
    <col min="3843" max="3843" width="5.140625" style="89" customWidth="1"/>
    <col min="3844" max="3844" width="58.28515625" style="89" customWidth="1"/>
    <col min="3845" max="3845" width="12.140625" style="89" customWidth="1"/>
    <col min="3846" max="3846" width="6.42578125" style="89" customWidth="1"/>
    <col min="3847" max="3847" width="14.85546875" style="89" customWidth="1"/>
    <col min="3848" max="4096" width="9.140625" style="89"/>
    <col min="4097" max="4097" width="5" style="89" customWidth="1"/>
    <col min="4098" max="4098" width="7.42578125" style="89" customWidth="1"/>
    <col min="4099" max="4099" width="5.140625" style="89" customWidth="1"/>
    <col min="4100" max="4100" width="58.28515625" style="89" customWidth="1"/>
    <col min="4101" max="4101" width="12.140625" style="89" customWidth="1"/>
    <col min="4102" max="4102" width="6.42578125" style="89" customWidth="1"/>
    <col min="4103" max="4103" width="14.85546875" style="89" customWidth="1"/>
    <col min="4104" max="4352" width="9.140625" style="89"/>
    <col min="4353" max="4353" width="5" style="89" customWidth="1"/>
    <col min="4354" max="4354" width="7.42578125" style="89" customWidth="1"/>
    <col min="4355" max="4355" width="5.140625" style="89" customWidth="1"/>
    <col min="4356" max="4356" width="58.28515625" style="89" customWidth="1"/>
    <col min="4357" max="4357" width="12.140625" style="89" customWidth="1"/>
    <col min="4358" max="4358" width="6.42578125" style="89" customWidth="1"/>
    <col min="4359" max="4359" width="14.85546875" style="89" customWidth="1"/>
    <col min="4360" max="4608" width="9.140625" style="89"/>
    <col min="4609" max="4609" width="5" style="89" customWidth="1"/>
    <col min="4610" max="4610" width="7.42578125" style="89" customWidth="1"/>
    <col min="4611" max="4611" width="5.140625" style="89" customWidth="1"/>
    <col min="4612" max="4612" width="58.28515625" style="89" customWidth="1"/>
    <col min="4613" max="4613" width="12.140625" style="89" customWidth="1"/>
    <col min="4614" max="4614" width="6.42578125" style="89" customWidth="1"/>
    <col min="4615" max="4615" width="14.85546875" style="89" customWidth="1"/>
    <col min="4616" max="4864" width="9.140625" style="89"/>
    <col min="4865" max="4865" width="5" style="89" customWidth="1"/>
    <col min="4866" max="4866" width="7.42578125" style="89" customWidth="1"/>
    <col min="4867" max="4867" width="5.140625" style="89" customWidth="1"/>
    <col min="4868" max="4868" width="58.28515625" style="89" customWidth="1"/>
    <col min="4869" max="4869" width="12.140625" style="89" customWidth="1"/>
    <col min="4870" max="4870" width="6.42578125" style="89" customWidth="1"/>
    <col min="4871" max="4871" width="14.85546875" style="89" customWidth="1"/>
    <col min="4872" max="5120" width="9.140625" style="89"/>
    <col min="5121" max="5121" width="5" style="89" customWidth="1"/>
    <col min="5122" max="5122" width="7.42578125" style="89" customWidth="1"/>
    <col min="5123" max="5123" width="5.140625" style="89" customWidth="1"/>
    <col min="5124" max="5124" width="58.28515625" style="89" customWidth="1"/>
    <col min="5125" max="5125" width="12.140625" style="89" customWidth="1"/>
    <col min="5126" max="5126" width="6.42578125" style="89" customWidth="1"/>
    <col min="5127" max="5127" width="14.85546875" style="89" customWidth="1"/>
    <col min="5128" max="5376" width="9.140625" style="89"/>
    <col min="5377" max="5377" width="5" style="89" customWidth="1"/>
    <col min="5378" max="5378" width="7.42578125" style="89" customWidth="1"/>
    <col min="5379" max="5379" width="5.140625" style="89" customWidth="1"/>
    <col min="5380" max="5380" width="58.28515625" style="89" customWidth="1"/>
    <col min="5381" max="5381" width="12.140625" style="89" customWidth="1"/>
    <col min="5382" max="5382" width="6.42578125" style="89" customWidth="1"/>
    <col min="5383" max="5383" width="14.85546875" style="89" customWidth="1"/>
    <col min="5384" max="5632" width="9.140625" style="89"/>
    <col min="5633" max="5633" width="5" style="89" customWidth="1"/>
    <col min="5634" max="5634" width="7.42578125" style="89" customWidth="1"/>
    <col min="5635" max="5635" width="5.140625" style="89" customWidth="1"/>
    <col min="5636" max="5636" width="58.28515625" style="89" customWidth="1"/>
    <col min="5637" max="5637" width="12.140625" style="89" customWidth="1"/>
    <col min="5638" max="5638" width="6.42578125" style="89" customWidth="1"/>
    <col min="5639" max="5639" width="14.85546875" style="89" customWidth="1"/>
    <col min="5640" max="5888" width="9.140625" style="89"/>
    <col min="5889" max="5889" width="5" style="89" customWidth="1"/>
    <col min="5890" max="5890" width="7.42578125" style="89" customWidth="1"/>
    <col min="5891" max="5891" width="5.140625" style="89" customWidth="1"/>
    <col min="5892" max="5892" width="58.28515625" style="89" customWidth="1"/>
    <col min="5893" max="5893" width="12.140625" style="89" customWidth="1"/>
    <col min="5894" max="5894" width="6.42578125" style="89" customWidth="1"/>
    <col min="5895" max="5895" width="14.85546875" style="89" customWidth="1"/>
    <col min="5896" max="6144" width="9.140625" style="89"/>
    <col min="6145" max="6145" width="5" style="89" customWidth="1"/>
    <col min="6146" max="6146" width="7.42578125" style="89" customWidth="1"/>
    <col min="6147" max="6147" width="5.140625" style="89" customWidth="1"/>
    <col min="6148" max="6148" width="58.28515625" style="89" customWidth="1"/>
    <col min="6149" max="6149" width="12.140625" style="89" customWidth="1"/>
    <col min="6150" max="6150" width="6.42578125" style="89" customWidth="1"/>
    <col min="6151" max="6151" width="14.85546875" style="89" customWidth="1"/>
    <col min="6152" max="6400" width="9.140625" style="89"/>
    <col min="6401" max="6401" width="5" style="89" customWidth="1"/>
    <col min="6402" max="6402" width="7.42578125" style="89" customWidth="1"/>
    <col min="6403" max="6403" width="5.140625" style="89" customWidth="1"/>
    <col min="6404" max="6404" width="58.28515625" style="89" customWidth="1"/>
    <col min="6405" max="6405" width="12.140625" style="89" customWidth="1"/>
    <col min="6406" max="6406" width="6.42578125" style="89" customWidth="1"/>
    <col min="6407" max="6407" width="14.85546875" style="89" customWidth="1"/>
    <col min="6408" max="6656" width="9.140625" style="89"/>
    <col min="6657" max="6657" width="5" style="89" customWidth="1"/>
    <col min="6658" max="6658" width="7.42578125" style="89" customWidth="1"/>
    <col min="6659" max="6659" width="5.140625" style="89" customWidth="1"/>
    <col min="6660" max="6660" width="58.28515625" style="89" customWidth="1"/>
    <col min="6661" max="6661" width="12.140625" style="89" customWidth="1"/>
    <col min="6662" max="6662" width="6.42578125" style="89" customWidth="1"/>
    <col min="6663" max="6663" width="14.85546875" style="89" customWidth="1"/>
    <col min="6664" max="6912" width="9.140625" style="89"/>
    <col min="6913" max="6913" width="5" style="89" customWidth="1"/>
    <col min="6914" max="6914" width="7.42578125" style="89" customWidth="1"/>
    <col min="6915" max="6915" width="5.140625" style="89" customWidth="1"/>
    <col min="6916" max="6916" width="58.28515625" style="89" customWidth="1"/>
    <col min="6917" max="6917" width="12.140625" style="89" customWidth="1"/>
    <col min="6918" max="6918" width="6.42578125" style="89" customWidth="1"/>
    <col min="6919" max="6919" width="14.85546875" style="89" customWidth="1"/>
    <col min="6920" max="7168" width="9.140625" style="89"/>
    <col min="7169" max="7169" width="5" style="89" customWidth="1"/>
    <col min="7170" max="7170" width="7.42578125" style="89" customWidth="1"/>
    <col min="7171" max="7171" width="5.140625" style="89" customWidth="1"/>
    <col min="7172" max="7172" width="58.28515625" style="89" customWidth="1"/>
    <col min="7173" max="7173" width="12.140625" style="89" customWidth="1"/>
    <col min="7174" max="7174" width="6.42578125" style="89" customWidth="1"/>
    <col min="7175" max="7175" width="14.85546875" style="89" customWidth="1"/>
    <col min="7176" max="7424" width="9.140625" style="89"/>
    <col min="7425" max="7425" width="5" style="89" customWidth="1"/>
    <col min="7426" max="7426" width="7.42578125" style="89" customWidth="1"/>
    <col min="7427" max="7427" width="5.140625" style="89" customWidth="1"/>
    <col min="7428" max="7428" width="58.28515625" style="89" customWidth="1"/>
    <col min="7429" max="7429" width="12.140625" style="89" customWidth="1"/>
    <col min="7430" max="7430" width="6.42578125" style="89" customWidth="1"/>
    <col min="7431" max="7431" width="14.85546875" style="89" customWidth="1"/>
    <col min="7432" max="7680" width="9.140625" style="89"/>
    <col min="7681" max="7681" width="5" style="89" customWidth="1"/>
    <col min="7682" max="7682" width="7.42578125" style="89" customWidth="1"/>
    <col min="7683" max="7683" width="5.140625" style="89" customWidth="1"/>
    <col min="7684" max="7684" width="58.28515625" style="89" customWidth="1"/>
    <col min="7685" max="7685" width="12.140625" style="89" customWidth="1"/>
    <col min="7686" max="7686" width="6.42578125" style="89" customWidth="1"/>
    <col min="7687" max="7687" width="14.85546875" style="89" customWidth="1"/>
    <col min="7688" max="7936" width="9.140625" style="89"/>
    <col min="7937" max="7937" width="5" style="89" customWidth="1"/>
    <col min="7938" max="7938" width="7.42578125" style="89" customWidth="1"/>
    <col min="7939" max="7939" width="5.140625" style="89" customWidth="1"/>
    <col min="7940" max="7940" width="58.28515625" style="89" customWidth="1"/>
    <col min="7941" max="7941" width="12.140625" style="89" customWidth="1"/>
    <col min="7942" max="7942" width="6.42578125" style="89" customWidth="1"/>
    <col min="7943" max="7943" width="14.85546875" style="89" customWidth="1"/>
    <col min="7944" max="8192" width="9.140625" style="89"/>
    <col min="8193" max="8193" width="5" style="89" customWidth="1"/>
    <col min="8194" max="8194" width="7.42578125" style="89" customWidth="1"/>
    <col min="8195" max="8195" width="5.140625" style="89" customWidth="1"/>
    <col min="8196" max="8196" width="58.28515625" style="89" customWidth="1"/>
    <col min="8197" max="8197" width="12.140625" style="89" customWidth="1"/>
    <col min="8198" max="8198" width="6.42578125" style="89" customWidth="1"/>
    <col min="8199" max="8199" width="14.85546875" style="89" customWidth="1"/>
    <col min="8200" max="8448" width="9.140625" style="89"/>
    <col min="8449" max="8449" width="5" style="89" customWidth="1"/>
    <col min="8450" max="8450" width="7.42578125" style="89" customWidth="1"/>
    <col min="8451" max="8451" width="5.140625" style="89" customWidth="1"/>
    <col min="8452" max="8452" width="58.28515625" style="89" customWidth="1"/>
    <col min="8453" max="8453" width="12.140625" style="89" customWidth="1"/>
    <col min="8454" max="8454" width="6.42578125" style="89" customWidth="1"/>
    <col min="8455" max="8455" width="14.85546875" style="89" customWidth="1"/>
    <col min="8456" max="8704" width="9.140625" style="89"/>
    <col min="8705" max="8705" width="5" style="89" customWidth="1"/>
    <col min="8706" max="8706" width="7.42578125" style="89" customWidth="1"/>
    <col min="8707" max="8707" width="5.140625" style="89" customWidth="1"/>
    <col min="8708" max="8708" width="58.28515625" style="89" customWidth="1"/>
    <col min="8709" max="8709" width="12.140625" style="89" customWidth="1"/>
    <col min="8710" max="8710" width="6.42578125" style="89" customWidth="1"/>
    <col min="8711" max="8711" width="14.85546875" style="89" customWidth="1"/>
    <col min="8712" max="8960" width="9.140625" style="89"/>
    <col min="8961" max="8961" width="5" style="89" customWidth="1"/>
    <col min="8962" max="8962" width="7.42578125" style="89" customWidth="1"/>
    <col min="8963" max="8963" width="5.140625" style="89" customWidth="1"/>
    <col min="8964" max="8964" width="58.28515625" style="89" customWidth="1"/>
    <col min="8965" max="8965" width="12.140625" style="89" customWidth="1"/>
    <col min="8966" max="8966" width="6.42578125" style="89" customWidth="1"/>
    <col min="8967" max="8967" width="14.85546875" style="89" customWidth="1"/>
    <col min="8968" max="9216" width="9.140625" style="89"/>
    <col min="9217" max="9217" width="5" style="89" customWidth="1"/>
    <col min="9218" max="9218" width="7.42578125" style="89" customWidth="1"/>
    <col min="9219" max="9219" width="5.140625" style="89" customWidth="1"/>
    <col min="9220" max="9220" width="58.28515625" style="89" customWidth="1"/>
    <col min="9221" max="9221" width="12.140625" style="89" customWidth="1"/>
    <col min="9222" max="9222" width="6.42578125" style="89" customWidth="1"/>
    <col min="9223" max="9223" width="14.85546875" style="89" customWidth="1"/>
    <col min="9224" max="9472" width="9.140625" style="89"/>
    <col min="9473" max="9473" width="5" style="89" customWidth="1"/>
    <col min="9474" max="9474" width="7.42578125" style="89" customWidth="1"/>
    <col min="9475" max="9475" width="5.140625" style="89" customWidth="1"/>
    <col min="9476" max="9476" width="58.28515625" style="89" customWidth="1"/>
    <col min="9477" max="9477" width="12.140625" style="89" customWidth="1"/>
    <col min="9478" max="9478" width="6.42578125" style="89" customWidth="1"/>
    <col min="9479" max="9479" width="14.85546875" style="89" customWidth="1"/>
    <col min="9480" max="9728" width="9.140625" style="89"/>
    <col min="9729" max="9729" width="5" style="89" customWidth="1"/>
    <col min="9730" max="9730" width="7.42578125" style="89" customWidth="1"/>
    <col min="9731" max="9731" width="5.140625" style="89" customWidth="1"/>
    <col min="9732" max="9732" width="58.28515625" style="89" customWidth="1"/>
    <col min="9733" max="9733" width="12.140625" style="89" customWidth="1"/>
    <col min="9734" max="9734" width="6.42578125" style="89" customWidth="1"/>
    <col min="9735" max="9735" width="14.85546875" style="89" customWidth="1"/>
    <col min="9736" max="9984" width="9.140625" style="89"/>
    <col min="9985" max="9985" width="5" style="89" customWidth="1"/>
    <col min="9986" max="9986" width="7.42578125" style="89" customWidth="1"/>
    <col min="9987" max="9987" width="5.140625" style="89" customWidth="1"/>
    <col min="9988" max="9988" width="58.28515625" style="89" customWidth="1"/>
    <col min="9989" max="9989" width="12.140625" style="89" customWidth="1"/>
    <col min="9990" max="9990" width="6.42578125" style="89" customWidth="1"/>
    <col min="9991" max="9991" width="14.85546875" style="89" customWidth="1"/>
    <col min="9992" max="10240" width="9.140625" style="89"/>
    <col min="10241" max="10241" width="5" style="89" customWidth="1"/>
    <col min="10242" max="10242" width="7.42578125" style="89" customWidth="1"/>
    <col min="10243" max="10243" width="5.140625" style="89" customWidth="1"/>
    <col min="10244" max="10244" width="58.28515625" style="89" customWidth="1"/>
    <col min="10245" max="10245" width="12.140625" style="89" customWidth="1"/>
    <col min="10246" max="10246" width="6.42578125" style="89" customWidth="1"/>
    <col min="10247" max="10247" width="14.85546875" style="89" customWidth="1"/>
    <col min="10248" max="10496" width="9.140625" style="89"/>
    <col min="10497" max="10497" width="5" style="89" customWidth="1"/>
    <col min="10498" max="10498" width="7.42578125" style="89" customWidth="1"/>
    <col min="10499" max="10499" width="5.140625" style="89" customWidth="1"/>
    <col min="10500" max="10500" width="58.28515625" style="89" customWidth="1"/>
    <col min="10501" max="10501" width="12.140625" style="89" customWidth="1"/>
    <col min="10502" max="10502" width="6.42578125" style="89" customWidth="1"/>
    <col min="10503" max="10503" width="14.85546875" style="89" customWidth="1"/>
    <col min="10504" max="10752" width="9.140625" style="89"/>
    <col min="10753" max="10753" width="5" style="89" customWidth="1"/>
    <col min="10754" max="10754" width="7.42578125" style="89" customWidth="1"/>
    <col min="10755" max="10755" width="5.140625" style="89" customWidth="1"/>
    <col min="10756" max="10756" width="58.28515625" style="89" customWidth="1"/>
    <col min="10757" max="10757" width="12.140625" style="89" customWidth="1"/>
    <col min="10758" max="10758" width="6.42578125" style="89" customWidth="1"/>
    <col min="10759" max="10759" width="14.85546875" style="89" customWidth="1"/>
    <col min="10760" max="11008" width="9.140625" style="89"/>
    <col min="11009" max="11009" width="5" style="89" customWidth="1"/>
    <col min="11010" max="11010" width="7.42578125" style="89" customWidth="1"/>
    <col min="11011" max="11011" width="5.140625" style="89" customWidth="1"/>
    <col min="11012" max="11012" width="58.28515625" style="89" customWidth="1"/>
    <col min="11013" max="11013" width="12.140625" style="89" customWidth="1"/>
    <col min="11014" max="11014" width="6.42578125" style="89" customWidth="1"/>
    <col min="11015" max="11015" width="14.85546875" style="89" customWidth="1"/>
    <col min="11016" max="11264" width="9.140625" style="89"/>
    <col min="11265" max="11265" width="5" style="89" customWidth="1"/>
    <col min="11266" max="11266" width="7.42578125" style="89" customWidth="1"/>
    <col min="11267" max="11267" width="5.140625" style="89" customWidth="1"/>
    <col min="11268" max="11268" width="58.28515625" style="89" customWidth="1"/>
    <col min="11269" max="11269" width="12.140625" style="89" customWidth="1"/>
    <col min="11270" max="11270" width="6.42578125" style="89" customWidth="1"/>
    <col min="11271" max="11271" width="14.85546875" style="89" customWidth="1"/>
    <col min="11272" max="11520" width="9.140625" style="89"/>
    <col min="11521" max="11521" width="5" style="89" customWidth="1"/>
    <col min="11522" max="11522" width="7.42578125" style="89" customWidth="1"/>
    <col min="11523" max="11523" width="5.140625" style="89" customWidth="1"/>
    <col min="11524" max="11524" width="58.28515625" style="89" customWidth="1"/>
    <col min="11525" max="11525" width="12.140625" style="89" customWidth="1"/>
    <col min="11526" max="11526" width="6.42578125" style="89" customWidth="1"/>
    <col min="11527" max="11527" width="14.85546875" style="89" customWidth="1"/>
    <col min="11528" max="11776" width="9.140625" style="89"/>
    <col min="11777" max="11777" width="5" style="89" customWidth="1"/>
    <col min="11778" max="11778" width="7.42578125" style="89" customWidth="1"/>
    <col min="11779" max="11779" width="5.140625" style="89" customWidth="1"/>
    <col min="11780" max="11780" width="58.28515625" style="89" customWidth="1"/>
    <col min="11781" max="11781" width="12.140625" style="89" customWidth="1"/>
    <col min="11782" max="11782" width="6.42578125" style="89" customWidth="1"/>
    <col min="11783" max="11783" width="14.85546875" style="89" customWidth="1"/>
    <col min="11784" max="12032" width="9.140625" style="89"/>
    <col min="12033" max="12033" width="5" style="89" customWidth="1"/>
    <col min="12034" max="12034" width="7.42578125" style="89" customWidth="1"/>
    <col min="12035" max="12035" width="5.140625" style="89" customWidth="1"/>
    <col min="12036" max="12036" width="58.28515625" style="89" customWidth="1"/>
    <col min="12037" max="12037" width="12.140625" style="89" customWidth="1"/>
    <col min="12038" max="12038" width="6.42578125" style="89" customWidth="1"/>
    <col min="12039" max="12039" width="14.85546875" style="89" customWidth="1"/>
    <col min="12040" max="12288" width="9.140625" style="89"/>
    <col min="12289" max="12289" width="5" style="89" customWidth="1"/>
    <col min="12290" max="12290" width="7.42578125" style="89" customWidth="1"/>
    <col min="12291" max="12291" width="5.140625" style="89" customWidth="1"/>
    <col min="12292" max="12292" width="58.28515625" style="89" customWidth="1"/>
    <col min="12293" max="12293" width="12.140625" style="89" customWidth="1"/>
    <col min="12294" max="12294" width="6.42578125" style="89" customWidth="1"/>
    <col min="12295" max="12295" width="14.85546875" style="89" customWidth="1"/>
    <col min="12296" max="12544" width="9.140625" style="89"/>
    <col min="12545" max="12545" width="5" style="89" customWidth="1"/>
    <col min="12546" max="12546" width="7.42578125" style="89" customWidth="1"/>
    <col min="12547" max="12547" width="5.140625" style="89" customWidth="1"/>
    <col min="12548" max="12548" width="58.28515625" style="89" customWidth="1"/>
    <col min="12549" max="12549" width="12.140625" style="89" customWidth="1"/>
    <col min="12550" max="12550" width="6.42578125" style="89" customWidth="1"/>
    <col min="12551" max="12551" width="14.85546875" style="89" customWidth="1"/>
    <col min="12552" max="12800" width="9.140625" style="89"/>
    <col min="12801" max="12801" width="5" style="89" customWidth="1"/>
    <col min="12802" max="12802" width="7.42578125" style="89" customWidth="1"/>
    <col min="12803" max="12803" width="5.140625" style="89" customWidth="1"/>
    <col min="12804" max="12804" width="58.28515625" style="89" customWidth="1"/>
    <col min="12805" max="12805" width="12.140625" style="89" customWidth="1"/>
    <col min="12806" max="12806" width="6.42578125" style="89" customWidth="1"/>
    <col min="12807" max="12807" width="14.85546875" style="89" customWidth="1"/>
    <col min="12808" max="13056" width="9.140625" style="89"/>
    <col min="13057" max="13057" width="5" style="89" customWidth="1"/>
    <col min="13058" max="13058" width="7.42578125" style="89" customWidth="1"/>
    <col min="13059" max="13059" width="5.140625" style="89" customWidth="1"/>
    <col min="13060" max="13060" width="58.28515625" style="89" customWidth="1"/>
    <col min="13061" max="13061" width="12.140625" style="89" customWidth="1"/>
    <col min="13062" max="13062" width="6.42578125" style="89" customWidth="1"/>
    <col min="13063" max="13063" width="14.85546875" style="89" customWidth="1"/>
    <col min="13064" max="13312" width="9.140625" style="89"/>
    <col min="13313" max="13313" width="5" style="89" customWidth="1"/>
    <col min="13314" max="13314" width="7.42578125" style="89" customWidth="1"/>
    <col min="13315" max="13315" width="5.140625" style="89" customWidth="1"/>
    <col min="13316" max="13316" width="58.28515625" style="89" customWidth="1"/>
    <col min="13317" max="13317" width="12.140625" style="89" customWidth="1"/>
    <col min="13318" max="13318" width="6.42578125" style="89" customWidth="1"/>
    <col min="13319" max="13319" width="14.85546875" style="89" customWidth="1"/>
    <col min="13320" max="13568" width="9.140625" style="89"/>
    <col min="13569" max="13569" width="5" style="89" customWidth="1"/>
    <col min="13570" max="13570" width="7.42578125" style="89" customWidth="1"/>
    <col min="13571" max="13571" width="5.140625" style="89" customWidth="1"/>
    <col min="13572" max="13572" width="58.28515625" style="89" customWidth="1"/>
    <col min="13573" max="13573" width="12.140625" style="89" customWidth="1"/>
    <col min="13574" max="13574" width="6.42578125" style="89" customWidth="1"/>
    <col min="13575" max="13575" width="14.85546875" style="89" customWidth="1"/>
    <col min="13576" max="13824" width="9.140625" style="89"/>
    <col min="13825" max="13825" width="5" style="89" customWidth="1"/>
    <col min="13826" max="13826" width="7.42578125" style="89" customWidth="1"/>
    <col min="13827" max="13827" width="5.140625" style="89" customWidth="1"/>
    <col min="13828" max="13828" width="58.28515625" style="89" customWidth="1"/>
    <col min="13829" max="13829" width="12.140625" style="89" customWidth="1"/>
    <col min="13830" max="13830" width="6.42578125" style="89" customWidth="1"/>
    <col min="13831" max="13831" width="14.85546875" style="89" customWidth="1"/>
    <col min="13832" max="14080" width="9.140625" style="89"/>
    <col min="14081" max="14081" width="5" style="89" customWidth="1"/>
    <col min="14082" max="14082" width="7.42578125" style="89" customWidth="1"/>
    <col min="14083" max="14083" width="5.140625" style="89" customWidth="1"/>
    <col min="14084" max="14084" width="58.28515625" style="89" customWidth="1"/>
    <col min="14085" max="14085" width="12.140625" style="89" customWidth="1"/>
    <col min="14086" max="14086" width="6.42578125" style="89" customWidth="1"/>
    <col min="14087" max="14087" width="14.85546875" style="89" customWidth="1"/>
    <col min="14088" max="14336" width="9.140625" style="89"/>
    <col min="14337" max="14337" width="5" style="89" customWidth="1"/>
    <col min="14338" max="14338" width="7.42578125" style="89" customWidth="1"/>
    <col min="14339" max="14339" width="5.140625" style="89" customWidth="1"/>
    <col min="14340" max="14340" width="58.28515625" style="89" customWidth="1"/>
    <col min="14341" max="14341" width="12.140625" style="89" customWidth="1"/>
    <col min="14342" max="14342" width="6.42578125" style="89" customWidth="1"/>
    <col min="14343" max="14343" width="14.85546875" style="89" customWidth="1"/>
    <col min="14344" max="14592" width="9.140625" style="89"/>
    <col min="14593" max="14593" width="5" style="89" customWidth="1"/>
    <col min="14594" max="14594" width="7.42578125" style="89" customWidth="1"/>
    <col min="14595" max="14595" width="5.140625" style="89" customWidth="1"/>
    <col min="14596" max="14596" width="58.28515625" style="89" customWidth="1"/>
    <col min="14597" max="14597" width="12.140625" style="89" customWidth="1"/>
    <col min="14598" max="14598" width="6.42578125" style="89" customWidth="1"/>
    <col min="14599" max="14599" width="14.85546875" style="89" customWidth="1"/>
    <col min="14600" max="14848" width="9.140625" style="89"/>
    <col min="14849" max="14849" width="5" style="89" customWidth="1"/>
    <col min="14850" max="14850" width="7.42578125" style="89" customWidth="1"/>
    <col min="14851" max="14851" width="5.140625" style="89" customWidth="1"/>
    <col min="14852" max="14852" width="58.28515625" style="89" customWidth="1"/>
    <col min="14853" max="14853" width="12.140625" style="89" customWidth="1"/>
    <col min="14854" max="14854" width="6.42578125" style="89" customWidth="1"/>
    <col min="14855" max="14855" width="14.85546875" style="89" customWidth="1"/>
    <col min="14856" max="15104" width="9.140625" style="89"/>
    <col min="15105" max="15105" width="5" style="89" customWidth="1"/>
    <col min="15106" max="15106" width="7.42578125" style="89" customWidth="1"/>
    <col min="15107" max="15107" width="5.140625" style="89" customWidth="1"/>
    <col min="15108" max="15108" width="58.28515625" style="89" customWidth="1"/>
    <col min="15109" max="15109" width="12.140625" style="89" customWidth="1"/>
    <col min="15110" max="15110" width="6.42578125" style="89" customWidth="1"/>
    <col min="15111" max="15111" width="14.85546875" style="89" customWidth="1"/>
    <col min="15112" max="15360" width="9.140625" style="89"/>
    <col min="15361" max="15361" width="5" style="89" customWidth="1"/>
    <col min="15362" max="15362" width="7.42578125" style="89" customWidth="1"/>
    <col min="15363" max="15363" width="5.140625" style="89" customWidth="1"/>
    <col min="15364" max="15364" width="58.28515625" style="89" customWidth="1"/>
    <col min="15365" max="15365" width="12.140625" style="89" customWidth="1"/>
    <col min="15366" max="15366" width="6.42578125" style="89" customWidth="1"/>
    <col min="15367" max="15367" width="14.85546875" style="89" customWidth="1"/>
    <col min="15368" max="15616" width="9.140625" style="89"/>
    <col min="15617" max="15617" width="5" style="89" customWidth="1"/>
    <col min="15618" max="15618" width="7.42578125" style="89" customWidth="1"/>
    <col min="15619" max="15619" width="5.140625" style="89" customWidth="1"/>
    <col min="15620" max="15620" width="58.28515625" style="89" customWidth="1"/>
    <col min="15621" max="15621" width="12.140625" style="89" customWidth="1"/>
    <col min="15622" max="15622" width="6.42578125" style="89" customWidth="1"/>
    <col min="15623" max="15623" width="14.85546875" style="89" customWidth="1"/>
    <col min="15624" max="15872" width="9.140625" style="89"/>
    <col min="15873" max="15873" width="5" style="89" customWidth="1"/>
    <col min="15874" max="15874" width="7.42578125" style="89" customWidth="1"/>
    <col min="15875" max="15875" width="5.140625" style="89" customWidth="1"/>
    <col min="15876" max="15876" width="58.28515625" style="89" customWidth="1"/>
    <col min="15877" max="15877" width="12.140625" style="89" customWidth="1"/>
    <col min="15878" max="15878" width="6.42578125" style="89" customWidth="1"/>
    <col min="15879" max="15879" width="14.85546875" style="89" customWidth="1"/>
    <col min="15880" max="16128" width="9.140625" style="89"/>
    <col min="16129" max="16129" width="5" style="89" customWidth="1"/>
    <col min="16130" max="16130" width="7.42578125" style="89" customWidth="1"/>
    <col min="16131" max="16131" width="5.140625" style="89" customWidth="1"/>
    <col min="16132" max="16132" width="58.28515625" style="89" customWidth="1"/>
    <col min="16133" max="16133" width="12.140625" style="89" customWidth="1"/>
    <col min="16134" max="16134" width="6.42578125" style="89" customWidth="1"/>
    <col min="16135" max="16135" width="14.85546875" style="89" customWidth="1"/>
    <col min="16136" max="16384" width="9.140625" style="89"/>
  </cols>
  <sheetData>
    <row r="1" spans="1:7" ht="36.75" customHeight="1">
      <c r="A1" s="710" t="s">
        <v>445</v>
      </c>
      <c r="B1" s="711"/>
      <c r="C1" s="711"/>
      <c r="D1" s="711"/>
      <c r="E1" s="711"/>
      <c r="F1" s="711"/>
      <c r="G1" s="712"/>
    </row>
    <row r="2" spans="1:7" ht="22.5" customHeight="1">
      <c r="A2" s="661" t="s">
        <v>1012</v>
      </c>
      <c r="B2" s="661"/>
      <c r="C2" s="661"/>
      <c r="D2" s="661"/>
      <c r="E2" s="661"/>
      <c r="F2" s="661"/>
      <c r="G2" s="661"/>
    </row>
    <row r="3" spans="1:7" ht="38.25" customHeight="1">
      <c r="A3" s="3" t="s">
        <v>4</v>
      </c>
      <c r="B3" s="3" t="s">
        <v>1007</v>
      </c>
      <c r="C3" s="521" t="s">
        <v>5</v>
      </c>
      <c r="D3" s="3" t="s">
        <v>6</v>
      </c>
      <c r="E3" s="521" t="s">
        <v>7</v>
      </c>
      <c r="F3" s="543" t="s">
        <v>401</v>
      </c>
      <c r="G3" s="521" t="s">
        <v>9</v>
      </c>
    </row>
    <row r="4" spans="1:7" ht="75">
      <c r="A4" s="121">
        <v>1</v>
      </c>
      <c r="B4" s="121">
        <v>1.1000000000000001</v>
      </c>
      <c r="C4" s="572">
        <v>21.8</v>
      </c>
      <c r="D4" s="45" t="s">
        <v>218</v>
      </c>
      <c r="E4" s="572">
        <v>247.31</v>
      </c>
      <c r="F4" s="572" t="s">
        <v>253</v>
      </c>
      <c r="G4" s="578">
        <f t="shared" ref="G4:G67" si="0">C4*E4</f>
        <v>5391.3580000000002</v>
      </c>
    </row>
    <row r="5" spans="1:7">
      <c r="A5" s="121">
        <v>2</v>
      </c>
      <c r="B5" s="121">
        <v>3.1</v>
      </c>
      <c r="C5" s="572">
        <v>1.1000000000000001</v>
      </c>
      <c r="D5" s="45" t="s">
        <v>220</v>
      </c>
      <c r="E5" s="572">
        <v>4804.3500000000004</v>
      </c>
      <c r="F5" s="572" t="s">
        <v>253</v>
      </c>
      <c r="G5" s="578">
        <f t="shared" si="0"/>
        <v>5284.7850000000008</v>
      </c>
    </row>
    <row r="6" spans="1:7" ht="113.25" customHeight="1">
      <c r="A6" s="121">
        <v>3</v>
      </c>
      <c r="B6" s="121">
        <v>9.1999999999999993</v>
      </c>
      <c r="C6" s="572">
        <v>105.7</v>
      </c>
      <c r="D6" s="54" t="s">
        <v>283</v>
      </c>
      <c r="E6" s="572">
        <v>6859.73</v>
      </c>
      <c r="F6" s="572" t="s">
        <v>253</v>
      </c>
      <c r="G6" s="578">
        <f t="shared" si="0"/>
        <v>725073.46100000001</v>
      </c>
    </row>
    <row r="7" spans="1:7" ht="75">
      <c r="A7" s="121">
        <v>4</v>
      </c>
      <c r="B7" s="121">
        <v>21.2</v>
      </c>
      <c r="C7" s="573">
        <v>0.504</v>
      </c>
      <c r="D7" s="54" t="s">
        <v>259</v>
      </c>
      <c r="E7" s="122">
        <v>125878</v>
      </c>
      <c r="F7" s="572" t="s">
        <v>253</v>
      </c>
      <c r="G7" s="578">
        <f t="shared" si="0"/>
        <v>63442.512000000002</v>
      </c>
    </row>
    <row r="8" spans="1:7" ht="37.5">
      <c r="A8" s="121">
        <v>5</v>
      </c>
      <c r="B8" s="121"/>
      <c r="C8" s="573">
        <v>0.17999999999999997</v>
      </c>
      <c r="D8" s="54" t="s">
        <v>260</v>
      </c>
      <c r="E8" s="122">
        <v>113678</v>
      </c>
      <c r="F8" s="572" t="s">
        <v>253</v>
      </c>
      <c r="G8" s="578">
        <f t="shared" si="0"/>
        <v>20462.039999999997</v>
      </c>
    </row>
    <row r="9" spans="1:7" ht="114" customHeight="1">
      <c r="A9" s="121">
        <v>6</v>
      </c>
      <c r="B9" s="121">
        <v>30</v>
      </c>
      <c r="C9" s="573">
        <v>184.4</v>
      </c>
      <c r="D9" s="45" t="s">
        <v>182</v>
      </c>
      <c r="E9" s="122">
        <v>460.74</v>
      </c>
      <c r="F9" s="572" t="s">
        <v>254</v>
      </c>
      <c r="G9" s="578">
        <f t="shared" si="0"/>
        <v>84960.456000000006</v>
      </c>
    </row>
    <row r="10" spans="1:7" ht="93.75">
      <c r="A10" s="121">
        <v>7</v>
      </c>
      <c r="B10" s="121">
        <v>31</v>
      </c>
      <c r="C10" s="572">
        <v>140.1</v>
      </c>
      <c r="D10" s="101" t="s">
        <v>172</v>
      </c>
      <c r="E10" s="122">
        <v>3809.54</v>
      </c>
      <c r="F10" s="572" t="s">
        <v>253</v>
      </c>
      <c r="G10" s="578">
        <f t="shared" si="0"/>
        <v>533716.554</v>
      </c>
    </row>
    <row r="11" spans="1:7" ht="97.5" customHeight="1">
      <c r="A11" s="121">
        <v>8</v>
      </c>
      <c r="B11" s="121">
        <v>32.1</v>
      </c>
      <c r="C11" s="572">
        <v>700.3</v>
      </c>
      <c r="D11" s="54" t="s">
        <v>173</v>
      </c>
      <c r="E11" s="122">
        <v>1223.44</v>
      </c>
      <c r="F11" s="572" t="s">
        <v>254</v>
      </c>
      <c r="G11" s="578">
        <f t="shared" si="0"/>
        <v>856775.03200000001</v>
      </c>
    </row>
    <row r="12" spans="1:7" ht="37.5">
      <c r="A12" s="121">
        <v>9</v>
      </c>
      <c r="B12" s="121">
        <v>33</v>
      </c>
      <c r="C12" s="572">
        <f>724.7+103.2</f>
        <v>827.90000000000009</v>
      </c>
      <c r="D12" s="54" t="s">
        <v>416</v>
      </c>
      <c r="E12" s="572">
        <v>256.58999999999997</v>
      </c>
      <c r="F12" s="572" t="s">
        <v>254</v>
      </c>
      <c r="G12" s="578">
        <f t="shared" si="0"/>
        <v>212430.861</v>
      </c>
    </row>
    <row r="13" spans="1:7" ht="37.5">
      <c r="A13" s="121">
        <v>10</v>
      </c>
      <c r="B13" s="121">
        <v>35</v>
      </c>
      <c r="C13" s="572">
        <v>13.4</v>
      </c>
      <c r="D13" s="45" t="s">
        <v>417</v>
      </c>
      <c r="E13" s="572">
        <v>295.64</v>
      </c>
      <c r="F13" s="572" t="s">
        <v>254</v>
      </c>
      <c r="G13" s="578">
        <f t="shared" si="0"/>
        <v>3961.576</v>
      </c>
    </row>
    <row r="14" spans="1:7" ht="56.25">
      <c r="A14" s="121">
        <v>11</v>
      </c>
      <c r="B14" s="121">
        <v>39</v>
      </c>
      <c r="C14" s="572">
        <v>456.75</v>
      </c>
      <c r="D14" s="45" t="s">
        <v>223</v>
      </c>
      <c r="E14" s="572">
        <v>70.150000000000006</v>
      </c>
      <c r="F14" s="572" t="s">
        <v>257</v>
      </c>
      <c r="G14" s="578">
        <f t="shared" si="0"/>
        <v>32041.012500000004</v>
      </c>
    </row>
    <row r="15" spans="1:7" ht="37.5">
      <c r="A15" s="121">
        <v>12</v>
      </c>
      <c r="B15" s="121">
        <v>41</v>
      </c>
      <c r="C15" s="572">
        <f>1269.2+13.05</f>
        <v>1282.25</v>
      </c>
      <c r="D15" s="54" t="s">
        <v>161</v>
      </c>
      <c r="E15" s="572">
        <v>142.15</v>
      </c>
      <c r="F15" s="572" t="s">
        <v>254</v>
      </c>
      <c r="G15" s="578">
        <f t="shared" si="0"/>
        <v>182271.83749999999</v>
      </c>
    </row>
    <row r="16" spans="1:7" ht="56.25">
      <c r="A16" s="121">
        <v>13</v>
      </c>
      <c r="B16" s="121">
        <v>55.2</v>
      </c>
      <c r="C16" s="573">
        <v>3</v>
      </c>
      <c r="D16" s="45" t="s">
        <v>183</v>
      </c>
      <c r="E16" s="122">
        <v>2252.5500000000002</v>
      </c>
      <c r="F16" s="572" t="s">
        <v>255</v>
      </c>
      <c r="G16" s="578">
        <f t="shared" si="0"/>
        <v>6757.6500000000005</v>
      </c>
    </row>
    <row r="17" spans="1:7" ht="56.25">
      <c r="A17" s="121">
        <v>14</v>
      </c>
      <c r="B17" s="121">
        <v>74</v>
      </c>
      <c r="C17" s="572">
        <v>15</v>
      </c>
      <c r="D17" s="54" t="s">
        <v>167</v>
      </c>
      <c r="E17" s="122">
        <v>571.20000000000005</v>
      </c>
      <c r="F17" s="572" t="s">
        <v>255</v>
      </c>
      <c r="G17" s="578">
        <f t="shared" si="0"/>
        <v>8568</v>
      </c>
    </row>
    <row r="18" spans="1:7" ht="56.25">
      <c r="A18" s="121">
        <v>15</v>
      </c>
      <c r="B18" s="121">
        <v>238</v>
      </c>
      <c r="C18" s="573">
        <f>5.935+1.3</f>
        <v>7.2349999999999994</v>
      </c>
      <c r="D18" s="102" t="s">
        <v>158</v>
      </c>
      <c r="E18" s="575">
        <v>4755.5</v>
      </c>
      <c r="F18" s="572" t="s">
        <v>281</v>
      </c>
      <c r="G18" s="578">
        <f t="shared" si="0"/>
        <v>34406.042499999996</v>
      </c>
    </row>
    <row r="19" spans="1:7" ht="75">
      <c r="A19" s="121">
        <v>16</v>
      </c>
      <c r="B19" s="121">
        <v>2.15</v>
      </c>
      <c r="C19" s="573">
        <f>6+3.3</f>
        <v>9.3000000000000007</v>
      </c>
      <c r="D19" s="523" t="s">
        <v>261</v>
      </c>
      <c r="E19" s="122">
        <v>310.25</v>
      </c>
      <c r="F19" s="572" t="s">
        <v>253</v>
      </c>
      <c r="G19" s="578">
        <f t="shared" si="0"/>
        <v>2885.3250000000003</v>
      </c>
    </row>
    <row r="20" spans="1:7" ht="75">
      <c r="A20" s="121">
        <v>17</v>
      </c>
      <c r="B20" s="121" t="s">
        <v>186</v>
      </c>
      <c r="C20" s="572">
        <v>4.7</v>
      </c>
      <c r="D20" s="103" t="s">
        <v>251</v>
      </c>
      <c r="E20" s="572">
        <v>8484.66</v>
      </c>
      <c r="F20" s="572" t="s">
        <v>253</v>
      </c>
      <c r="G20" s="578">
        <f t="shared" si="0"/>
        <v>39877.902000000002</v>
      </c>
    </row>
    <row r="21" spans="1:7">
      <c r="A21" s="121">
        <v>18</v>
      </c>
      <c r="B21" s="121"/>
      <c r="C21" s="572">
        <f>71+2</f>
        <v>73</v>
      </c>
      <c r="D21" s="104" t="s">
        <v>20</v>
      </c>
      <c r="E21" s="572">
        <v>8609.6200000000008</v>
      </c>
      <c r="F21" s="572" t="s">
        <v>253</v>
      </c>
      <c r="G21" s="578">
        <f t="shared" si="0"/>
        <v>628502.26</v>
      </c>
    </row>
    <row r="22" spans="1:7">
      <c r="A22" s="121">
        <v>19</v>
      </c>
      <c r="B22" s="121"/>
      <c r="C22" s="572">
        <f>36.4+2</f>
        <v>38.4</v>
      </c>
      <c r="D22" s="104" t="s">
        <v>21</v>
      </c>
      <c r="E22" s="572">
        <v>8855.7999999999993</v>
      </c>
      <c r="F22" s="572" t="s">
        <v>253</v>
      </c>
      <c r="G22" s="578">
        <f t="shared" si="0"/>
        <v>340062.71999999997</v>
      </c>
    </row>
    <row r="23" spans="1:7">
      <c r="A23" s="121">
        <v>20</v>
      </c>
      <c r="B23" s="121"/>
      <c r="C23" s="572">
        <v>2</v>
      </c>
      <c r="D23" s="54" t="s">
        <v>128</v>
      </c>
      <c r="E23" s="572">
        <v>9101.98</v>
      </c>
      <c r="F23" s="572" t="s">
        <v>253</v>
      </c>
      <c r="G23" s="578">
        <f t="shared" si="0"/>
        <v>18203.96</v>
      </c>
    </row>
    <row r="24" spans="1:7">
      <c r="A24" s="121">
        <v>21</v>
      </c>
      <c r="B24" s="121"/>
      <c r="C24" s="572">
        <v>2.2999999999999998</v>
      </c>
      <c r="D24" s="54" t="s">
        <v>129</v>
      </c>
      <c r="E24" s="572">
        <v>9348.16</v>
      </c>
      <c r="F24" s="572" t="s">
        <v>253</v>
      </c>
      <c r="G24" s="578">
        <f t="shared" si="0"/>
        <v>21500.767999999996</v>
      </c>
    </row>
    <row r="25" spans="1:7">
      <c r="A25" s="121">
        <v>22</v>
      </c>
      <c r="B25" s="121"/>
      <c r="C25" s="572">
        <v>6.7</v>
      </c>
      <c r="D25" s="54" t="s">
        <v>130</v>
      </c>
      <c r="E25" s="572">
        <v>9594.34</v>
      </c>
      <c r="F25" s="572" t="s">
        <v>253</v>
      </c>
      <c r="G25" s="578">
        <f t="shared" si="0"/>
        <v>64282.078000000001</v>
      </c>
    </row>
    <row r="26" spans="1:7" ht="112.5">
      <c r="A26" s="121">
        <v>23</v>
      </c>
      <c r="B26" s="121">
        <v>18.100000000000001</v>
      </c>
      <c r="C26" s="572">
        <v>11.3</v>
      </c>
      <c r="D26" s="48" t="s">
        <v>252</v>
      </c>
      <c r="E26" s="572">
        <v>881.39</v>
      </c>
      <c r="F26" s="572" t="s">
        <v>254</v>
      </c>
      <c r="G26" s="578">
        <f t="shared" si="0"/>
        <v>9959.7070000000003</v>
      </c>
    </row>
    <row r="27" spans="1:7" ht="75.75" customHeight="1">
      <c r="A27" s="121">
        <v>24</v>
      </c>
      <c r="B27" s="121"/>
      <c r="C27" s="573">
        <f>170+55.4</f>
        <v>225.4</v>
      </c>
      <c r="D27" s="48" t="s">
        <v>109</v>
      </c>
      <c r="E27" s="122">
        <v>982.08</v>
      </c>
      <c r="F27" s="572" t="s">
        <v>254</v>
      </c>
      <c r="G27" s="578">
        <f t="shared" si="0"/>
        <v>221360.83200000002</v>
      </c>
    </row>
    <row r="28" spans="1:7" ht="93" customHeight="1">
      <c r="A28" s="121">
        <v>25</v>
      </c>
      <c r="B28" s="121"/>
      <c r="C28" s="572">
        <v>58.6</v>
      </c>
      <c r="D28" s="48" t="s">
        <v>133</v>
      </c>
      <c r="E28" s="572">
        <v>1178.5</v>
      </c>
      <c r="F28" s="572" t="s">
        <v>254</v>
      </c>
      <c r="G28" s="578">
        <f t="shared" si="0"/>
        <v>69060.100000000006</v>
      </c>
    </row>
    <row r="29" spans="1:7">
      <c r="A29" s="121">
        <v>26</v>
      </c>
      <c r="B29" s="121"/>
      <c r="C29" s="572">
        <v>31.7</v>
      </c>
      <c r="D29" s="54" t="s">
        <v>134</v>
      </c>
      <c r="E29" s="572">
        <v>1080.29</v>
      </c>
      <c r="F29" s="572" t="s">
        <v>254</v>
      </c>
      <c r="G29" s="578">
        <f t="shared" si="0"/>
        <v>34245.192999999999</v>
      </c>
    </row>
    <row r="30" spans="1:7" ht="58.5" customHeight="1">
      <c r="A30" s="121">
        <v>27</v>
      </c>
      <c r="B30" s="121" t="s">
        <v>258</v>
      </c>
      <c r="C30" s="573">
        <v>5.2830000000000004</v>
      </c>
      <c r="D30" s="54" t="s">
        <v>163</v>
      </c>
      <c r="E30" s="122">
        <v>130878</v>
      </c>
      <c r="F30" s="572" t="s">
        <v>253</v>
      </c>
      <c r="G30" s="578">
        <f t="shared" si="0"/>
        <v>691428.47400000005</v>
      </c>
    </row>
    <row r="31" spans="1:7" ht="37.5">
      <c r="A31" s="121">
        <v>28</v>
      </c>
      <c r="B31" s="121" t="s">
        <v>206</v>
      </c>
      <c r="C31" s="572">
        <v>15.8</v>
      </c>
      <c r="D31" s="54" t="s">
        <v>171</v>
      </c>
      <c r="E31" s="122">
        <v>3325</v>
      </c>
      <c r="F31" s="572" t="s">
        <v>254</v>
      </c>
      <c r="G31" s="578">
        <f t="shared" si="0"/>
        <v>52535</v>
      </c>
    </row>
    <row r="32" spans="1:7" ht="112.5">
      <c r="A32" s="121">
        <v>29</v>
      </c>
      <c r="B32" s="121" t="s">
        <v>195</v>
      </c>
      <c r="C32" s="572">
        <v>2.2999999999999998</v>
      </c>
      <c r="D32" s="54" t="s">
        <v>164</v>
      </c>
      <c r="E32" s="122">
        <v>3371.53</v>
      </c>
      <c r="F32" s="572" t="s">
        <v>254</v>
      </c>
      <c r="G32" s="578">
        <f t="shared" si="0"/>
        <v>7754.5190000000002</v>
      </c>
    </row>
    <row r="33" spans="1:7" ht="112.5">
      <c r="A33" s="121">
        <v>30</v>
      </c>
      <c r="B33" s="121" t="s">
        <v>361</v>
      </c>
      <c r="C33" s="572">
        <v>15.5</v>
      </c>
      <c r="D33" s="54" t="s">
        <v>444</v>
      </c>
      <c r="E33" s="122">
        <v>3917.04</v>
      </c>
      <c r="F33" s="572" t="s">
        <v>254</v>
      </c>
      <c r="G33" s="578">
        <f t="shared" si="0"/>
        <v>60714.12</v>
      </c>
    </row>
    <row r="34" spans="1:7" ht="56.25">
      <c r="A34" s="121">
        <v>31</v>
      </c>
      <c r="B34" s="121" t="s">
        <v>196</v>
      </c>
      <c r="C34" s="572">
        <v>12</v>
      </c>
      <c r="D34" s="54" t="s">
        <v>166</v>
      </c>
      <c r="E34" s="122">
        <v>1263.0999999999999</v>
      </c>
      <c r="F34" s="572" t="s">
        <v>255</v>
      </c>
      <c r="G34" s="578">
        <f t="shared" si="0"/>
        <v>15157.199999999999</v>
      </c>
    </row>
    <row r="35" spans="1:7" ht="81" customHeight="1">
      <c r="A35" s="121">
        <v>32</v>
      </c>
      <c r="B35" s="121" t="s">
        <v>194</v>
      </c>
      <c r="C35" s="572">
        <v>1903.8</v>
      </c>
      <c r="D35" s="43" t="s">
        <v>262</v>
      </c>
      <c r="E35" s="572">
        <v>838.34</v>
      </c>
      <c r="F35" s="572" t="s">
        <v>254</v>
      </c>
      <c r="G35" s="578">
        <f t="shared" si="0"/>
        <v>1596031.692</v>
      </c>
    </row>
    <row r="36" spans="1:7" ht="37.5">
      <c r="A36" s="121">
        <v>33</v>
      </c>
      <c r="B36" s="121" t="s">
        <v>188</v>
      </c>
      <c r="C36" s="572">
        <v>536.5</v>
      </c>
      <c r="D36" s="105" t="s">
        <v>151</v>
      </c>
      <c r="E36" s="572">
        <v>34.979999999999997</v>
      </c>
      <c r="F36" s="572" t="s">
        <v>254</v>
      </c>
      <c r="G36" s="578">
        <f t="shared" si="0"/>
        <v>18766.769999999997</v>
      </c>
    </row>
    <row r="37" spans="1:7" ht="75">
      <c r="A37" s="121">
        <v>34</v>
      </c>
      <c r="B37" s="121" t="s">
        <v>216</v>
      </c>
      <c r="C37" s="572">
        <v>3149.3</v>
      </c>
      <c r="D37" s="43" t="s">
        <v>263</v>
      </c>
      <c r="E37" s="572">
        <v>135.34</v>
      </c>
      <c r="F37" s="572" t="s">
        <v>254</v>
      </c>
      <c r="G37" s="578">
        <f t="shared" si="0"/>
        <v>426226.26200000005</v>
      </c>
    </row>
    <row r="38" spans="1:7" ht="97.5" customHeight="1">
      <c r="A38" s="121">
        <v>35</v>
      </c>
      <c r="B38" s="121" t="s">
        <v>187</v>
      </c>
      <c r="C38" s="573">
        <f>5.935+1.3</f>
        <v>7.2349999999999994</v>
      </c>
      <c r="D38" s="43" t="s">
        <v>264</v>
      </c>
      <c r="E38" s="572">
        <v>90322.8</v>
      </c>
      <c r="F38" s="572" t="s">
        <v>281</v>
      </c>
      <c r="G38" s="578">
        <f t="shared" si="0"/>
        <v>653485.45799999998</v>
      </c>
    </row>
    <row r="39" spans="1:7" s="90" customFormat="1" ht="114" customHeight="1">
      <c r="A39" s="121">
        <v>36</v>
      </c>
      <c r="B39" s="123" t="s">
        <v>205</v>
      </c>
      <c r="C39" s="574">
        <v>97</v>
      </c>
      <c r="D39" s="106" t="s">
        <v>434</v>
      </c>
      <c r="E39" s="576">
        <v>341.54</v>
      </c>
      <c r="F39" s="574" t="s">
        <v>256</v>
      </c>
      <c r="G39" s="579">
        <f t="shared" si="0"/>
        <v>33129.380000000005</v>
      </c>
    </row>
    <row r="40" spans="1:7" ht="56.25">
      <c r="A40" s="121">
        <v>37</v>
      </c>
      <c r="B40" s="121"/>
      <c r="C40" s="572">
        <v>274</v>
      </c>
      <c r="D40" s="45" t="s">
        <v>435</v>
      </c>
      <c r="E40" s="122">
        <v>317.05</v>
      </c>
      <c r="F40" s="574" t="s">
        <v>256</v>
      </c>
      <c r="G40" s="578">
        <f t="shared" si="0"/>
        <v>86871.7</v>
      </c>
    </row>
    <row r="41" spans="1:7" ht="56.25">
      <c r="A41" s="121">
        <v>38</v>
      </c>
      <c r="B41" s="121"/>
      <c r="C41" s="572">
        <v>100</v>
      </c>
      <c r="D41" s="45" t="s">
        <v>436</v>
      </c>
      <c r="E41" s="122">
        <v>296.79000000000002</v>
      </c>
      <c r="F41" s="572" t="s">
        <v>256</v>
      </c>
      <c r="G41" s="578">
        <f t="shared" si="0"/>
        <v>29679.000000000004</v>
      </c>
    </row>
    <row r="42" spans="1:7" ht="77.25" customHeight="1">
      <c r="A42" s="121">
        <v>39</v>
      </c>
      <c r="B42" s="121">
        <v>53.5</v>
      </c>
      <c r="C42" s="573">
        <v>10</v>
      </c>
      <c r="D42" s="43" t="s">
        <v>267</v>
      </c>
      <c r="E42" s="122">
        <v>3406.02</v>
      </c>
      <c r="F42" s="572" t="s">
        <v>255</v>
      </c>
      <c r="G42" s="578">
        <f t="shared" si="0"/>
        <v>34060.199999999997</v>
      </c>
    </row>
    <row r="43" spans="1:7" ht="75">
      <c r="A43" s="121">
        <v>40</v>
      </c>
      <c r="B43" s="121" t="s">
        <v>204</v>
      </c>
      <c r="C43" s="572">
        <v>12</v>
      </c>
      <c r="D43" s="43" t="s">
        <v>268</v>
      </c>
      <c r="E43" s="122">
        <v>7257.85</v>
      </c>
      <c r="F43" s="572" t="s">
        <v>255</v>
      </c>
      <c r="G43" s="578">
        <f t="shared" si="0"/>
        <v>87094.200000000012</v>
      </c>
    </row>
    <row r="44" spans="1:7" ht="75">
      <c r="A44" s="121">
        <v>41</v>
      </c>
      <c r="B44" s="121">
        <v>61.3</v>
      </c>
      <c r="C44" s="572">
        <v>53.5</v>
      </c>
      <c r="D44" s="43" t="s">
        <v>270</v>
      </c>
      <c r="E44" s="122">
        <v>488.07</v>
      </c>
      <c r="F44" s="572" t="s">
        <v>256</v>
      </c>
      <c r="G44" s="578">
        <f t="shared" si="0"/>
        <v>26111.744999999999</v>
      </c>
    </row>
    <row r="45" spans="1:7" ht="114" customHeight="1">
      <c r="A45" s="121">
        <v>42</v>
      </c>
      <c r="B45" s="121" t="s">
        <v>214</v>
      </c>
      <c r="C45" s="572">
        <v>23</v>
      </c>
      <c r="D45" s="43" t="s">
        <v>215</v>
      </c>
      <c r="E45" s="575">
        <v>1120.45</v>
      </c>
      <c r="F45" s="572" t="s">
        <v>255</v>
      </c>
      <c r="G45" s="578">
        <f t="shared" si="0"/>
        <v>25770.350000000002</v>
      </c>
    </row>
    <row r="46" spans="1:7" ht="56.25" customHeight="1">
      <c r="A46" s="121">
        <v>43</v>
      </c>
      <c r="B46" s="121">
        <v>69.2</v>
      </c>
      <c r="C46" s="572">
        <v>107</v>
      </c>
      <c r="D46" s="43" t="s">
        <v>231</v>
      </c>
      <c r="E46" s="575">
        <v>134</v>
      </c>
      <c r="F46" s="572" t="s">
        <v>255</v>
      </c>
      <c r="G46" s="578">
        <f t="shared" si="0"/>
        <v>14338</v>
      </c>
    </row>
    <row r="47" spans="1:7" ht="56.25">
      <c r="A47" s="121">
        <v>44</v>
      </c>
      <c r="B47" s="121" t="s">
        <v>233</v>
      </c>
      <c r="C47" s="572">
        <v>12</v>
      </c>
      <c r="D47" s="54" t="s">
        <v>160</v>
      </c>
      <c r="E47" s="572">
        <v>1188</v>
      </c>
      <c r="F47" s="572" t="s">
        <v>255</v>
      </c>
      <c r="G47" s="578">
        <f t="shared" si="0"/>
        <v>14256</v>
      </c>
    </row>
    <row r="48" spans="1:7" ht="96.75" customHeight="1">
      <c r="A48" s="121">
        <v>45</v>
      </c>
      <c r="B48" s="121">
        <v>75.2</v>
      </c>
      <c r="C48" s="572">
        <v>15</v>
      </c>
      <c r="D48" s="43" t="s">
        <v>269</v>
      </c>
      <c r="E48" s="122">
        <v>1552</v>
      </c>
      <c r="F48" s="572" t="s">
        <v>255</v>
      </c>
      <c r="G48" s="578">
        <f t="shared" si="0"/>
        <v>23280</v>
      </c>
    </row>
    <row r="49" spans="1:13" ht="74.25" customHeight="1">
      <c r="A49" s="121">
        <v>46</v>
      </c>
      <c r="B49" s="121" t="s">
        <v>191</v>
      </c>
      <c r="C49" s="572">
        <v>420</v>
      </c>
      <c r="D49" s="102" t="s">
        <v>156</v>
      </c>
      <c r="E49" s="575">
        <v>147.16999999999999</v>
      </c>
      <c r="F49" s="572" t="s">
        <v>256</v>
      </c>
      <c r="G49" s="578">
        <f t="shared" si="0"/>
        <v>61811.399999999994</v>
      </c>
    </row>
    <row r="50" spans="1:13" ht="37.5">
      <c r="A50" s="121">
        <v>47</v>
      </c>
      <c r="B50" s="121" t="s">
        <v>229</v>
      </c>
      <c r="C50" s="573">
        <v>12</v>
      </c>
      <c r="D50" s="54" t="s">
        <v>185</v>
      </c>
      <c r="E50" s="122">
        <v>4030.53</v>
      </c>
      <c r="F50" s="572" t="s">
        <v>255</v>
      </c>
      <c r="G50" s="578">
        <f t="shared" si="0"/>
        <v>48366.36</v>
      </c>
    </row>
    <row r="51" spans="1:13" ht="56.25">
      <c r="A51" s="121">
        <v>48</v>
      </c>
      <c r="B51" s="85" t="s">
        <v>234</v>
      </c>
      <c r="C51" s="572">
        <v>36</v>
      </c>
      <c r="D51" s="102" t="s">
        <v>165</v>
      </c>
      <c r="E51" s="122">
        <v>3900</v>
      </c>
      <c r="F51" s="572" t="s">
        <v>255</v>
      </c>
      <c r="G51" s="578">
        <f t="shared" si="0"/>
        <v>140400</v>
      </c>
    </row>
    <row r="52" spans="1:13" ht="76.5" customHeight="1">
      <c r="A52" s="121">
        <v>49</v>
      </c>
      <c r="B52" s="121" t="s">
        <v>190</v>
      </c>
      <c r="C52" s="572">
        <v>189</v>
      </c>
      <c r="D52" s="102" t="s">
        <v>155</v>
      </c>
      <c r="E52" s="122">
        <v>177.17</v>
      </c>
      <c r="F52" s="572" t="s">
        <v>256</v>
      </c>
      <c r="G52" s="578">
        <f t="shared" si="0"/>
        <v>33485.129999999997</v>
      </c>
    </row>
    <row r="53" spans="1:13" ht="54" customHeight="1">
      <c r="A53" s="121">
        <v>50</v>
      </c>
      <c r="B53" s="121" t="s">
        <v>210</v>
      </c>
      <c r="C53" s="572">
        <v>708.5</v>
      </c>
      <c r="D53" s="108" t="s">
        <v>418</v>
      </c>
      <c r="E53" s="122">
        <v>70</v>
      </c>
      <c r="F53" s="572" t="s">
        <v>254</v>
      </c>
      <c r="G53" s="578">
        <f t="shared" si="0"/>
        <v>49595</v>
      </c>
    </row>
    <row r="54" spans="1:13" ht="75">
      <c r="A54" s="121">
        <v>51</v>
      </c>
      <c r="B54" s="121">
        <v>93.1</v>
      </c>
      <c r="C54" s="572">
        <v>18.399999999999999</v>
      </c>
      <c r="D54" s="44" t="s">
        <v>244</v>
      </c>
      <c r="E54" s="572">
        <v>281.37</v>
      </c>
      <c r="F54" s="572" t="s">
        <v>254</v>
      </c>
      <c r="G54" s="578">
        <f t="shared" si="0"/>
        <v>5177.2079999999996</v>
      </c>
    </row>
    <row r="55" spans="1:13" ht="187.5">
      <c r="A55" s="121">
        <v>52</v>
      </c>
      <c r="B55" s="121" t="s">
        <v>230</v>
      </c>
      <c r="C55" s="572">
        <v>30</v>
      </c>
      <c r="D55" s="83" t="s">
        <v>369</v>
      </c>
      <c r="E55" s="572">
        <v>2623</v>
      </c>
      <c r="F55" s="572" t="s">
        <v>255</v>
      </c>
      <c r="G55" s="578">
        <f t="shared" si="0"/>
        <v>78690</v>
      </c>
    </row>
    <row r="56" spans="1:13" ht="61.5" customHeight="1">
      <c r="A56" s="121">
        <v>53</v>
      </c>
      <c r="B56" s="121"/>
      <c r="C56" s="572">
        <v>9</v>
      </c>
      <c r="D56" s="272" t="s">
        <v>340</v>
      </c>
      <c r="E56" s="572">
        <v>2626</v>
      </c>
      <c r="F56" s="572" t="s">
        <v>255</v>
      </c>
      <c r="G56" s="578">
        <f t="shared" si="0"/>
        <v>23634</v>
      </c>
    </row>
    <row r="57" spans="1:13" ht="187.5">
      <c r="A57" s="121">
        <v>54</v>
      </c>
      <c r="B57" s="84" t="s">
        <v>217</v>
      </c>
      <c r="C57" s="572">
        <v>15</v>
      </c>
      <c r="D57" s="54" t="s">
        <v>271</v>
      </c>
      <c r="E57" s="122">
        <v>2699</v>
      </c>
      <c r="F57" s="572" t="s">
        <v>255</v>
      </c>
      <c r="G57" s="578">
        <f t="shared" si="0"/>
        <v>40485</v>
      </c>
    </row>
    <row r="58" spans="1:13" ht="78.75" customHeight="1">
      <c r="A58" s="121">
        <v>55</v>
      </c>
      <c r="B58" s="121" t="s">
        <v>192</v>
      </c>
      <c r="C58" s="572">
        <v>127.5</v>
      </c>
      <c r="D58" s="102" t="s">
        <v>157</v>
      </c>
      <c r="E58" s="575">
        <v>460.67</v>
      </c>
      <c r="F58" s="572" t="s">
        <v>256</v>
      </c>
      <c r="G58" s="578">
        <f t="shared" si="0"/>
        <v>58735.425000000003</v>
      </c>
      <c r="M58" s="89">
        <f>8.97/1.1</f>
        <v>8.1545454545454543</v>
      </c>
    </row>
    <row r="59" spans="1:13" ht="77.25" customHeight="1">
      <c r="A59" s="121">
        <v>56</v>
      </c>
      <c r="B59" s="121" t="s">
        <v>246</v>
      </c>
      <c r="C59" s="572">
        <v>1</v>
      </c>
      <c r="D59" s="106" t="s">
        <v>226</v>
      </c>
      <c r="E59" s="572">
        <v>31995</v>
      </c>
      <c r="F59" s="572" t="s">
        <v>255</v>
      </c>
      <c r="G59" s="578">
        <f t="shared" si="0"/>
        <v>31995</v>
      </c>
    </row>
    <row r="60" spans="1:13" ht="75">
      <c r="A60" s="121">
        <v>57</v>
      </c>
      <c r="B60" s="121" t="s">
        <v>232</v>
      </c>
      <c r="C60" s="572">
        <v>5</v>
      </c>
      <c r="D60" s="109" t="s">
        <v>153</v>
      </c>
      <c r="E60" s="572">
        <v>6442</v>
      </c>
      <c r="F60" s="572" t="s">
        <v>255</v>
      </c>
      <c r="G60" s="578">
        <f t="shared" si="0"/>
        <v>32210</v>
      </c>
    </row>
    <row r="61" spans="1:13" ht="62.25" customHeight="1">
      <c r="A61" s="121">
        <v>58</v>
      </c>
      <c r="B61" s="121" t="s">
        <v>245</v>
      </c>
      <c r="C61" s="572">
        <v>124.2</v>
      </c>
      <c r="D61" s="54" t="s">
        <v>152</v>
      </c>
      <c r="E61" s="572">
        <v>239.05</v>
      </c>
      <c r="F61" s="572" t="s">
        <v>254</v>
      </c>
      <c r="G61" s="578">
        <f t="shared" si="0"/>
        <v>29690.010000000002</v>
      </c>
    </row>
    <row r="62" spans="1:13" ht="56.25">
      <c r="A62" s="121">
        <v>59</v>
      </c>
      <c r="B62" s="121" t="s">
        <v>189</v>
      </c>
      <c r="C62" s="572">
        <v>1620.6</v>
      </c>
      <c r="D62" s="119" t="s">
        <v>419</v>
      </c>
      <c r="E62" s="572">
        <v>171</v>
      </c>
      <c r="F62" s="572" t="s">
        <v>254</v>
      </c>
      <c r="G62" s="578">
        <f t="shared" si="0"/>
        <v>277122.59999999998</v>
      </c>
    </row>
    <row r="63" spans="1:13" ht="57.75" customHeight="1">
      <c r="A63" s="121">
        <v>60</v>
      </c>
      <c r="B63" s="121">
        <v>207.6</v>
      </c>
      <c r="C63" s="572">
        <v>1227</v>
      </c>
      <c r="D63" s="54" t="s">
        <v>272</v>
      </c>
      <c r="E63" s="122">
        <v>144.47</v>
      </c>
      <c r="F63" s="572" t="s">
        <v>254</v>
      </c>
      <c r="G63" s="578">
        <f t="shared" si="0"/>
        <v>177264.69</v>
      </c>
    </row>
    <row r="64" spans="1:13" ht="58.5" customHeight="1">
      <c r="A64" s="121">
        <v>61</v>
      </c>
      <c r="B64" s="85" t="s">
        <v>235</v>
      </c>
      <c r="C64" s="572">
        <v>648.9</v>
      </c>
      <c r="D64" s="43" t="s">
        <v>150</v>
      </c>
      <c r="E64" s="572">
        <v>200</v>
      </c>
      <c r="F64" s="572" t="s">
        <v>254</v>
      </c>
      <c r="G64" s="578">
        <f t="shared" si="0"/>
        <v>129780</v>
      </c>
    </row>
    <row r="65" spans="1:9" ht="56.25">
      <c r="A65" s="121">
        <v>62</v>
      </c>
      <c r="B65" s="92" t="s">
        <v>239</v>
      </c>
      <c r="C65" s="573">
        <v>129.1</v>
      </c>
      <c r="D65" s="54" t="s">
        <v>273</v>
      </c>
      <c r="E65" s="122">
        <v>485</v>
      </c>
      <c r="F65" s="572" t="s">
        <v>254</v>
      </c>
      <c r="G65" s="578">
        <f t="shared" si="0"/>
        <v>62613.5</v>
      </c>
    </row>
    <row r="66" spans="1:9" ht="75">
      <c r="A66" s="121">
        <v>63</v>
      </c>
      <c r="B66" s="121" t="s">
        <v>193</v>
      </c>
      <c r="C66" s="572">
        <v>1903.8</v>
      </c>
      <c r="D66" s="104" t="s">
        <v>159</v>
      </c>
      <c r="E66" s="572">
        <v>9.85</v>
      </c>
      <c r="F66" s="572" t="s">
        <v>254</v>
      </c>
      <c r="G66" s="578">
        <f t="shared" si="0"/>
        <v>18752.43</v>
      </c>
    </row>
    <row r="67" spans="1:9" ht="37.5">
      <c r="A67" s="121">
        <v>64</v>
      </c>
      <c r="B67" s="93" t="s">
        <v>243</v>
      </c>
      <c r="C67" s="572">
        <v>315.2</v>
      </c>
      <c r="D67" s="104" t="s">
        <v>148</v>
      </c>
      <c r="E67" s="572">
        <v>335.5</v>
      </c>
      <c r="F67" s="572" t="s">
        <v>253</v>
      </c>
      <c r="G67" s="578">
        <f t="shared" si="0"/>
        <v>105749.59999999999</v>
      </c>
      <c r="H67" s="89">
        <f>278+27.8</f>
        <v>305.8</v>
      </c>
    </row>
    <row r="68" spans="1:9" ht="39" customHeight="1">
      <c r="A68" s="121">
        <v>65</v>
      </c>
      <c r="B68" s="94" t="s">
        <v>242</v>
      </c>
      <c r="C68" s="572">
        <v>70</v>
      </c>
      <c r="D68" s="104" t="s">
        <v>149</v>
      </c>
      <c r="E68" s="572">
        <v>219.12</v>
      </c>
      <c r="F68" s="572" t="s">
        <v>253</v>
      </c>
      <c r="G68" s="578">
        <f t="shared" ref="G68:G104" si="1">C68*E68</f>
        <v>15338.4</v>
      </c>
      <c r="H68" s="89">
        <v>181.1</v>
      </c>
      <c r="I68" s="89">
        <f>H68+18.11</f>
        <v>199.20999999999998</v>
      </c>
    </row>
    <row r="69" spans="1:9" ht="41.25" customHeight="1">
      <c r="A69" s="121">
        <v>66</v>
      </c>
      <c r="B69" s="121">
        <v>221</v>
      </c>
      <c r="C69" s="572">
        <v>39.9</v>
      </c>
      <c r="D69" s="45" t="s">
        <v>175</v>
      </c>
      <c r="E69" s="122">
        <v>145.64000000000001</v>
      </c>
      <c r="F69" s="572" t="s">
        <v>254</v>
      </c>
      <c r="G69" s="578">
        <f t="shared" si="1"/>
        <v>5811.0360000000001</v>
      </c>
    </row>
    <row r="70" spans="1:9" ht="56.25">
      <c r="A70" s="121">
        <v>67</v>
      </c>
      <c r="B70" s="121">
        <v>238.1</v>
      </c>
      <c r="C70" s="573">
        <f>22.05+0.46</f>
        <v>22.51</v>
      </c>
      <c r="D70" s="523" t="s">
        <v>178</v>
      </c>
      <c r="E70" s="122">
        <v>2954.25</v>
      </c>
      <c r="F70" s="572" t="s">
        <v>281</v>
      </c>
      <c r="G70" s="578">
        <f t="shared" si="1"/>
        <v>66500.16750000001</v>
      </c>
    </row>
    <row r="71" spans="1:9" ht="75" customHeight="1">
      <c r="A71" s="121">
        <v>68</v>
      </c>
      <c r="B71" s="121">
        <v>254.2</v>
      </c>
      <c r="C71" s="572">
        <v>162.30000000000001</v>
      </c>
      <c r="D71" s="102" t="s">
        <v>162</v>
      </c>
      <c r="E71" s="122">
        <v>697.1</v>
      </c>
      <c r="F71" s="572" t="s">
        <v>256</v>
      </c>
      <c r="G71" s="578">
        <f t="shared" si="1"/>
        <v>113139.33000000002</v>
      </c>
    </row>
    <row r="72" spans="1:9" ht="37.5">
      <c r="A72" s="121">
        <v>69</v>
      </c>
      <c r="B72" s="121"/>
      <c r="C72" s="572">
        <v>22.7</v>
      </c>
      <c r="D72" s="117" t="s">
        <v>140</v>
      </c>
      <c r="E72" s="572">
        <v>1381.66</v>
      </c>
      <c r="F72" s="572" t="s">
        <v>256</v>
      </c>
      <c r="G72" s="578">
        <f t="shared" si="1"/>
        <v>31363.682000000001</v>
      </c>
    </row>
    <row r="73" spans="1:9" ht="75">
      <c r="A73" s="121">
        <v>70</v>
      </c>
      <c r="B73" s="121">
        <v>255.2</v>
      </c>
      <c r="C73" s="572">
        <v>9</v>
      </c>
      <c r="D73" s="120" t="s">
        <v>274</v>
      </c>
      <c r="E73" s="572">
        <v>135</v>
      </c>
      <c r="F73" s="572" t="s">
        <v>255</v>
      </c>
      <c r="G73" s="578">
        <f t="shared" si="1"/>
        <v>1215</v>
      </c>
    </row>
    <row r="74" spans="1:9" ht="75.75" customHeight="1">
      <c r="A74" s="121">
        <v>71</v>
      </c>
      <c r="B74" s="121">
        <v>343.8</v>
      </c>
      <c r="C74" s="573">
        <v>22.05</v>
      </c>
      <c r="D74" s="110" t="s">
        <v>420</v>
      </c>
      <c r="E74" s="572">
        <v>132000</v>
      </c>
      <c r="F74" s="572" t="s">
        <v>281</v>
      </c>
      <c r="G74" s="578">
        <f t="shared" si="1"/>
        <v>2910600</v>
      </c>
    </row>
    <row r="75" spans="1:9" ht="99" customHeight="1">
      <c r="A75" s="121">
        <v>72</v>
      </c>
      <c r="B75" s="86" t="s">
        <v>237</v>
      </c>
      <c r="C75" s="573">
        <v>59.5</v>
      </c>
      <c r="D75" s="47" t="s">
        <v>184</v>
      </c>
      <c r="E75" s="122">
        <v>1509.6</v>
      </c>
      <c r="F75" s="572" t="s">
        <v>254</v>
      </c>
      <c r="G75" s="578">
        <f t="shared" si="1"/>
        <v>89821.2</v>
      </c>
    </row>
    <row r="76" spans="1:9" ht="57.75" customHeight="1">
      <c r="A76" s="121">
        <v>73</v>
      </c>
      <c r="B76" s="121" t="s">
        <v>203</v>
      </c>
      <c r="C76" s="572">
        <v>273.2</v>
      </c>
      <c r="D76" s="107" t="s">
        <v>282</v>
      </c>
      <c r="E76" s="122">
        <v>1516.37</v>
      </c>
      <c r="F76" s="572" t="s">
        <v>254</v>
      </c>
      <c r="G76" s="578">
        <f t="shared" si="1"/>
        <v>414272.28399999993</v>
      </c>
    </row>
    <row r="77" spans="1:9" ht="56.25">
      <c r="A77" s="121">
        <v>74</v>
      </c>
      <c r="B77" s="88" t="s">
        <v>378</v>
      </c>
      <c r="C77" s="572">
        <v>23.5</v>
      </c>
      <c r="D77" s="45" t="s">
        <v>222</v>
      </c>
      <c r="E77" s="572">
        <v>1843</v>
      </c>
      <c r="F77" s="572" t="s">
        <v>256</v>
      </c>
      <c r="G77" s="578">
        <f t="shared" si="1"/>
        <v>43310.5</v>
      </c>
    </row>
    <row r="78" spans="1:9" ht="39" customHeight="1">
      <c r="A78" s="121">
        <v>75</v>
      </c>
      <c r="B78" s="121">
        <v>367.1</v>
      </c>
      <c r="C78" s="573">
        <v>44.55</v>
      </c>
      <c r="D78" s="43" t="s">
        <v>180</v>
      </c>
      <c r="E78" s="122">
        <v>1483.02</v>
      </c>
      <c r="F78" s="572" t="s">
        <v>254</v>
      </c>
      <c r="G78" s="578">
        <f t="shared" si="1"/>
        <v>66068.540999999997</v>
      </c>
    </row>
    <row r="79" spans="1:9" ht="75">
      <c r="A79" s="121">
        <v>76</v>
      </c>
      <c r="B79" s="87" t="s">
        <v>241</v>
      </c>
      <c r="C79" s="572">
        <v>10</v>
      </c>
      <c r="D79" s="111" t="s">
        <v>170</v>
      </c>
      <c r="E79" s="122">
        <v>661</v>
      </c>
      <c r="F79" s="572" t="s">
        <v>255</v>
      </c>
      <c r="G79" s="578">
        <f t="shared" si="1"/>
        <v>6610</v>
      </c>
    </row>
    <row r="80" spans="1:9">
      <c r="A80" s="121">
        <v>77</v>
      </c>
      <c r="B80" s="121"/>
      <c r="C80" s="572">
        <v>10</v>
      </c>
      <c r="D80" s="111" t="s">
        <v>80</v>
      </c>
      <c r="E80" s="122">
        <v>837</v>
      </c>
      <c r="F80" s="572" t="s">
        <v>255</v>
      </c>
      <c r="G80" s="578">
        <f t="shared" si="1"/>
        <v>8370</v>
      </c>
    </row>
    <row r="81" spans="1:11" ht="75">
      <c r="A81" s="121">
        <v>78</v>
      </c>
      <c r="B81" s="121" t="s">
        <v>211</v>
      </c>
      <c r="C81" s="573">
        <v>7</v>
      </c>
      <c r="D81" s="112" t="s">
        <v>179</v>
      </c>
      <c r="E81" s="122">
        <v>4650</v>
      </c>
      <c r="F81" s="572" t="s">
        <v>255</v>
      </c>
      <c r="G81" s="578">
        <f t="shared" si="1"/>
        <v>32550</v>
      </c>
    </row>
    <row r="82" spans="1:11" ht="38.25" customHeight="1">
      <c r="A82" s="121">
        <v>79</v>
      </c>
      <c r="B82" s="121" t="s">
        <v>212</v>
      </c>
      <c r="C82" s="573">
        <v>7</v>
      </c>
      <c r="D82" s="43" t="s">
        <v>275</v>
      </c>
      <c r="E82" s="122">
        <v>1500</v>
      </c>
      <c r="F82" s="572" t="s">
        <v>255</v>
      </c>
      <c r="G82" s="578">
        <f t="shared" si="1"/>
        <v>10500</v>
      </c>
    </row>
    <row r="83" spans="1:11">
      <c r="A83" s="121">
        <v>80</v>
      </c>
      <c r="B83" s="121"/>
      <c r="C83" s="573">
        <v>7</v>
      </c>
      <c r="D83" s="113" t="s">
        <v>276</v>
      </c>
      <c r="E83" s="122">
        <v>3000</v>
      </c>
      <c r="F83" s="572" t="s">
        <v>255</v>
      </c>
      <c r="G83" s="578">
        <f t="shared" si="1"/>
        <v>21000</v>
      </c>
    </row>
    <row r="84" spans="1:11" ht="56.25">
      <c r="A84" s="121">
        <v>81</v>
      </c>
      <c r="B84" s="121" t="s">
        <v>213</v>
      </c>
      <c r="C84" s="573">
        <v>7</v>
      </c>
      <c r="D84" s="43" t="s">
        <v>98</v>
      </c>
      <c r="E84" s="122">
        <v>750</v>
      </c>
      <c r="F84" s="572" t="s">
        <v>255</v>
      </c>
      <c r="G84" s="578">
        <f t="shared" si="1"/>
        <v>5250</v>
      </c>
    </row>
    <row r="85" spans="1:11" ht="56.25" customHeight="1">
      <c r="A85" s="121">
        <v>82</v>
      </c>
      <c r="B85" s="121" t="s">
        <v>238</v>
      </c>
      <c r="C85" s="573">
        <v>385.2</v>
      </c>
      <c r="D85" s="44" t="s">
        <v>181</v>
      </c>
      <c r="E85" s="122">
        <v>158.75</v>
      </c>
      <c r="F85" s="572" t="s">
        <v>253</v>
      </c>
      <c r="G85" s="578">
        <f t="shared" si="1"/>
        <v>61150.5</v>
      </c>
    </row>
    <row r="86" spans="1:11" ht="78.75" customHeight="1">
      <c r="A86" s="121">
        <v>83</v>
      </c>
      <c r="B86" s="121">
        <v>532.1</v>
      </c>
      <c r="C86" s="572">
        <v>4769.8999999999996</v>
      </c>
      <c r="D86" s="54" t="s">
        <v>174</v>
      </c>
      <c r="E86" s="122">
        <v>195.21</v>
      </c>
      <c r="F86" s="572" t="s">
        <v>254</v>
      </c>
      <c r="G86" s="578">
        <f t="shared" si="1"/>
        <v>931132.179</v>
      </c>
    </row>
    <row r="87" spans="1:11" ht="37.5">
      <c r="A87" s="121">
        <v>84</v>
      </c>
      <c r="B87" s="121" t="s">
        <v>201</v>
      </c>
      <c r="C87" s="572">
        <v>2</v>
      </c>
      <c r="D87" s="54" t="s">
        <v>67</v>
      </c>
      <c r="E87" s="122">
        <v>1088</v>
      </c>
      <c r="F87" s="572" t="s">
        <v>255</v>
      </c>
      <c r="G87" s="578">
        <f t="shared" si="1"/>
        <v>2176</v>
      </c>
    </row>
    <row r="88" spans="1:11" ht="75">
      <c r="A88" s="121">
        <v>85</v>
      </c>
      <c r="B88" s="121" t="s">
        <v>198</v>
      </c>
      <c r="C88" s="572">
        <v>2</v>
      </c>
      <c r="D88" s="54" t="s">
        <v>168</v>
      </c>
      <c r="E88" s="122">
        <v>56370</v>
      </c>
      <c r="F88" s="572" t="s">
        <v>255</v>
      </c>
      <c r="G88" s="578">
        <f t="shared" si="1"/>
        <v>112740</v>
      </c>
    </row>
    <row r="89" spans="1:11" ht="77.25" customHeight="1">
      <c r="A89" s="121">
        <v>86</v>
      </c>
      <c r="B89" s="121" t="s">
        <v>199</v>
      </c>
      <c r="C89" s="572">
        <v>9</v>
      </c>
      <c r="D89" s="54" t="s">
        <v>65</v>
      </c>
      <c r="E89" s="122">
        <v>4940</v>
      </c>
      <c r="F89" s="572" t="s">
        <v>255</v>
      </c>
      <c r="G89" s="578">
        <f t="shared" si="1"/>
        <v>44460</v>
      </c>
    </row>
    <row r="90" spans="1:11" ht="56.25">
      <c r="A90" s="121">
        <v>87</v>
      </c>
      <c r="B90" s="121" t="s">
        <v>200</v>
      </c>
      <c r="C90" s="572">
        <v>40.5</v>
      </c>
      <c r="D90" s="54" t="s">
        <v>66</v>
      </c>
      <c r="E90" s="122">
        <v>940</v>
      </c>
      <c r="F90" s="572" t="s">
        <v>256</v>
      </c>
      <c r="G90" s="578">
        <f t="shared" si="1"/>
        <v>38070</v>
      </c>
    </row>
    <row r="91" spans="1:11" ht="75">
      <c r="A91" s="121">
        <v>88</v>
      </c>
      <c r="B91" s="121" t="s">
        <v>247</v>
      </c>
      <c r="C91" s="572">
        <v>1</v>
      </c>
      <c r="D91" s="106" t="s">
        <v>421</v>
      </c>
      <c r="E91" s="572">
        <v>11056.1</v>
      </c>
      <c r="F91" s="572" t="s">
        <v>144</v>
      </c>
      <c r="G91" s="578">
        <f t="shared" si="1"/>
        <v>11056.1</v>
      </c>
    </row>
    <row r="92" spans="1:11" ht="75">
      <c r="A92" s="121">
        <v>89</v>
      </c>
      <c r="B92" s="121" t="s">
        <v>248</v>
      </c>
      <c r="C92" s="572">
        <v>1</v>
      </c>
      <c r="D92" s="43" t="s">
        <v>422</v>
      </c>
      <c r="E92" s="572">
        <v>15147</v>
      </c>
      <c r="F92" s="572" t="s">
        <v>255</v>
      </c>
      <c r="G92" s="578">
        <f t="shared" si="1"/>
        <v>15147</v>
      </c>
    </row>
    <row r="93" spans="1:11" ht="56.25">
      <c r="A93" s="121">
        <v>90</v>
      </c>
      <c r="B93" s="121" t="s">
        <v>277</v>
      </c>
      <c r="C93" s="572">
        <v>25</v>
      </c>
      <c r="D93" s="114" t="s">
        <v>423</v>
      </c>
      <c r="E93" s="572">
        <v>130</v>
      </c>
      <c r="F93" s="572" t="s">
        <v>256</v>
      </c>
      <c r="G93" s="578">
        <f t="shared" si="1"/>
        <v>3250</v>
      </c>
      <c r="K93" s="89" t="s">
        <v>146</v>
      </c>
    </row>
    <row r="94" spans="1:11" ht="56.25">
      <c r="A94" s="121">
        <v>91</v>
      </c>
      <c r="B94" s="121">
        <v>741.1</v>
      </c>
      <c r="C94" s="572">
        <v>5</v>
      </c>
      <c r="D94" s="43" t="s">
        <v>154</v>
      </c>
      <c r="E94" s="577">
        <v>3204</v>
      </c>
      <c r="F94" s="572" t="s">
        <v>255</v>
      </c>
      <c r="G94" s="578">
        <f t="shared" si="1"/>
        <v>16020</v>
      </c>
    </row>
    <row r="95" spans="1:11" ht="93.75" customHeight="1">
      <c r="A95" s="121">
        <v>92</v>
      </c>
      <c r="B95" s="121" t="s">
        <v>197</v>
      </c>
      <c r="C95" s="572">
        <v>9</v>
      </c>
      <c r="D95" s="115" t="s">
        <v>424</v>
      </c>
      <c r="E95" s="122">
        <v>1929</v>
      </c>
      <c r="F95" s="572" t="s">
        <v>255</v>
      </c>
      <c r="G95" s="578">
        <f t="shared" si="1"/>
        <v>17361</v>
      </c>
    </row>
    <row r="96" spans="1:11" ht="58.5" customHeight="1">
      <c r="A96" s="121">
        <v>93</v>
      </c>
      <c r="B96" s="121">
        <v>741.2</v>
      </c>
      <c r="C96" s="572">
        <v>5</v>
      </c>
      <c r="D96" s="43" t="s">
        <v>278</v>
      </c>
      <c r="E96" s="577">
        <v>1633</v>
      </c>
      <c r="F96" s="572" t="s">
        <v>255</v>
      </c>
      <c r="G96" s="578">
        <f t="shared" si="1"/>
        <v>8165</v>
      </c>
    </row>
    <row r="97" spans="1:9" ht="37.5">
      <c r="A97" s="121">
        <v>94</v>
      </c>
      <c r="B97" s="121"/>
      <c r="C97" s="572">
        <v>5</v>
      </c>
      <c r="D97" s="43" t="s">
        <v>279</v>
      </c>
      <c r="E97" s="577">
        <v>516</v>
      </c>
      <c r="F97" s="572" t="s">
        <v>255</v>
      </c>
      <c r="G97" s="578">
        <f t="shared" si="1"/>
        <v>2580</v>
      </c>
    </row>
    <row r="98" spans="1:9" ht="37.5">
      <c r="A98" s="121">
        <v>95</v>
      </c>
      <c r="B98" s="121"/>
      <c r="C98" s="572">
        <v>12</v>
      </c>
      <c r="D98" s="116" t="s">
        <v>280</v>
      </c>
      <c r="E98" s="577">
        <v>174</v>
      </c>
      <c r="F98" s="572" t="s">
        <v>255</v>
      </c>
      <c r="G98" s="578">
        <f t="shared" si="1"/>
        <v>2088</v>
      </c>
    </row>
    <row r="99" spans="1:9" ht="60" customHeight="1">
      <c r="A99" s="121">
        <v>96</v>
      </c>
      <c r="B99" s="121" t="s">
        <v>208</v>
      </c>
      <c r="C99" s="572">
        <v>44.2</v>
      </c>
      <c r="D99" s="54" t="s">
        <v>176</v>
      </c>
      <c r="E99" s="122">
        <v>7482</v>
      </c>
      <c r="F99" s="572" t="s">
        <v>254</v>
      </c>
      <c r="G99" s="578">
        <f t="shared" si="1"/>
        <v>330704.40000000002</v>
      </c>
    </row>
    <row r="100" spans="1:9" ht="56.25">
      <c r="A100" s="121">
        <v>97</v>
      </c>
      <c r="B100" s="121" t="s">
        <v>209</v>
      </c>
      <c r="C100" s="572">
        <v>7.2</v>
      </c>
      <c r="D100" s="54" t="s">
        <v>177</v>
      </c>
      <c r="E100" s="122">
        <v>8106</v>
      </c>
      <c r="F100" s="572" t="s">
        <v>254</v>
      </c>
      <c r="G100" s="578">
        <f t="shared" si="1"/>
        <v>58363.200000000004</v>
      </c>
    </row>
    <row r="101" spans="1:9" ht="93.75">
      <c r="A101" s="121">
        <v>98</v>
      </c>
      <c r="B101" s="121" t="s">
        <v>207</v>
      </c>
      <c r="C101" s="572">
        <v>600</v>
      </c>
      <c r="D101" s="117" t="s">
        <v>86</v>
      </c>
      <c r="E101" s="122">
        <v>510</v>
      </c>
      <c r="F101" s="572" t="s">
        <v>254</v>
      </c>
      <c r="G101" s="578">
        <f t="shared" si="1"/>
        <v>306000</v>
      </c>
    </row>
    <row r="102" spans="1:9" ht="75">
      <c r="A102" s="121">
        <v>99</v>
      </c>
      <c r="B102" s="121" t="s">
        <v>236</v>
      </c>
      <c r="C102" s="572">
        <v>562.20000000000005</v>
      </c>
      <c r="D102" s="110" t="s">
        <v>425</v>
      </c>
      <c r="E102" s="572">
        <v>1550</v>
      </c>
      <c r="F102" s="572" t="s">
        <v>254</v>
      </c>
      <c r="G102" s="578">
        <f t="shared" si="1"/>
        <v>871410.00000000012</v>
      </c>
    </row>
    <row r="103" spans="1:9" ht="56.25">
      <c r="A103" s="121">
        <v>100</v>
      </c>
      <c r="B103" s="121" t="s">
        <v>202</v>
      </c>
      <c r="C103" s="572">
        <v>200</v>
      </c>
      <c r="D103" s="54" t="s">
        <v>169</v>
      </c>
      <c r="E103" s="122">
        <v>1450</v>
      </c>
      <c r="F103" s="572" t="s">
        <v>255</v>
      </c>
      <c r="G103" s="578">
        <f t="shared" si="1"/>
        <v>290000</v>
      </c>
    </row>
    <row r="104" spans="1:9" ht="75">
      <c r="A104" s="121">
        <v>101</v>
      </c>
      <c r="B104" s="121" t="s">
        <v>240</v>
      </c>
      <c r="C104" s="572">
        <v>10</v>
      </c>
      <c r="D104" s="54" t="s">
        <v>87</v>
      </c>
      <c r="E104" s="122">
        <v>5000</v>
      </c>
      <c r="F104" s="572" t="s">
        <v>257</v>
      </c>
      <c r="G104" s="578">
        <f t="shared" si="1"/>
        <v>50000</v>
      </c>
    </row>
    <row r="105" spans="1:9" ht="18.75" customHeight="1">
      <c r="A105" s="49"/>
      <c r="B105" s="49"/>
      <c r="C105" s="21"/>
      <c r="D105" s="50" t="s">
        <v>1011</v>
      </c>
      <c r="E105" s="51"/>
      <c r="F105" s="7"/>
      <c r="G105" s="581">
        <f>SUM(G4:G104)</f>
        <v>16541324.965</v>
      </c>
      <c r="I105" s="91"/>
    </row>
    <row r="106" spans="1:9" ht="18.75" customHeight="1">
      <c r="A106" s="49"/>
      <c r="B106" s="49"/>
      <c r="C106" s="21"/>
      <c r="D106" s="54" t="s">
        <v>111</v>
      </c>
      <c r="E106" s="51"/>
      <c r="F106" s="55"/>
      <c r="G106" s="582">
        <f>G105*12%</f>
        <v>1984958.9957999999</v>
      </c>
      <c r="I106" s="89">
        <f>G105*12%</f>
        <v>1984958.9957999999</v>
      </c>
    </row>
    <row r="107" spans="1:9" ht="20.25" customHeight="1">
      <c r="A107" s="49"/>
      <c r="B107" s="49"/>
      <c r="C107" s="21"/>
      <c r="D107" s="50" t="s">
        <v>1010</v>
      </c>
      <c r="E107" s="51"/>
      <c r="F107" s="55"/>
      <c r="G107" s="583">
        <f>SUM(G105:G106)</f>
        <v>18526283.9608</v>
      </c>
    </row>
    <row r="108" spans="1:9" ht="26.1" customHeight="1">
      <c r="A108" s="544"/>
      <c r="B108" s="544"/>
      <c r="C108" s="545"/>
      <c r="D108" s="580" t="s">
        <v>1006</v>
      </c>
      <c r="E108" s="546"/>
      <c r="F108" s="547"/>
      <c r="G108" s="584">
        <f>'New Com Abst'!G108</f>
        <v>17702810.250159997</v>
      </c>
    </row>
    <row r="109" spans="1:9" ht="26.1" customHeight="1">
      <c r="A109" s="544"/>
      <c r="B109" s="544"/>
      <c r="C109" s="545"/>
      <c r="D109" s="580" t="s">
        <v>1008</v>
      </c>
      <c r="E109" s="546"/>
      <c r="F109" s="547"/>
      <c r="G109" s="584">
        <f>G107-G108</f>
        <v>823473.71064000204</v>
      </c>
    </row>
    <row r="110" spans="1:9" ht="26.1" customHeight="1">
      <c r="A110" s="544"/>
      <c r="B110" s="544"/>
      <c r="C110" s="545"/>
      <c r="D110" s="580" t="s">
        <v>1009</v>
      </c>
      <c r="E110" s="546"/>
      <c r="F110" s="547"/>
      <c r="G110" s="585">
        <f>G109/G108</f>
        <v>4.6516552965513457E-2</v>
      </c>
    </row>
    <row r="111" spans="1:9" ht="26.1" customHeight="1">
      <c r="A111" s="49"/>
      <c r="B111" s="49"/>
      <c r="C111" s="21"/>
      <c r="D111" s="54" t="s">
        <v>118</v>
      </c>
      <c r="E111" s="522"/>
      <c r="F111" s="522"/>
      <c r="G111" s="56">
        <f>G105*1%</f>
        <v>165413.24965000001</v>
      </c>
      <c r="I111" s="62"/>
    </row>
    <row r="112" spans="1:9" ht="26.1" customHeight="1">
      <c r="A112" s="49"/>
      <c r="B112" s="49"/>
      <c r="C112" s="21"/>
      <c r="D112" s="54" t="s">
        <v>119</v>
      </c>
      <c r="E112" s="522"/>
      <c r="F112" s="522"/>
      <c r="G112" s="56">
        <f>G107*2.5%</f>
        <v>463157.09902000002</v>
      </c>
      <c r="I112" s="62"/>
    </row>
    <row r="113" spans="1:9" ht="26.1" customHeight="1">
      <c r="A113" s="49"/>
      <c r="B113" s="49"/>
      <c r="C113" s="21"/>
      <c r="D113" s="54" t="s">
        <v>120</v>
      </c>
      <c r="E113" s="522"/>
      <c r="F113" s="522"/>
      <c r="G113" s="56">
        <f>G107*7.5%</f>
        <v>1389471.29706</v>
      </c>
      <c r="I113" s="62"/>
    </row>
    <row r="114" spans="1:9" ht="26.1" customHeight="1">
      <c r="A114" s="63"/>
      <c r="B114" s="63"/>
      <c r="C114" s="21"/>
      <c r="D114" s="50" t="s">
        <v>117</v>
      </c>
      <c r="E114" s="51"/>
      <c r="F114" s="55"/>
      <c r="G114" s="52">
        <f>SUM(G107:G113)</f>
        <v>39070609.613846548</v>
      </c>
      <c r="H114" s="91"/>
    </row>
    <row r="115" spans="1:9" ht="93.75">
      <c r="A115" s="49"/>
      <c r="B115" s="122">
        <v>1</v>
      </c>
      <c r="C115" s="21" t="s">
        <v>115</v>
      </c>
      <c r="D115" s="54" t="s">
        <v>116</v>
      </c>
      <c r="E115" s="51">
        <v>18000</v>
      </c>
      <c r="F115" s="51" t="s">
        <v>115</v>
      </c>
      <c r="G115" s="7">
        <f t="shared" ref="G115" si="2">B115*E115</f>
        <v>18000</v>
      </c>
    </row>
    <row r="116" spans="1:9">
      <c r="A116" s="49"/>
      <c r="B116" s="122"/>
      <c r="C116" s="21"/>
      <c r="D116" s="50" t="s">
        <v>249</v>
      </c>
      <c r="E116" s="51"/>
      <c r="F116" s="51"/>
      <c r="G116" s="79">
        <f>SUM(G114:G115)</f>
        <v>39088609.613846548</v>
      </c>
    </row>
    <row r="117" spans="1:9" ht="31.5" customHeight="1">
      <c r="A117" s="63"/>
      <c r="B117" s="63"/>
      <c r="C117" s="21"/>
      <c r="D117" s="63"/>
      <c r="E117" s="664" t="s">
        <v>122</v>
      </c>
      <c r="F117" s="664"/>
      <c r="G117" s="57" t="s">
        <v>250</v>
      </c>
      <c r="H117" s="91" t="e">
        <f>G117-G114</f>
        <v>#VALUE!</v>
      </c>
    </row>
    <row r="123" spans="1:9" s="97" customFormat="1">
      <c r="A123" s="95"/>
      <c r="B123" s="95"/>
      <c r="C123" s="96" t="s">
        <v>123</v>
      </c>
      <c r="D123" s="118" t="s">
        <v>124</v>
      </c>
      <c r="E123" s="96"/>
      <c r="F123" s="96"/>
      <c r="G123" s="96"/>
    </row>
  </sheetData>
  <mergeCells count="3">
    <mergeCell ref="A1:G1"/>
    <mergeCell ref="A2:G2"/>
    <mergeCell ref="E117:F117"/>
  </mergeCells>
  <printOptions horizontalCentered="1"/>
  <pageMargins left="0.35433070866141703" right="0.35433070866141703" top="0.39" bottom="0.31" header="0.196850393700787" footer="0.196850393700787"/>
  <pageSetup paperSize="9" scale="95" fitToHeight="20" orientation="portrait" r:id="rId1"/>
  <headerFooter alignWithMargins="0">
    <oddHeader>&amp;LRenovation Head Qtrs Lutheral Garden&amp;RPage &amp;P</oddHeader>
  </headerFooter>
</worksheet>
</file>

<file path=xl/worksheets/sheet9.xml><?xml version="1.0" encoding="utf-8"?>
<worksheet xmlns="http://schemas.openxmlformats.org/spreadsheetml/2006/main" xmlns:r="http://schemas.openxmlformats.org/officeDocument/2006/relationships">
  <dimension ref="A1:Q113"/>
  <sheetViews>
    <sheetView view="pageBreakPreview" topLeftCell="A97" zoomScale="69" zoomScaleSheetLayoutView="69" workbookViewId="0">
      <selection activeCell="Q3" sqref="Q3:Q4"/>
    </sheetView>
  </sheetViews>
  <sheetFormatPr defaultRowHeight="18.75"/>
  <cols>
    <col min="1" max="1" width="5.140625" style="525" customWidth="1"/>
    <col min="2" max="2" width="11.140625" style="525" customWidth="1"/>
    <col min="3" max="3" width="49.7109375" style="525" customWidth="1"/>
    <col min="4" max="4" width="12.140625" style="525" customWidth="1"/>
    <col min="5" max="5" width="10.85546875" style="528" customWidth="1"/>
    <col min="6" max="6" width="15" style="525" customWidth="1"/>
    <col min="7" max="7" width="19.28515625" style="525" customWidth="1"/>
    <col min="8" max="8" width="18" style="525" customWidth="1"/>
    <col min="9" max="9" width="20.85546875" style="525" customWidth="1"/>
    <col min="10" max="10" width="12.42578125" style="525" hidden="1" customWidth="1"/>
    <col min="11" max="11" width="17.42578125" style="525" hidden="1" customWidth="1"/>
    <col min="12" max="12" width="0.42578125" style="525" hidden="1" customWidth="1"/>
    <col min="13" max="13" width="0" style="525" hidden="1" customWidth="1"/>
    <col min="14" max="14" width="15.7109375" style="525" hidden="1" customWidth="1"/>
    <col min="15" max="15" width="16.5703125" style="525" customWidth="1"/>
    <col min="16" max="16" width="21" style="525" customWidth="1"/>
    <col min="17" max="17" width="11.42578125" style="525" customWidth="1"/>
    <col min="18" max="16384" width="9.140625" style="525"/>
  </cols>
  <sheetData>
    <row r="1" spans="1:17" ht="45.75" customHeight="1">
      <c r="A1" s="717" t="s">
        <v>1019</v>
      </c>
      <c r="B1" s="718"/>
      <c r="C1" s="718"/>
      <c r="D1" s="718"/>
      <c r="E1" s="718"/>
      <c r="F1" s="718"/>
      <c r="G1" s="718"/>
      <c r="H1" s="718"/>
      <c r="I1" s="718"/>
      <c r="J1" s="718"/>
      <c r="K1" s="718"/>
      <c r="L1" s="718"/>
      <c r="M1" s="718"/>
      <c r="N1" s="718"/>
      <c r="O1" s="718"/>
      <c r="P1" s="718"/>
      <c r="Q1" s="718"/>
    </row>
    <row r="2" spans="1:17" ht="37.5" customHeight="1">
      <c r="A2" s="719" t="str">
        <f>'New Com Abst'!A3:G3</f>
        <v>Name of Work: Renovation of  Armed Police Head quarters at Lutheral Garden in Chennai City</v>
      </c>
      <c r="B2" s="720"/>
      <c r="C2" s="720"/>
      <c r="D2" s="720"/>
      <c r="E2" s="720"/>
      <c r="F2" s="720"/>
      <c r="G2" s="720"/>
      <c r="H2" s="720"/>
      <c r="I2" s="720"/>
      <c r="J2" s="720"/>
      <c r="K2" s="720"/>
      <c r="L2" s="720"/>
      <c r="M2" s="720"/>
      <c r="N2" s="720"/>
      <c r="O2" s="720"/>
      <c r="P2" s="720"/>
      <c r="Q2" s="720"/>
    </row>
    <row r="3" spans="1:17" s="524" customFormat="1" ht="117.75" customHeight="1">
      <c r="A3" s="714" t="s">
        <v>399</v>
      </c>
      <c r="B3" s="714" t="s">
        <v>567</v>
      </c>
      <c r="C3" s="714" t="s">
        <v>427</v>
      </c>
      <c r="D3" s="714" t="s">
        <v>288</v>
      </c>
      <c r="E3" s="714" t="s">
        <v>428</v>
      </c>
      <c r="F3" s="715" t="s">
        <v>568</v>
      </c>
      <c r="G3" s="716"/>
      <c r="H3" s="715" t="s">
        <v>569</v>
      </c>
      <c r="I3" s="715"/>
      <c r="J3" s="715" t="s">
        <v>574</v>
      </c>
      <c r="K3" s="715"/>
      <c r="L3" s="713" t="s">
        <v>570</v>
      </c>
      <c r="M3" s="713"/>
      <c r="N3" s="713"/>
      <c r="O3" s="721" t="s">
        <v>1024</v>
      </c>
      <c r="P3" s="721"/>
      <c r="Q3" s="722" t="s">
        <v>571</v>
      </c>
    </row>
    <row r="4" spans="1:17" s="524" customFormat="1" ht="38.25" customHeight="1">
      <c r="A4" s="714"/>
      <c r="B4" s="714"/>
      <c r="C4" s="714"/>
      <c r="D4" s="714"/>
      <c r="E4" s="714"/>
      <c r="F4" s="657" t="s">
        <v>572</v>
      </c>
      <c r="G4" s="656" t="s">
        <v>293</v>
      </c>
      <c r="H4" s="657" t="s">
        <v>572</v>
      </c>
      <c r="I4" s="656" t="s">
        <v>293</v>
      </c>
      <c r="J4" s="657" t="s">
        <v>572</v>
      </c>
      <c r="K4" s="656" t="s">
        <v>293</v>
      </c>
      <c r="L4" s="655" t="s">
        <v>573</v>
      </c>
      <c r="M4" s="654"/>
      <c r="N4" s="654" t="s">
        <v>9</v>
      </c>
      <c r="O4" s="597" t="s">
        <v>572</v>
      </c>
      <c r="P4" s="596" t="s">
        <v>293</v>
      </c>
      <c r="Q4" s="722"/>
    </row>
    <row r="5" spans="1:17" ht="66.75" customHeight="1">
      <c r="A5" s="653">
        <v>1</v>
      </c>
      <c r="B5" s="652">
        <v>1.1000000000000001</v>
      </c>
      <c r="C5" s="651" t="s">
        <v>218</v>
      </c>
      <c r="D5" s="650">
        <v>21.8</v>
      </c>
      <c r="E5" s="650" t="s">
        <v>253</v>
      </c>
      <c r="F5" s="649">
        <v>224.84</v>
      </c>
      <c r="G5" s="649">
        <f>F5*D5</f>
        <v>4901.5120000000006</v>
      </c>
      <c r="H5" s="649">
        <v>191.13</v>
      </c>
      <c r="I5" s="649">
        <f>H5*D5</f>
        <v>4166.634</v>
      </c>
      <c r="J5" s="649">
        <v>190</v>
      </c>
      <c r="K5" s="649">
        <f>J5*D5</f>
        <v>4142</v>
      </c>
      <c r="L5" s="648"/>
      <c r="M5" s="648"/>
      <c r="N5" s="648"/>
      <c r="O5" s="649">
        <v>191.13</v>
      </c>
      <c r="P5" s="649">
        <f t="shared" ref="P5:P36" si="0">O5*D5</f>
        <v>4166.634</v>
      </c>
      <c r="Q5" s="647">
        <f t="shared" ref="Q5:Q36" si="1">(O5-F5)/F5*100</f>
        <v>-14.99288382850027</v>
      </c>
    </row>
    <row r="6" spans="1:17" ht="30" customHeight="1">
      <c r="A6" s="653">
        <v>2</v>
      </c>
      <c r="B6" s="652">
        <v>3.1</v>
      </c>
      <c r="C6" s="651" t="s">
        <v>220</v>
      </c>
      <c r="D6" s="650">
        <v>1.1000000000000001</v>
      </c>
      <c r="E6" s="650" t="s">
        <v>253</v>
      </c>
      <c r="F6" s="649">
        <v>4284</v>
      </c>
      <c r="G6" s="649">
        <f t="shared" ref="G6:G69" si="2">F6*D6</f>
        <v>4712.4000000000005</v>
      </c>
      <c r="H6" s="649">
        <v>1000</v>
      </c>
      <c r="I6" s="649">
        <f t="shared" ref="I6:I69" si="3">H6*D6</f>
        <v>1100</v>
      </c>
      <c r="J6" s="649">
        <v>4200</v>
      </c>
      <c r="K6" s="649">
        <f t="shared" ref="K6:K69" si="4">J6*D6</f>
        <v>4620</v>
      </c>
      <c r="L6" s="648"/>
      <c r="M6" s="648"/>
      <c r="N6" s="648"/>
      <c r="O6" s="649">
        <v>1000</v>
      </c>
      <c r="P6" s="649">
        <f t="shared" si="0"/>
        <v>1100</v>
      </c>
      <c r="Q6" s="647">
        <f t="shared" si="1"/>
        <v>-76.657329598506081</v>
      </c>
    </row>
    <row r="7" spans="1:17" ht="97.5" customHeight="1">
      <c r="A7" s="653">
        <v>3</v>
      </c>
      <c r="B7" s="652">
        <v>9.1999999999999993</v>
      </c>
      <c r="C7" s="651" t="s">
        <v>283</v>
      </c>
      <c r="D7" s="650">
        <v>105.7</v>
      </c>
      <c r="E7" s="650" t="s">
        <v>253</v>
      </c>
      <c r="F7" s="649">
        <v>6357.18</v>
      </c>
      <c r="G7" s="649">
        <f t="shared" si="2"/>
        <v>671953.92600000009</v>
      </c>
      <c r="H7" s="649">
        <v>5404.23</v>
      </c>
      <c r="I7" s="649">
        <f t="shared" si="3"/>
        <v>571227.11099999992</v>
      </c>
      <c r="J7" s="649">
        <v>6000</v>
      </c>
      <c r="K7" s="649">
        <f t="shared" si="4"/>
        <v>634200</v>
      </c>
      <c r="L7" s="648"/>
      <c r="M7" s="648"/>
      <c r="N7" s="648"/>
      <c r="O7" s="649">
        <v>5404.23</v>
      </c>
      <c r="P7" s="649">
        <f t="shared" si="0"/>
        <v>571227.11099999992</v>
      </c>
      <c r="Q7" s="647">
        <f t="shared" si="1"/>
        <v>-14.990137136277419</v>
      </c>
    </row>
    <row r="8" spans="1:17" ht="83.25" customHeight="1">
      <c r="A8" s="653">
        <v>4</v>
      </c>
      <c r="B8" s="652">
        <v>21.2</v>
      </c>
      <c r="C8" s="651" t="s">
        <v>474</v>
      </c>
      <c r="D8" s="646">
        <v>0.504</v>
      </c>
      <c r="E8" s="650" t="s">
        <v>253</v>
      </c>
      <c r="F8" s="649">
        <v>124580</v>
      </c>
      <c r="G8" s="649">
        <f t="shared" si="2"/>
        <v>62788.32</v>
      </c>
      <c r="H8" s="649">
        <v>105905.45</v>
      </c>
      <c r="I8" s="649">
        <f t="shared" si="3"/>
        <v>53376.346799999999</v>
      </c>
      <c r="J8" s="649">
        <v>120000</v>
      </c>
      <c r="K8" s="649">
        <f t="shared" si="4"/>
        <v>60480</v>
      </c>
      <c r="L8" s="648"/>
      <c r="M8" s="648"/>
      <c r="N8" s="648"/>
      <c r="O8" s="649">
        <v>105905.45</v>
      </c>
      <c r="P8" s="649">
        <f t="shared" si="0"/>
        <v>53376.346799999999</v>
      </c>
      <c r="Q8" s="647">
        <f t="shared" si="1"/>
        <v>-14.990006421576499</v>
      </c>
    </row>
    <row r="9" spans="1:17" ht="30" customHeight="1">
      <c r="A9" s="653">
        <v>5</v>
      </c>
      <c r="B9" s="652"/>
      <c r="C9" s="651" t="s">
        <v>260</v>
      </c>
      <c r="D9" s="646">
        <v>0.17999999999999997</v>
      </c>
      <c r="E9" s="650" t="s">
        <v>253</v>
      </c>
      <c r="F9" s="649">
        <v>112380</v>
      </c>
      <c r="G9" s="649">
        <f t="shared" si="2"/>
        <v>20228.399999999998</v>
      </c>
      <c r="H9" s="649">
        <v>95534.23</v>
      </c>
      <c r="I9" s="649">
        <f t="shared" si="3"/>
        <v>17196.161399999997</v>
      </c>
      <c r="J9" s="649">
        <v>110000</v>
      </c>
      <c r="K9" s="649">
        <f t="shared" si="4"/>
        <v>19799.999999999996</v>
      </c>
      <c r="L9" s="648"/>
      <c r="M9" s="648"/>
      <c r="N9" s="648"/>
      <c r="O9" s="649">
        <v>95534.23</v>
      </c>
      <c r="P9" s="649">
        <f t="shared" si="0"/>
        <v>17196.161399999997</v>
      </c>
      <c r="Q9" s="647">
        <f t="shared" si="1"/>
        <v>-14.9900071187044</v>
      </c>
    </row>
    <row r="10" spans="1:17" ht="78.75" customHeight="1">
      <c r="A10" s="653">
        <v>6</v>
      </c>
      <c r="B10" s="652">
        <v>30</v>
      </c>
      <c r="C10" s="651" t="s">
        <v>430</v>
      </c>
      <c r="D10" s="650">
        <v>184.4</v>
      </c>
      <c r="E10" s="650" t="s">
        <v>254</v>
      </c>
      <c r="F10" s="649">
        <v>425.96</v>
      </c>
      <c r="G10" s="649">
        <f t="shared" si="2"/>
        <v>78547.024000000005</v>
      </c>
      <c r="H10" s="649">
        <v>410.97</v>
      </c>
      <c r="I10" s="649">
        <f t="shared" si="3"/>
        <v>75782.868000000002</v>
      </c>
      <c r="J10" s="649">
        <v>300</v>
      </c>
      <c r="K10" s="649">
        <f t="shared" si="4"/>
        <v>55320</v>
      </c>
      <c r="L10" s="648"/>
      <c r="M10" s="648"/>
      <c r="N10" s="648"/>
      <c r="O10" s="649">
        <v>410.97</v>
      </c>
      <c r="P10" s="649">
        <f t="shared" si="0"/>
        <v>75782.868000000002</v>
      </c>
      <c r="Q10" s="647">
        <f t="shared" si="1"/>
        <v>-3.5191097755657701</v>
      </c>
    </row>
    <row r="11" spans="1:17" ht="63" customHeight="1">
      <c r="A11" s="653">
        <v>7</v>
      </c>
      <c r="B11" s="652">
        <v>31</v>
      </c>
      <c r="C11" s="651" t="s">
        <v>437</v>
      </c>
      <c r="D11" s="650">
        <v>140.1</v>
      </c>
      <c r="E11" s="650" t="s">
        <v>253</v>
      </c>
      <c r="F11" s="649">
        <v>3574.68</v>
      </c>
      <c r="G11" s="649">
        <f t="shared" si="2"/>
        <v>500812.66799999995</v>
      </c>
      <c r="H11" s="649">
        <v>3038.83</v>
      </c>
      <c r="I11" s="649">
        <f t="shared" si="3"/>
        <v>425740.08299999998</v>
      </c>
      <c r="J11" s="649">
        <v>3000</v>
      </c>
      <c r="K11" s="649">
        <f t="shared" si="4"/>
        <v>420300</v>
      </c>
      <c r="L11" s="648"/>
      <c r="M11" s="648"/>
      <c r="N11" s="648"/>
      <c r="O11" s="649">
        <v>3038.83</v>
      </c>
      <c r="P11" s="649">
        <f t="shared" si="0"/>
        <v>425740.08299999998</v>
      </c>
      <c r="Q11" s="647">
        <f t="shared" si="1"/>
        <v>-14.990152964740899</v>
      </c>
    </row>
    <row r="12" spans="1:17" ht="84.75" customHeight="1">
      <c r="A12" s="653">
        <v>8</v>
      </c>
      <c r="B12" s="652">
        <v>32.1</v>
      </c>
      <c r="C12" s="651" t="s">
        <v>438</v>
      </c>
      <c r="D12" s="650">
        <v>700.3</v>
      </c>
      <c r="E12" s="650" t="s">
        <v>254</v>
      </c>
      <c r="F12" s="649">
        <v>1136.5899999999999</v>
      </c>
      <c r="G12" s="649">
        <f t="shared" si="2"/>
        <v>795953.97699999984</v>
      </c>
      <c r="H12" s="649">
        <v>966.21</v>
      </c>
      <c r="I12" s="649">
        <f t="shared" si="3"/>
        <v>676636.86300000001</v>
      </c>
      <c r="J12" s="649">
        <v>1000</v>
      </c>
      <c r="K12" s="649">
        <f t="shared" si="4"/>
        <v>700300</v>
      </c>
      <c r="L12" s="648"/>
      <c r="M12" s="648"/>
      <c r="N12" s="648"/>
      <c r="O12" s="649">
        <v>966.21</v>
      </c>
      <c r="P12" s="649">
        <f t="shared" si="0"/>
        <v>676636.86300000001</v>
      </c>
      <c r="Q12" s="647">
        <f t="shared" si="1"/>
        <v>-14.990453901582795</v>
      </c>
    </row>
    <row r="13" spans="1:17" ht="51.75" customHeight="1">
      <c r="A13" s="653">
        <v>9</v>
      </c>
      <c r="B13" s="652">
        <v>33</v>
      </c>
      <c r="C13" s="651" t="s">
        <v>416</v>
      </c>
      <c r="D13" s="650">
        <v>827.90000000000009</v>
      </c>
      <c r="E13" s="650" t="s">
        <v>254</v>
      </c>
      <c r="F13" s="649">
        <v>228.32</v>
      </c>
      <c r="G13" s="649">
        <f t="shared" si="2"/>
        <v>189026.12800000003</v>
      </c>
      <c r="H13" s="649">
        <v>194.09</v>
      </c>
      <c r="I13" s="649">
        <f t="shared" si="3"/>
        <v>160687.11100000003</v>
      </c>
      <c r="J13" s="649">
        <v>220</v>
      </c>
      <c r="K13" s="649">
        <f t="shared" si="4"/>
        <v>182138.00000000003</v>
      </c>
      <c r="L13" s="648"/>
      <c r="M13" s="648"/>
      <c r="N13" s="648"/>
      <c r="O13" s="649">
        <v>194.09</v>
      </c>
      <c r="P13" s="649">
        <f t="shared" si="0"/>
        <v>160687.11100000003</v>
      </c>
      <c r="Q13" s="647">
        <f t="shared" si="1"/>
        <v>-14.992116327960753</v>
      </c>
    </row>
    <row r="14" spans="1:17" ht="37.5">
      <c r="A14" s="653">
        <v>10</v>
      </c>
      <c r="B14" s="652">
        <v>35</v>
      </c>
      <c r="C14" s="651" t="s">
        <v>417</v>
      </c>
      <c r="D14" s="650">
        <v>13.4</v>
      </c>
      <c r="E14" s="650" t="s">
        <v>254</v>
      </c>
      <c r="F14" s="649">
        <v>266.16000000000003</v>
      </c>
      <c r="G14" s="649">
        <f t="shared" si="2"/>
        <v>3566.5440000000003</v>
      </c>
      <c r="H14" s="649">
        <v>226.26</v>
      </c>
      <c r="I14" s="649">
        <f t="shared" si="3"/>
        <v>3031.884</v>
      </c>
      <c r="J14" s="649">
        <v>230</v>
      </c>
      <c r="K14" s="649">
        <f t="shared" si="4"/>
        <v>3082</v>
      </c>
      <c r="L14" s="648"/>
      <c r="M14" s="648"/>
      <c r="N14" s="648"/>
      <c r="O14" s="649">
        <v>226.26</v>
      </c>
      <c r="P14" s="649">
        <f t="shared" si="0"/>
        <v>3031.884</v>
      </c>
      <c r="Q14" s="647">
        <f t="shared" si="1"/>
        <v>-14.990982867448164</v>
      </c>
    </row>
    <row r="15" spans="1:17" ht="56.25">
      <c r="A15" s="653">
        <v>11</v>
      </c>
      <c r="B15" s="652">
        <v>39</v>
      </c>
      <c r="C15" s="651" t="s">
        <v>223</v>
      </c>
      <c r="D15" s="650">
        <v>456.75</v>
      </c>
      <c r="E15" s="650" t="s">
        <v>257</v>
      </c>
      <c r="F15" s="649">
        <v>62.6</v>
      </c>
      <c r="G15" s="649">
        <f t="shared" si="2"/>
        <v>28592.55</v>
      </c>
      <c r="H15" s="649">
        <v>53.21</v>
      </c>
      <c r="I15" s="649">
        <f t="shared" si="3"/>
        <v>24303.6675</v>
      </c>
      <c r="J15" s="649">
        <v>75</v>
      </c>
      <c r="K15" s="649">
        <f t="shared" si="4"/>
        <v>34256.25</v>
      </c>
      <c r="L15" s="648"/>
      <c r="M15" s="648"/>
      <c r="N15" s="648"/>
      <c r="O15" s="649">
        <v>53.21</v>
      </c>
      <c r="P15" s="649">
        <f t="shared" si="0"/>
        <v>24303.6675</v>
      </c>
      <c r="Q15" s="647">
        <f t="shared" si="1"/>
        <v>-15</v>
      </c>
    </row>
    <row r="16" spans="1:17" ht="37.5">
      <c r="A16" s="653">
        <v>12</v>
      </c>
      <c r="B16" s="652">
        <v>41</v>
      </c>
      <c r="C16" s="651" t="s">
        <v>161</v>
      </c>
      <c r="D16" s="650">
        <v>1282.25</v>
      </c>
      <c r="E16" s="650" t="s">
        <v>254</v>
      </c>
      <c r="F16" s="649">
        <v>133.44</v>
      </c>
      <c r="G16" s="649">
        <f t="shared" si="2"/>
        <v>171103.44</v>
      </c>
      <c r="H16" s="649">
        <v>113.43</v>
      </c>
      <c r="I16" s="649">
        <f t="shared" si="3"/>
        <v>145445.61750000002</v>
      </c>
      <c r="J16" s="649">
        <v>120</v>
      </c>
      <c r="K16" s="649">
        <f t="shared" si="4"/>
        <v>153870</v>
      </c>
      <c r="L16" s="648"/>
      <c r="M16" s="648"/>
      <c r="N16" s="648"/>
      <c r="O16" s="649">
        <v>113.43</v>
      </c>
      <c r="P16" s="649">
        <f t="shared" si="0"/>
        <v>145445.61750000002</v>
      </c>
      <c r="Q16" s="647">
        <f t="shared" si="1"/>
        <v>-14.995503597122294</v>
      </c>
    </row>
    <row r="17" spans="1:17" ht="37.5">
      <c r="A17" s="653">
        <v>13</v>
      </c>
      <c r="B17" s="652">
        <v>55.2</v>
      </c>
      <c r="C17" s="651" t="s">
        <v>439</v>
      </c>
      <c r="D17" s="650">
        <v>3</v>
      </c>
      <c r="E17" s="650" t="s">
        <v>255</v>
      </c>
      <c r="F17" s="649">
        <v>2124.75</v>
      </c>
      <c r="G17" s="649">
        <f t="shared" si="2"/>
        <v>6374.25</v>
      </c>
      <c r="H17" s="649">
        <v>1806.24</v>
      </c>
      <c r="I17" s="649">
        <f t="shared" si="3"/>
        <v>5418.72</v>
      </c>
      <c r="J17" s="649">
        <v>2000</v>
      </c>
      <c r="K17" s="649">
        <f t="shared" si="4"/>
        <v>6000</v>
      </c>
      <c r="L17" s="648"/>
      <c r="M17" s="648"/>
      <c r="N17" s="648"/>
      <c r="O17" s="649">
        <v>1806.24</v>
      </c>
      <c r="P17" s="649">
        <f t="shared" si="0"/>
        <v>5418.72</v>
      </c>
      <c r="Q17" s="647">
        <f t="shared" si="1"/>
        <v>-14.990469466996117</v>
      </c>
    </row>
    <row r="18" spans="1:17" ht="75">
      <c r="A18" s="653">
        <v>14</v>
      </c>
      <c r="B18" s="652">
        <v>74</v>
      </c>
      <c r="C18" s="651" t="s">
        <v>475</v>
      </c>
      <c r="D18" s="650">
        <v>15</v>
      </c>
      <c r="E18" s="650" t="s">
        <v>255</v>
      </c>
      <c r="F18" s="649">
        <v>521</v>
      </c>
      <c r="G18" s="649">
        <f t="shared" si="2"/>
        <v>7815</v>
      </c>
      <c r="H18" s="649">
        <v>442.9</v>
      </c>
      <c r="I18" s="649">
        <f t="shared" si="3"/>
        <v>6643.5</v>
      </c>
      <c r="J18" s="649">
        <v>500</v>
      </c>
      <c r="K18" s="649">
        <f t="shared" si="4"/>
        <v>7500</v>
      </c>
      <c r="L18" s="648"/>
      <c r="M18" s="648"/>
      <c r="N18" s="648"/>
      <c r="O18" s="649">
        <v>442.9</v>
      </c>
      <c r="P18" s="649">
        <f t="shared" si="0"/>
        <v>6643.5</v>
      </c>
      <c r="Q18" s="647">
        <f t="shared" si="1"/>
        <v>-14.990403071017278</v>
      </c>
    </row>
    <row r="19" spans="1:17" ht="42" customHeight="1">
      <c r="A19" s="653">
        <v>15</v>
      </c>
      <c r="B19" s="652">
        <v>238</v>
      </c>
      <c r="C19" s="651" t="s">
        <v>440</v>
      </c>
      <c r="D19" s="646">
        <v>7.2349999999999994</v>
      </c>
      <c r="E19" s="650" t="s">
        <v>281</v>
      </c>
      <c r="F19" s="649">
        <v>4570</v>
      </c>
      <c r="G19" s="649">
        <f t="shared" si="2"/>
        <v>33063.949999999997</v>
      </c>
      <c r="H19" s="649">
        <v>3884.95</v>
      </c>
      <c r="I19" s="649">
        <f t="shared" si="3"/>
        <v>28107.613249999995</v>
      </c>
      <c r="J19" s="649">
        <v>4000</v>
      </c>
      <c r="K19" s="649">
        <f t="shared" si="4"/>
        <v>28939.999999999996</v>
      </c>
      <c r="L19" s="648"/>
      <c r="M19" s="648"/>
      <c r="N19" s="648"/>
      <c r="O19" s="649">
        <v>3884.95</v>
      </c>
      <c r="P19" s="649">
        <f t="shared" si="0"/>
        <v>28107.613249999995</v>
      </c>
      <c r="Q19" s="647">
        <f t="shared" si="1"/>
        <v>-14.990153172866524</v>
      </c>
    </row>
    <row r="20" spans="1:17" ht="75">
      <c r="A20" s="653">
        <v>16</v>
      </c>
      <c r="B20" s="652">
        <v>2.15</v>
      </c>
      <c r="C20" s="645" t="s">
        <v>476</v>
      </c>
      <c r="D20" s="650">
        <v>9.3000000000000007</v>
      </c>
      <c r="E20" s="650" t="s">
        <v>253</v>
      </c>
      <c r="F20" s="649">
        <v>301.36</v>
      </c>
      <c r="G20" s="649">
        <f t="shared" si="2"/>
        <v>2802.6480000000001</v>
      </c>
      <c r="H20" s="649">
        <v>256.18</v>
      </c>
      <c r="I20" s="649">
        <f t="shared" si="3"/>
        <v>2382.4740000000002</v>
      </c>
      <c r="J20" s="649">
        <v>300</v>
      </c>
      <c r="K20" s="649">
        <f t="shared" si="4"/>
        <v>2790</v>
      </c>
      <c r="L20" s="648"/>
      <c r="M20" s="648"/>
      <c r="N20" s="648"/>
      <c r="O20" s="649">
        <v>256.18</v>
      </c>
      <c r="P20" s="649">
        <f t="shared" si="0"/>
        <v>2382.4740000000002</v>
      </c>
      <c r="Q20" s="647">
        <f t="shared" si="1"/>
        <v>-14.992036102999737</v>
      </c>
    </row>
    <row r="21" spans="1:17" ht="60.75" customHeight="1">
      <c r="A21" s="653">
        <v>17</v>
      </c>
      <c r="B21" s="652" t="s">
        <v>186</v>
      </c>
      <c r="C21" s="645" t="s">
        <v>251</v>
      </c>
      <c r="D21" s="650">
        <v>4.7</v>
      </c>
      <c r="E21" s="650" t="s">
        <v>253</v>
      </c>
      <c r="F21" s="649">
        <v>7767.67</v>
      </c>
      <c r="G21" s="649">
        <f t="shared" si="2"/>
        <v>36508.048999999999</v>
      </c>
      <c r="H21" s="649">
        <v>6603.29</v>
      </c>
      <c r="I21" s="649">
        <f t="shared" si="3"/>
        <v>31035.463</v>
      </c>
      <c r="J21" s="649">
        <v>6500</v>
      </c>
      <c r="K21" s="649">
        <f t="shared" si="4"/>
        <v>30550</v>
      </c>
      <c r="L21" s="648"/>
      <c r="M21" s="648"/>
      <c r="N21" s="648"/>
      <c r="O21" s="649">
        <v>6603.29</v>
      </c>
      <c r="P21" s="649">
        <f t="shared" si="0"/>
        <v>31035.463</v>
      </c>
      <c r="Q21" s="647">
        <f t="shared" si="1"/>
        <v>-14.990080680564443</v>
      </c>
    </row>
    <row r="22" spans="1:17" ht="30" customHeight="1">
      <c r="A22" s="653">
        <v>18</v>
      </c>
      <c r="B22" s="652"/>
      <c r="C22" s="651" t="s">
        <v>20</v>
      </c>
      <c r="D22" s="650">
        <v>73</v>
      </c>
      <c r="E22" s="650" t="s">
        <v>253</v>
      </c>
      <c r="F22" s="649">
        <v>7881.3</v>
      </c>
      <c r="G22" s="649">
        <f t="shared" si="2"/>
        <v>575334.9</v>
      </c>
      <c r="H22" s="649">
        <v>6699.89</v>
      </c>
      <c r="I22" s="649">
        <f t="shared" si="3"/>
        <v>489091.97000000003</v>
      </c>
      <c r="J22" s="649">
        <v>6700</v>
      </c>
      <c r="K22" s="649">
        <f t="shared" si="4"/>
        <v>489100</v>
      </c>
      <c r="L22" s="648"/>
      <c r="M22" s="648"/>
      <c r="N22" s="648"/>
      <c r="O22" s="649">
        <v>6699.89</v>
      </c>
      <c r="P22" s="649">
        <f t="shared" si="0"/>
        <v>489091.97000000003</v>
      </c>
      <c r="Q22" s="647">
        <f t="shared" si="1"/>
        <v>-14.990039714260336</v>
      </c>
    </row>
    <row r="23" spans="1:17" ht="30" customHeight="1">
      <c r="A23" s="653">
        <v>19</v>
      </c>
      <c r="B23" s="652"/>
      <c r="C23" s="651" t="s">
        <v>21</v>
      </c>
      <c r="D23" s="650">
        <v>38.4</v>
      </c>
      <c r="E23" s="650" t="s">
        <v>253</v>
      </c>
      <c r="F23" s="649">
        <v>8105.15</v>
      </c>
      <c r="G23" s="649">
        <f t="shared" si="2"/>
        <v>311237.75999999995</v>
      </c>
      <c r="H23" s="649">
        <v>6890.18</v>
      </c>
      <c r="I23" s="649">
        <f t="shared" si="3"/>
        <v>264582.91200000001</v>
      </c>
      <c r="J23" s="649">
        <v>6900</v>
      </c>
      <c r="K23" s="649">
        <f t="shared" si="4"/>
        <v>264960</v>
      </c>
      <c r="L23" s="648"/>
      <c r="M23" s="648"/>
      <c r="N23" s="648"/>
      <c r="O23" s="649">
        <v>6890.18</v>
      </c>
      <c r="P23" s="649">
        <f t="shared" si="0"/>
        <v>264582.91200000001</v>
      </c>
      <c r="Q23" s="647">
        <f t="shared" si="1"/>
        <v>-14.990098887744205</v>
      </c>
    </row>
    <row r="24" spans="1:17" ht="30" customHeight="1">
      <c r="A24" s="653">
        <v>20</v>
      </c>
      <c r="B24" s="652"/>
      <c r="C24" s="651" t="s">
        <v>477</v>
      </c>
      <c r="D24" s="650">
        <v>2</v>
      </c>
      <c r="E24" s="650" t="s">
        <v>253</v>
      </c>
      <c r="F24" s="649">
        <v>8329</v>
      </c>
      <c r="G24" s="649">
        <f t="shared" si="2"/>
        <v>16658</v>
      </c>
      <c r="H24" s="649">
        <v>7080.48</v>
      </c>
      <c r="I24" s="649">
        <f t="shared" si="3"/>
        <v>14160.96</v>
      </c>
      <c r="J24" s="649">
        <v>7000</v>
      </c>
      <c r="K24" s="649">
        <f t="shared" si="4"/>
        <v>14000</v>
      </c>
      <c r="L24" s="648"/>
      <c r="M24" s="648"/>
      <c r="N24" s="648"/>
      <c r="O24" s="649">
        <v>7080.48</v>
      </c>
      <c r="P24" s="649">
        <f t="shared" si="0"/>
        <v>14160.96</v>
      </c>
      <c r="Q24" s="647">
        <f t="shared" si="1"/>
        <v>-14.990034818105419</v>
      </c>
    </row>
    <row r="25" spans="1:17" ht="30" customHeight="1">
      <c r="A25" s="653">
        <v>21</v>
      </c>
      <c r="B25" s="652"/>
      <c r="C25" s="651" t="s">
        <v>478</v>
      </c>
      <c r="D25" s="650">
        <v>2.2999999999999998</v>
      </c>
      <c r="E25" s="650" t="s">
        <v>253</v>
      </c>
      <c r="F25" s="649">
        <v>8552.85</v>
      </c>
      <c r="G25" s="649">
        <f t="shared" si="2"/>
        <v>19671.555</v>
      </c>
      <c r="H25" s="649">
        <v>7270.77</v>
      </c>
      <c r="I25" s="649">
        <f t="shared" si="3"/>
        <v>16722.771000000001</v>
      </c>
      <c r="J25" s="649">
        <v>7100</v>
      </c>
      <c r="K25" s="649">
        <f t="shared" si="4"/>
        <v>16329.999999999998</v>
      </c>
      <c r="L25" s="648"/>
      <c r="M25" s="648"/>
      <c r="N25" s="648"/>
      <c r="O25" s="649">
        <v>7270.77</v>
      </c>
      <c r="P25" s="649">
        <f t="shared" si="0"/>
        <v>16722.771000000001</v>
      </c>
      <c r="Q25" s="647">
        <f t="shared" si="1"/>
        <v>-14.990091022290814</v>
      </c>
    </row>
    <row r="26" spans="1:17" ht="30" customHeight="1">
      <c r="A26" s="653">
        <v>22</v>
      </c>
      <c r="B26" s="652"/>
      <c r="C26" s="651" t="s">
        <v>479</v>
      </c>
      <c r="D26" s="650">
        <v>6.7</v>
      </c>
      <c r="E26" s="650" t="s">
        <v>253</v>
      </c>
      <c r="F26" s="649">
        <v>8776.7000000000007</v>
      </c>
      <c r="G26" s="649">
        <f t="shared" si="2"/>
        <v>58803.890000000007</v>
      </c>
      <c r="H26" s="649">
        <v>7461.07</v>
      </c>
      <c r="I26" s="649">
        <f t="shared" si="3"/>
        <v>49989.169000000002</v>
      </c>
      <c r="J26" s="649">
        <v>7200</v>
      </c>
      <c r="K26" s="649">
        <f t="shared" si="4"/>
        <v>48240</v>
      </c>
      <c r="L26" s="648"/>
      <c r="M26" s="648"/>
      <c r="N26" s="648"/>
      <c r="O26" s="649">
        <v>7461.07</v>
      </c>
      <c r="P26" s="649">
        <f t="shared" si="0"/>
        <v>49989.169000000002</v>
      </c>
      <c r="Q26" s="647">
        <f t="shared" si="1"/>
        <v>-14.990030421456821</v>
      </c>
    </row>
    <row r="27" spans="1:17" ht="83.25" customHeight="1">
      <c r="A27" s="653">
        <v>23</v>
      </c>
      <c r="B27" s="652">
        <v>18.100000000000001</v>
      </c>
      <c r="C27" s="659" t="s">
        <v>252</v>
      </c>
      <c r="D27" s="650">
        <v>11.3</v>
      </c>
      <c r="E27" s="650" t="s">
        <v>254</v>
      </c>
      <c r="F27" s="649">
        <v>804.89</v>
      </c>
      <c r="G27" s="649">
        <f t="shared" si="2"/>
        <v>9095.2569999999996</v>
      </c>
      <c r="H27" s="649">
        <v>789.9</v>
      </c>
      <c r="I27" s="649">
        <f t="shared" si="3"/>
        <v>8925.8700000000008</v>
      </c>
      <c r="J27" s="649">
        <v>650</v>
      </c>
      <c r="K27" s="649">
        <f t="shared" si="4"/>
        <v>7345.0000000000009</v>
      </c>
      <c r="L27" s="648"/>
      <c r="M27" s="648"/>
      <c r="N27" s="648"/>
      <c r="O27" s="649">
        <v>789.9</v>
      </c>
      <c r="P27" s="649">
        <f t="shared" si="0"/>
        <v>8925.8700000000008</v>
      </c>
      <c r="Q27" s="647">
        <f t="shared" si="1"/>
        <v>-1.8623662860763595</v>
      </c>
    </row>
    <row r="28" spans="1:17" ht="69.75" customHeight="1">
      <c r="A28" s="653">
        <v>24</v>
      </c>
      <c r="B28" s="652"/>
      <c r="C28" s="659" t="s">
        <v>109</v>
      </c>
      <c r="D28" s="650">
        <v>225.4</v>
      </c>
      <c r="E28" s="650" t="s">
        <v>254</v>
      </c>
      <c r="F28" s="649">
        <v>900.96</v>
      </c>
      <c r="G28" s="649">
        <f t="shared" si="2"/>
        <v>203076.38400000002</v>
      </c>
      <c r="H28" s="649">
        <v>765.9</v>
      </c>
      <c r="I28" s="649">
        <f t="shared" si="3"/>
        <v>172633.86</v>
      </c>
      <c r="J28" s="649">
        <v>800</v>
      </c>
      <c r="K28" s="649">
        <f t="shared" si="4"/>
        <v>180320</v>
      </c>
      <c r="L28" s="648"/>
      <c r="M28" s="648"/>
      <c r="N28" s="648">
        <f>5.283*110155.95</f>
        <v>581953.88384999998</v>
      </c>
      <c r="O28" s="649">
        <v>765.9</v>
      </c>
      <c r="P28" s="649">
        <f t="shared" si="0"/>
        <v>172633.86</v>
      </c>
      <c r="Q28" s="647">
        <f t="shared" si="1"/>
        <v>-14.990676611614283</v>
      </c>
    </row>
    <row r="29" spans="1:17" ht="81" customHeight="1">
      <c r="A29" s="653">
        <v>25</v>
      </c>
      <c r="B29" s="652"/>
      <c r="C29" s="659" t="s">
        <v>133</v>
      </c>
      <c r="D29" s="650">
        <v>58.6</v>
      </c>
      <c r="E29" s="650" t="s">
        <v>254</v>
      </c>
      <c r="F29" s="649">
        <v>1081.1500000000001</v>
      </c>
      <c r="G29" s="649">
        <f t="shared" si="2"/>
        <v>63355.390000000007</v>
      </c>
      <c r="H29" s="649">
        <v>918.23</v>
      </c>
      <c r="I29" s="649">
        <f t="shared" si="3"/>
        <v>53808.278000000006</v>
      </c>
      <c r="J29" s="649">
        <v>1000</v>
      </c>
      <c r="K29" s="649">
        <f t="shared" si="4"/>
        <v>58600</v>
      </c>
      <c r="L29" s="648"/>
      <c r="M29" s="648"/>
      <c r="N29" s="648"/>
      <c r="O29" s="649">
        <v>918.23</v>
      </c>
      <c r="P29" s="649">
        <f t="shared" si="0"/>
        <v>53808.278000000006</v>
      </c>
      <c r="Q29" s="647">
        <f t="shared" si="1"/>
        <v>-15.069139342366929</v>
      </c>
    </row>
    <row r="30" spans="1:17" ht="30" customHeight="1">
      <c r="A30" s="653">
        <v>26</v>
      </c>
      <c r="B30" s="652"/>
      <c r="C30" s="651" t="s">
        <v>134</v>
      </c>
      <c r="D30" s="650">
        <v>31.7</v>
      </c>
      <c r="E30" s="650" t="s">
        <v>254</v>
      </c>
      <c r="F30" s="649">
        <v>991.06</v>
      </c>
      <c r="G30" s="649">
        <f t="shared" si="2"/>
        <v>31416.601999999999</v>
      </c>
      <c r="H30" s="649">
        <v>842.5</v>
      </c>
      <c r="I30" s="649">
        <f t="shared" si="3"/>
        <v>26707.25</v>
      </c>
      <c r="J30" s="649">
        <v>900</v>
      </c>
      <c r="K30" s="649">
        <f t="shared" si="4"/>
        <v>28530</v>
      </c>
      <c r="L30" s="648"/>
      <c r="M30" s="648"/>
      <c r="N30" s="648"/>
      <c r="O30" s="649">
        <v>842.5</v>
      </c>
      <c r="P30" s="649">
        <f t="shared" si="0"/>
        <v>26707.25</v>
      </c>
      <c r="Q30" s="647">
        <f t="shared" si="1"/>
        <v>-14.990010695618828</v>
      </c>
    </row>
    <row r="31" spans="1:17" ht="63" customHeight="1">
      <c r="A31" s="653">
        <v>27</v>
      </c>
      <c r="B31" s="652">
        <v>21.2</v>
      </c>
      <c r="C31" s="651" t="s">
        <v>163</v>
      </c>
      <c r="D31" s="646">
        <v>5.2830000000000004</v>
      </c>
      <c r="E31" s="650" t="s">
        <v>253</v>
      </c>
      <c r="F31" s="649">
        <v>129580</v>
      </c>
      <c r="G31" s="649">
        <f t="shared" si="2"/>
        <v>684571.14</v>
      </c>
      <c r="H31" s="649">
        <v>110155.95</v>
      </c>
      <c r="I31" s="649">
        <f t="shared" si="3"/>
        <v>581953.88384999998</v>
      </c>
      <c r="J31" s="649">
        <v>115000</v>
      </c>
      <c r="K31" s="649">
        <f t="shared" si="4"/>
        <v>607545</v>
      </c>
      <c r="L31" s="648"/>
      <c r="M31" s="648"/>
      <c r="N31" s="648"/>
      <c r="O31" s="649">
        <v>110155.95</v>
      </c>
      <c r="P31" s="649">
        <f t="shared" si="0"/>
        <v>581953.88384999998</v>
      </c>
      <c r="Q31" s="647">
        <f t="shared" si="1"/>
        <v>-14.990006173792253</v>
      </c>
    </row>
    <row r="32" spans="1:17" ht="59.25" customHeight="1">
      <c r="A32" s="653">
        <v>28</v>
      </c>
      <c r="B32" s="652" t="s">
        <v>206</v>
      </c>
      <c r="C32" s="651" t="s">
        <v>480</v>
      </c>
      <c r="D32" s="650">
        <v>15.8</v>
      </c>
      <c r="E32" s="650" t="s">
        <v>254</v>
      </c>
      <c r="F32" s="649">
        <v>3167</v>
      </c>
      <c r="G32" s="649">
        <f t="shared" si="2"/>
        <v>50038.600000000006</v>
      </c>
      <c r="H32" s="649">
        <v>2692.26</v>
      </c>
      <c r="I32" s="649">
        <f t="shared" si="3"/>
        <v>42537.708000000006</v>
      </c>
      <c r="J32" s="649">
        <v>3000</v>
      </c>
      <c r="K32" s="649">
        <f t="shared" si="4"/>
        <v>47400</v>
      </c>
      <c r="L32" s="648"/>
      <c r="M32" s="648"/>
      <c r="N32" s="648"/>
      <c r="O32" s="649">
        <v>2692.26</v>
      </c>
      <c r="P32" s="649">
        <f t="shared" si="0"/>
        <v>42537.708000000006</v>
      </c>
      <c r="Q32" s="647">
        <f t="shared" si="1"/>
        <v>-14.990211556678238</v>
      </c>
    </row>
    <row r="33" spans="1:17" ht="102" customHeight="1">
      <c r="A33" s="653">
        <v>29</v>
      </c>
      <c r="B33" s="652" t="s">
        <v>195</v>
      </c>
      <c r="C33" s="651" t="s">
        <v>481</v>
      </c>
      <c r="D33" s="650">
        <v>2.2999999999999998</v>
      </c>
      <c r="E33" s="650" t="s">
        <v>254</v>
      </c>
      <c r="F33" s="649">
        <v>3227.53</v>
      </c>
      <c r="G33" s="649">
        <f t="shared" si="2"/>
        <v>7423.3189999999995</v>
      </c>
      <c r="H33" s="649">
        <v>2743.72</v>
      </c>
      <c r="I33" s="649">
        <f t="shared" si="3"/>
        <v>6310.5559999999987</v>
      </c>
      <c r="J33" s="649">
        <v>3200</v>
      </c>
      <c r="K33" s="649">
        <f t="shared" si="4"/>
        <v>7359.9999999999991</v>
      </c>
      <c r="L33" s="648"/>
      <c r="M33" s="648"/>
      <c r="N33" s="648"/>
      <c r="O33" s="649">
        <v>2743.72</v>
      </c>
      <c r="P33" s="649">
        <f t="shared" si="0"/>
        <v>6310.5559999999987</v>
      </c>
      <c r="Q33" s="647">
        <f t="shared" si="1"/>
        <v>-14.99010078914837</v>
      </c>
    </row>
    <row r="34" spans="1:17" ht="108.75" customHeight="1">
      <c r="A34" s="653">
        <v>30</v>
      </c>
      <c r="B34" s="658" t="s">
        <v>361</v>
      </c>
      <c r="C34" s="644" t="s">
        <v>482</v>
      </c>
      <c r="D34" s="650">
        <v>15.5</v>
      </c>
      <c r="E34" s="650" t="s">
        <v>254</v>
      </c>
      <c r="F34" s="649">
        <v>3773.43</v>
      </c>
      <c r="G34" s="649">
        <f t="shared" si="2"/>
        <v>58488.165000000001</v>
      </c>
      <c r="H34" s="649">
        <v>3207.79</v>
      </c>
      <c r="I34" s="649">
        <f t="shared" si="3"/>
        <v>49720.745000000003</v>
      </c>
      <c r="J34" s="649">
        <v>3200</v>
      </c>
      <c r="K34" s="649">
        <f t="shared" si="4"/>
        <v>49600</v>
      </c>
      <c r="L34" s="648"/>
      <c r="M34" s="648"/>
      <c r="N34" s="648"/>
      <c r="O34" s="649">
        <v>3207.79</v>
      </c>
      <c r="P34" s="649">
        <f t="shared" si="0"/>
        <v>49720.745000000003</v>
      </c>
      <c r="Q34" s="647">
        <f t="shared" si="1"/>
        <v>-14.99007534259281</v>
      </c>
    </row>
    <row r="35" spans="1:17" ht="45.75" customHeight="1">
      <c r="A35" s="653">
        <v>31</v>
      </c>
      <c r="B35" s="652" t="s">
        <v>196</v>
      </c>
      <c r="C35" s="651" t="s">
        <v>166</v>
      </c>
      <c r="D35" s="650">
        <v>12</v>
      </c>
      <c r="E35" s="650" t="s">
        <v>255</v>
      </c>
      <c r="F35" s="649">
        <v>1166</v>
      </c>
      <c r="G35" s="649">
        <f t="shared" si="2"/>
        <v>13992</v>
      </c>
      <c r="H35" s="649">
        <v>991.21</v>
      </c>
      <c r="I35" s="649">
        <f t="shared" si="3"/>
        <v>11894.52</v>
      </c>
      <c r="J35" s="649">
        <v>1000</v>
      </c>
      <c r="K35" s="649">
        <f t="shared" si="4"/>
        <v>12000</v>
      </c>
      <c r="L35" s="648"/>
      <c r="M35" s="648"/>
      <c r="N35" s="648"/>
      <c r="O35" s="649">
        <v>991.21</v>
      </c>
      <c r="P35" s="649">
        <f t="shared" si="0"/>
        <v>11894.52</v>
      </c>
      <c r="Q35" s="647">
        <f t="shared" si="1"/>
        <v>-14.990566037735844</v>
      </c>
    </row>
    <row r="36" spans="1:17" ht="63" customHeight="1">
      <c r="A36" s="653">
        <v>32</v>
      </c>
      <c r="B36" s="652" t="s">
        <v>194</v>
      </c>
      <c r="C36" s="651" t="s">
        <v>262</v>
      </c>
      <c r="D36" s="650">
        <v>1903.8</v>
      </c>
      <c r="E36" s="650" t="s">
        <v>254</v>
      </c>
      <c r="F36" s="649">
        <v>811.75</v>
      </c>
      <c r="G36" s="649">
        <f t="shared" si="2"/>
        <v>1545409.65</v>
      </c>
      <c r="H36" s="649">
        <v>690.06</v>
      </c>
      <c r="I36" s="649">
        <f t="shared" si="3"/>
        <v>1313736.2279999999</v>
      </c>
      <c r="J36" s="649">
        <v>700</v>
      </c>
      <c r="K36" s="649">
        <f t="shared" si="4"/>
        <v>1332660</v>
      </c>
      <c r="L36" s="648"/>
      <c r="M36" s="648"/>
      <c r="N36" s="648"/>
      <c r="O36" s="649">
        <v>690.06</v>
      </c>
      <c r="P36" s="649">
        <f t="shared" si="0"/>
        <v>1313736.2279999999</v>
      </c>
      <c r="Q36" s="647">
        <f t="shared" si="1"/>
        <v>-14.991068678780421</v>
      </c>
    </row>
    <row r="37" spans="1:17" ht="56.25">
      <c r="A37" s="653">
        <v>33</v>
      </c>
      <c r="B37" s="652" t="s">
        <v>188</v>
      </c>
      <c r="C37" s="643" t="s">
        <v>483</v>
      </c>
      <c r="D37" s="650">
        <v>536.5</v>
      </c>
      <c r="E37" s="650" t="s">
        <v>254</v>
      </c>
      <c r="F37" s="649">
        <v>31.88</v>
      </c>
      <c r="G37" s="649">
        <f t="shared" si="2"/>
        <v>17103.62</v>
      </c>
      <c r="H37" s="649">
        <v>27.1</v>
      </c>
      <c r="I37" s="649">
        <f t="shared" si="3"/>
        <v>14539.150000000001</v>
      </c>
      <c r="J37" s="649">
        <v>30</v>
      </c>
      <c r="K37" s="649">
        <f t="shared" si="4"/>
        <v>16095</v>
      </c>
      <c r="L37" s="648"/>
      <c r="M37" s="648"/>
      <c r="N37" s="648"/>
      <c r="O37" s="649">
        <v>27.1</v>
      </c>
      <c r="P37" s="649">
        <f t="shared" ref="P37:P68" si="5">O37*D37</f>
        <v>14539.150000000001</v>
      </c>
      <c r="Q37" s="647">
        <f t="shared" ref="Q37:Q68" si="6">(O37-F37)/F37*100</f>
        <v>-14.993726474278537</v>
      </c>
    </row>
    <row r="38" spans="1:17" ht="60" customHeight="1">
      <c r="A38" s="653">
        <v>34</v>
      </c>
      <c r="B38" s="652" t="s">
        <v>216</v>
      </c>
      <c r="C38" s="651" t="s">
        <v>263</v>
      </c>
      <c r="D38" s="650">
        <v>3149.3</v>
      </c>
      <c r="E38" s="650" t="s">
        <v>254</v>
      </c>
      <c r="F38" s="649">
        <v>124</v>
      </c>
      <c r="G38" s="649">
        <f t="shared" si="2"/>
        <v>390513.2</v>
      </c>
      <c r="H38" s="649">
        <v>105.41</v>
      </c>
      <c r="I38" s="649">
        <f t="shared" si="3"/>
        <v>331967.71299999999</v>
      </c>
      <c r="J38" s="649">
        <v>120</v>
      </c>
      <c r="K38" s="649">
        <f t="shared" si="4"/>
        <v>377916</v>
      </c>
      <c r="L38" s="648"/>
      <c r="M38" s="648"/>
      <c r="N38" s="648"/>
      <c r="O38" s="649">
        <v>105.41</v>
      </c>
      <c r="P38" s="649">
        <f t="shared" si="5"/>
        <v>331967.71299999999</v>
      </c>
      <c r="Q38" s="647">
        <f t="shared" si="6"/>
        <v>-14.991935483870972</v>
      </c>
    </row>
    <row r="39" spans="1:17" ht="83.25" customHeight="1">
      <c r="A39" s="653">
        <v>35</v>
      </c>
      <c r="B39" s="652" t="s">
        <v>187</v>
      </c>
      <c r="C39" s="651" t="s">
        <v>484</v>
      </c>
      <c r="D39" s="646">
        <v>7.2349999999999994</v>
      </c>
      <c r="E39" s="650" t="s">
        <v>281</v>
      </c>
      <c r="F39" s="649">
        <v>81223.8</v>
      </c>
      <c r="G39" s="649">
        <f t="shared" si="2"/>
        <v>587654.19299999997</v>
      </c>
      <c r="H39" s="649">
        <v>69048.350000000006</v>
      </c>
      <c r="I39" s="649">
        <f t="shared" si="3"/>
        <v>499564.81225000002</v>
      </c>
      <c r="J39" s="649">
        <v>80000</v>
      </c>
      <c r="K39" s="649">
        <f t="shared" si="4"/>
        <v>578800</v>
      </c>
      <c r="L39" s="648"/>
      <c r="M39" s="648"/>
      <c r="N39" s="648"/>
      <c r="O39" s="649">
        <v>69048.350000000006</v>
      </c>
      <c r="P39" s="649">
        <f t="shared" si="5"/>
        <v>499564.81225000002</v>
      </c>
      <c r="Q39" s="647">
        <f t="shared" si="6"/>
        <v>-14.990002930175633</v>
      </c>
    </row>
    <row r="40" spans="1:17" ht="102.75" customHeight="1">
      <c r="A40" s="653">
        <v>36</v>
      </c>
      <c r="B40" s="652" t="s">
        <v>205</v>
      </c>
      <c r="C40" s="651" t="s">
        <v>434</v>
      </c>
      <c r="D40" s="650">
        <v>97</v>
      </c>
      <c r="E40" s="650" t="s">
        <v>256</v>
      </c>
      <c r="F40" s="649">
        <v>316.93</v>
      </c>
      <c r="G40" s="649">
        <f t="shared" si="2"/>
        <v>30742.21</v>
      </c>
      <c r="H40" s="649">
        <v>269.42</v>
      </c>
      <c r="I40" s="649">
        <f t="shared" si="3"/>
        <v>26133.74</v>
      </c>
      <c r="J40" s="649">
        <v>300</v>
      </c>
      <c r="K40" s="649">
        <f t="shared" si="4"/>
        <v>29100</v>
      </c>
      <c r="L40" s="648"/>
      <c r="M40" s="648"/>
      <c r="N40" s="648"/>
      <c r="O40" s="649">
        <v>269.42</v>
      </c>
      <c r="P40" s="649">
        <f t="shared" si="5"/>
        <v>26133.74</v>
      </c>
      <c r="Q40" s="647">
        <f t="shared" si="6"/>
        <v>-14.990691950903981</v>
      </c>
    </row>
    <row r="41" spans="1:17" ht="44.25" customHeight="1">
      <c r="A41" s="653">
        <v>37</v>
      </c>
      <c r="B41" s="652"/>
      <c r="C41" s="651" t="s">
        <v>435</v>
      </c>
      <c r="D41" s="650">
        <v>274</v>
      </c>
      <c r="E41" s="650" t="s">
        <v>256</v>
      </c>
      <c r="F41" s="649">
        <v>293.77999999999997</v>
      </c>
      <c r="G41" s="649">
        <f t="shared" si="2"/>
        <v>80495.719999999987</v>
      </c>
      <c r="H41" s="649">
        <v>249.74</v>
      </c>
      <c r="I41" s="649">
        <f t="shared" si="3"/>
        <v>68428.760000000009</v>
      </c>
      <c r="J41" s="649">
        <v>250</v>
      </c>
      <c r="K41" s="649">
        <f t="shared" si="4"/>
        <v>68500</v>
      </c>
      <c r="L41" s="648"/>
      <c r="M41" s="648"/>
      <c r="N41" s="648"/>
      <c r="O41" s="649">
        <v>249.74</v>
      </c>
      <c r="P41" s="649">
        <f t="shared" si="5"/>
        <v>68428.760000000009</v>
      </c>
      <c r="Q41" s="647">
        <f t="shared" si="6"/>
        <v>-14.990809449247724</v>
      </c>
    </row>
    <row r="42" spans="1:17" ht="45.75" customHeight="1">
      <c r="A42" s="653">
        <v>38</v>
      </c>
      <c r="B42" s="652"/>
      <c r="C42" s="651" t="s">
        <v>436</v>
      </c>
      <c r="D42" s="650">
        <v>100</v>
      </c>
      <c r="E42" s="650" t="s">
        <v>256</v>
      </c>
      <c r="F42" s="649">
        <v>274.45999999999998</v>
      </c>
      <c r="G42" s="649">
        <f>F42*D42</f>
        <v>27445.999999999996</v>
      </c>
      <c r="H42" s="649">
        <v>233.31</v>
      </c>
      <c r="I42" s="649">
        <f t="shared" si="3"/>
        <v>23331</v>
      </c>
      <c r="J42" s="649">
        <v>230</v>
      </c>
      <c r="K42" s="649">
        <f t="shared" si="4"/>
        <v>23000</v>
      </c>
      <c r="L42" s="648"/>
      <c r="M42" s="648"/>
      <c r="N42" s="648"/>
      <c r="O42" s="649">
        <v>233.31</v>
      </c>
      <c r="P42" s="649">
        <f t="shared" si="5"/>
        <v>23331</v>
      </c>
      <c r="Q42" s="647">
        <f t="shared" si="6"/>
        <v>-14.993077315455796</v>
      </c>
    </row>
    <row r="43" spans="1:17" ht="65.25" customHeight="1">
      <c r="A43" s="653">
        <v>39</v>
      </c>
      <c r="B43" s="652">
        <v>53.5</v>
      </c>
      <c r="C43" s="651" t="s">
        <v>485</v>
      </c>
      <c r="D43" s="650">
        <v>10</v>
      </c>
      <c r="E43" s="650" t="s">
        <v>255</v>
      </c>
      <c r="F43" s="649">
        <v>3241.42</v>
      </c>
      <c r="G43" s="649">
        <f t="shared" si="2"/>
        <v>32414.2</v>
      </c>
      <c r="H43" s="649">
        <v>2755.53</v>
      </c>
      <c r="I43" s="649">
        <f t="shared" si="3"/>
        <v>27555.300000000003</v>
      </c>
      <c r="J43" s="649">
        <v>3000</v>
      </c>
      <c r="K43" s="649">
        <f t="shared" si="4"/>
        <v>30000</v>
      </c>
      <c r="L43" s="648"/>
      <c r="M43" s="648"/>
      <c r="N43" s="648"/>
      <c r="O43" s="649">
        <v>2755.53</v>
      </c>
      <c r="P43" s="649">
        <f t="shared" si="5"/>
        <v>27555.300000000003</v>
      </c>
      <c r="Q43" s="647">
        <f t="shared" si="6"/>
        <v>-14.990035231472623</v>
      </c>
    </row>
    <row r="44" spans="1:17" ht="56.25">
      <c r="A44" s="653">
        <v>40</v>
      </c>
      <c r="B44" s="652" t="s">
        <v>204</v>
      </c>
      <c r="C44" s="651" t="s">
        <v>486</v>
      </c>
      <c r="D44" s="650">
        <v>12</v>
      </c>
      <c r="E44" s="650" t="s">
        <v>255</v>
      </c>
      <c r="F44" s="649">
        <v>6848.35</v>
      </c>
      <c r="G44" s="649">
        <f t="shared" si="2"/>
        <v>82180.200000000012</v>
      </c>
      <c r="H44" s="649">
        <v>5821.78</v>
      </c>
      <c r="I44" s="649">
        <f t="shared" si="3"/>
        <v>69861.36</v>
      </c>
      <c r="J44" s="649">
        <v>5500</v>
      </c>
      <c r="K44" s="649">
        <f t="shared" si="4"/>
        <v>66000</v>
      </c>
      <c r="L44" s="648"/>
      <c r="M44" s="648"/>
      <c r="N44" s="648"/>
      <c r="O44" s="649">
        <v>5821.78</v>
      </c>
      <c r="P44" s="649">
        <f t="shared" si="5"/>
        <v>69861.36</v>
      </c>
      <c r="Q44" s="647">
        <f t="shared" si="6"/>
        <v>-14.990034095804109</v>
      </c>
    </row>
    <row r="45" spans="1:17" ht="93.75">
      <c r="A45" s="653">
        <v>41</v>
      </c>
      <c r="B45" s="652">
        <v>61.3</v>
      </c>
      <c r="C45" s="651" t="s">
        <v>487</v>
      </c>
      <c r="D45" s="650">
        <v>53.5</v>
      </c>
      <c r="E45" s="650" t="s">
        <v>256</v>
      </c>
      <c r="F45" s="649">
        <v>459.03</v>
      </c>
      <c r="G45" s="649">
        <f t="shared" si="2"/>
        <v>24558.105</v>
      </c>
      <c r="H45" s="649">
        <v>390.22</v>
      </c>
      <c r="I45" s="649">
        <f t="shared" si="3"/>
        <v>20876.77</v>
      </c>
      <c r="J45" s="649">
        <v>400</v>
      </c>
      <c r="K45" s="649">
        <f t="shared" si="4"/>
        <v>21400</v>
      </c>
      <c r="L45" s="648"/>
      <c r="M45" s="648"/>
      <c r="N45" s="648"/>
      <c r="O45" s="649">
        <v>390.22</v>
      </c>
      <c r="P45" s="649">
        <f t="shared" si="5"/>
        <v>20876.77</v>
      </c>
      <c r="Q45" s="647">
        <f t="shared" si="6"/>
        <v>-14.99030564451124</v>
      </c>
    </row>
    <row r="46" spans="1:17" ht="102.75" customHeight="1">
      <c r="A46" s="653">
        <v>42</v>
      </c>
      <c r="B46" s="652" t="s">
        <v>214</v>
      </c>
      <c r="C46" s="651" t="s">
        <v>488</v>
      </c>
      <c r="D46" s="650">
        <v>23</v>
      </c>
      <c r="E46" s="650" t="s">
        <v>255</v>
      </c>
      <c r="F46" s="649">
        <v>1038</v>
      </c>
      <c r="G46" s="649">
        <f t="shared" si="2"/>
        <v>23874</v>
      </c>
      <c r="H46" s="649">
        <v>882.4</v>
      </c>
      <c r="I46" s="649">
        <f t="shared" si="3"/>
        <v>20295.2</v>
      </c>
      <c r="J46" s="649">
        <v>1000</v>
      </c>
      <c r="K46" s="649">
        <f t="shared" si="4"/>
        <v>23000</v>
      </c>
      <c r="L46" s="648"/>
      <c r="M46" s="648"/>
      <c r="N46" s="648"/>
      <c r="O46" s="649">
        <v>882.4</v>
      </c>
      <c r="P46" s="649">
        <f t="shared" si="5"/>
        <v>20295.2</v>
      </c>
      <c r="Q46" s="647">
        <f t="shared" si="6"/>
        <v>-14.990366088631987</v>
      </c>
    </row>
    <row r="47" spans="1:17" ht="56.25">
      <c r="A47" s="653">
        <v>43</v>
      </c>
      <c r="B47" s="652">
        <v>69.2</v>
      </c>
      <c r="C47" s="651" t="s">
        <v>489</v>
      </c>
      <c r="D47" s="650">
        <v>107</v>
      </c>
      <c r="E47" s="650" t="s">
        <v>255</v>
      </c>
      <c r="F47" s="649">
        <v>133</v>
      </c>
      <c r="G47" s="649">
        <f t="shared" si="2"/>
        <v>14231</v>
      </c>
      <c r="H47" s="649">
        <v>113.06</v>
      </c>
      <c r="I47" s="649">
        <f t="shared" si="3"/>
        <v>12097.42</v>
      </c>
      <c r="J47" s="649">
        <v>120</v>
      </c>
      <c r="K47" s="649">
        <f t="shared" si="4"/>
        <v>12840</v>
      </c>
      <c r="L47" s="648"/>
      <c r="M47" s="648"/>
      <c r="N47" s="648"/>
      <c r="O47" s="649">
        <v>113.06</v>
      </c>
      <c r="P47" s="649">
        <f t="shared" si="5"/>
        <v>12097.42</v>
      </c>
      <c r="Q47" s="647">
        <f t="shared" si="6"/>
        <v>-14.992481203007518</v>
      </c>
    </row>
    <row r="48" spans="1:17" ht="60.75" customHeight="1">
      <c r="A48" s="653">
        <v>44</v>
      </c>
      <c r="B48" s="652" t="s">
        <v>233</v>
      </c>
      <c r="C48" s="651" t="s">
        <v>490</v>
      </c>
      <c r="D48" s="650">
        <v>12</v>
      </c>
      <c r="E48" s="650" t="s">
        <v>255</v>
      </c>
      <c r="F48" s="649">
        <v>1138</v>
      </c>
      <c r="G48" s="649">
        <f t="shared" si="2"/>
        <v>13656</v>
      </c>
      <c r="H48" s="649">
        <v>967.41</v>
      </c>
      <c r="I48" s="649">
        <f t="shared" si="3"/>
        <v>11608.92</v>
      </c>
      <c r="J48" s="649">
        <v>1000</v>
      </c>
      <c r="K48" s="649">
        <f t="shared" si="4"/>
        <v>12000</v>
      </c>
      <c r="L48" s="648"/>
      <c r="M48" s="648"/>
      <c r="N48" s="648"/>
      <c r="O48" s="649">
        <v>967.41</v>
      </c>
      <c r="P48" s="649">
        <f t="shared" si="5"/>
        <v>11608.92</v>
      </c>
      <c r="Q48" s="647">
        <f t="shared" si="6"/>
        <v>-14.990333919156418</v>
      </c>
    </row>
    <row r="49" spans="1:17" ht="77.25" customHeight="1">
      <c r="A49" s="653">
        <v>45</v>
      </c>
      <c r="B49" s="652">
        <v>75.2</v>
      </c>
      <c r="C49" s="651" t="s">
        <v>269</v>
      </c>
      <c r="D49" s="650">
        <v>15</v>
      </c>
      <c r="E49" s="650" t="s">
        <v>255</v>
      </c>
      <c r="F49" s="649">
        <v>1438</v>
      </c>
      <c r="G49" s="649">
        <f t="shared" si="2"/>
        <v>21570</v>
      </c>
      <c r="H49" s="649">
        <v>1222.44</v>
      </c>
      <c r="I49" s="649">
        <f t="shared" si="3"/>
        <v>18336.600000000002</v>
      </c>
      <c r="J49" s="649">
        <v>1200</v>
      </c>
      <c r="K49" s="649">
        <f t="shared" si="4"/>
        <v>18000</v>
      </c>
      <c r="L49" s="648"/>
      <c r="M49" s="648"/>
      <c r="N49" s="648"/>
      <c r="O49" s="649">
        <v>1222.44</v>
      </c>
      <c r="P49" s="649">
        <f t="shared" si="5"/>
        <v>18336.600000000002</v>
      </c>
      <c r="Q49" s="647">
        <f t="shared" si="6"/>
        <v>-14.990264255910985</v>
      </c>
    </row>
    <row r="50" spans="1:17" ht="64.5" customHeight="1">
      <c r="A50" s="653">
        <v>46</v>
      </c>
      <c r="B50" s="652" t="s">
        <v>191</v>
      </c>
      <c r="C50" s="651" t="s">
        <v>491</v>
      </c>
      <c r="D50" s="650">
        <v>420</v>
      </c>
      <c r="E50" s="650" t="s">
        <v>256</v>
      </c>
      <c r="F50" s="649">
        <v>137</v>
      </c>
      <c r="G50" s="649">
        <f t="shared" si="2"/>
        <v>57540</v>
      </c>
      <c r="H50" s="649">
        <v>116.46</v>
      </c>
      <c r="I50" s="649">
        <f t="shared" si="3"/>
        <v>48913.2</v>
      </c>
      <c r="J50" s="649">
        <v>120</v>
      </c>
      <c r="K50" s="649">
        <f t="shared" si="4"/>
        <v>50400</v>
      </c>
      <c r="L50" s="648"/>
      <c r="M50" s="648"/>
      <c r="N50" s="648"/>
      <c r="O50" s="649">
        <v>116.46</v>
      </c>
      <c r="P50" s="649">
        <f t="shared" si="5"/>
        <v>48913.2</v>
      </c>
      <c r="Q50" s="647">
        <f t="shared" si="6"/>
        <v>-14.992700729927011</v>
      </c>
    </row>
    <row r="51" spans="1:17" ht="44.25" customHeight="1">
      <c r="A51" s="653">
        <v>47</v>
      </c>
      <c r="B51" s="652" t="s">
        <v>229</v>
      </c>
      <c r="C51" s="651" t="s">
        <v>492</v>
      </c>
      <c r="D51" s="650">
        <v>12</v>
      </c>
      <c r="E51" s="650" t="s">
        <v>255</v>
      </c>
      <c r="F51" s="649">
        <v>3847</v>
      </c>
      <c r="G51" s="649">
        <f t="shared" si="2"/>
        <v>46164</v>
      </c>
      <c r="H51" s="649">
        <v>3270.33</v>
      </c>
      <c r="I51" s="649">
        <f t="shared" si="3"/>
        <v>39243.96</v>
      </c>
      <c r="J51" s="649">
        <v>3000</v>
      </c>
      <c r="K51" s="649">
        <f t="shared" si="4"/>
        <v>36000</v>
      </c>
      <c r="L51" s="648"/>
      <c r="M51" s="648"/>
      <c r="N51" s="648"/>
      <c r="O51" s="649">
        <v>3270.33</v>
      </c>
      <c r="P51" s="649">
        <f t="shared" si="5"/>
        <v>39243.96</v>
      </c>
      <c r="Q51" s="647">
        <f t="shared" si="6"/>
        <v>-14.990122173121915</v>
      </c>
    </row>
    <row r="52" spans="1:17" ht="42" customHeight="1">
      <c r="A52" s="653">
        <v>48</v>
      </c>
      <c r="B52" s="650" t="s">
        <v>234</v>
      </c>
      <c r="C52" s="651" t="s">
        <v>493</v>
      </c>
      <c r="D52" s="650">
        <v>36</v>
      </c>
      <c r="E52" s="650" t="s">
        <v>255</v>
      </c>
      <c r="F52" s="649">
        <v>3900</v>
      </c>
      <c r="G52" s="649">
        <f t="shared" si="2"/>
        <v>140400</v>
      </c>
      <c r="H52" s="649">
        <v>3300.39</v>
      </c>
      <c r="I52" s="649">
        <f t="shared" si="3"/>
        <v>118814.04</v>
      </c>
      <c r="J52" s="649">
        <v>3500</v>
      </c>
      <c r="K52" s="649">
        <f t="shared" si="4"/>
        <v>126000</v>
      </c>
      <c r="L52" s="648"/>
      <c r="M52" s="648"/>
      <c r="N52" s="648"/>
      <c r="O52" s="649">
        <v>3300.39</v>
      </c>
      <c r="P52" s="649">
        <f t="shared" si="5"/>
        <v>118814.04</v>
      </c>
      <c r="Q52" s="647">
        <f t="shared" si="6"/>
        <v>-15.374615384615387</v>
      </c>
    </row>
    <row r="53" spans="1:17" ht="64.5" customHeight="1">
      <c r="A53" s="653">
        <v>49</v>
      </c>
      <c r="B53" s="652" t="s">
        <v>190</v>
      </c>
      <c r="C53" s="651" t="s">
        <v>494</v>
      </c>
      <c r="D53" s="650">
        <v>189</v>
      </c>
      <c r="E53" s="650" t="s">
        <v>256</v>
      </c>
      <c r="F53" s="649">
        <v>165</v>
      </c>
      <c r="G53" s="649">
        <f t="shared" si="2"/>
        <v>31185</v>
      </c>
      <c r="H53" s="649">
        <v>140.26</v>
      </c>
      <c r="I53" s="649">
        <f t="shared" si="3"/>
        <v>26509.14</v>
      </c>
      <c r="J53" s="649">
        <v>150</v>
      </c>
      <c r="K53" s="649">
        <f t="shared" si="4"/>
        <v>28350</v>
      </c>
      <c r="L53" s="648"/>
      <c r="M53" s="648"/>
      <c r="N53" s="648"/>
      <c r="O53" s="649">
        <v>140.26</v>
      </c>
      <c r="P53" s="649">
        <f t="shared" si="5"/>
        <v>26509.14</v>
      </c>
      <c r="Q53" s="647">
        <f t="shared" si="6"/>
        <v>-14.993939393939398</v>
      </c>
    </row>
    <row r="54" spans="1:17" ht="56.25">
      <c r="A54" s="653">
        <v>50</v>
      </c>
      <c r="B54" s="652" t="s">
        <v>210</v>
      </c>
      <c r="C54" s="642" t="s">
        <v>418</v>
      </c>
      <c r="D54" s="650">
        <v>708.5</v>
      </c>
      <c r="E54" s="650" t="s">
        <v>254</v>
      </c>
      <c r="F54" s="649">
        <v>70</v>
      </c>
      <c r="G54" s="649">
        <f t="shared" si="2"/>
        <v>49595</v>
      </c>
      <c r="H54" s="649">
        <v>59.5</v>
      </c>
      <c r="I54" s="649">
        <f t="shared" si="3"/>
        <v>42155.75</v>
      </c>
      <c r="J54" s="649">
        <v>50</v>
      </c>
      <c r="K54" s="649">
        <f t="shared" si="4"/>
        <v>35425</v>
      </c>
      <c r="L54" s="648"/>
      <c r="M54" s="648"/>
      <c r="N54" s="648"/>
      <c r="O54" s="649">
        <v>59.5</v>
      </c>
      <c r="P54" s="649">
        <f t="shared" si="5"/>
        <v>42155.75</v>
      </c>
      <c r="Q54" s="647">
        <f t="shared" si="6"/>
        <v>-15</v>
      </c>
    </row>
    <row r="55" spans="1:17" ht="67.5" customHeight="1">
      <c r="A55" s="653">
        <v>51</v>
      </c>
      <c r="B55" s="652">
        <v>93.1</v>
      </c>
      <c r="C55" s="651" t="s">
        <v>244</v>
      </c>
      <c r="D55" s="650">
        <v>18.399999999999999</v>
      </c>
      <c r="E55" s="650" t="s">
        <v>254</v>
      </c>
      <c r="F55" s="649">
        <v>252.8</v>
      </c>
      <c r="G55" s="649">
        <f t="shared" si="2"/>
        <v>4651.5199999999995</v>
      </c>
      <c r="H55" s="649">
        <v>214.9</v>
      </c>
      <c r="I55" s="649">
        <f t="shared" si="3"/>
        <v>3954.16</v>
      </c>
      <c r="J55" s="649">
        <v>230</v>
      </c>
      <c r="K55" s="649">
        <f t="shared" si="4"/>
        <v>4232</v>
      </c>
      <c r="L55" s="648"/>
      <c r="M55" s="648"/>
      <c r="N55" s="648"/>
      <c r="O55" s="649">
        <v>214.9</v>
      </c>
      <c r="P55" s="649">
        <f t="shared" si="5"/>
        <v>3954.16</v>
      </c>
      <c r="Q55" s="647">
        <f t="shared" si="6"/>
        <v>-14.992088607594939</v>
      </c>
    </row>
    <row r="56" spans="1:17" ht="155.25" customHeight="1">
      <c r="A56" s="653">
        <v>52</v>
      </c>
      <c r="B56" s="652" t="s">
        <v>230</v>
      </c>
      <c r="C56" s="651" t="s">
        <v>369</v>
      </c>
      <c r="D56" s="650">
        <v>30</v>
      </c>
      <c r="E56" s="650" t="s">
        <v>255</v>
      </c>
      <c r="F56" s="649">
        <v>2418</v>
      </c>
      <c r="G56" s="649">
        <f t="shared" si="2"/>
        <v>72540</v>
      </c>
      <c r="H56" s="649">
        <v>2055.54</v>
      </c>
      <c r="I56" s="649">
        <f t="shared" si="3"/>
        <v>61666.2</v>
      </c>
      <c r="J56" s="649">
        <v>1500</v>
      </c>
      <c r="K56" s="649">
        <f t="shared" si="4"/>
        <v>45000</v>
      </c>
      <c r="L56" s="648"/>
      <c r="M56" s="648"/>
      <c r="N56" s="648"/>
      <c r="O56" s="649">
        <v>2055.54</v>
      </c>
      <c r="P56" s="649">
        <f t="shared" si="5"/>
        <v>61666.2</v>
      </c>
      <c r="Q56" s="647">
        <f t="shared" si="6"/>
        <v>-14.990074441687346</v>
      </c>
    </row>
    <row r="57" spans="1:17" ht="56.25">
      <c r="A57" s="653">
        <v>53</v>
      </c>
      <c r="B57" s="652"/>
      <c r="C57" s="651" t="s">
        <v>441</v>
      </c>
      <c r="D57" s="650">
        <v>9</v>
      </c>
      <c r="E57" s="650" t="s">
        <v>255</v>
      </c>
      <c r="F57" s="649">
        <v>2421</v>
      </c>
      <c r="G57" s="649">
        <f t="shared" si="2"/>
        <v>21789</v>
      </c>
      <c r="H57" s="649">
        <v>2058.09</v>
      </c>
      <c r="I57" s="649">
        <f t="shared" si="3"/>
        <v>18522.810000000001</v>
      </c>
      <c r="J57" s="649">
        <v>1800</v>
      </c>
      <c r="K57" s="649">
        <f t="shared" si="4"/>
        <v>16200</v>
      </c>
      <c r="L57" s="648"/>
      <c r="M57" s="648"/>
      <c r="N57" s="648"/>
      <c r="O57" s="649">
        <v>2058.09</v>
      </c>
      <c r="P57" s="649">
        <f t="shared" si="5"/>
        <v>18522.810000000001</v>
      </c>
      <c r="Q57" s="647">
        <f t="shared" si="6"/>
        <v>-14.990086741016103</v>
      </c>
    </row>
    <row r="58" spans="1:17" ht="120.75" customHeight="1">
      <c r="A58" s="653">
        <v>54</v>
      </c>
      <c r="B58" s="641" t="s">
        <v>217</v>
      </c>
      <c r="C58" s="651" t="s">
        <v>495</v>
      </c>
      <c r="D58" s="650">
        <v>15</v>
      </c>
      <c r="E58" s="650" t="s">
        <v>255</v>
      </c>
      <c r="F58" s="649">
        <v>2473</v>
      </c>
      <c r="G58" s="649">
        <f t="shared" si="2"/>
        <v>37095</v>
      </c>
      <c r="H58" s="649">
        <v>2102.29</v>
      </c>
      <c r="I58" s="649">
        <f t="shared" si="3"/>
        <v>31534.35</v>
      </c>
      <c r="J58" s="649">
        <v>2000</v>
      </c>
      <c r="K58" s="649">
        <f t="shared" si="4"/>
        <v>30000</v>
      </c>
      <c r="L58" s="648"/>
      <c r="M58" s="648"/>
      <c r="N58" s="648"/>
      <c r="O58" s="649">
        <v>2102.29</v>
      </c>
      <c r="P58" s="649">
        <f t="shared" si="5"/>
        <v>31534.35</v>
      </c>
      <c r="Q58" s="647">
        <f t="shared" si="6"/>
        <v>-14.990295188030734</v>
      </c>
    </row>
    <row r="59" spans="1:17" ht="81" customHeight="1">
      <c r="A59" s="653">
        <v>55</v>
      </c>
      <c r="B59" s="652" t="s">
        <v>192</v>
      </c>
      <c r="C59" s="651" t="s">
        <v>157</v>
      </c>
      <c r="D59" s="650">
        <v>127.5</v>
      </c>
      <c r="E59" s="650" t="s">
        <v>256</v>
      </c>
      <c r="F59" s="649">
        <v>430</v>
      </c>
      <c r="G59" s="649">
        <f t="shared" si="2"/>
        <v>54825</v>
      </c>
      <c r="H59" s="649">
        <v>365.54</v>
      </c>
      <c r="I59" s="649">
        <f t="shared" si="3"/>
        <v>46606.350000000006</v>
      </c>
      <c r="J59" s="649">
        <v>350</v>
      </c>
      <c r="K59" s="649">
        <f t="shared" si="4"/>
        <v>44625</v>
      </c>
      <c r="L59" s="648"/>
      <c r="M59" s="648"/>
      <c r="N59" s="648"/>
      <c r="O59" s="649">
        <v>365.54</v>
      </c>
      <c r="P59" s="649">
        <f t="shared" si="5"/>
        <v>46606.350000000006</v>
      </c>
      <c r="Q59" s="647">
        <f t="shared" si="6"/>
        <v>-14.990697674418598</v>
      </c>
    </row>
    <row r="60" spans="1:17" ht="77.25" customHeight="1">
      <c r="A60" s="653">
        <v>56</v>
      </c>
      <c r="B60" s="652" t="s">
        <v>246</v>
      </c>
      <c r="C60" s="651" t="s">
        <v>496</v>
      </c>
      <c r="D60" s="650">
        <v>1</v>
      </c>
      <c r="E60" s="650" t="s">
        <v>255</v>
      </c>
      <c r="F60" s="649">
        <v>28899</v>
      </c>
      <c r="G60" s="649">
        <f t="shared" si="2"/>
        <v>28899</v>
      </c>
      <c r="H60" s="649">
        <v>24567.03</v>
      </c>
      <c r="I60" s="649">
        <f t="shared" si="3"/>
        <v>24567.03</v>
      </c>
      <c r="J60" s="649">
        <v>25000</v>
      </c>
      <c r="K60" s="649">
        <f t="shared" si="4"/>
        <v>25000</v>
      </c>
      <c r="L60" s="648"/>
      <c r="M60" s="648"/>
      <c r="N60" s="648"/>
      <c r="O60" s="649">
        <v>24567.03</v>
      </c>
      <c r="P60" s="649">
        <f t="shared" si="5"/>
        <v>24567.03</v>
      </c>
      <c r="Q60" s="647">
        <f t="shared" si="6"/>
        <v>-14.990034257240739</v>
      </c>
    </row>
    <row r="61" spans="1:17" ht="58.5" customHeight="1">
      <c r="A61" s="653">
        <v>57</v>
      </c>
      <c r="B61" s="652" t="s">
        <v>232</v>
      </c>
      <c r="C61" s="651" t="s">
        <v>497</v>
      </c>
      <c r="D61" s="650">
        <v>5</v>
      </c>
      <c r="E61" s="650" t="s">
        <v>255</v>
      </c>
      <c r="F61" s="649">
        <v>6379</v>
      </c>
      <c r="G61" s="649">
        <f t="shared" si="2"/>
        <v>31895</v>
      </c>
      <c r="H61" s="649">
        <v>5422.78</v>
      </c>
      <c r="I61" s="649">
        <f t="shared" si="3"/>
        <v>27113.899999999998</v>
      </c>
      <c r="J61" s="649">
        <v>5000</v>
      </c>
      <c r="K61" s="649">
        <f t="shared" si="4"/>
        <v>25000</v>
      </c>
      <c r="L61" s="648"/>
      <c r="M61" s="648"/>
      <c r="N61" s="648"/>
      <c r="O61" s="649">
        <v>5422.78</v>
      </c>
      <c r="P61" s="649">
        <f t="shared" si="5"/>
        <v>27113.899999999998</v>
      </c>
      <c r="Q61" s="647">
        <f t="shared" si="6"/>
        <v>-14.99012384386268</v>
      </c>
    </row>
    <row r="62" spans="1:17" ht="56.25">
      <c r="A62" s="653">
        <v>58</v>
      </c>
      <c r="B62" s="652" t="s">
        <v>245</v>
      </c>
      <c r="C62" s="651" t="s">
        <v>152</v>
      </c>
      <c r="D62" s="650">
        <v>124.2</v>
      </c>
      <c r="E62" s="650" t="s">
        <v>254</v>
      </c>
      <c r="F62" s="649">
        <v>222.05</v>
      </c>
      <c r="G62" s="649">
        <f t="shared" si="2"/>
        <v>27578.61</v>
      </c>
      <c r="H62" s="649">
        <v>188.76</v>
      </c>
      <c r="I62" s="649">
        <f t="shared" si="3"/>
        <v>23443.991999999998</v>
      </c>
      <c r="J62" s="649">
        <v>220</v>
      </c>
      <c r="K62" s="649">
        <f t="shared" si="4"/>
        <v>27324</v>
      </c>
      <c r="L62" s="648"/>
      <c r="M62" s="648"/>
      <c r="N62" s="648"/>
      <c r="O62" s="649">
        <v>188.76</v>
      </c>
      <c r="P62" s="649">
        <f t="shared" si="5"/>
        <v>23443.991999999998</v>
      </c>
      <c r="Q62" s="647">
        <f t="shared" si="6"/>
        <v>-14.992118892141418</v>
      </c>
    </row>
    <row r="63" spans="1:17" ht="44.25" customHeight="1">
      <c r="A63" s="653">
        <v>59</v>
      </c>
      <c r="B63" s="652" t="s">
        <v>189</v>
      </c>
      <c r="C63" s="651" t="s">
        <v>419</v>
      </c>
      <c r="D63" s="650">
        <v>1620.6</v>
      </c>
      <c r="E63" s="650" t="s">
        <v>254</v>
      </c>
      <c r="F63" s="649">
        <v>159</v>
      </c>
      <c r="G63" s="649">
        <f>F63*D63</f>
        <v>257675.4</v>
      </c>
      <c r="H63" s="649">
        <v>135.16</v>
      </c>
      <c r="I63" s="649">
        <f t="shared" si="3"/>
        <v>219040.29599999997</v>
      </c>
      <c r="J63" s="649">
        <v>130</v>
      </c>
      <c r="K63" s="649">
        <f t="shared" si="4"/>
        <v>210678</v>
      </c>
      <c r="L63" s="648"/>
      <c r="M63" s="648"/>
      <c r="N63" s="648"/>
      <c r="O63" s="649">
        <v>135.16</v>
      </c>
      <c r="P63" s="649">
        <f t="shared" si="5"/>
        <v>219040.29599999997</v>
      </c>
      <c r="Q63" s="647">
        <f t="shared" si="6"/>
        <v>-14.993710691823903</v>
      </c>
    </row>
    <row r="64" spans="1:17" ht="64.5" customHeight="1">
      <c r="A64" s="653">
        <v>60</v>
      </c>
      <c r="B64" s="652">
        <v>207.6</v>
      </c>
      <c r="C64" s="651" t="s">
        <v>272</v>
      </c>
      <c r="D64" s="650">
        <v>1227</v>
      </c>
      <c r="E64" s="650" t="s">
        <v>254</v>
      </c>
      <c r="F64" s="649">
        <v>135</v>
      </c>
      <c r="G64" s="649">
        <f t="shared" si="2"/>
        <v>165645</v>
      </c>
      <c r="H64" s="649">
        <v>114.76</v>
      </c>
      <c r="I64" s="649">
        <f t="shared" si="3"/>
        <v>140810.52000000002</v>
      </c>
      <c r="J64" s="649">
        <v>120</v>
      </c>
      <c r="K64" s="649">
        <f t="shared" si="4"/>
        <v>147240</v>
      </c>
      <c r="L64" s="648"/>
      <c r="M64" s="648"/>
      <c r="N64" s="648"/>
      <c r="O64" s="649">
        <v>114.76</v>
      </c>
      <c r="P64" s="649">
        <f t="shared" si="5"/>
        <v>140810.52000000002</v>
      </c>
      <c r="Q64" s="647">
        <f t="shared" si="6"/>
        <v>-14.992592592592588</v>
      </c>
    </row>
    <row r="65" spans="1:17" ht="56.25">
      <c r="A65" s="653">
        <v>61</v>
      </c>
      <c r="B65" s="650" t="s">
        <v>235</v>
      </c>
      <c r="C65" s="651" t="s">
        <v>498</v>
      </c>
      <c r="D65" s="650">
        <v>648.9</v>
      </c>
      <c r="E65" s="650" t="s">
        <v>254</v>
      </c>
      <c r="F65" s="649">
        <v>200</v>
      </c>
      <c r="G65" s="649">
        <f t="shared" si="2"/>
        <v>129780</v>
      </c>
      <c r="H65" s="649">
        <v>170.02</v>
      </c>
      <c r="I65" s="649">
        <f t="shared" si="3"/>
        <v>110325.978</v>
      </c>
      <c r="J65" s="649">
        <v>180</v>
      </c>
      <c r="K65" s="649">
        <f t="shared" si="4"/>
        <v>116802</v>
      </c>
      <c r="L65" s="648"/>
      <c r="M65" s="648"/>
      <c r="N65" s="648"/>
      <c r="O65" s="649">
        <v>170.02</v>
      </c>
      <c r="P65" s="649">
        <f t="shared" si="5"/>
        <v>110325.978</v>
      </c>
      <c r="Q65" s="647">
        <f t="shared" si="6"/>
        <v>-14.989999999999995</v>
      </c>
    </row>
    <row r="66" spans="1:17" ht="62.25" customHeight="1">
      <c r="A66" s="653">
        <v>62</v>
      </c>
      <c r="B66" s="641" t="s">
        <v>239</v>
      </c>
      <c r="C66" s="651" t="s">
        <v>499</v>
      </c>
      <c r="D66" s="650">
        <v>129.1</v>
      </c>
      <c r="E66" s="650" t="s">
        <v>254</v>
      </c>
      <c r="F66" s="649">
        <v>485</v>
      </c>
      <c r="G66" s="649">
        <f t="shared" si="2"/>
        <v>62613.5</v>
      </c>
      <c r="H66" s="649">
        <v>412.29</v>
      </c>
      <c r="I66" s="649">
        <f t="shared" si="3"/>
        <v>53226.639000000003</v>
      </c>
      <c r="J66" s="649">
        <v>400</v>
      </c>
      <c r="K66" s="649">
        <f t="shared" si="4"/>
        <v>51640</v>
      </c>
      <c r="L66" s="648"/>
      <c r="M66" s="648"/>
      <c r="N66" s="648"/>
      <c r="O66" s="649">
        <v>412.29</v>
      </c>
      <c r="P66" s="649">
        <f t="shared" si="5"/>
        <v>53226.639000000003</v>
      </c>
      <c r="Q66" s="647">
        <f t="shared" si="6"/>
        <v>-14.991752577319584</v>
      </c>
    </row>
    <row r="67" spans="1:17" ht="63" customHeight="1">
      <c r="A67" s="653">
        <v>63</v>
      </c>
      <c r="B67" s="652" t="s">
        <v>193</v>
      </c>
      <c r="C67" s="651" t="s">
        <v>500</v>
      </c>
      <c r="D67" s="650">
        <v>1903.8</v>
      </c>
      <c r="E67" s="650" t="s">
        <v>254</v>
      </c>
      <c r="F67" s="649">
        <v>8.9700000000000006</v>
      </c>
      <c r="G67" s="649">
        <f t="shared" si="2"/>
        <v>17077.085999999999</v>
      </c>
      <c r="H67" s="649">
        <v>7.62</v>
      </c>
      <c r="I67" s="649">
        <f t="shared" si="3"/>
        <v>14506.956</v>
      </c>
      <c r="J67" s="649">
        <v>10</v>
      </c>
      <c r="K67" s="649">
        <f t="shared" si="4"/>
        <v>19038</v>
      </c>
      <c r="L67" s="648"/>
      <c r="M67" s="648"/>
      <c r="N67" s="648"/>
      <c r="O67" s="649">
        <v>7.62</v>
      </c>
      <c r="P67" s="649">
        <f t="shared" si="5"/>
        <v>14506.956</v>
      </c>
      <c r="Q67" s="647">
        <f t="shared" si="6"/>
        <v>-15.050167224080271</v>
      </c>
    </row>
    <row r="68" spans="1:17" ht="42" customHeight="1">
      <c r="A68" s="653">
        <v>64</v>
      </c>
      <c r="B68" s="641" t="s">
        <v>243</v>
      </c>
      <c r="C68" s="651" t="s">
        <v>501</v>
      </c>
      <c r="D68" s="650">
        <v>315.2</v>
      </c>
      <c r="E68" s="650" t="s">
        <v>253</v>
      </c>
      <c r="F68" s="649">
        <v>305.8</v>
      </c>
      <c r="G68" s="649">
        <f t="shared" si="2"/>
        <v>96388.160000000003</v>
      </c>
      <c r="H68" s="649">
        <v>259.95999999999998</v>
      </c>
      <c r="I68" s="649">
        <f t="shared" si="3"/>
        <v>81939.391999999993</v>
      </c>
      <c r="J68" s="649">
        <v>300</v>
      </c>
      <c r="K68" s="649">
        <f t="shared" si="4"/>
        <v>94560</v>
      </c>
      <c r="L68" s="648"/>
      <c r="M68" s="648"/>
      <c r="N68" s="648"/>
      <c r="O68" s="649">
        <v>259.95999999999998</v>
      </c>
      <c r="P68" s="649">
        <f t="shared" si="5"/>
        <v>81939.391999999993</v>
      </c>
      <c r="Q68" s="647">
        <f t="shared" si="6"/>
        <v>-14.99018966644867</v>
      </c>
    </row>
    <row r="69" spans="1:17" ht="46.5" customHeight="1">
      <c r="A69" s="653">
        <v>65</v>
      </c>
      <c r="B69" s="640" t="s">
        <v>242</v>
      </c>
      <c r="C69" s="651" t="s">
        <v>149</v>
      </c>
      <c r="D69" s="650">
        <v>70</v>
      </c>
      <c r="E69" s="650" t="s">
        <v>253</v>
      </c>
      <c r="F69" s="649">
        <v>199.21</v>
      </c>
      <c r="G69" s="649">
        <f t="shared" si="2"/>
        <v>13944.7</v>
      </c>
      <c r="H69" s="649">
        <v>169.34</v>
      </c>
      <c r="I69" s="649">
        <f t="shared" si="3"/>
        <v>11853.800000000001</v>
      </c>
      <c r="J69" s="649">
        <v>200</v>
      </c>
      <c r="K69" s="649">
        <f t="shared" si="4"/>
        <v>14000</v>
      </c>
      <c r="L69" s="648"/>
      <c r="M69" s="648"/>
      <c r="N69" s="648"/>
      <c r="O69" s="649">
        <v>169.34</v>
      </c>
      <c r="P69" s="649">
        <f t="shared" ref="P69:P100" si="7">O69*D69</f>
        <v>11853.800000000001</v>
      </c>
      <c r="Q69" s="647">
        <f t="shared" ref="Q69:Q105" si="8">(O69-F69)/F69*100</f>
        <v>-14.994227197429849</v>
      </c>
    </row>
    <row r="70" spans="1:17" ht="81.75" customHeight="1">
      <c r="A70" s="653">
        <v>66</v>
      </c>
      <c r="B70" s="652">
        <v>221</v>
      </c>
      <c r="C70" s="651" t="s">
        <v>503</v>
      </c>
      <c r="D70" s="650">
        <v>39.9</v>
      </c>
      <c r="E70" s="650" t="s">
        <v>254</v>
      </c>
      <c r="F70" s="649">
        <v>132.44</v>
      </c>
      <c r="G70" s="649">
        <f>F70*D70</f>
        <v>5284.3559999999998</v>
      </c>
      <c r="H70" s="649">
        <v>112.58</v>
      </c>
      <c r="I70" s="649">
        <f t="shared" ref="I70:I105" si="9">H70*D70</f>
        <v>4491.942</v>
      </c>
      <c r="J70" s="649">
        <v>120</v>
      </c>
      <c r="K70" s="649">
        <f t="shared" ref="K70:K105" si="10">J70*D70</f>
        <v>4788</v>
      </c>
      <c r="L70" s="648"/>
      <c r="M70" s="648"/>
      <c r="N70" s="648"/>
      <c r="O70" s="649">
        <v>112.58</v>
      </c>
      <c r="P70" s="649">
        <f t="shared" si="7"/>
        <v>4491.942</v>
      </c>
      <c r="Q70" s="647">
        <f t="shared" si="8"/>
        <v>-14.995469646632436</v>
      </c>
    </row>
    <row r="71" spans="1:17" ht="45.75" customHeight="1">
      <c r="A71" s="653">
        <v>67</v>
      </c>
      <c r="B71" s="652">
        <v>238.1</v>
      </c>
      <c r="C71" s="645" t="s">
        <v>442</v>
      </c>
      <c r="D71" s="646">
        <v>22.51</v>
      </c>
      <c r="E71" s="650" t="s">
        <v>281</v>
      </c>
      <c r="F71" s="649">
        <v>2767.25</v>
      </c>
      <c r="G71" s="649">
        <f t="shared" ref="G71:G105" si="11">F71*D71</f>
        <v>62290.797500000008</v>
      </c>
      <c r="H71" s="649">
        <v>2352.4299999999998</v>
      </c>
      <c r="I71" s="649">
        <f t="shared" si="9"/>
        <v>52953.1993</v>
      </c>
      <c r="J71" s="649">
        <v>2500</v>
      </c>
      <c r="K71" s="649">
        <f t="shared" si="10"/>
        <v>56275.000000000007</v>
      </c>
      <c r="L71" s="648"/>
      <c r="M71" s="648"/>
      <c r="N71" s="648"/>
      <c r="O71" s="649">
        <v>2352.4299999999998</v>
      </c>
      <c r="P71" s="649">
        <f t="shared" si="7"/>
        <v>52953.1993</v>
      </c>
      <c r="Q71" s="647">
        <f t="shared" si="8"/>
        <v>-14.990333363447473</v>
      </c>
    </row>
    <row r="72" spans="1:17" ht="81.75" customHeight="1">
      <c r="A72" s="653">
        <v>68</v>
      </c>
      <c r="B72" s="652">
        <v>254.1</v>
      </c>
      <c r="C72" s="651" t="s">
        <v>162</v>
      </c>
      <c r="D72" s="650">
        <v>162.30000000000001</v>
      </c>
      <c r="E72" s="650" t="s">
        <v>256</v>
      </c>
      <c r="F72" s="649">
        <v>656.02</v>
      </c>
      <c r="G72" s="649">
        <f>F72*D72</f>
        <v>106472.046</v>
      </c>
      <c r="H72" s="649">
        <v>557.67999999999995</v>
      </c>
      <c r="I72" s="649">
        <f t="shared" si="9"/>
        <v>90511.463999999993</v>
      </c>
      <c r="J72" s="649">
        <v>500</v>
      </c>
      <c r="K72" s="649">
        <f t="shared" si="10"/>
        <v>81150</v>
      </c>
      <c r="L72" s="648"/>
      <c r="M72" s="648"/>
      <c r="N72" s="648"/>
      <c r="O72" s="649">
        <v>557.67999999999995</v>
      </c>
      <c r="P72" s="649">
        <f t="shared" si="7"/>
        <v>90511.463999999993</v>
      </c>
      <c r="Q72" s="647">
        <f t="shared" si="8"/>
        <v>-14.990396634248961</v>
      </c>
    </row>
    <row r="73" spans="1:17" ht="37.5">
      <c r="A73" s="653">
        <v>69</v>
      </c>
      <c r="B73" s="652"/>
      <c r="C73" s="643" t="s">
        <v>463</v>
      </c>
      <c r="D73" s="650">
        <v>22.7</v>
      </c>
      <c r="E73" s="650" t="s">
        <v>256</v>
      </c>
      <c r="F73" s="649">
        <v>1299.5</v>
      </c>
      <c r="G73" s="649">
        <f>F73*D73</f>
        <v>29498.649999999998</v>
      </c>
      <c r="H73" s="649">
        <v>1104.7</v>
      </c>
      <c r="I73" s="649">
        <f t="shared" si="9"/>
        <v>25076.69</v>
      </c>
      <c r="J73" s="649">
        <v>850</v>
      </c>
      <c r="K73" s="649">
        <f t="shared" si="10"/>
        <v>19295</v>
      </c>
      <c r="L73" s="648"/>
      <c r="M73" s="648"/>
      <c r="N73" s="648"/>
      <c r="O73" s="649">
        <v>1104.7</v>
      </c>
      <c r="P73" s="649">
        <f t="shared" si="7"/>
        <v>25076.69</v>
      </c>
      <c r="Q73" s="647">
        <f t="shared" si="8"/>
        <v>-14.990380915736818</v>
      </c>
    </row>
    <row r="74" spans="1:17" ht="75">
      <c r="A74" s="653">
        <v>70</v>
      </c>
      <c r="B74" s="652">
        <v>255.2</v>
      </c>
      <c r="C74" s="651" t="s">
        <v>274</v>
      </c>
      <c r="D74" s="650">
        <v>9</v>
      </c>
      <c r="E74" s="650" t="s">
        <v>255</v>
      </c>
      <c r="F74" s="649">
        <v>134</v>
      </c>
      <c r="G74" s="649">
        <f t="shared" si="11"/>
        <v>1206</v>
      </c>
      <c r="H74" s="649">
        <v>114</v>
      </c>
      <c r="I74" s="649">
        <f t="shared" si="9"/>
        <v>1026</v>
      </c>
      <c r="J74" s="649">
        <v>120</v>
      </c>
      <c r="K74" s="649">
        <f t="shared" si="10"/>
        <v>1080</v>
      </c>
      <c r="L74" s="648"/>
      <c r="M74" s="648"/>
      <c r="N74" s="648"/>
      <c r="O74" s="649">
        <v>114</v>
      </c>
      <c r="P74" s="649">
        <f t="shared" si="7"/>
        <v>1026</v>
      </c>
      <c r="Q74" s="647">
        <f t="shared" si="8"/>
        <v>-14.925373134328357</v>
      </c>
    </row>
    <row r="75" spans="1:17" ht="81" customHeight="1">
      <c r="A75" s="653">
        <v>71</v>
      </c>
      <c r="B75" s="652">
        <v>343.8</v>
      </c>
      <c r="C75" s="651" t="s">
        <v>420</v>
      </c>
      <c r="D75" s="650">
        <v>22.05</v>
      </c>
      <c r="E75" s="650" t="s">
        <v>281</v>
      </c>
      <c r="F75" s="649">
        <v>132000</v>
      </c>
      <c r="G75" s="649">
        <f t="shared" si="11"/>
        <v>2910600</v>
      </c>
      <c r="H75" s="649">
        <v>112213.2</v>
      </c>
      <c r="I75" s="649">
        <f t="shared" si="9"/>
        <v>2474301.06</v>
      </c>
      <c r="J75" s="649">
        <v>110000</v>
      </c>
      <c r="K75" s="649">
        <f t="shared" si="10"/>
        <v>2425500</v>
      </c>
      <c r="L75" s="648"/>
      <c r="M75" s="648"/>
      <c r="N75" s="648"/>
      <c r="O75" s="649">
        <v>112213.2</v>
      </c>
      <c r="P75" s="649">
        <f t="shared" si="7"/>
        <v>2474301.06</v>
      </c>
      <c r="Q75" s="647">
        <f t="shared" si="8"/>
        <v>-14.990000000000004</v>
      </c>
    </row>
    <row r="76" spans="1:17" ht="65.25" customHeight="1">
      <c r="A76" s="653">
        <v>72</v>
      </c>
      <c r="B76" s="639" t="s">
        <v>237</v>
      </c>
      <c r="C76" s="651" t="s">
        <v>504</v>
      </c>
      <c r="D76" s="650">
        <v>59.5</v>
      </c>
      <c r="E76" s="650" t="s">
        <v>254</v>
      </c>
      <c r="F76" s="649">
        <v>1402.75</v>
      </c>
      <c r="G76" s="649">
        <f t="shared" si="11"/>
        <v>83463.625</v>
      </c>
      <c r="H76" s="649">
        <v>1192.47</v>
      </c>
      <c r="I76" s="649">
        <f t="shared" si="9"/>
        <v>70951.964999999997</v>
      </c>
      <c r="J76" s="649">
        <v>1000</v>
      </c>
      <c r="K76" s="649">
        <f t="shared" si="10"/>
        <v>59500</v>
      </c>
      <c r="L76" s="648"/>
      <c r="M76" s="648"/>
      <c r="N76" s="648"/>
      <c r="O76" s="649">
        <v>1192.47</v>
      </c>
      <c r="P76" s="649">
        <f t="shared" si="7"/>
        <v>70951.964999999997</v>
      </c>
      <c r="Q76" s="647">
        <f t="shared" si="8"/>
        <v>-14.990554268401352</v>
      </c>
    </row>
    <row r="77" spans="1:17" ht="60.75" customHeight="1">
      <c r="A77" s="653">
        <v>73</v>
      </c>
      <c r="B77" s="652" t="s">
        <v>203</v>
      </c>
      <c r="C77" s="638" t="s">
        <v>282</v>
      </c>
      <c r="D77" s="650">
        <v>273.2</v>
      </c>
      <c r="E77" s="650" t="s">
        <v>254</v>
      </c>
      <c r="F77" s="649">
        <v>1409.57</v>
      </c>
      <c r="G77" s="649">
        <f>F77*D77</f>
        <v>385094.52399999998</v>
      </c>
      <c r="H77" s="649">
        <v>1198.27</v>
      </c>
      <c r="I77" s="649">
        <f t="shared" si="9"/>
        <v>327367.364</v>
      </c>
      <c r="J77" s="649">
        <v>1100</v>
      </c>
      <c r="K77" s="649">
        <f t="shared" si="10"/>
        <v>300520</v>
      </c>
      <c r="L77" s="648"/>
      <c r="M77" s="648"/>
      <c r="N77" s="648"/>
      <c r="O77" s="649">
        <v>1198.27</v>
      </c>
      <c r="P77" s="649">
        <f t="shared" si="7"/>
        <v>327367.364</v>
      </c>
      <c r="Q77" s="647">
        <f t="shared" si="8"/>
        <v>-14.990387139340363</v>
      </c>
    </row>
    <row r="78" spans="1:17" ht="42" customHeight="1">
      <c r="A78" s="653">
        <v>74</v>
      </c>
      <c r="B78" s="640" t="s">
        <v>465</v>
      </c>
      <c r="C78" s="651" t="s">
        <v>222</v>
      </c>
      <c r="D78" s="650">
        <v>23.5</v>
      </c>
      <c r="E78" s="650" t="s">
        <v>256</v>
      </c>
      <c r="F78" s="649">
        <v>1825</v>
      </c>
      <c r="G78" s="649">
        <f t="shared" si="11"/>
        <v>42887.5</v>
      </c>
      <c r="H78" s="649">
        <v>1551.43</v>
      </c>
      <c r="I78" s="649">
        <f t="shared" si="9"/>
        <v>36458.605000000003</v>
      </c>
      <c r="J78" s="649">
        <v>1300</v>
      </c>
      <c r="K78" s="649">
        <f t="shared" si="10"/>
        <v>30550</v>
      </c>
      <c r="L78" s="648"/>
      <c r="M78" s="648"/>
      <c r="N78" s="648"/>
      <c r="O78" s="649">
        <v>1551.43</v>
      </c>
      <c r="P78" s="649">
        <f t="shared" si="7"/>
        <v>36458.605000000003</v>
      </c>
      <c r="Q78" s="647">
        <f t="shared" si="8"/>
        <v>-14.990136986301367</v>
      </c>
    </row>
    <row r="79" spans="1:17" ht="37.5">
      <c r="A79" s="653">
        <v>75</v>
      </c>
      <c r="B79" s="652">
        <v>367.1</v>
      </c>
      <c r="C79" s="651" t="s">
        <v>443</v>
      </c>
      <c r="D79" s="650">
        <v>44.55</v>
      </c>
      <c r="E79" s="650" t="s">
        <v>254</v>
      </c>
      <c r="F79" s="649">
        <v>1386.8</v>
      </c>
      <c r="G79" s="649">
        <f t="shared" si="11"/>
        <v>61781.939999999995</v>
      </c>
      <c r="H79" s="649">
        <v>1178</v>
      </c>
      <c r="I79" s="649">
        <f t="shared" si="9"/>
        <v>52479.899999999994</v>
      </c>
      <c r="J79" s="649">
        <v>1000</v>
      </c>
      <c r="K79" s="649">
        <f t="shared" si="10"/>
        <v>44550</v>
      </c>
      <c r="L79" s="648"/>
      <c r="M79" s="648"/>
      <c r="N79" s="648"/>
      <c r="O79" s="649">
        <v>1178</v>
      </c>
      <c r="P79" s="649">
        <f t="shared" si="7"/>
        <v>52479.899999999994</v>
      </c>
      <c r="Q79" s="647">
        <f t="shared" si="8"/>
        <v>-15.056244591866164</v>
      </c>
    </row>
    <row r="80" spans="1:17" ht="65.25" customHeight="1">
      <c r="A80" s="653">
        <v>76</v>
      </c>
      <c r="B80" s="639" t="s">
        <v>241</v>
      </c>
      <c r="C80" s="638" t="s">
        <v>170</v>
      </c>
      <c r="D80" s="650">
        <v>10</v>
      </c>
      <c r="E80" s="650" t="s">
        <v>255</v>
      </c>
      <c r="F80" s="649">
        <v>645</v>
      </c>
      <c r="G80" s="649">
        <f t="shared" si="11"/>
        <v>6450</v>
      </c>
      <c r="H80" s="649">
        <v>548.30999999999995</v>
      </c>
      <c r="I80" s="649">
        <f t="shared" si="9"/>
        <v>5483.0999999999995</v>
      </c>
      <c r="J80" s="649">
        <v>550</v>
      </c>
      <c r="K80" s="649">
        <f t="shared" si="10"/>
        <v>5500</v>
      </c>
      <c r="L80" s="648"/>
      <c r="M80" s="648"/>
      <c r="N80" s="648"/>
      <c r="O80" s="649">
        <v>548.30999999999995</v>
      </c>
      <c r="P80" s="649">
        <f t="shared" si="7"/>
        <v>5483.0999999999995</v>
      </c>
      <c r="Q80" s="647">
        <f t="shared" si="8"/>
        <v>-14.990697674418612</v>
      </c>
    </row>
    <row r="81" spans="1:17" ht="30" customHeight="1">
      <c r="A81" s="653">
        <v>77</v>
      </c>
      <c r="B81" s="652"/>
      <c r="C81" s="638" t="s">
        <v>80</v>
      </c>
      <c r="D81" s="650">
        <v>10</v>
      </c>
      <c r="E81" s="650" t="s">
        <v>255</v>
      </c>
      <c r="F81" s="649">
        <v>808</v>
      </c>
      <c r="G81" s="649">
        <f t="shared" si="11"/>
        <v>8080</v>
      </c>
      <c r="H81" s="649">
        <v>686.88</v>
      </c>
      <c r="I81" s="649">
        <f t="shared" si="9"/>
        <v>6868.8</v>
      </c>
      <c r="J81" s="649">
        <v>650</v>
      </c>
      <c r="K81" s="649">
        <f t="shared" si="10"/>
        <v>6500</v>
      </c>
      <c r="L81" s="648"/>
      <c r="M81" s="648"/>
      <c r="N81" s="648"/>
      <c r="O81" s="649">
        <v>686.88</v>
      </c>
      <c r="P81" s="649">
        <f t="shared" si="7"/>
        <v>6868.8</v>
      </c>
      <c r="Q81" s="647">
        <f t="shared" si="8"/>
        <v>-14.990099009900989</v>
      </c>
    </row>
    <row r="82" spans="1:17" ht="81" customHeight="1">
      <c r="A82" s="653">
        <v>78</v>
      </c>
      <c r="B82" s="652" t="s">
        <v>211</v>
      </c>
      <c r="C82" s="651" t="s">
        <v>505</v>
      </c>
      <c r="D82" s="650">
        <v>7</v>
      </c>
      <c r="E82" s="650" t="s">
        <v>255</v>
      </c>
      <c r="F82" s="649">
        <v>4650</v>
      </c>
      <c r="G82" s="649">
        <f t="shared" si="11"/>
        <v>32550</v>
      </c>
      <c r="H82" s="649">
        <v>3953</v>
      </c>
      <c r="I82" s="649">
        <f t="shared" si="9"/>
        <v>27671</v>
      </c>
      <c r="J82" s="649">
        <v>3500</v>
      </c>
      <c r="K82" s="649">
        <f t="shared" si="10"/>
        <v>24500</v>
      </c>
      <c r="L82" s="648"/>
      <c r="M82" s="648"/>
      <c r="N82" s="648"/>
      <c r="O82" s="649">
        <v>3953</v>
      </c>
      <c r="P82" s="649">
        <f t="shared" si="7"/>
        <v>27671</v>
      </c>
      <c r="Q82" s="647">
        <f t="shared" si="8"/>
        <v>-14.989247311827958</v>
      </c>
    </row>
    <row r="83" spans="1:17" ht="48.75" customHeight="1">
      <c r="A83" s="653">
        <v>79</v>
      </c>
      <c r="B83" s="652" t="s">
        <v>212</v>
      </c>
      <c r="C83" s="651" t="s">
        <v>275</v>
      </c>
      <c r="D83" s="650">
        <v>7</v>
      </c>
      <c r="E83" s="650" t="s">
        <v>255</v>
      </c>
      <c r="F83" s="649">
        <v>1500</v>
      </c>
      <c r="G83" s="649">
        <f t="shared" si="11"/>
        <v>10500</v>
      </c>
      <c r="H83" s="649">
        <v>1275.1500000000001</v>
      </c>
      <c r="I83" s="649">
        <f t="shared" si="9"/>
        <v>8926.0500000000011</v>
      </c>
      <c r="J83" s="649">
        <v>1500</v>
      </c>
      <c r="K83" s="649">
        <f t="shared" si="10"/>
        <v>10500</v>
      </c>
      <c r="L83" s="648"/>
      <c r="M83" s="648"/>
      <c r="N83" s="648"/>
      <c r="O83" s="649">
        <v>1275.1500000000001</v>
      </c>
      <c r="P83" s="649">
        <f t="shared" si="7"/>
        <v>8926.0500000000011</v>
      </c>
      <c r="Q83" s="647">
        <f t="shared" si="8"/>
        <v>-14.989999999999995</v>
      </c>
    </row>
    <row r="84" spans="1:17" ht="30" customHeight="1">
      <c r="A84" s="653">
        <v>80</v>
      </c>
      <c r="B84" s="652"/>
      <c r="C84" s="651" t="s">
        <v>276</v>
      </c>
      <c r="D84" s="650">
        <v>7</v>
      </c>
      <c r="E84" s="650" t="s">
        <v>255</v>
      </c>
      <c r="F84" s="649">
        <v>3000</v>
      </c>
      <c r="G84" s="649">
        <f t="shared" si="11"/>
        <v>21000</v>
      </c>
      <c r="H84" s="649">
        <v>2550.3000000000002</v>
      </c>
      <c r="I84" s="649">
        <f t="shared" si="9"/>
        <v>17852.100000000002</v>
      </c>
      <c r="J84" s="649">
        <v>3000</v>
      </c>
      <c r="K84" s="649">
        <f t="shared" si="10"/>
        <v>21000</v>
      </c>
      <c r="L84" s="648"/>
      <c r="M84" s="648"/>
      <c r="N84" s="648"/>
      <c r="O84" s="649">
        <v>2550.3000000000002</v>
      </c>
      <c r="P84" s="649">
        <f t="shared" si="7"/>
        <v>17852.100000000002</v>
      </c>
      <c r="Q84" s="647">
        <f t="shared" si="8"/>
        <v>-14.989999999999995</v>
      </c>
    </row>
    <row r="85" spans="1:17" ht="56.25">
      <c r="A85" s="653">
        <v>81</v>
      </c>
      <c r="B85" s="652" t="s">
        <v>213</v>
      </c>
      <c r="C85" s="651" t="s">
        <v>506</v>
      </c>
      <c r="D85" s="650">
        <v>7</v>
      </c>
      <c r="E85" s="650" t="s">
        <v>255</v>
      </c>
      <c r="F85" s="649">
        <v>750</v>
      </c>
      <c r="G85" s="649">
        <f t="shared" si="11"/>
        <v>5250</v>
      </c>
      <c r="H85" s="649">
        <v>637.57000000000005</v>
      </c>
      <c r="I85" s="649">
        <f t="shared" si="9"/>
        <v>4462.9900000000007</v>
      </c>
      <c r="J85" s="649">
        <v>700</v>
      </c>
      <c r="K85" s="649">
        <f t="shared" si="10"/>
        <v>4900</v>
      </c>
      <c r="L85" s="648"/>
      <c r="M85" s="648"/>
      <c r="N85" s="648"/>
      <c r="O85" s="649">
        <v>637.57000000000005</v>
      </c>
      <c r="P85" s="649">
        <f t="shared" si="7"/>
        <v>4462.9900000000007</v>
      </c>
      <c r="Q85" s="647">
        <f t="shared" si="8"/>
        <v>-14.990666666666661</v>
      </c>
    </row>
    <row r="86" spans="1:17" ht="64.5" customHeight="1">
      <c r="A86" s="653">
        <v>82</v>
      </c>
      <c r="B86" s="652" t="s">
        <v>238</v>
      </c>
      <c r="C86" s="651" t="s">
        <v>507</v>
      </c>
      <c r="D86" s="650">
        <v>385.2</v>
      </c>
      <c r="E86" s="650" t="s">
        <v>253</v>
      </c>
      <c r="F86" s="649">
        <v>153.85</v>
      </c>
      <c r="G86" s="649">
        <f>F86*D86</f>
        <v>59263.02</v>
      </c>
      <c r="H86" s="649">
        <v>130.78</v>
      </c>
      <c r="I86" s="649">
        <f t="shared" si="9"/>
        <v>50376.455999999998</v>
      </c>
      <c r="J86" s="649">
        <v>150</v>
      </c>
      <c r="K86" s="649">
        <f t="shared" si="10"/>
        <v>57780</v>
      </c>
      <c r="L86" s="648"/>
      <c r="M86" s="648"/>
      <c r="N86" s="648"/>
      <c r="O86" s="649">
        <v>130.78</v>
      </c>
      <c r="P86" s="649">
        <f t="shared" si="7"/>
        <v>50376.455999999998</v>
      </c>
      <c r="Q86" s="647">
        <f t="shared" si="8"/>
        <v>-14.995125121871949</v>
      </c>
    </row>
    <row r="87" spans="1:17" ht="77.25" customHeight="1">
      <c r="A87" s="653">
        <v>83</v>
      </c>
      <c r="B87" s="652">
        <v>532.1</v>
      </c>
      <c r="C87" s="651" t="s">
        <v>508</v>
      </c>
      <c r="D87" s="650">
        <v>4769.8999999999996</v>
      </c>
      <c r="E87" s="650" t="s">
        <v>254</v>
      </c>
      <c r="F87" s="649">
        <v>180</v>
      </c>
      <c r="G87" s="649">
        <f t="shared" si="11"/>
        <v>858581.99999999988</v>
      </c>
      <c r="H87" s="649">
        <v>153</v>
      </c>
      <c r="I87" s="649">
        <f t="shared" si="9"/>
        <v>729794.7</v>
      </c>
      <c r="J87" s="649">
        <v>120</v>
      </c>
      <c r="K87" s="649">
        <f t="shared" si="10"/>
        <v>572388</v>
      </c>
      <c r="L87" s="648"/>
      <c r="M87" s="648"/>
      <c r="N87" s="648"/>
      <c r="O87" s="649">
        <v>153</v>
      </c>
      <c r="P87" s="649">
        <f t="shared" si="7"/>
        <v>729794.7</v>
      </c>
      <c r="Q87" s="647">
        <f t="shared" si="8"/>
        <v>-15</v>
      </c>
    </row>
    <row r="88" spans="1:17" ht="37.5">
      <c r="A88" s="653">
        <v>84</v>
      </c>
      <c r="B88" s="652" t="s">
        <v>201</v>
      </c>
      <c r="C88" s="651" t="s">
        <v>67</v>
      </c>
      <c r="D88" s="650">
        <v>2</v>
      </c>
      <c r="E88" s="650" t="s">
        <v>255</v>
      </c>
      <c r="F88" s="649">
        <v>1070</v>
      </c>
      <c r="G88" s="649">
        <f t="shared" si="11"/>
        <v>2140</v>
      </c>
      <c r="H88" s="649">
        <v>909.6</v>
      </c>
      <c r="I88" s="649">
        <f t="shared" si="9"/>
        <v>1819.2</v>
      </c>
      <c r="J88" s="649">
        <v>1000</v>
      </c>
      <c r="K88" s="649">
        <f t="shared" si="10"/>
        <v>2000</v>
      </c>
      <c r="L88" s="648"/>
      <c r="M88" s="648"/>
      <c r="N88" s="648"/>
      <c r="O88" s="649">
        <v>909.6</v>
      </c>
      <c r="P88" s="649">
        <f t="shared" si="7"/>
        <v>1819.2</v>
      </c>
      <c r="Q88" s="647">
        <f t="shared" si="8"/>
        <v>-14.990654205607473</v>
      </c>
    </row>
    <row r="89" spans="1:17" ht="75">
      <c r="A89" s="653">
        <v>85</v>
      </c>
      <c r="B89" s="652" t="s">
        <v>198</v>
      </c>
      <c r="C89" s="637" t="s">
        <v>509</v>
      </c>
      <c r="D89" s="650">
        <v>2</v>
      </c>
      <c r="E89" s="650" t="s">
        <v>255</v>
      </c>
      <c r="F89" s="649">
        <v>55400</v>
      </c>
      <c r="G89" s="649">
        <f t="shared" si="11"/>
        <v>110800</v>
      </c>
      <c r="H89" s="649">
        <v>47095.54</v>
      </c>
      <c r="I89" s="649">
        <f t="shared" si="9"/>
        <v>94191.08</v>
      </c>
      <c r="J89" s="649">
        <v>50000</v>
      </c>
      <c r="K89" s="649">
        <f t="shared" si="10"/>
        <v>100000</v>
      </c>
      <c r="L89" s="648"/>
      <c r="M89" s="648"/>
      <c r="N89" s="648"/>
      <c r="O89" s="649">
        <v>47095.54</v>
      </c>
      <c r="P89" s="649">
        <f t="shared" si="7"/>
        <v>94191.08</v>
      </c>
      <c r="Q89" s="647">
        <f t="shared" si="8"/>
        <v>-14.989999999999998</v>
      </c>
    </row>
    <row r="90" spans="1:17" ht="56.25">
      <c r="A90" s="653">
        <v>86</v>
      </c>
      <c r="B90" s="652" t="s">
        <v>199</v>
      </c>
      <c r="C90" s="651" t="s">
        <v>510</v>
      </c>
      <c r="D90" s="650">
        <v>9</v>
      </c>
      <c r="E90" s="650" t="s">
        <v>255</v>
      </c>
      <c r="F90" s="649">
        <v>4855</v>
      </c>
      <c r="G90" s="649">
        <f t="shared" si="11"/>
        <v>43695</v>
      </c>
      <c r="H90" s="649">
        <v>4127.2299999999996</v>
      </c>
      <c r="I90" s="649">
        <f t="shared" si="9"/>
        <v>37145.069999999992</v>
      </c>
      <c r="J90" s="649">
        <v>4500</v>
      </c>
      <c r="K90" s="649">
        <f t="shared" si="10"/>
        <v>40500</v>
      </c>
      <c r="L90" s="648"/>
      <c r="M90" s="648"/>
      <c r="N90" s="648"/>
      <c r="O90" s="649">
        <v>4127.2299999999996</v>
      </c>
      <c r="P90" s="649">
        <f t="shared" si="7"/>
        <v>37145.069999999992</v>
      </c>
      <c r="Q90" s="647">
        <f t="shared" si="8"/>
        <v>-14.990113285272924</v>
      </c>
    </row>
    <row r="91" spans="1:17" ht="56.25">
      <c r="A91" s="653">
        <v>87</v>
      </c>
      <c r="B91" s="652" t="s">
        <v>200</v>
      </c>
      <c r="C91" s="651" t="s">
        <v>66</v>
      </c>
      <c r="D91" s="650">
        <v>40.5</v>
      </c>
      <c r="E91" s="650" t="s">
        <v>256</v>
      </c>
      <c r="F91" s="649">
        <v>924</v>
      </c>
      <c r="G91" s="649">
        <f t="shared" si="11"/>
        <v>37422</v>
      </c>
      <c r="H91" s="649">
        <v>785.49</v>
      </c>
      <c r="I91" s="649">
        <f t="shared" si="9"/>
        <v>31812.345000000001</v>
      </c>
      <c r="J91" s="649">
        <v>850</v>
      </c>
      <c r="K91" s="649">
        <f t="shared" si="10"/>
        <v>34425</v>
      </c>
      <c r="L91" s="648"/>
      <c r="M91" s="648"/>
      <c r="N91" s="648"/>
      <c r="O91" s="649">
        <v>785.49</v>
      </c>
      <c r="P91" s="649">
        <f t="shared" si="7"/>
        <v>31812.345000000001</v>
      </c>
      <c r="Q91" s="647">
        <f t="shared" si="8"/>
        <v>-14.99025974025974</v>
      </c>
    </row>
    <row r="92" spans="1:17" ht="64.5" customHeight="1">
      <c r="A92" s="653">
        <v>88</v>
      </c>
      <c r="B92" s="652" t="s">
        <v>247</v>
      </c>
      <c r="C92" s="651" t="s">
        <v>511</v>
      </c>
      <c r="D92" s="650">
        <v>1</v>
      </c>
      <c r="E92" s="650" t="s">
        <v>144</v>
      </c>
      <c r="F92" s="649">
        <v>10051.1</v>
      </c>
      <c r="G92" s="649">
        <f t="shared" si="11"/>
        <v>10051.1</v>
      </c>
      <c r="H92" s="649">
        <v>8544.44</v>
      </c>
      <c r="I92" s="649">
        <f t="shared" si="9"/>
        <v>8544.44</v>
      </c>
      <c r="J92" s="649">
        <v>10000</v>
      </c>
      <c r="K92" s="649">
        <f t="shared" si="10"/>
        <v>10000</v>
      </c>
      <c r="L92" s="648"/>
      <c r="M92" s="648"/>
      <c r="N92" s="648"/>
      <c r="O92" s="649">
        <v>8544.44</v>
      </c>
      <c r="P92" s="649">
        <f t="shared" si="7"/>
        <v>8544.44</v>
      </c>
      <c r="Q92" s="647">
        <f t="shared" si="8"/>
        <v>-14.990001094407576</v>
      </c>
    </row>
    <row r="93" spans="1:17" ht="60.75" customHeight="1">
      <c r="A93" s="653">
        <v>89</v>
      </c>
      <c r="B93" s="652" t="s">
        <v>248</v>
      </c>
      <c r="C93" s="651" t="s">
        <v>512</v>
      </c>
      <c r="D93" s="650">
        <v>1</v>
      </c>
      <c r="E93" s="650" t="s">
        <v>255</v>
      </c>
      <c r="F93" s="649">
        <v>14095</v>
      </c>
      <c r="G93" s="649">
        <f t="shared" si="11"/>
        <v>14095</v>
      </c>
      <c r="H93" s="649">
        <v>11982.15</v>
      </c>
      <c r="I93" s="649">
        <f t="shared" si="9"/>
        <v>11982.15</v>
      </c>
      <c r="J93" s="649">
        <v>12000</v>
      </c>
      <c r="K93" s="649">
        <f t="shared" si="10"/>
        <v>12000</v>
      </c>
      <c r="L93" s="648"/>
      <c r="M93" s="648"/>
      <c r="N93" s="648"/>
      <c r="O93" s="649">
        <v>11982.15</v>
      </c>
      <c r="P93" s="649">
        <f t="shared" si="7"/>
        <v>11982.15</v>
      </c>
      <c r="Q93" s="647">
        <f t="shared" si="8"/>
        <v>-14.99006739978716</v>
      </c>
    </row>
    <row r="94" spans="1:17" ht="56.25">
      <c r="A94" s="653">
        <v>90</v>
      </c>
      <c r="B94" s="652" t="s">
        <v>277</v>
      </c>
      <c r="C94" s="643" t="s">
        <v>513</v>
      </c>
      <c r="D94" s="650">
        <v>25</v>
      </c>
      <c r="E94" s="650" t="s">
        <v>256</v>
      </c>
      <c r="F94" s="649">
        <v>125</v>
      </c>
      <c r="G94" s="649">
        <f t="shared" si="11"/>
        <v>3125</v>
      </c>
      <c r="H94" s="649">
        <v>106.26</v>
      </c>
      <c r="I94" s="649">
        <f t="shared" si="9"/>
        <v>2656.5</v>
      </c>
      <c r="J94" s="649">
        <v>120</v>
      </c>
      <c r="K94" s="649">
        <f t="shared" si="10"/>
        <v>3000</v>
      </c>
      <c r="L94" s="648"/>
      <c r="M94" s="648"/>
      <c r="N94" s="648"/>
      <c r="O94" s="649">
        <v>106.26</v>
      </c>
      <c r="P94" s="649">
        <f t="shared" si="7"/>
        <v>2656.5</v>
      </c>
      <c r="Q94" s="647">
        <f t="shared" si="8"/>
        <v>-14.991999999999997</v>
      </c>
    </row>
    <row r="95" spans="1:17" ht="60" customHeight="1">
      <c r="A95" s="653">
        <v>91</v>
      </c>
      <c r="B95" s="652">
        <v>741.1</v>
      </c>
      <c r="C95" s="651" t="s">
        <v>514</v>
      </c>
      <c r="D95" s="650">
        <v>5</v>
      </c>
      <c r="E95" s="650" t="s">
        <v>255</v>
      </c>
      <c r="F95" s="649">
        <v>3173</v>
      </c>
      <c r="G95" s="649">
        <f t="shared" si="11"/>
        <v>15865</v>
      </c>
      <c r="H95" s="649">
        <v>2697.36</v>
      </c>
      <c r="I95" s="649">
        <f t="shared" si="9"/>
        <v>13486.800000000001</v>
      </c>
      <c r="J95" s="649">
        <v>2800</v>
      </c>
      <c r="K95" s="649">
        <f t="shared" si="10"/>
        <v>14000</v>
      </c>
      <c r="L95" s="648"/>
      <c r="M95" s="648"/>
      <c r="N95" s="648"/>
      <c r="O95" s="649">
        <v>2697.36</v>
      </c>
      <c r="P95" s="649">
        <f t="shared" si="7"/>
        <v>13486.800000000001</v>
      </c>
      <c r="Q95" s="647">
        <f t="shared" si="8"/>
        <v>-14.990230066183418</v>
      </c>
    </row>
    <row r="96" spans="1:17" ht="79.5" customHeight="1">
      <c r="A96" s="653">
        <v>92</v>
      </c>
      <c r="B96" s="652" t="s">
        <v>197</v>
      </c>
      <c r="C96" s="638" t="s">
        <v>515</v>
      </c>
      <c r="D96" s="650">
        <v>9</v>
      </c>
      <c r="E96" s="650" t="s">
        <v>255</v>
      </c>
      <c r="F96" s="649">
        <v>1879</v>
      </c>
      <c r="G96" s="649">
        <f t="shared" si="11"/>
        <v>16911</v>
      </c>
      <c r="H96" s="649">
        <v>1597.33</v>
      </c>
      <c r="I96" s="649">
        <f t="shared" si="9"/>
        <v>14375.97</v>
      </c>
      <c r="J96" s="649">
        <v>1200</v>
      </c>
      <c r="K96" s="649">
        <f t="shared" si="10"/>
        <v>10800</v>
      </c>
      <c r="L96" s="648"/>
      <c r="M96" s="648"/>
      <c r="N96" s="648"/>
      <c r="O96" s="649">
        <v>1597.33</v>
      </c>
      <c r="P96" s="649">
        <f t="shared" si="7"/>
        <v>14375.97</v>
      </c>
      <c r="Q96" s="647">
        <f t="shared" si="8"/>
        <v>-14.990420436402346</v>
      </c>
    </row>
    <row r="97" spans="1:17" ht="44.25" customHeight="1">
      <c r="A97" s="653">
        <v>93</v>
      </c>
      <c r="B97" s="652">
        <v>741.2</v>
      </c>
      <c r="C97" s="651" t="s">
        <v>278</v>
      </c>
      <c r="D97" s="650">
        <v>5</v>
      </c>
      <c r="E97" s="650" t="s">
        <v>255</v>
      </c>
      <c r="F97" s="649">
        <v>1617</v>
      </c>
      <c r="G97" s="649">
        <f t="shared" si="11"/>
        <v>8085</v>
      </c>
      <c r="H97" s="649">
        <v>1374.61</v>
      </c>
      <c r="I97" s="649">
        <f t="shared" si="9"/>
        <v>6873.0499999999993</v>
      </c>
      <c r="J97" s="649">
        <v>1350</v>
      </c>
      <c r="K97" s="649">
        <f t="shared" si="10"/>
        <v>6750</v>
      </c>
      <c r="L97" s="648"/>
      <c r="M97" s="648"/>
      <c r="N97" s="648"/>
      <c r="O97" s="649">
        <v>1374.61</v>
      </c>
      <c r="P97" s="649">
        <f t="shared" si="7"/>
        <v>6873.0499999999993</v>
      </c>
      <c r="Q97" s="647">
        <f t="shared" si="8"/>
        <v>-14.990105132962281</v>
      </c>
    </row>
    <row r="98" spans="1:17" ht="30" customHeight="1">
      <c r="A98" s="653">
        <v>94</v>
      </c>
      <c r="B98" s="652"/>
      <c r="C98" s="651" t="s">
        <v>516</v>
      </c>
      <c r="D98" s="650">
        <v>5</v>
      </c>
      <c r="E98" s="650" t="s">
        <v>255</v>
      </c>
      <c r="F98" s="649">
        <v>511</v>
      </c>
      <c r="G98" s="649">
        <f t="shared" si="11"/>
        <v>2555</v>
      </c>
      <c r="H98" s="649">
        <v>434.4</v>
      </c>
      <c r="I98" s="649">
        <f t="shared" si="9"/>
        <v>2172</v>
      </c>
      <c r="J98" s="649">
        <v>450</v>
      </c>
      <c r="K98" s="649">
        <f t="shared" si="10"/>
        <v>2250</v>
      </c>
      <c r="L98" s="648"/>
      <c r="M98" s="648"/>
      <c r="N98" s="648"/>
      <c r="O98" s="649">
        <v>434.4</v>
      </c>
      <c r="P98" s="649">
        <f t="shared" si="7"/>
        <v>2172</v>
      </c>
      <c r="Q98" s="647">
        <f t="shared" si="8"/>
        <v>-14.990215264187873</v>
      </c>
    </row>
    <row r="99" spans="1:17" ht="37.5">
      <c r="A99" s="653">
        <v>95</v>
      </c>
      <c r="B99" s="652"/>
      <c r="C99" s="651" t="s">
        <v>280</v>
      </c>
      <c r="D99" s="650">
        <v>12</v>
      </c>
      <c r="E99" s="650" t="s">
        <v>255</v>
      </c>
      <c r="F99" s="649">
        <v>173</v>
      </c>
      <c r="G99" s="649">
        <f t="shared" si="11"/>
        <v>2076</v>
      </c>
      <c r="H99" s="649">
        <v>147.06</v>
      </c>
      <c r="I99" s="649">
        <f t="shared" si="9"/>
        <v>1764.72</v>
      </c>
      <c r="J99" s="649">
        <v>120</v>
      </c>
      <c r="K99" s="649">
        <f t="shared" si="10"/>
        <v>1440</v>
      </c>
      <c r="L99" s="648"/>
      <c r="M99" s="648"/>
      <c r="N99" s="648"/>
      <c r="O99" s="649">
        <v>147.06</v>
      </c>
      <c r="P99" s="649">
        <f t="shared" si="7"/>
        <v>1764.72</v>
      </c>
      <c r="Q99" s="647">
        <f t="shared" si="8"/>
        <v>-14.994219653179188</v>
      </c>
    </row>
    <row r="100" spans="1:17" ht="56.25">
      <c r="A100" s="653">
        <v>96</v>
      </c>
      <c r="B100" s="652" t="s">
        <v>208</v>
      </c>
      <c r="C100" s="651" t="s">
        <v>176</v>
      </c>
      <c r="D100" s="650">
        <v>44.2</v>
      </c>
      <c r="E100" s="650" t="s">
        <v>254</v>
      </c>
      <c r="F100" s="649">
        <v>7126</v>
      </c>
      <c r="G100" s="649">
        <f t="shared" si="11"/>
        <v>314969.2</v>
      </c>
      <c r="H100" s="649">
        <v>6057.81</v>
      </c>
      <c r="I100" s="649">
        <f t="shared" si="9"/>
        <v>267755.20200000005</v>
      </c>
      <c r="J100" s="649">
        <v>6000</v>
      </c>
      <c r="K100" s="649">
        <f t="shared" si="10"/>
        <v>265200</v>
      </c>
      <c r="L100" s="648"/>
      <c r="M100" s="648"/>
      <c r="N100" s="648"/>
      <c r="O100" s="649">
        <v>6057.81</v>
      </c>
      <c r="P100" s="649">
        <f t="shared" si="7"/>
        <v>267755.20200000005</v>
      </c>
      <c r="Q100" s="647">
        <f t="shared" si="8"/>
        <v>-14.990036486107208</v>
      </c>
    </row>
    <row r="101" spans="1:17" ht="43.5" customHeight="1">
      <c r="A101" s="653">
        <v>97</v>
      </c>
      <c r="B101" s="652" t="s">
        <v>209</v>
      </c>
      <c r="C101" s="651" t="s">
        <v>177</v>
      </c>
      <c r="D101" s="650">
        <v>7.2</v>
      </c>
      <c r="E101" s="650" t="s">
        <v>254</v>
      </c>
      <c r="F101" s="649">
        <v>7720</v>
      </c>
      <c r="G101" s="649">
        <f t="shared" si="11"/>
        <v>55584</v>
      </c>
      <c r="H101" s="649">
        <v>6562.77</v>
      </c>
      <c r="I101" s="649">
        <f t="shared" si="9"/>
        <v>47251.944000000003</v>
      </c>
      <c r="J101" s="649">
        <v>6000</v>
      </c>
      <c r="K101" s="649">
        <f t="shared" si="10"/>
        <v>43200</v>
      </c>
      <c r="L101" s="648"/>
      <c r="M101" s="648"/>
      <c r="N101" s="648"/>
      <c r="O101" s="649">
        <v>6562.77</v>
      </c>
      <c r="P101" s="649">
        <f t="shared" ref="P101:P132" si="12">O101*D101</f>
        <v>47251.944000000003</v>
      </c>
      <c r="Q101" s="647">
        <f t="shared" si="8"/>
        <v>-14.990025906735745</v>
      </c>
    </row>
    <row r="102" spans="1:17" ht="84" customHeight="1">
      <c r="A102" s="653">
        <v>98</v>
      </c>
      <c r="B102" s="652" t="s">
        <v>207</v>
      </c>
      <c r="C102" s="643" t="s">
        <v>86</v>
      </c>
      <c r="D102" s="650">
        <v>600</v>
      </c>
      <c r="E102" s="650" t="s">
        <v>254</v>
      </c>
      <c r="F102" s="649">
        <v>510</v>
      </c>
      <c r="G102" s="649">
        <f t="shared" si="11"/>
        <v>306000</v>
      </c>
      <c r="H102" s="649">
        <v>433.55</v>
      </c>
      <c r="I102" s="649">
        <f t="shared" si="9"/>
        <v>260130</v>
      </c>
      <c r="J102" s="649">
        <v>500</v>
      </c>
      <c r="K102" s="649">
        <f t="shared" si="10"/>
        <v>300000</v>
      </c>
      <c r="L102" s="648"/>
      <c r="M102" s="648"/>
      <c r="N102" s="648"/>
      <c r="O102" s="649">
        <v>433.55</v>
      </c>
      <c r="P102" s="649">
        <f t="shared" si="12"/>
        <v>260130</v>
      </c>
      <c r="Q102" s="647">
        <f t="shared" si="8"/>
        <v>-14.990196078431369</v>
      </c>
    </row>
    <row r="103" spans="1:17" ht="62.25" customHeight="1">
      <c r="A103" s="653">
        <v>99</v>
      </c>
      <c r="B103" s="652" t="s">
        <v>236</v>
      </c>
      <c r="C103" s="651" t="s">
        <v>425</v>
      </c>
      <c r="D103" s="650">
        <v>562.20000000000005</v>
      </c>
      <c r="E103" s="650" t="s">
        <v>254</v>
      </c>
      <c r="F103" s="649">
        <v>1550</v>
      </c>
      <c r="G103" s="649">
        <f t="shared" si="11"/>
        <v>871410.00000000012</v>
      </c>
      <c r="H103" s="649">
        <v>1317.65</v>
      </c>
      <c r="I103" s="649">
        <f t="shared" si="9"/>
        <v>740782.83000000007</v>
      </c>
      <c r="J103" s="649">
        <v>1200</v>
      </c>
      <c r="K103" s="649">
        <f t="shared" si="10"/>
        <v>674640</v>
      </c>
      <c r="L103" s="648"/>
      <c r="M103" s="648"/>
      <c r="N103" s="648"/>
      <c r="O103" s="649">
        <v>1317.65</v>
      </c>
      <c r="P103" s="649">
        <f t="shared" si="12"/>
        <v>740782.83000000007</v>
      </c>
      <c r="Q103" s="647">
        <f t="shared" si="8"/>
        <v>-14.990322580645154</v>
      </c>
    </row>
    <row r="104" spans="1:17" ht="56.25">
      <c r="A104" s="653">
        <v>100</v>
      </c>
      <c r="B104" s="652" t="s">
        <v>202</v>
      </c>
      <c r="C104" s="651" t="s">
        <v>517</v>
      </c>
      <c r="D104" s="650">
        <v>200</v>
      </c>
      <c r="E104" s="650" t="s">
        <v>519</v>
      </c>
      <c r="F104" s="649">
        <v>1450</v>
      </c>
      <c r="G104" s="649">
        <f t="shared" si="11"/>
        <v>290000</v>
      </c>
      <c r="H104" s="649">
        <v>1232.6400000000001</v>
      </c>
      <c r="I104" s="649">
        <f t="shared" si="9"/>
        <v>246528.00000000003</v>
      </c>
      <c r="J104" s="649">
        <v>1250</v>
      </c>
      <c r="K104" s="649">
        <f t="shared" si="10"/>
        <v>250000</v>
      </c>
      <c r="L104" s="648"/>
      <c r="M104" s="648"/>
      <c r="N104" s="648"/>
      <c r="O104" s="649">
        <v>1232.6400000000001</v>
      </c>
      <c r="P104" s="649">
        <f t="shared" si="12"/>
        <v>246528.00000000003</v>
      </c>
      <c r="Q104" s="647">
        <f t="shared" si="8"/>
        <v>-14.990344827586199</v>
      </c>
    </row>
    <row r="105" spans="1:17" ht="60.75" customHeight="1">
      <c r="A105" s="653">
        <v>101</v>
      </c>
      <c r="B105" s="652" t="s">
        <v>240</v>
      </c>
      <c r="C105" s="651" t="s">
        <v>518</v>
      </c>
      <c r="D105" s="650">
        <v>10</v>
      </c>
      <c r="E105" s="650" t="s">
        <v>257</v>
      </c>
      <c r="F105" s="649">
        <v>5000</v>
      </c>
      <c r="G105" s="649">
        <f t="shared" si="11"/>
        <v>50000</v>
      </c>
      <c r="H105" s="649">
        <v>4050</v>
      </c>
      <c r="I105" s="649">
        <f t="shared" si="9"/>
        <v>40500</v>
      </c>
      <c r="J105" s="649">
        <v>500</v>
      </c>
      <c r="K105" s="649">
        <f t="shared" si="10"/>
        <v>5000</v>
      </c>
      <c r="L105" s="648"/>
      <c r="M105" s="648"/>
      <c r="N105" s="648"/>
      <c r="O105" s="649">
        <v>4050</v>
      </c>
      <c r="P105" s="649">
        <f t="shared" si="12"/>
        <v>40500</v>
      </c>
      <c r="Q105" s="647">
        <f t="shared" si="8"/>
        <v>-19</v>
      </c>
    </row>
    <row r="106" spans="1:17" ht="39.950000000000003" customHeight="1">
      <c r="A106" s="648"/>
      <c r="B106" s="648"/>
      <c r="C106" s="636" t="s">
        <v>431</v>
      </c>
      <c r="D106" s="648"/>
      <c r="E106" s="635"/>
      <c r="F106" s="648"/>
      <c r="G106" s="634">
        <f>SUM(G5:G105)</f>
        <v>15806080.580499997</v>
      </c>
      <c r="H106" s="633"/>
      <c r="I106" s="634">
        <f>SUM(I5:I105)</f>
        <v>13441228.692850005</v>
      </c>
      <c r="J106" s="633"/>
      <c r="K106" s="632">
        <f>SUM(K5:K105)</f>
        <v>13437924.25</v>
      </c>
      <c r="L106" s="648"/>
      <c r="M106" s="648"/>
      <c r="N106" s="648"/>
      <c r="O106" s="648"/>
      <c r="P106" s="634">
        <f>SUM(P5:P105)</f>
        <v>13441228.692850005</v>
      </c>
      <c r="Q106" s="648"/>
    </row>
    <row r="107" spans="1:17" ht="39.950000000000003" customHeight="1">
      <c r="A107" s="648"/>
      <c r="B107" s="648"/>
      <c r="C107" s="656" t="s">
        <v>111</v>
      </c>
      <c r="D107" s="631"/>
      <c r="E107" s="630"/>
      <c r="F107" s="629"/>
      <c r="G107" s="629">
        <f>G106*12%</f>
        <v>1896729.6696599997</v>
      </c>
      <c r="H107" s="629"/>
      <c r="I107" s="629">
        <f>I106*12%</f>
        <v>1612947.4431420006</v>
      </c>
      <c r="J107" s="629"/>
      <c r="K107" s="629">
        <f>K106*12%</f>
        <v>1612550.91</v>
      </c>
      <c r="L107" s="648"/>
      <c r="M107" s="648"/>
      <c r="N107" s="648"/>
      <c r="O107" s="648"/>
      <c r="P107" s="629">
        <f>P106*12%</f>
        <v>1612947.4431420006</v>
      </c>
      <c r="Q107" s="648"/>
    </row>
    <row r="108" spans="1:17" ht="39.950000000000003" customHeight="1">
      <c r="A108" s="648"/>
      <c r="B108" s="648"/>
      <c r="C108" s="656" t="s">
        <v>575</v>
      </c>
      <c r="D108" s="631"/>
      <c r="E108" s="630"/>
      <c r="F108" s="629"/>
      <c r="G108" s="628">
        <f>SUM(G106:G107)</f>
        <v>17702810.250159997</v>
      </c>
      <c r="H108" s="629"/>
      <c r="I108" s="628">
        <f>SUM(I106:I107)</f>
        <v>15054176.135992005</v>
      </c>
      <c r="J108" s="629"/>
      <c r="K108" s="628">
        <f>SUM(K106:K107)</f>
        <v>15050475.16</v>
      </c>
      <c r="L108" s="648"/>
      <c r="M108" s="648"/>
      <c r="N108" s="648"/>
      <c r="O108" s="648"/>
      <c r="P108" s="628">
        <f>SUM(P106:P107)</f>
        <v>15054176.135992005</v>
      </c>
      <c r="Q108" s="648"/>
    </row>
    <row r="109" spans="1:17" ht="39.950000000000003" customHeight="1">
      <c r="A109" s="648"/>
      <c r="B109" s="648"/>
      <c r="C109" s="656" t="s">
        <v>576</v>
      </c>
      <c r="D109" s="631"/>
      <c r="E109" s="630"/>
      <c r="F109" s="629"/>
      <c r="G109" s="629"/>
      <c r="H109" s="629"/>
      <c r="I109" s="628">
        <f>I108-G108</f>
        <v>-2648634.114167992</v>
      </c>
      <c r="J109" s="629"/>
      <c r="K109" s="628">
        <f>K108-G108</f>
        <v>-2652335.0901599973</v>
      </c>
      <c r="L109" s="648"/>
      <c r="M109" s="648"/>
      <c r="N109" s="648"/>
      <c r="O109" s="648"/>
      <c r="P109" s="628">
        <f>P108-G108</f>
        <v>-2648634.114167992</v>
      </c>
      <c r="Q109" s="648"/>
    </row>
    <row r="110" spans="1:17" ht="39.950000000000003" customHeight="1">
      <c r="A110" s="648"/>
      <c r="B110" s="648"/>
      <c r="C110" s="627" t="s">
        <v>577</v>
      </c>
      <c r="D110" s="626"/>
      <c r="E110" s="625"/>
      <c r="F110" s="624"/>
      <c r="G110" s="629"/>
      <c r="H110" s="629"/>
      <c r="I110" s="628">
        <f>I109/G108*100</f>
        <v>-14.961659062826218</v>
      </c>
      <c r="J110" s="629"/>
      <c r="K110" s="628">
        <f>K109/G108*100</f>
        <v>-14.982565212413244</v>
      </c>
      <c r="L110" s="648"/>
      <c r="M110" s="648"/>
      <c r="N110" s="648"/>
      <c r="O110" s="648"/>
      <c r="P110" s="628">
        <f>P109/G108*100</f>
        <v>-14.961659062826218</v>
      </c>
      <c r="Q110" s="648"/>
    </row>
    <row r="113" spans="9:9">
      <c r="I113" s="538">
        <f>I108-K108</f>
        <v>3700.9759920053184</v>
      </c>
    </row>
  </sheetData>
  <mergeCells count="13">
    <mergeCell ref="A1:Q1"/>
    <mergeCell ref="A2:Q2"/>
    <mergeCell ref="O3:P3"/>
    <mergeCell ref="Q3:Q4"/>
    <mergeCell ref="L3:N3"/>
    <mergeCell ref="A3:A4"/>
    <mergeCell ref="B3:B4"/>
    <mergeCell ref="C3:C4"/>
    <mergeCell ref="D3:D4"/>
    <mergeCell ref="E3:E4"/>
    <mergeCell ref="F3:G3"/>
    <mergeCell ref="H3:I3"/>
    <mergeCell ref="J3:K3"/>
  </mergeCells>
  <printOptions horizontalCentered="1"/>
  <pageMargins left="0.43307086614173229" right="0.43307086614173229" top="0.6692913385826772" bottom="0.55118110236220474" header="0.31496062992125984" footer="0.31496062992125984"/>
  <pageSetup paperSize="8" scale="90" orientation="landscape" verticalDpi="0" r:id="rId1"/>
  <headerFooter>
    <oddHeader>&amp;LRenovation Head Qtrs Lutheral Garden&amp;RPage &amp;P</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21</vt:i4>
      </vt:variant>
    </vt:vector>
  </HeadingPairs>
  <TitlesOfParts>
    <vt:vector size="33" baseType="lpstr">
      <vt:lpstr>Abstract</vt:lpstr>
      <vt:lpstr>Abstract (2)</vt:lpstr>
      <vt:lpstr>New Com Abst</vt:lpstr>
      <vt:lpstr>codng</vt:lpstr>
      <vt:lpstr>Abstract (3)</vt:lpstr>
      <vt:lpstr>Annex Q</vt:lpstr>
      <vt:lpstr>Data 2022-23</vt:lpstr>
      <vt:lpstr>New Com Abst (2022-23)</vt:lpstr>
      <vt:lpstr>CS 2021-22</vt:lpstr>
      <vt:lpstr>CS 2022-23</vt:lpstr>
      <vt:lpstr>Ann-A</vt:lpstr>
      <vt:lpstr>CS 2022-23 (2)</vt:lpstr>
      <vt:lpstr>Abstract!Print_Area</vt:lpstr>
      <vt:lpstr>'Abstract (2)'!Print_Area</vt:lpstr>
      <vt:lpstr>'Abstract (3)'!Print_Area</vt:lpstr>
      <vt:lpstr>'Ann-A'!Print_Area</vt:lpstr>
      <vt:lpstr>'CS 2021-22'!Print_Area</vt:lpstr>
      <vt:lpstr>'CS 2022-23'!Print_Area</vt:lpstr>
      <vt:lpstr>'CS 2022-23 (2)'!Print_Area</vt:lpstr>
      <vt:lpstr>'Data 2022-23'!Print_Area</vt:lpstr>
      <vt:lpstr>'New Com Abst'!Print_Area</vt:lpstr>
      <vt:lpstr>'New Com Abst (2022-23)'!Print_Area</vt:lpstr>
      <vt:lpstr>Abstract!Print_Titles</vt:lpstr>
      <vt:lpstr>'Abstract (2)'!Print_Titles</vt:lpstr>
      <vt:lpstr>'Abstract (3)'!Print_Titles</vt:lpstr>
      <vt:lpstr>'Ann-A'!Print_Titles</vt:lpstr>
      <vt:lpstr>'Annex Q'!Print_Titles</vt:lpstr>
      <vt:lpstr>codng!Print_Titles</vt:lpstr>
      <vt:lpstr>'CS 2021-22'!Print_Titles</vt:lpstr>
      <vt:lpstr>'CS 2022-23'!Print_Titles</vt:lpstr>
      <vt:lpstr>'CS 2022-23 (2)'!Print_Titles</vt:lpstr>
      <vt:lpstr>'New Com Abst'!Print_Titles</vt:lpstr>
      <vt:lpstr>'New Com Abst (2022-23)'!Print_Titles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seplg2</dc:creator>
  <cp:lastModifiedBy>sedb1</cp:lastModifiedBy>
  <cp:lastPrinted>2022-08-26T05:52:04Z</cp:lastPrinted>
  <dcterms:created xsi:type="dcterms:W3CDTF">2010-07-22T19:38:17Z</dcterms:created>
  <dcterms:modified xsi:type="dcterms:W3CDTF">2022-09-10T05:30:17Z</dcterms:modified>
</cp:coreProperties>
</file>