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Abs" sheetId="2" r:id="rId1"/>
    <sheet name="Det" sheetId="1" r:id="rId2"/>
    <sheet name="Sheet3" sheetId="3" r:id="rId3"/>
    <sheet name="Sheet1" sheetId="4" r:id="rId4"/>
  </sheets>
  <definedNames>
    <definedName name="_xlnm.Print_Area" localSheetId="0">Abs!$A:$F</definedName>
    <definedName name="_xlnm.Print_Area" localSheetId="1">Det!$A$1:$I$340</definedName>
    <definedName name="_xlnm.Print_Titles" localSheetId="0">Abs!$5:$5</definedName>
    <definedName name="_xlnm.Print_Titles" localSheetId="1">Det!$5:$5</definedName>
  </definedNames>
  <calcPr calcId="152511"/>
</workbook>
</file>

<file path=xl/calcChain.xml><?xml version="1.0" encoding="utf-8"?>
<calcChain xmlns="http://schemas.openxmlformats.org/spreadsheetml/2006/main">
  <c r="H100" i="1" l="1"/>
  <c r="B25" i="2"/>
  <c r="H96" i="1"/>
  <c r="B12" i="2"/>
  <c r="G19" i="2"/>
  <c r="D13" i="2" l="1"/>
  <c r="D17" i="2"/>
  <c r="H50" i="1"/>
  <c r="H51" i="1" s="1"/>
  <c r="B17" i="2" s="1"/>
  <c r="G17" i="2" s="1"/>
  <c r="D24" i="2"/>
  <c r="H91" i="1"/>
  <c r="H92" i="1" s="1"/>
  <c r="B24" i="2" s="1"/>
  <c r="G24" i="2" s="1"/>
  <c r="H214" i="1"/>
  <c r="H213" i="1"/>
  <c r="H212" i="1"/>
  <c r="H211" i="1"/>
  <c r="H210" i="1"/>
  <c r="H209" i="1"/>
  <c r="H208" i="1"/>
  <c r="H190" i="1"/>
  <c r="H38" i="1"/>
  <c r="H33" i="1"/>
  <c r="H34" i="1"/>
  <c r="H30" i="1"/>
  <c r="H31" i="1" s="1"/>
  <c r="B13" i="2" s="1"/>
  <c r="G13" i="2" s="1"/>
  <c r="F24" i="2" l="1"/>
  <c r="F13" i="2"/>
  <c r="F17" i="2"/>
  <c r="F947" i="3" l="1"/>
  <c r="F948" i="3"/>
  <c r="F949" i="3"/>
  <c r="F950" i="3"/>
  <c r="F952" i="3" l="1"/>
  <c r="D69" i="2" s="1"/>
  <c r="F942" i="3"/>
  <c r="F944" i="3" s="1"/>
  <c r="F135" i="3"/>
  <c r="F136" i="3"/>
  <c r="F137" i="3"/>
  <c r="F138" i="3"/>
  <c r="F139" i="3"/>
  <c r="F140" i="3"/>
  <c r="F141" i="3" l="1"/>
  <c r="F19" i="2"/>
  <c r="D9" i="2"/>
  <c r="D7" i="2" l="1"/>
  <c r="A7" i="2" l="1"/>
  <c r="A8" i="2" s="1"/>
  <c r="A9" i="2" s="1"/>
  <c r="A10" i="2" s="1"/>
  <c r="A11" i="2" s="1"/>
  <c r="H229" i="1"/>
  <c r="H225" i="1"/>
  <c r="H224" i="1"/>
  <c r="H294" i="1"/>
  <c r="B68" i="2" s="1"/>
  <c r="H291" i="1"/>
  <c r="B67" i="2" s="1"/>
  <c r="H288" i="1"/>
  <c r="H289" i="1" s="1"/>
  <c r="H285" i="1"/>
  <c r="B65" i="2" s="1"/>
  <c r="G65" i="2" s="1"/>
  <c r="H282" i="1"/>
  <c r="H283" i="1" s="1"/>
  <c r="B64" i="2" s="1"/>
  <c r="H279" i="1"/>
  <c r="B63" i="2" s="1"/>
  <c r="G63" i="2" s="1"/>
  <c r="H275" i="1"/>
  <c r="H276" i="1" s="1"/>
  <c r="H277" i="1" s="1"/>
  <c r="B62" i="2" s="1"/>
  <c r="G62" i="2" s="1"/>
  <c r="H272" i="1"/>
  <c r="B61" i="2" s="1"/>
  <c r="G61" i="2" s="1"/>
  <c r="H268" i="1"/>
  <c r="H269" i="1" s="1"/>
  <c r="H270" i="1" s="1"/>
  <c r="B60" i="2" s="1"/>
  <c r="G60" i="2" s="1"/>
  <c r="H264" i="1"/>
  <c r="H265" i="1" s="1"/>
  <c r="H266" i="1" s="1"/>
  <c r="B59" i="2" s="1"/>
  <c r="G59" i="2" s="1"/>
  <c r="H261" i="1"/>
  <c r="H262" i="1" s="1"/>
  <c r="B58" i="2" s="1"/>
  <c r="G58" i="2" s="1"/>
  <c r="H258" i="1"/>
  <c r="H259" i="1" s="1"/>
  <c r="H255" i="1"/>
  <c r="H256" i="1" s="1"/>
  <c r="B56" i="2" s="1"/>
  <c r="G56" i="2" s="1"/>
  <c r="H252" i="1"/>
  <c r="H253" i="1" s="1"/>
  <c r="B55" i="2" s="1"/>
  <c r="G55" i="2" s="1"/>
  <c r="H249" i="1"/>
  <c r="H250" i="1" s="1"/>
  <c r="B54" i="2" s="1"/>
  <c r="G54" i="2" s="1"/>
  <c r="H246" i="1"/>
  <c r="H247" i="1" s="1"/>
  <c r="B53" i="2" s="1"/>
  <c r="G53" i="2" s="1"/>
  <c r="H242" i="1"/>
  <c r="B52" i="2" s="1"/>
  <c r="G52" i="2" s="1"/>
  <c r="H239" i="1"/>
  <c r="B51" i="2" s="1"/>
  <c r="G51" i="2" s="1"/>
  <c r="H236" i="1"/>
  <c r="B50" i="2" s="1"/>
  <c r="G50" i="2" s="1"/>
  <c r="H233" i="1"/>
  <c r="B49" i="2" s="1"/>
  <c r="G49" i="2" s="1"/>
  <c r="H228" i="1"/>
  <c r="H221" i="1"/>
  <c r="B46" i="2" s="1"/>
  <c r="G46" i="2" s="1"/>
  <c r="H204" i="1"/>
  <c r="H203" i="1"/>
  <c r="H202" i="1"/>
  <c r="H201" i="1"/>
  <c r="H200" i="1"/>
  <c r="H196" i="1"/>
  <c r="H195" i="1"/>
  <c r="H194" i="1"/>
  <c r="H186" i="1"/>
  <c r="H185" i="1"/>
  <c r="H184" i="1"/>
  <c r="H183" i="1"/>
  <c r="H179" i="1"/>
  <c r="H178" i="1"/>
  <c r="H177" i="1"/>
  <c r="H176" i="1"/>
  <c r="H175" i="1"/>
  <c r="H174" i="1"/>
  <c r="H173" i="1"/>
  <c r="H172" i="1"/>
  <c r="H171" i="1"/>
  <c r="H167" i="1"/>
  <c r="H166" i="1"/>
  <c r="H161" i="1"/>
  <c r="H162" i="1" s="1"/>
  <c r="B37" i="2" s="1"/>
  <c r="G37" i="2" s="1"/>
  <c r="H158" i="1"/>
  <c r="H159" i="1" s="1"/>
  <c r="B36" i="2" s="1"/>
  <c r="G36" i="2" s="1"/>
  <c r="H155" i="1"/>
  <c r="H156" i="1" s="1"/>
  <c r="B35" i="2" s="1"/>
  <c r="G35" i="2" s="1"/>
  <c r="H152" i="1"/>
  <c r="B34" i="2" s="1"/>
  <c r="G34" i="2" s="1"/>
  <c r="H147" i="1"/>
  <c r="H148" i="1" s="1"/>
  <c r="H149" i="1" s="1"/>
  <c r="B33" i="2" s="1"/>
  <c r="G33" i="2" s="1"/>
  <c r="H143" i="1"/>
  <c r="H142" i="1"/>
  <c r="H136" i="1"/>
  <c r="H135" i="1"/>
  <c r="H134" i="1"/>
  <c r="H119" i="1"/>
  <c r="H118" i="1"/>
  <c r="H117" i="1"/>
  <c r="H116" i="1"/>
  <c r="H115" i="1"/>
  <c r="H114" i="1"/>
  <c r="H113" i="1"/>
  <c r="H112" i="1"/>
  <c r="H111" i="1"/>
  <c r="H110" i="1"/>
  <c r="H109" i="1"/>
  <c r="H104" i="1"/>
  <c r="H103" i="1"/>
  <c r="H98" i="1"/>
  <c r="H94" i="1"/>
  <c r="H86" i="1"/>
  <c r="H85" i="1"/>
  <c r="H84" i="1"/>
  <c r="H83" i="1"/>
  <c r="H82" i="1"/>
  <c r="H55" i="1"/>
  <c r="H72" i="1"/>
  <c r="H71" i="1"/>
  <c r="H70" i="1"/>
  <c r="H69" i="1"/>
  <c r="H68" i="1"/>
  <c r="H63" i="1"/>
  <c r="H62" i="1"/>
  <c r="H61" i="1"/>
  <c r="H46" i="1"/>
  <c r="H45" i="1"/>
  <c r="H26" i="1"/>
  <c r="F64" i="2" l="1"/>
  <c r="G64" i="2"/>
  <c r="F68" i="2"/>
  <c r="G68" i="2"/>
  <c r="F67" i="2"/>
  <c r="G67" i="2"/>
  <c r="H230" i="1"/>
  <c r="B48" i="2" s="1"/>
  <c r="G48" i="2" s="1"/>
  <c r="H137" i="1"/>
  <c r="H138" i="1" s="1"/>
  <c r="B31" i="2" s="1"/>
  <c r="G31" i="2" s="1"/>
  <c r="H168" i="1"/>
  <c r="H180" i="1"/>
  <c r="H181" i="1" s="1"/>
  <c r="B39" i="2" s="1"/>
  <c r="G39" i="2" s="1"/>
  <c r="H197" i="1"/>
  <c r="H198" i="1" s="1"/>
  <c r="B42" i="2" s="1"/>
  <c r="G42" i="2" s="1"/>
  <c r="H215" i="1"/>
  <c r="H216" i="1" s="1"/>
  <c r="B44" i="2" s="1"/>
  <c r="G44" i="2" s="1"/>
  <c r="H205" i="1"/>
  <c r="H206" i="1" s="1"/>
  <c r="H218" i="1" s="1"/>
  <c r="H219" i="1" s="1"/>
  <c r="B45" i="2" s="1"/>
  <c r="G45" i="2" s="1"/>
  <c r="H191" i="1"/>
  <c r="H192" i="1" s="1"/>
  <c r="B41" i="2" s="1"/>
  <c r="G41" i="2" s="1"/>
  <c r="H105" i="1"/>
  <c r="H106" i="1" s="1"/>
  <c r="B27" i="2" s="1"/>
  <c r="G27" i="2" s="1"/>
  <c r="H144" i="1"/>
  <c r="H145" i="1" s="1"/>
  <c r="B32" i="2" s="1"/>
  <c r="G32" i="2" s="1"/>
  <c r="H87" i="1"/>
  <c r="H88" i="1" s="1"/>
  <c r="B23" i="2" s="1"/>
  <c r="G23" i="2" s="1"/>
  <c r="H99" i="1"/>
  <c r="H95" i="1"/>
  <c r="H35" i="1"/>
  <c r="H36" i="1" s="1"/>
  <c r="H64" i="1"/>
  <c r="H65" i="1" s="1"/>
  <c r="B20" i="2" s="1"/>
  <c r="G20" i="2" s="1"/>
  <c r="H39" i="1"/>
  <c r="H40" i="1" s="1"/>
  <c r="H187" i="1"/>
  <c r="H188" i="1" s="1"/>
  <c r="B40" i="2" s="1"/>
  <c r="G40" i="2" s="1"/>
  <c r="B66" i="2"/>
  <c r="G66" i="2" s="1"/>
  <c r="B57" i="2"/>
  <c r="G57" i="2" s="1"/>
  <c r="H226" i="1"/>
  <c r="B47" i="2" s="1"/>
  <c r="G47" i="2" s="1"/>
  <c r="H169" i="1"/>
  <c r="B38" i="2" s="1"/>
  <c r="G38" i="2" s="1"/>
  <c r="H73" i="1"/>
  <c r="H74" i="1" s="1"/>
  <c r="B21" i="2" s="1"/>
  <c r="G21" i="2" s="1"/>
  <c r="B15" i="2" l="1"/>
  <c r="G15" i="2" s="1"/>
  <c r="G12" i="2"/>
  <c r="B26" i="2"/>
  <c r="G26" i="2" s="1"/>
  <c r="G25" i="2"/>
  <c r="B14" i="2"/>
  <c r="G14" i="2" s="1"/>
  <c r="B43" i="2"/>
  <c r="G43" i="2" s="1"/>
  <c r="H77" i="1"/>
  <c r="H78" i="1" s="1"/>
  <c r="H79" i="1" s="1"/>
  <c r="B22" i="2" s="1"/>
  <c r="G22" i="2" s="1"/>
  <c r="H333" i="1" l="1"/>
  <c r="H332" i="1"/>
  <c r="H331" i="1"/>
  <c r="H330" i="1"/>
  <c r="H329" i="1"/>
  <c r="H328" i="1"/>
  <c r="H327" i="1"/>
  <c r="H326" i="1"/>
  <c r="H321" i="1"/>
  <c r="H320" i="1"/>
  <c r="H319" i="1"/>
  <c r="H318" i="1"/>
  <c r="H317" i="1"/>
  <c r="H316" i="1"/>
  <c r="H315" i="1"/>
  <c r="H314" i="1"/>
  <c r="H312" i="1"/>
  <c r="H311" i="1"/>
  <c r="H310" i="1"/>
  <c r="H306" i="1"/>
  <c r="H309" i="1"/>
  <c r="H308" i="1"/>
  <c r="H307" i="1"/>
  <c r="H305" i="1"/>
  <c r="H304" i="1"/>
  <c r="H303" i="1"/>
  <c r="H301" i="1"/>
  <c r="H300" i="1"/>
  <c r="H302" i="1"/>
  <c r="H299" i="1"/>
  <c r="H296" i="1"/>
  <c r="H297" i="1" s="1"/>
  <c r="B69" i="2" s="1"/>
  <c r="F69" i="2" l="1"/>
  <c r="G69" i="2"/>
  <c r="H334" i="1"/>
  <c r="H322" i="1"/>
  <c r="H323" i="1" s="1"/>
  <c r="B70" i="2" s="1"/>
  <c r="F70" i="2" l="1"/>
  <c r="G70" i="2"/>
  <c r="H335" i="1"/>
  <c r="B71" i="2" s="1"/>
  <c r="H127" i="1"/>
  <c r="B29" i="2" s="1"/>
  <c r="G29" i="2" s="1"/>
  <c r="H123" i="1"/>
  <c r="H122" i="1"/>
  <c r="H54" i="1"/>
  <c r="H43" i="1"/>
  <c r="F71" i="2" l="1"/>
  <c r="G71" i="2"/>
  <c r="H130" i="1"/>
  <c r="H131" i="1" s="1"/>
  <c r="B30" i="2" s="1"/>
  <c r="H121" i="1"/>
  <c r="H120" i="1"/>
  <c r="H53" i="1"/>
  <c r="H42" i="1"/>
  <c r="F30" i="2" l="1"/>
  <c r="G30" i="2"/>
  <c r="H47" i="1"/>
  <c r="H48" i="1" s="1"/>
  <c r="B16" i="2" s="1"/>
  <c r="G16" i="2" s="1"/>
  <c r="H27" i="1"/>
  <c r="H28" i="1" s="1"/>
  <c r="H56" i="1"/>
  <c r="H57" i="1" s="1"/>
  <c r="B18" i="2" s="1"/>
  <c r="G18" i="2" s="1"/>
  <c r="H124" i="1"/>
  <c r="H125" i="1" s="1"/>
  <c r="B28" i="2" s="1"/>
  <c r="G28" i="2" s="1"/>
  <c r="A3" i="1"/>
  <c r="F66" i="2"/>
  <c r="F65" i="2"/>
  <c r="F880" i="3"/>
  <c r="D63" i="2"/>
  <c r="F63" i="2" s="1"/>
  <c r="F62" i="2"/>
  <c r="D61" i="2"/>
  <c r="F61" i="2" s="1"/>
  <c r="D60" i="2"/>
  <c r="F60" i="2" s="1"/>
  <c r="F59" i="2"/>
  <c r="D58" i="2"/>
  <c r="F58" i="2" s="1"/>
  <c r="D57" i="2"/>
  <c r="F57" i="2" s="1"/>
  <c r="D56" i="2"/>
  <c r="F56" i="2" s="1"/>
  <c r="F55" i="2"/>
  <c r="F54" i="2"/>
  <c r="D53" i="2"/>
  <c r="F53" i="2" s="1"/>
  <c r="F52" i="2"/>
  <c r="F51" i="2"/>
  <c r="D50" i="2"/>
  <c r="F50" i="2" s="1"/>
  <c r="D49" i="2"/>
  <c r="F49" i="2" s="1"/>
  <c r="D48" i="2"/>
  <c r="F48" i="2" s="1"/>
  <c r="D47" i="2"/>
  <c r="F47" i="2" s="1"/>
  <c r="D46" i="2"/>
  <c r="F46" i="2" s="1"/>
  <c r="D45" i="2"/>
  <c r="F45" i="2" s="1"/>
  <c r="D44" i="2"/>
  <c r="F44" i="2" s="1"/>
  <c r="D43" i="2"/>
  <c r="F43" i="2" s="1"/>
  <c r="D42" i="2"/>
  <c r="F42" i="2" s="1"/>
  <c r="D41" i="2"/>
  <c r="F41" i="2" s="1"/>
  <c r="D40" i="2"/>
  <c r="F40" i="2" s="1"/>
  <c r="D39" i="2"/>
  <c r="F39" i="2" s="1"/>
  <c r="D38" i="2"/>
  <c r="F38" i="2" s="1"/>
  <c r="D37" i="2"/>
  <c r="F37" i="2" s="1"/>
  <c r="F36" i="2"/>
  <c r="F35" i="2"/>
  <c r="F34" i="2"/>
  <c r="D33" i="2"/>
  <c r="F33" i="2" s="1"/>
  <c r="F32" i="2"/>
  <c r="D31" i="2"/>
  <c r="F31" i="2" s="1"/>
  <c r="D29" i="2"/>
  <c r="F29" i="2" s="1"/>
  <c r="D28" i="2"/>
  <c r="F27" i="2"/>
  <c r="D26" i="2"/>
  <c r="F26" i="2" s="1"/>
  <c r="D23" i="2"/>
  <c r="F23" i="2" s="1"/>
  <c r="D18" i="2"/>
  <c r="D22" i="2"/>
  <c r="F22" i="2" s="1"/>
  <c r="D21" i="2"/>
  <c r="F21" i="2" s="1"/>
  <c r="D20" i="2"/>
  <c r="F20" i="2" s="1"/>
  <c r="D16" i="2"/>
  <c r="D15" i="2"/>
  <c r="F15" i="2" s="1"/>
  <c r="D14" i="2"/>
  <c r="F14" i="2" s="1"/>
  <c r="D12" i="2"/>
  <c r="F12" i="2" s="1"/>
  <c r="F18" i="2" l="1"/>
  <c r="F28" i="2"/>
  <c r="D25" i="2"/>
  <c r="F25" i="2" s="1"/>
  <c r="F16" i="2"/>
  <c r="H13" i="1"/>
  <c r="B8" i="2" l="1"/>
  <c r="H22" i="1"/>
  <c r="H19" i="1"/>
  <c r="H16" i="1"/>
  <c r="H17" i="1" s="1"/>
  <c r="H10" i="1"/>
  <c r="H7" i="1"/>
  <c r="F8" i="2" l="1"/>
  <c r="G8" i="2"/>
  <c r="B9" i="2"/>
  <c r="B11" i="2"/>
  <c r="B10" i="2"/>
  <c r="B7" i="2"/>
  <c r="B6" i="2"/>
  <c r="F6" i="2" l="1"/>
  <c r="G6" i="2"/>
  <c r="F10" i="2"/>
  <c r="G10" i="2"/>
  <c r="F9" i="2"/>
  <c r="G9" i="2"/>
  <c r="F7" i="2"/>
  <c r="G7" i="2"/>
  <c r="F11" i="2"/>
  <c r="G11" i="2"/>
  <c r="F72" i="2"/>
  <c r="F73" i="2" l="1"/>
  <c r="F74" i="2" s="1"/>
  <c r="F75" i="2"/>
  <c r="F76" i="2" l="1"/>
  <c r="F77" i="2"/>
  <c r="F78" i="2" l="1"/>
  <c r="F79" i="2" s="1"/>
  <c r="G80" i="2" l="1"/>
</calcChain>
</file>

<file path=xl/sharedStrings.xml><?xml version="1.0" encoding="utf-8"?>
<sst xmlns="http://schemas.openxmlformats.org/spreadsheetml/2006/main" count="2529" uniqueCount="867">
  <si>
    <t>Nos</t>
  </si>
  <si>
    <t>L</t>
  </si>
  <si>
    <t>B</t>
  </si>
  <si>
    <t>D</t>
  </si>
  <si>
    <t>Qty</t>
  </si>
  <si>
    <t>SALEM DIVISION</t>
  </si>
  <si>
    <t>Say</t>
  </si>
  <si>
    <t>TAMIL NADU POLICE HOUSING CORPORATION LIMITED</t>
  </si>
  <si>
    <t>Abstract Estimate</t>
  </si>
  <si>
    <t>Description of work</t>
  </si>
  <si>
    <t>Rate</t>
  </si>
  <si>
    <t>Amount</t>
  </si>
  <si>
    <t>No</t>
  </si>
  <si>
    <t>m</t>
  </si>
  <si>
    <t>MT</t>
  </si>
  <si>
    <t>Sqm</t>
  </si>
  <si>
    <t>LS</t>
  </si>
  <si>
    <t>======================================</t>
  </si>
  <si>
    <t>PLACE:-</t>
  </si>
  <si>
    <t xml:space="preserve"> </t>
  </si>
  <si>
    <t>Salem</t>
  </si>
  <si>
    <t>2023-24</t>
  </si>
  <si>
    <t>-</t>
  </si>
  <si>
    <t>QTY</t>
  </si>
  <si>
    <t>COST OF MATERIALS</t>
  </si>
  <si>
    <t>RATE</t>
  </si>
  <si>
    <t>PER</t>
  </si>
  <si>
    <t>AMOUNT</t>
  </si>
  <si>
    <t>*</t>
  </si>
  <si>
    <t>CEMENT MORTAR(1:1.5)</t>
  </si>
  <si>
    <t>M.T</t>
  </si>
  <si>
    <t>CEMENT</t>
  </si>
  <si>
    <t>CUM</t>
  </si>
  <si>
    <t>MIXING OF MORTAR</t>
  </si>
  <si>
    <t>L.S</t>
  </si>
  <si>
    <t>SUNDRIES</t>
  </si>
  <si>
    <t>TOTAL FOR 1 CUM</t>
  </si>
  <si>
    <t>CEMENT MORTAR(1:2)</t>
  </si>
  <si>
    <t>CEMENT MORTAR(1:3)</t>
  </si>
  <si>
    <t>CEMENT MORTAR(1:4)</t>
  </si>
  <si>
    <t>CEMENT MORTAR(1:5)</t>
  </si>
  <si>
    <t>CEMENT MORTAR(1:6)</t>
  </si>
  <si>
    <t>CEMENT MORTAR(1:7)</t>
  </si>
  <si>
    <t>CEMENT MORTAR(1:8)</t>
  </si>
  <si>
    <t>EARTH WORK EXCAVATION</t>
  </si>
  <si>
    <t>---------------------</t>
  </si>
  <si>
    <t>EARTH WORK EXCAVATION IN SS20B</t>
  </si>
  <si>
    <t>ADD 100% FOR NARROW CUTTING</t>
  </si>
  <si>
    <t xml:space="preserve"> 1/3REFILLING CHARGES</t>
  </si>
  <si>
    <t>TOTAL FOR 10 CUM</t>
  </si>
  <si>
    <t>RATE PER CUM INCLUDING REFILLING</t>
  </si>
  <si>
    <t>0 TO 2M</t>
  </si>
  <si>
    <t>TAMIL NADU POLICE HOUSING CORPORATION</t>
  </si>
  <si>
    <t>Rmt</t>
  </si>
  <si>
    <t>Each</t>
  </si>
  <si>
    <t xml:space="preserve"> -do- top</t>
  </si>
  <si>
    <t>Total</t>
  </si>
  <si>
    <t>Cum</t>
  </si>
  <si>
    <t>28.</t>
  </si>
  <si>
    <t>14.II</t>
  </si>
  <si>
    <t>Tamil Nadu Police Housing Corparation Ltd.</t>
  </si>
  <si>
    <t>==========================================================</t>
  </si>
  <si>
    <t>Salem City</t>
  </si>
  <si>
    <t xml:space="preserve">  </t>
  </si>
  <si>
    <t>SL.NO</t>
  </si>
  <si>
    <t>DESCRIPTION OF MATERIALS</t>
  </si>
  <si>
    <t>UNIT</t>
  </si>
  <si>
    <t>SOURCE</t>
  </si>
  <si>
    <t xml:space="preserve">COST OF </t>
  </si>
  <si>
    <t>LEAD</t>
  </si>
  <si>
    <t>MATERIAL</t>
  </si>
  <si>
    <t>LABOUR RATE</t>
  </si>
  <si>
    <t>Lead</t>
  </si>
  <si>
    <t>CHARGE</t>
  </si>
  <si>
    <t>COST @ SITE</t>
  </si>
  <si>
    <t>1.</t>
  </si>
  <si>
    <t>ROUGH STONE ( p16 M-0045)</t>
  </si>
  <si>
    <t>CUM.</t>
  </si>
  <si>
    <t>Gajjelnaikkenpatti</t>
  </si>
  <si>
    <t>MASON-I Brick / Stone work (p-10 L0029)</t>
  </si>
  <si>
    <t>2.</t>
  </si>
  <si>
    <t>BOND STONE ( p16 M-0064)</t>
  </si>
  <si>
    <t>MASON-II Brick / Stone work (p-10 L0071)</t>
  </si>
  <si>
    <t>3.</t>
  </si>
  <si>
    <t>HARD BROKEN STONE JELLY 3mm To 10mm ((P-16 M-0090 to 0092)</t>
  </si>
  <si>
    <t>MAZDOOR-I (p-11 L-0073)</t>
  </si>
  <si>
    <t>4.</t>
  </si>
  <si>
    <t>HARD BROKEN STONE JELLY 10mm (P-16 M-0090)</t>
  </si>
  <si>
    <t>MAZDOOR-II (p-12 L-0098)</t>
  </si>
  <si>
    <t>5.</t>
  </si>
  <si>
    <t>HARD BROKEN STONE JELLY 12mm (P-19 M-0089)</t>
  </si>
  <si>
    <t>PAINTER-I (p-10 L-0036)</t>
  </si>
  <si>
    <t>6.</t>
  </si>
  <si>
    <t>HARD BROKEN STONE JELLY 20mm (P-19 M-0088)</t>
  </si>
  <si>
    <t>PAINTER-II (p-11l-0077)</t>
  </si>
  <si>
    <t>7.</t>
  </si>
  <si>
    <t>HARD BROKEN STONE JELLY 40mm (P-19 M-0086)</t>
  </si>
  <si>
    <t>PLUMBER-I (p-10 L-0038)</t>
  </si>
  <si>
    <t>8.</t>
  </si>
  <si>
    <t>SAND FOR MORTAR (P-19 M-0125)</t>
  </si>
  <si>
    <t>Panamarathupatty</t>
  </si>
  <si>
    <t>PLUMBER-II (p-11 L-0078)</t>
  </si>
  <si>
    <t>9.</t>
  </si>
  <si>
    <t>SAND FOR FILLING (P-19 M-0125)</t>
  </si>
  <si>
    <t>FITTER-I (p-9 L-0018)</t>
  </si>
  <si>
    <t>10.</t>
  </si>
  <si>
    <t>Kiln Burnt Country Bricks  SIZE 22x11x7Cm  (P-14 M-0007)</t>
  </si>
  <si>
    <t>1000nos.</t>
  </si>
  <si>
    <t>Omalur</t>
  </si>
  <si>
    <t>FITTER-II (p-11 L-0067)</t>
  </si>
  <si>
    <t>11.</t>
  </si>
  <si>
    <t>BRICK JELLY 40mmGAUGE (P-15 M-0022)</t>
  </si>
  <si>
    <t>CARPENTER-I (p-10 L-0016)</t>
  </si>
  <si>
    <t>12.</t>
  </si>
  <si>
    <t>BRICK JELLY 20mmGAUGE (P-15 M-0022)</t>
  </si>
  <si>
    <t>CARPENTER-II (p-11 L-0063)</t>
  </si>
  <si>
    <t>13.</t>
  </si>
  <si>
    <t>MACHINE PRESSED TILES 23x 23x 2 Cm (P-15 M-0025)</t>
  </si>
  <si>
    <t>Local</t>
  </si>
  <si>
    <t>STONE CUTTER-I (p-9 L-0041)</t>
  </si>
  <si>
    <t>14.</t>
  </si>
  <si>
    <t>SLACKED SHELL LIME (P-17 M-0133)</t>
  </si>
  <si>
    <t>STONE CUTTER-II (p-11 L-0081)</t>
  </si>
  <si>
    <t>15.</t>
  </si>
  <si>
    <t>SLACKED &amp;SREENED LIME STONE (P-17 M-0134)</t>
  </si>
  <si>
    <t>Valapadi</t>
  </si>
  <si>
    <t>FLOOR POLISHER (p-9 L-0020)</t>
  </si>
  <si>
    <t>16.</t>
  </si>
  <si>
    <t>C.W SCANTLING UPTO 4M LONG (P-18 M-0155)</t>
  </si>
  <si>
    <t>local</t>
  </si>
  <si>
    <t>Mortar mix charges manual  (p-29 W-0104)</t>
  </si>
  <si>
    <t>17.</t>
  </si>
  <si>
    <t>C.W. PLANK UPTO 40mmTHICK UPTO 30 Cm WIDTH (P-19 M-0160)</t>
  </si>
  <si>
    <t>Vibrat-charges(R.C.C) (p-25 W-0101)</t>
  </si>
  <si>
    <t>18.</t>
  </si>
  <si>
    <t>T.W SCANTLING 2M TO 3M LONG (P-18 M-0140)</t>
  </si>
  <si>
    <t>Vibrat-charges(P.C.C) (p-25 W-0100)</t>
  </si>
  <si>
    <t>19.</t>
  </si>
  <si>
    <t>T.W.SCANTLING BELOW 2M LONG (P-18 M-0141)</t>
  </si>
  <si>
    <t>Sand filling charges (p-23 W-0074)</t>
  </si>
  <si>
    <t>20.</t>
  </si>
  <si>
    <t>T.W.PLANKS 15TO30cm WIDTH &amp; 12to25mm Thick (P-18 M-0147)</t>
  </si>
  <si>
    <t>Earth filling charges (p-23 W-0075)</t>
  </si>
  <si>
    <t>21.</t>
  </si>
  <si>
    <t>Country BricksKiln Burnt of SIZE 22x11x5Cm(P-14 M-0009)</t>
  </si>
  <si>
    <t>E.W.SS20B  (p-25 W-0061)</t>
  </si>
  <si>
    <t>22.</t>
  </si>
  <si>
    <t>MOSAIC TILES GRAY 25X25X2cm(P-18 M-0035)</t>
  </si>
  <si>
    <t>L.C.T.W.Door- (p-27 W-0142)</t>
  </si>
  <si>
    <t>23.</t>
  </si>
  <si>
    <t>CEMENT (supply at site) (P-14 M-0001)</t>
  </si>
  <si>
    <t>L.C.marine doors-(p-27 W-0143)</t>
  </si>
  <si>
    <t>24.</t>
  </si>
  <si>
    <t>R.T.S. / M.S upto 16mm (P-14 M-0002)</t>
  </si>
  <si>
    <t>TW glazed window (p-27 W-0144)</t>
  </si>
  <si>
    <t>25.</t>
  </si>
  <si>
    <t>M.S./ R.T.S above 16mm (P-14 M-0002)</t>
  </si>
  <si>
    <t>Wrought&amp;putup (p-27 W-0141)</t>
  </si>
  <si>
    <t>26.</t>
  </si>
  <si>
    <t>Country BricksKiln Burnt  SIZE 22x11x5Cm (P-18 M-0009)</t>
  </si>
  <si>
    <t>Ventilator (p-28 W-0151)</t>
  </si>
  <si>
    <t>27.</t>
  </si>
  <si>
    <t>HBSJ 11.2mm IRC metal (P-17 M-0104)</t>
  </si>
  <si>
    <t>Meter- Cupboard Weldmesh (p-28 W-0157)</t>
  </si>
  <si>
    <t>HBSJ 37.5mm to 26.5mm IRC metal (P-16 M-0099-0100)</t>
  </si>
  <si>
    <t>E.W (SDR) (p-23 W-0062)</t>
  </si>
  <si>
    <t>29.</t>
  </si>
  <si>
    <t>HBSJ 63mm to 45mm IRC metal (P-16 M-0095 to 0098)</t>
  </si>
  <si>
    <t>FITTER-II (Pipe &amp; Bar Bend) (p-11 L-0068)</t>
  </si>
  <si>
    <t>30.</t>
  </si>
  <si>
    <t xml:space="preserve"> Gravel (P-17 M-0119)</t>
  </si>
  <si>
    <t>FITTER-I (Pipe &amp; Bar Bend) (p-11 L-0019)</t>
  </si>
  <si>
    <t xml:space="preserve"> Well Gravel (P-17 M-0120)</t>
  </si>
  <si>
    <t>E.W  loose soil (p-23 W-0055)</t>
  </si>
  <si>
    <t>Chamber Burnt Bricks of size 23x11.2x7Cm (P-14 M-0005)</t>
  </si>
  <si>
    <t>LIFT CHARGES FOR B.W IN G.F  * (p-25 W 0092)</t>
  </si>
  <si>
    <t>Chamber Burnt Bricks  of size 23x11.4x7.5Cm (P-14 M-0006)</t>
  </si>
  <si>
    <t>LIFT CHARGES FOR B.W IN F.F  *  (p-25 W-0093)</t>
  </si>
  <si>
    <t>Stone dust p17  item (P-17 M-0123)</t>
  </si>
  <si>
    <t>LIFT CHARGES FOR B.W IN S.F  *</t>
  </si>
  <si>
    <t>6mmto 10mm HBG metal (P-16 M-0090 &amp;0091)</t>
  </si>
  <si>
    <t>LIFT CHARGES FOR CONCRETE IN G.F   (p-24 W-0090)</t>
  </si>
  <si>
    <t>Fly Ash Bricks  (P-14 M-0010)</t>
  </si>
  <si>
    <t>LIFT CHARGES FOR CONCRETE IN F.F  * (p-25 W-0091)</t>
  </si>
  <si>
    <t>Crushed Stone SAND FOR MORTAR (P-17 M-0125)</t>
  </si>
  <si>
    <t>LIFT CHARGES FOR CONCRETE IN S.F  *</t>
  </si>
  <si>
    <t>Crushed Stone SAND FOR FILLING  (P-17 M-0125)</t>
  </si>
  <si>
    <t>AE/JE</t>
  </si>
  <si>
    <t>AEE/SLM</t>
  </si>
  <si>
    <t>EE/SLM</t>
  </si>
  <si>
    <t>Load</t>
  </si>
  <si>
    <t>Clearing the existing septic tank such as sewage water and liquid using 6000 litres capacity vehicles and disposing the same away from the site including cleaning tank with water after disposal, hire and conveyanve charges for the vehicle, labours all tools and plants employed there of as directed by the departmental officers</t>
  </si>
  <si>
    <t>CERTIFIED THAT THE LEAD PARTICULARS FURNISHED ABOVE FOUND CORRECT UPTO THE BEST OF MY KNOWLEDGE</t>
  </si>
  <si>
    <t>Detailed Estimate</t>
  </si>
  <si>
    <t>Sl.no</t>
  </si>
  <si>
    <t>Description</t>
  </si>
  <si>
    <t>Unit</t>
  </si>
  <si>
    <t>PCC1:5:10 for Foundation using 40 mm HBS Jelly including shoring, strutting &amp; bailing out water wherever necessary ramming, curing etc., all complete</t>
  </si>
  <si>
    <t>a) In Foundation &amp; basement</t>
  </si>
  <si>
    <t>b) In Ground floor</t>
  </si>
  <si>
    <t xml:space="preserve">Brick work in cm 1:5 using chamber burnt bricks  in Foundation and Basement including dewatering wherever necessary proper setting, curing etc., complete </t>
  </si>
  <si>
    <t>Plastering with CM 1:4, 12mm thick finished with neat cement including providing band cornice, ceiling cornice, curing, scoffolding etc., complete</t>
  </si>
  <si>
    <t>White washing three coats using clean shell lime slaked including cost of lime, gum, blue, brushes, including scaffolding etc., complete in all respects.</t>
  </si>
  <si>
    <t xml:space="preserve">b) 25mm dia </t>
  </si>
  <si>
    <t xml:space="preserve">c) 20mm dia </t>
  </si>
  <si>
    <t>Supplying and fixing of PVC Nahani Trap not less than 75mm 4 way / 2 way (Superior variety) having minimum of water seal of 50mm confirm to relevant I.S. specifications with its latest amendments including resting on the bed of brick jelly resting on the bed of brick jelly concrete 1:5:10 (One of cement, five of M sand of ten of 40 mm gauge brick jelly) etc., complete as directed by the departmental officers (The PVC Nahani Trap should be got approved from the EE before use)</t>
  </si>
  <si>
    <t>for Toilet</t>
  </si>
  <si>
    <t>b) Plain Surface such as Roof slab, floor slab etc.,</t>
  </si>
  <si>
    <t>c) Square and Rectangular columns, small quantities such as sunshade, parapet cum drops window boxing, fin projection and other similar works.</t>
  </si>
  <si>
    <t>Supplying and fixing of colour ceramic tiles Anti skid for flooring in CM 1:3, 20mm thick.</t>
  </si>
  <si>
    <t>Supplying and fixing of colour Glazed tiles in CM 1:2, 10mm thick.</t>
  </si>
  <si>
    <t>Painting primer coat using approved quality of White cement over cement plastered / concrete wall surfaces and other similar works including cost of white cement, putty, brushes, curing etc., complete</t>
  </si>
  <si>
    <t>Painting two coats with ready mixed plastic Emulsion paint of 1st class quality paint over a priming coat including necessary brushes, labour charges, putty etc., complete</t>
  </si>
  <si>
    <t>Painting Two Coats Oil bound Distember and other similar works including cost of white cement, putty, brushes, curing etc., complete</t>
  </si>
  <si>
    <t xml:space="preserve">Supplying and fixing of EWC white colour of size 500x480mm with ISI mark. </t>
  </si>
  <si>
    <t>Supplying and fixing of half turn CP Long body Tap of 15mm dia.</t>
  </si>
  <si>
    <t>Supplying and fixing of half turn CP Short body Tap of 15mm dia.</t>
  </si>
  <si>
    <t>b) 75mm dia PVC SWR pipe including all required PVC specials etc., all complete.,</t>
  </si>
  <si>
    <t>b) Light point without ceiling rose</t>
  </si>
  <si>
    <t>Run off main with 2wires 2.5sqmm PVC insulated single multi strand FR copper cable with ISI mark.</t>
  </si>
  <si>
    <t>Supplying and fixing of 110mm dia PVC SWR pipe for Rain water down  fall pipe with necessary gratings, shoes, bends, off sets, clamps, teak woods plugs, and of approved quality and including fixing C.I. gratings at the junction of parapet  and floor or roof slab  etc., including finishing   etc., complete complying  with relevant standard specifications.</t>
  </si>
  <si>
    <t>Kg</t>
  </si>
  <si>
    <t>Providing pre constructional Antitermite treatment including cost of chemicals labour as per standard specifications</t>
  </si>
  <si>
    <t>Supplying and fixing of water tight bulkhead fittings with guard, suitable for LED lamp including necessary connections, cost of materials etc., all complete</t>
  </si>
  <si>
    <t>Supplying and fixing of 25watts LED Street light fitting etc., complete</t>
  </si>
  <si>
    <t>Weathering Course with concrete broken brick jelly 20mm gauge in pure burnt stone lime slaked and screened (No M sand) over RCC Roof Slab with proportion of brick jelly to lime (fat lime) being 32: 12 1/2 by volume well beaten with wooden beaters for giving the required slope and thickness complying with relevant standard specification and as directed by the departmental officers.</t>
  </si>
  <si>
    <t xml:space="preserve">Earth work excavation for foundation in all soils and subsoils to the required depth as may be directed except in hard rock etc., all complete (Incl Refilling) a) 0 to 2m depth </t>
  </si>
  <si>
    <t xml:space="preserve">Supplying and filling Crushed stone Sand in layers of 150 mm thickness well watered, rammed and  consolidated complying with relevant Standard specification etc.,all complete </t>
  </si>
  <si>
    <t>Supplying and filling in foundation and basement with gravel in layers of 150mm thickness well watered , rammed and consolidated complying  with relevant standard specification including cost of  gravel  etc., all complete and as directed by the departmental officers.</t>
  </si>
  <si>
    <t xml:space="preserve">Providing and laying in position of Standardised concrete mix M20 grade for Super Structure using HBS Jelly including laying, vibrating, curing &amp; finishing etc., all complete </t>
  </si>
  <si>
    <t>Supplying, fabricating   and placing in position of  Mild steel Grills / Ribbed Tor Steels for reinforcement for all floors including cost of  binding wire, bending tying  etc., all complete in all respects.</t>
  </si>
  <si>
    <t xml:space="preserve">Flooring with a bed of CC 1:5:10 using 40mm HBS Jelly and top left rough to receive the floor finish with required slopes including ramming, curing etc., all complete </t>
  </si>
  <si>
    <t xml:space="preserve">Plastering with CM 1:5, 12mm thick finished with neat cement including providing band cornice, ceiling cornice, curing, scoffolding etc., complete </t>
  </si>
  <si>
    <t xml:space="preserve">Special Ceiling Plastering with cement mortar 1:3, 10mm thick including finished with neat cement, scaffolding, curing etc., complete </t>
  </si>
  <si>
    <t>Supplying and fixing of 15mm dia CP Long body Tap of Best quality including cost of fittings with required specials, bends, labour for fixing etc., all complete and as directed by the departmental officers.,(The quality and brand of fittings should be got approved from Executive Engineer before use).</t>
  </si>
  <si>
    <t>Supplying and fixing of Aluminium towel rails of 75cm long, including cost of screws,</t>
  </si>
  <si>
    <t>Supplying and fixing in position of PVC door frame with UPVC shutter of best approved  quality and variety etc the rate including cost of all materials and labour charges etc complete (PWD SR P 43/ 2022-23)</t>
  </si>
  <si>
    <t>Manufacturing, Supplying and fixing in position mild steel grills as per the design apporved to verandah enclosure  etc the rate including cost of all materials and labour charges etc complete</t>
  </si>
  <si>
    <t xml:space="preserve">Painting two coats of new iron work using best approved quality and variety synthetic enamel paint the rate including cost of all materials and labourcharges etc complete </t>
  </si>
  <si>
    <t>Sub total -II</t>
  </si>
  <si>
    <t>Provision for GST @ 18%</t>
  </si>
  <si>
    <t>Provision for Labour Welfare Fund @ 1%</t>
  </si>
  <si>
    <t>Provision for contigencies &amp; Petty supervision charges @ 2.5%</t>
  </si>
  <si>
    <t>Provision for Supervision Charges @ 7.5%</t>
  </si>
  <si>
    <t>GRAND TOTAL</t>
  </si>
  <si>
    <t xml:space="preserve">Finishing the top of roof with the one course of Hydraulic pressed tiles of approved superior quality of size 23cm x 23cm x20mm thick laid over weathering course in CM 1:3 (One of cement and Three of M sand) 12mm thick mixed with water proofing compound at 2% by weight of cement used and pointed neatly with the same cement mortar mixed with  water proofing compound including curing etc., complete complying with relevant standard specifications.(The Quality of tiles shall be got approved from the Executive Engineer before use)   
</t>
  </si>
  <si>
    <t>Supply &amp; fixing of Bevelled edge mirror of approved quality and brand of size 500 x 400 x 5.5 mm shelf type mounted in the PVC / Fibre Glass framed with necessary hard board backing including labour for fixing in position etc., complete and as directed by the departmental officers.</t>
  </si>
  <si>
    <t>Supplying and fixing of porcelain wash basin superior variety of size 22”x16” (550x400mm) including cost and fixing of CI brackets, pvc waste pipe required grating, cp tap, wheel valve/ Bob cork, pvc, connection, cp waste plug, with aluminium chain etc., complete in all respects (washbasin shall be got approved by the Executive Engineer before fixing)</t>
  </si>
  <si>
    <t>Provision for Labour wel fare fund @ 1%</t>
  </si>
  <si>
    <t>Provision for Supervision charges @ 7.5%</t>
  </si>
  <si>
    <t>b) 160mm dia UPVC Non Pressure pipe</t>
  </si>
  <si>
    <t>Supplying, laying and jointing the following dia UPVC Non Pressure of SN8 SDR 34 as per IS 15328 / 2003 superior variety                                                             a) 110mm dia UPVC Non Pressure pipe</t>
  </si>
  <si>
    <t>EARTH WORK EXCAVATION  for open foundationEXCLUDING REFILLING</t>
  </si>
  <si>
    <t>RATE PER CUM EXCLUDING REFILLING</t>
  </si>
  <si>
    <t>EARTH WORK EXCAVATION FOR DRAINS</t>
  </si>
  <si>
    <t xml:space="preserve">up to 1.25m width </t>
  </si>
  <si>
    <t xml:space="preserve"> 1.5 times E.W</t>
  </si>
  <si>
    <t>M Sand</t>
  </si>
  <si>
    <t>2.1</t>
  </si>
  <si>
    <t>FILLING IN FOUNDATION AND</t>
  </si>
  <si>
    <t>BASEMENT  WITH  FILLING M Sand</t>
  </si>
  <si>
    <t>COST OF FILLINGM Sand</t>
  </si>
  <si>
    <t>LABOUR CHARGES FOR FILLING</t>
  </si>
  <si>
    <t>TOTAL FOR 1.0 CUM</t>
  </si>
  <si>
    <t>BASEMENT  WITH  FILLING GRAVEL</t>
  </si>
  <si>
    <t>COST OF FILLING GRAVEL</t>
  </si>
  <si>
    <t>SUPLLYING AND FILLING WITH 40MM HBSJ</t>
  </si>
  <si>
    <t>COST OF 40mm HBSJ</t>
  </si>
  <si>
    <t>SUPLLYING AND FILLING WITH 20MM HBSJ</t>
  </si>
  <si>
    <t>COST OF 20mm HBSJ</t>
  </si>
  <si>
    <t>3.1</t>
  </si>
  <si>
    <t>CEMENT CONCRETE(1:5:10) USING</t>
  </si>
  <si>
    <t>40mm HBSTONE METEL</t>
  </si>
  <si>
    <t xml:space="preserve">  H.B.STONEJELLY 40mm</t>
  </si>
  <si>
    <t>NO.</t>
  </si>
  <si>
    <t>MASON II</t>
  </si>
  <si>
    <t>MAZDOOR I</t>
  </si>
  <si>
    <t>MAZDOOR II</t>
  </si>
  <si>
    <t>RATE PER CUM</t>
  </si>
  <si>
    <t>=</t>
  </si>
  <si>
    <t>3.3</t>
  </si>
  <si>
    <t>CEMENT CONCRETE(1:8:16) USING</t>
  </si>
  <si>
    <t>20mm brick jelly</t>
  </si>
  <si>
    <t xml:space="preserve"> 20mmbrick jelly</t>
  </si>
  <si>
    <t>Standardised concrete Mix M20 Grade Concrete</t>
  </si>
  <si>
    <t>cum</t>
  </si>
  <si>
    <t>20mm HBG Machine crushed stone jelly    (7730 Kg)</t>
  </si>
  <si>
    <t>10-12mm HBG Machine crushed stone jelly    (5156 Kg)</t>
  </si>
  <si>
    <t>M Sand    (7670 Kg)</t>
  </si>
  <si>
    <t>Cement</t>
  </si>
  <si>
    <t>Plasticiser /Super plasticiser @ .60% of cement (P57 item NO.198</t>
  </si>
  <si>
    <t>Mason II</t>
  </si>
  <si>
    <t>Maz I</t>
  </si>
  <si>
    <t>Maz II</t>
  </si>
  <si>
    <t>Total for 10 cum</t>
  </si>
  <si>
    <t>for 1 cum</t>
  </si>
  <si>
    <t>Vibrating charges p-28 /103</t>
  </si>
  <si>
    <t>Sub Total</t>
  </si>
  <si>
    <t>Add for water charges &amp; other sundries (0.5 % of sub total</t>
  </si>
  <si>
    <t>Foundation &amp; Basement</t>
  </si>
  <si>
    <t>G.F</t>
  </si>
  <si>
    <t>43.</t>
  </si>
  <si>
    <t>a.</t>
  </si>
  <si>
    <t>SUPPLYING AND FABRICATING AND</t>
  </si>
  <si>
    <t>PLACING R.T.S RODS/MS RODS upto 16mm dia(without cement  slurry)</t>
  </si>
  <si>
    <t>QUTL</t>
  </si>
  <si>
    <t>R.T.S RODS/M.S.RODS UPTO 16MM DIA</t>
  </si>
  <si>
    <t>BINDING WIRE</t>
  </si>
  <si>
    <t>NO</t>
  </si>
  <si>
    <t>FITTER I</t>
  </si>
  <si>
    <t>TOTTAL FOR 1 QTL</t>
  </si>
  <si>
    <t>RATE PER M.T</t>
  </si>
  <si>
    <t xml:space="preserve">B.W IN C.M(1:5) using chamber burnt  bricks </t>
  </si>
  <si>
    <t>Bricks of size 23x11.4x7.5 cm</t>
  </si>
  <si>
    <t>NOS.</t>
  </si>
  <si>
    <t xml:space="preserve"> 1000NO.</t>
  </si>
  <si>
    <t>MASON I</t>
  </si>
  <si>
    <t xml:space="preserve">Brick work in cm 1:6 usingchamber burnt bricks for Super structure including scaffollding, curing etc., completea) In Ground floor </t>
  </si>
  <si>
    <t xml:space="preserve">B.W IN C.M(1:6) using chamber burnt </t>
  </si>
  <si>
    <t xml:space="preserve"> P.C.C,R.C.C SLAB OF40mm THICK using standardised concrete mix of M20 grade</t>
  </si>
  <si>
    <t xml:space="preserve">standardised concrete mix M20 </t>
  </si>
  <si>
    <t>TOTAL FOR 0.743 SQM</t>
  </si>
  <si>
    <t>RATE PER SQM (Foundation and basement)</t>
  </si>
  <si>
    <t>FINISHING THE TOP OF FLOORING</t>
  </si>
  <si>
    <t>WITH C.M(1:4)20mm THICK</t>
  </si>
  <si>
    <t>MAZDOOR  I</t>
  </si>
  <si>
    <t>TOTAL FOR 10 SQM</t>
  </si>
  <si>
    <t>RATE PER SQM</t>
  </si>
  <si>
    <t>31.</t>
  </si>
  <si>
    <t>WEATHERING COURSE WITH BRICK</t>
  </si>
  <si>
    <t>JELLY LIME IN RATIO 32:121/2</t>
  </si>
  <si>
    <t>BY VOLUMN WELL WATERING</t>
  </si>
  <si>
    <t>CONSOLIDATED WITH WOODEN</t>
  </si>
  <si>
    <t>BEATERS TO REQUIRED SLOP</t>
  </si>
  <si>
    <t>BROKEN BRICKJELLY2OmmGAUGE</t>
  </si>
  <si>
    <t>COST OF LIME STONE</t>
  </si>
  <si>
    <t>**</t>
  </si>
  <si>
    <t>POINTING WITH C.M.(1:3)FOR</t>
  </si>
  <si>
    <t>PRESSED TILES</t>
  </si>
  <si>
    <t>CEMENT MORTER(1:3)</t>
  </si>
  <si>
    <t>FINISHING TOP OF ROOF WITH</t>
  </si>
  <si>
    <t>ONE  COURSE OF PRESSED TILES</t>
  </si>
  <si>
    <t>OVER A BED OF C.M(1:3),</t>
  </si>
  <si>
    <t>12mmTHICK MIXED WITH WATER PROOF COMPOUND</t>
  </si>
  <si>
    <t>AT 2% BY WEIGHT OF CEMENT</t>
  </si>
  <si>
    <t>NOS</t>
  </si>
  <si>
    <t>PRESSED TILES 23X23X2cm P-15</t>
  </si>
  <si>
    <t>1000 Nos</t>
  </si>
  <si>
    <t>C.M(1:3)</t>
  </si>
  <si>
    <t>SQM</t>
  </si>
  <si>
    <t>POINTING WITH C.M(1:3)</t>
  </si>
  <si>
    <t>WPC</t>
  </si>
  <si>
    <t>33.</t>
  </si>
  <si>
    <t>PLASTERING C.M(1:5) 12mmTHICK</t>
  </si>
  <si>
    <t>34.</t>
  </si>
  <si>
    <t>PLASTERING C.M(1:4) 12mmTHICK</t>
  </si>
  <si>
    <t>35.</t>
  </si>
  <si>
    <t>PLASTERING C.M(1:3) 10mmTHICK</t>
  </si>
  <si>
    <t>36.</t>
  </si>
  <si>
    <t>Providing Band with C.M 1:5, 12mm thick</t>
  </si>
  <si>
    <t>and 75mmwide in all floors including</t>
  </si>
  <si>
    <t>finishing with neat cement scaffolding</t>
  </si>
  <si>
    <t>curing etc complete.</t>
  </si>
  <si>
    <t>Cement mortar1:5</t>
  </si>
  <si>
    <t>No.</t>
  </si>
  <si>
    <t>Masn Ist</t>
  </si>
  <si>
    <t>Mazdoor Ist</t>
  </si>
  <si>
    <t>Sundries</t>
  </si>
  <si>
    <t>Total for 6.77Rmt</t>
  </si>
  <si>
    <t>b.</t>
  </si>
  <si>
    <t xml:space="preserve"> 75mm Thick Band</t>
  </si>
  <si>
    <t>Plastering with cement mortar 1:5, 12mm thick  for Border finish including finished with neat cement, scaffolding, curing etc., complete b) 75mm wide border</t>
  </si>
  <si>
    <t>WHITE WASHING THREE COAT</t>
  </si>
  <si>
    <t>SLACKED SHELL LIME</t>
  </si>
  <si>
    <t>SUNDRIES FOR BRUSH,BLUE,GUM ETC</t>
  </si>
  <si>
    <t>TOTAL FOR 100 SQM</t>
  </si>
  <si>
    <t>Supplying, laying, fixing and jointing the following PVC pipes as per ASTM D - 1785 of schedule 40 of wall thickness not less than the specified in IS 4985 suitable for plumbing by threading of wall thickness including the cost of suitable PVC/GI specials /GM specials like Elbow, Tee reducers, Plug , union, bend, coupler, nipple/ GM gate valve, check and wheel valve etc., etc., as directed by the departmental officers a)32mm dia</t>
  </si>
  <si>
    <t>SUPPLYING AND LAYING THE FOLLOWING PVC</t>
  </si>
  <si>
    <t>PIPES WITH NECESSARY SPECIALS ELBOWS,</t>
  </si>
  <si>
    <t>TEE,REDUCE ,PLUG,UNION,BEND,COUPLE,</t>
  </si>
  <si>
    <t>NIPPLE,GATE VLVE,CHECK AND WHEEL VALVE</t>
  </si>
  <si>
    <t>WHEREVER NECESSARY INCLUDING LABOUR BELOW</t>
  </si>
  <si>
    <t>GROUND LEVEL(OR) FIXING ON WALLS  TO THE</t>
  </si>
  <si>
    <t>PROPER GRADIENT AND ALIGNMENT ETC.ALL</t>
  </si>
  <si>
    <t>COMPLETE AS DIRECTED BY DEPT. OFFICERS.</t>
  </si>
  <si>
    <t>ASTM-D SCHEDULE- 40 THREADED PVC PIPE</t>
  </si>
  <si>
    <t>WITH NECESSARY PVC-GI SPECIALS</t>
  </si>
  <si>
    <t>c.</t>
  </si>
  <si>
    <t xml:space="preserve"> 20MM DIA PVC PIPE ABOVE G.L:-</t>
  </si>
  <si>
    <t xml:space="preserve">COST OF 20MM DIA PVC PIPE </t>
  </si>
  <si>
    <t>ADD 70% FOR PVC/GI SPECIALS</t>
  </si>
  <si>
    <t>LABOUR FOR LAYING &amp; FIXING</t>
  </si>
  <si>
    <t>TOTAL FOR 1 RMT</t>
  </si>
  <si>
    <t xml:space="preserve"> 25MM DIA PVC PIPE ABOVE G.L:-</t>
  </si>
  <si>
    <t xml:space="preserve">COST OF 25MM DIA PVC PIPE </t>
  </si>
  <si>
    <t>ADD 40% FOR PVC/GI SPECIALS</t>
  </si>
  <si>
    <t xml:space="preserve"> 32MM DIA PVC PIPE ABOVE G.L:-</t>
  </si>
  <si>
    <t xml:space="preserve">COST OF 32MM DIA PVC PIPE </t>
  </si>
  <si>
    <t>ADD 20% FOR PVC/GI SPECIALS</t>
  </si>
  <si>
    <t>JOINTING P.V.C PIPE AND SPECIALS</t>
  </si>
  <si>
    <t>ABOVE G.L</t>
  </si>
  <si>
    <t>c</t>
  </si>
  <si>
    <t xml:space="preserve"> 20mm Dia</t>
  </si>
  <si>
    <t>RMT</t>
  </si>
  <si>
    <t>LAYING JOINTING INCLUDING</t>
  </si>
  <si>
    <t>ALIGNING</t>
  </si>
  <si>
    <t>CUTTING CHARGES</t>
  </si>
  <si>
    <t>THREADING CHARGES</t>
  </si>
  <si>
    <t>STONE CUTTER II</t>
  </si>
  <si>
    <t>MASAN I</t>
  </si>
  <si>
    <t xml:space="preserve">COST OF CLAMPS PLUGS </t>
  </si>
  <si>
    <t>JOINTING MATERIALS ETC</t>
  </si>
  <si>
    <t>TOTAL FOR 30 M</t>
  </si>
  <si>
    <t>RATE PER RMT</t>
  </si>
  <si>
    <t xml:space="preserve"> 25mm</t>
  </si>
  <si>
    <t>32mm</t>
  </si>
  <si>
    <t>60.</t>
  </si>
  <si>
    <t xml:space="preserve">SUPPLY AND FIXING OF P.V.C. </t>
  </si>
  <si>
    <t>NAHANI TRAP 75mm DIA</t>
  </si>
  <si>
    <t xml:space="preserve"> PVC NAHANI TRAP (4WAY/2WAY)</t>
  </si>
  <si>
    <t>SUNDRIES FOR B.J.C,PLASTERING ETC</t>
  </si>
  <si>
    <t>TOTAL FOR ONE NUMBER</t>
  </si>
  <si>
    <t xml:space="preserve">Providing form work and centering for RCC works including supports and strutting upto 3.30m height for plane surfaces    a) for column footings, plinth beam, Grade beam, Raft beam, Raft slab etc., </t>
  </si>
  <si>
    <t>18.1.a.</t>
  </si>
  <si>
    <t>Form work for Plinth beam, Grade beam, Raft beam</t>
  </si>
  <si>
    <t>Form work for Roof and lintels using M.S sheet</t>
  </si>
  <si>
    <t>Form work for Small quantity and column using M.S. sheet</t>
  </si>
  <si>
    <t>Providing White/Color ceramic floor tiles (Anti-skid)of</t>
  </si>
  <si>
    <t>any size 0f 6mm T.K including pointing etc.,</t>
  </si>
  <si>
    <t>as directed by the Dept.Officers.</t>
  </si>
  <si>
    <t>COST OF CERAMIC FLOOR TILES</t>
  </si>
  <si>
    <t>LABOUR FOR LAYING &amp; POINTING</t>
  </si>
  <si>
    <t>Grout ( qtn)</t>
  </si>
  <si>
    <t>Suppling and laying White/Plain colour</t>
  </si>
  <si>
    <t xml:space="preserve">Glazed tiles in C.M(1:2)  </t>
  </si>
  <si>
    <t>COST OF GLAZED  TILES</t>
  </si>
  <si>
    <t>Grout</t>
  </si>
  <si>
    <t>C.M(1:2)</t>
  </si>
  <si>
    <t>Mazdoor-I</t>
  </si>
  <si>
    <t>TOTAL FOR 1.860 SQM</t>
  </si>
  <si>
    <t>38.1.</t>
  </si>
  <si>
    <t>CEMENT PAINTING TWO COATS</t>
  </si>
  <si>
    <t>OVER THE PRIMER COAT OF</t>
  </si>
  <si>
    <t>APPROVED CEMENT PAINT FOR NEW</t>
  </si>
  <si>
    <t>PLASTERED SURFACES</t>
  </si>
  <si>
    <t>Primer coat using white cement</t>
  </si>
  <si>
    <t>PAINTER I</t>
  </si>
  <si>
    <t>40.</t>
  </si>
  <si>
    <t>PAINTING TWO COATS OVER NEW             (as per CER-112/2007-08)</t>
  </si>
  <si>
    <t xml:space="preserve">PLASTERED SURFACE WITH </t>
  </si>
  <si>
    <t>Plastic Emulsion PAINT</t>
  </si>
  <si>
    <t>LIT</t>
  </si>
  <si>
    <t>Plastic Emulsion PAINT (P-50  M-0420) First qty</t>
  </si>
  <si>
    <t>Primer    (P-50  M-0419)</t>
  </si>
  <si>
    <t xml:space="preserve">PAINTER I </t>
  </si>
  <si>
    <t>SUNDRIES FOR BRUSHES,ETC</t>
  </si>
  <si>
    <t>PAINTING TWO COATS OVER NEW           (as per PWD Standard Data)</t>
  </si>
  <si>
    <t>OBD</t>
  </si>
  <si>
    <t>OBD (P-50 M-0417)</t>
  </si>
  <si>
    <t>SUPPLY AND FIXING OF E.W.C.   18" SIZE (WHITE)</t>
  </si>
  <si>
    <t>WITH DOUBLE FLAPPED PLASTIC SEAT COVER</t>
  </si>
  <si>
    <t>LOW LEVEL FLUSHING CISTERN 10 LIT.</t>
  </si>
  <si>
    <t>SET</t>
  </si>
  <si>
    <t>EUROPEAN WATER CLOSET WITH "P" OR "S" TRAP WITH DOUBLE FLAPPED SEAT AND SEAT COVER WITH BRASS HINGES AND 10LIT CAPACITY PVC L;OW LEVEL FLUSHING TANK WITH ALL INTERNAL FITTINGS</t>
  </si>
  <si>
    <t>LABOUR FOR FIXING OF EWC</t>
  </si>
  <si>
    <t>PLUMBER I</t>
  </si>
  <si>
    <t>LABOUR FOR FIXING OF FLUSHING TANK</t>
  </si>
  <si>
    <t>Deduct rate for "P" &amp; "S" trap</t>
  </si>
  <si>
    <t xml:space="preserve">Add rate for PVC SWR "P" &amp; "S" trap </t>
  </si>
  <si>
    <t>15mm dia half turn CP tap</t>
  </si>
  <si>
    <t>Sub-Data</t>
  </si>
  <si>
    <t>Labour charge</t>
  </si>
  <si>
    <t>Fitter I class</t>
  </si>
  <si>
    <t xml:space="preserve">Nos </t>
  </si>
  <si>
    <t>Mazdoor I</t>
  </si>
  <si>
    <t>gram</t>
  </si>
  <si>
    <t>Shellac p-49/168</t>
  </si>
  <si>
    <t>100 gms</t>
  </si>
  <si>
    <t>Thread ball p-49/173</t>
  </si>
  <si>
    <t>Total/1 No</t>
  </si>
  <si>
    <t>Main Data</t>
  </si>
  <si>
    <t>Long body</t>
  </si>
  <si>
    <t>short body</t>
  </si>
  <si>
    <t>Cost of Tap</t>
  </si>
  <si>
    <t>Labour</t>
  </si>
  <si>
    <t>Supplying and fixing the following dia PVC (SWR) pipe and relevant specials including packing the joints with rubber lubricant fixing them into walls with necessary wooden plug screws, holding wherever necessary and making good of the dismantled portion with necessary connections to sanitary fittings etc., complete in all respects as directed by the departmental officers.             a) 110mm dia PVC SWR pipe including all required PVC specials etc., all complete.,</t>
  </si>
  <si>
    <t>58.1(a)</t>
  </si>
  <si>
    <t>SUPPLY AND FIXING P.V.C.SOIL</t>
  </si>
  <si>
    <t>PIPESPECIALS OF FOLLOWING DIA:-</t>
  </si>
  <si>
    <t>A.</t>
  </si>
  <si>
    <t>SUPPLY AND FIXING OF PVC soil PIPE</t>
  </si>
  <si>
    <t xml:space="preserve">110MM DIA OF PVC SWR PIPE INCLUDING </t>
  </si>
  <si>
    <t>PACKING THE JOINTS WITH RUBBER</t>
  </si>
  <si>
    <t>LUBRICANT AND FIXING IN TO</t>
  </si>
  <si>
    <t>WALL WITH WOODEN PLUGS</t>
  </si>
  <si>
    <t>SCREWSHOLDING CLAMPSETC</t>
  </si>
  <si>
    <t>COMPLETE  type 'B'.</t>
  </si>
  <si>
    <t>P.V.C. PIPE 110mm DIA</t>
  </si>
  <si>
    <t>P.V.C BEND WITH DOOR 110MM</t>
  </si>
  <si>
    <t>EACH</t>
  </si>
  <si>
    <t>P.V.C COWL 110MM</t>
  </si>
  <si>
    <t>P.V.C DOOR TEE 110MM p-61 D-c</t>
  </si>
  <si>
    <t>COST OF RUBBER</t>
  </si>
  <si>
    <t>LUBRICANTT.W.PLUGS AND</t>
  </si>
  <si>
    <t>C.I.CLAMPS ETC</t>
  </si>
  <si>
    <t>SUNDERS</t>
  </si>
  <si>
    <t>TOTAL FOR 3 RMT</t>
  </si>
  <si>
    <t>58.1(b)</t>
  </si>
  <si>
    <t>B.</t>
  </si>
  <si>
    <t>SUPPLY AND FIXING OF PVC PIPE</t>
  </si>
  <si>
    <t xml:space="preserve">75MM DIA OF PVC SWR PIPE INCLUDING </t>
  </si>
  <si>
    <t>LUBERICANT AND FIXING IN TO</t>
  </si>
  <si>
    <t>WALL WITH WOODEN PLUGES</t>
  </si>
  <si>
    <t>P.V.C. PIPE 75mm DIA</t>
  </si>
  <si>
    <t>P.V.C BEND WITH DOOR</t>
  </si>
  <si>
    <t>P.V.C COWL</t>
  </si>
  <si>
    <t>P.V.C DOOR TEE</t>
  </si>
  <si>
    <t>UPVC instead of Stone ware Pipe</t>
  </si>
  <si>
    <t>SUPPLYING AND  LAYING AND</t>
  </si>
  <si>
    <t>JOINTING SN8 UPVC PIPE AND SPECIALS</t>
  </si>
  <si>
    <t>BELOW G.L</t>
  </si>
  <si>
    <t>A</t>
  </si>
  <si>
    <t>110mm DIA  UPVC PIPE BELOW G.L</t>
  </si>
  <si>
    <t>E.W EXCLUDING REFILLING</t>
  </si>
  <si>
    <t>REFILLING CHARGE</t>
  </si>
  <si>
    <t>Cost of UPVC SN8 Pipe (TWAD SR 2022-23 P-23 1.2 1)</t>
  </si>
  <si>
    <t>CONVEYING,LOWERING  ANDLAYING</t>
  </si>
  <si>
    <t>TO PROPER GRADEAND</t>
  </si>
  <si>
    <t>ALIGNMENT,JOINTING</t>
  </si>
  <si>
    <t>ETC BUT EXCLUDING  COST OF</t>
  </si>
  <si>
    <t>JOINTING MATERIALS. (TWAD SR 22-23,p-268 11-b)</t>
  </si>
  <si>
    <t>CUTTING CHARGES ( P-27 W-0139)</t>
  </si>
  <si>
    <t>COST OF JOINTING  MATERIALS</t>
  </si>
  <si>
    <t>TOTAL FOR 30M</t>
  </si>
  <si>
    <t>160mm DIA  UPVC PIPE BELOW G.L</t>
  </si>
  <si>
    <t>Wiring with 1.5 sqmm PVC insulated single core multi strand fire retardant flexible copper cable with ISI mark confirming IS: 694:1990.a) Light point with ceiling rose</t>
  </si>
  <si>
    <t>WIRING IN CONCEALED PVC PIPE</t>
  </si>
  <si>
    <t>Light point with ceiling rose for flats/ houses</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</si>
  <si>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LIGHT POINT WITH CEILING ROSE controlled by 5 amps flush type switch including citcuit mains, cost of all materials, specials, etc., all complete,</t>
  </si>
  <si>
    <t>1.5 sqmm copper PVC insulated unsheathed single core cable (P-133  M-1564)</t>
  </si>
  <si>
    <t xml:space="preserve"> Rmt</t>
  </si>
  <si>
    <t>PVC rigid conduit pipe 19 mm / 20mm heavy duty with ISI mark (P-136  M-1647)</t>
  </si>
  <si>
    <t>1 Rmt</t>
  </si>
  <si>
    <t>19 mm PVC rigid bends - (P-137  M-1653)</t>
  </si>
  <si>
    <t>19 mm PVC rigid tees ((P-137  M-1665), 16.05/12=1.34)</t>
  </si>
  <si>
    <t>MS joint box 150 x 100 x 75 mm (P-134  M-1602)</t>
  </si>
  <si>
    <t>Hylem sheet 3 mm thick with lamination (P-138  M-1681)</t>
  </si>
  <si>
    <t>5 amps flush type switch (P-125  M-1361)( 194.5/12=16.21)</t>
  </si>
  <si>
    <t>Ceiling rose(P-123  M-1321)</t>
  </si>
  <si>
    <t>19 mm PVC junction box  (P-137  M-1676)( 43.25/12=3.6)</t>
  </si>
  <si>
    <t>Bag</t>
  </si>
  <si>
    <t>MS box  150 x 100 x 75 mm p-125 vi-b pat -f</t>
  </si>
  <si>
    <t>3 mm thick laminated Hylem sheet p-128 it-7a part-I</t>
  </si>
  <si>
    <t>1.5 sqmm copper PVC insulated unsheathed single core cable (P-123 it-2/b)</t>
  </si>
  <si>
    <t>90 Rmt</t>
  </si>
  <si>
    <t>Labour charges</t>
  </si>
  <si>
    <t xml:space="preserve">Sundries </t>
  </si>
  <si>
    <t>Total for 10 Points</t>
  </si>
  <si>
    <t>Rate for 1 Point</t>
  </si>
  <si>
    <t>Labour Charges for wirnig in PVC pipe concealed</t>
  </si>
  <si>
    <t>Sub - data</t>
  </si>
  <si>
    <t xml:space="preserve"> Electrical Maistry ( P-11 L-0058)</t>
  </si>
  <si>
    <t>Wiremen Grade  - I ( P-09 L-0013)</t>
  </si>
  <si>
    <t>Wiremen Grade  - II ( P-11 L-0054)</t>
  </si>
  <si>
    <t>Electrical HELPER ( P-11 L-0097)</t>
  </si>
  <si>
    <t>For Concreting work</t>
  </si>
  <si>
    <t>Mason IInd class ( P-11 L-0071)</t>
  </si>
  <si>
    <t>DATA  - 2</t>
  </si>
  <si>
    <t>Light point with bakelite batern type holder for flats/ houses</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</si>
  <si>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LIGHT POINT WITH BAKELITE BATTERN TYPE HOLDER FOR FLATS/ HOUSES  controlled by 5 amps flush type switch including citcuit mains, cost of all materials, specials, etc., all complete,</t>
  </si>
  <si>
    <t xml:space="preserve">Total for Data 1 excluding sundries </t>
  </si>
  <si>
    <t>Deduct cost of ceiling rose 10 Nos</t>
  </si>
  <si>
    <t>Add cost of Bakelite battern type holders 10 Nos @ Rs 16.65 / Each ( P-123 M-1319)</t>
  </si>
  <si>
    <t>Total for 10 points</t>
  </si>
  <si>
    <t>Rate for 1 points</t>
  </si>
  <si>
    <t>2 X 2.5 Sq mm in fully concealed PVC conduit</t>
  </si>
  <si>
    <t>Run off mains with 2 wires of 2.5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t>
  </si>
  <si>
    <t>Total as per Data No. 12</t>
  </si>
  <si>
    <t>Add 180 mt 2.5 Sqmm copper PVC insulated unsheathed S.C. cable ( P-133 M-1565)</t>
  </si>
  <si>
    <t>Deduct 1.5 Sqmm copper PVC insulated unsheathed S.C. cable</t>
  </si>
  <si>
    <t>Total for 90 metres</t>
  </si>
  <si>
    <t>Rate for 1 Rmt</t>
  </si>
  <si>
    <t>SUPPLY AND FIXING OF</t>
  </si>
  <si>
    <t>110mmDIA P.V.C RAIN WATER</t>
  </si>
  <si>
    <t>DOWN FALL PIPE    Type- A  SWR pipe</t>
  </si>
  <si>
    <t xml:space="preserve"> 110mmDIA P.V.C PIPE</t>
  </si>
  <si>
    <t xml:space="preserve"> 110mmDIA P.V.C PLAIN BEND</t>
  </si>
  <si>
    <t xml:space="preserve"> 110mmDIA P.V.C SHOE</t>
  </si>
  <si>
    <t>SPECIAL CLAMP</t>
  </si>
  <si>
    <t>C.I. GRATING 100mm DIA</t>
  </si>
  <si>
    <t>COST OF PLUG SCREWS , RUBBER</t>
  </si>
  <si>
    <t>LUBRICANT ETC</t>
  </si>
  <si>
    <t>47.</t>
  </si>
  <si>
    <t>SUPPLY AND FIXING ALUMINUM TOWEL RAIL OF</t>
  </si>
  <si>
    <t>70CM LONG INCLUDING COST OF SCREW TW</t>
  </si>
  <si>
    <t>PLUGS AND LABOURS CHARGES FOR FIXING IN</t>
  </si>
  <si>
    <t>POSITION ETC COMPLETE IN ALL RESPECT AND</t>
  </si>
  <si>
    <t>AS DIRECTED BY THE DEPT OFFICERS.</t>
  </si>
  <si>
    <t>no</t>
  </si>
  <si>
    <t>Alu.Towel rail 75Cm long</t>
  </si>
  <si>
    <t>Alu. Bolt With screws</t>
  </si>
  <si>
    <t>Labour for fixing and cost of</t>
  </si>
  <si>
    <t>T.W.Pluges</t>
  </si>
  <si>
    <t>Total for 1 Rmt</t>
  </si>
  <si>
    <t>Solid panel PVC door with frame (Rajeshree) (P-48 M-0391)</t>
  </si>
  <si>
    <t>STEEL GRILLS FOR WINDOWS &amp; VENTILATER</t>
  </si>
  <si>
    <t>WITH SUITABLE LEDGES including piming coat</t>
  </si>
  <si>
    <t>RATE AS PER  PWD LR For Window  p 38/ it 82</t>
  </si>
  <si>
    <t>PAINTING TWO COATS OVER NEW</t>
  </si>
  <si>
    <t>IRON WORKS WITH IIND CLASS</t>
  </si>
  <si>
    <t>SYNTHETIC ENAMEL PAINT</t>
  </si>
  <si>
    <t>READY MIXED IIND CLASS PAINT</t>
  </si>
  <si>
    <t>SUPPLYING AND FIXING</t>
  </si>
  <si>
    <t>WASHBASIN 22"X16" INCLUDING</t>
  </si>
  <si>
    <t>COST OF ALL MATERIALS AND</t>
  </si>
  <si>
    <t>FIXING CHARGES</t>
  </si>
  <si>
    <t>Wash Hand Basin of size 550 x 400 mm with all accessories such as CI brackets, 32mm dia CP waste coupling, Rubber pug and chain, 32mm dia B class GI waste pipe, 15mm dia brass nipples. 15mm CP pillar tap etc.,(P-55 M-0544)</t>
  </si>
  <si>
    <t>deduct rate for 15mm dia GM wheel valve p -48 /157(v)</t>
  </si>
  <si>
    <t xml:space="preserve"> Angle Valve</t>
  </si>
  <si>
    <t>SUNDRIES FOR PLUGSCREW,PAINT</t>
  </si>
  <si>
    <t>PROVIDING ANTI-TERMITE TREATMENT Say 34</t>
  </si>
  <si>
    <t>Supply and fixing of Mirror of size500x400mm size (P-56 M-0567)</t>
  </si>
  <si>
    <t>each</t>
  </si>
  <si>
    <t>51.</t>
  </si>
  <si>
    <t xml:space="preserve">PVC WATER TANK OF 700 LITRE CAPACITY </t>
  </si>
  <si>
    <t>500 Lit = 10.05 * 500</t>
  </si>
  <si>
    <t>WATER TIGHT BULK HEAD FITTING suitable for 12W LED bulb</t>
  </si>
  <si>
    <t>Supplying and fixing of water tight bulk head fittings with guard suitable for 60 / 100 watts including necessary connections, cost of materials, etc., All complete.</t>
  </si>
  <si>
    <t>Bulk head fittings ( P-123 M-1320)</t>
  </si>
  <si>
    <t>Total For 1 No</t>
  </si>
  <si>
    <t>Supply and  Fixing of 25 W  LED street light fitting</t>
  </si>
  <si>
    <t xml:space="preserve">Charges for fixing 25 W LED lamp street light fittings ( all types) in the existing street pole/wall with  required GI pipe 'B' class and accessories </t>
  </si>
  <si>
    <t>25 mm dia GI 'B' class pipe p-46 it-118 -v</t>
  </si>
  <si>
    <t>pair</t>
  </si>
  <si>
    <t>Back lamp with bolts &amp; nuts</t>
  </si>
  <si>
    <t>2.5 Sqmm PVC insulated unsheathed copper cable</t>
  </si>
  <si>
    <t>Labour charges for fixing the street light fitting with the required accessories in the E.B pole including connection etc., complete.</t>
  </si>
  <si>
    <t>Sundries for painting the GI pipes, MS clamps, screws, etc., complete in all respects.</t>
  </si>
  <si>
    <t>Rate for  Each</t>
  </si>
  <si>
    <t>Labour charges for 3 Nos</t>
  </si>
  <si>
    <t>Electrician Maistry</t>
  </si>
  <si>
    <t>Wiremen Grade I</t>
  </si>
  <si>
    <t>Wiremen Grade II</t>
  </si>
  <si>
    <t>Helper</t>
  </si>
  <si>
    <t>Total for 3 Nos</t>
  </si>
  <si>
    <t>Rate for 1 No</t>
  </si>
  <si>
    <t xml:space="preserve">DATA   </t>
  </si>
  <si>
    <t>25 W LED Street light Fittings</t>
  </si>
  <si>
    <t>25 W LED Street light Fittings lower end (p-122 M-1295)</t>
  </si>
  <si>
    <t>Rate for Each</t>
  </si>
  <si>
    <t>Supplying and fixing of PVC low level flushing tank with all internal fittings (wall mounting type) White - 10 litre capacity SR 2023-24 Pg.54 (M-0536)</t>
  </si>
  <si>
    <t>Supplying and fixing of 4mm pin headed glass</t>
  </si>
  <si>
    <t>For window</t>
  </si>
  <si>
    <t>For EB Connection</t>
  </si>
  <si>
    <t>Supplying and fixing of Triple pole main switch</t>
  </si>
  <si>
    <t>For Meter Board</t>
  </si>
  <si>
    <t>Supplying and fixing of 32 Amps Fuse unit</t>
  </si>
  <si>
    <t>Earthing arrangements with GI Earth Plate including charcoal and salt with necessary excavation in all soils and to full depth as may be required and masonry work, re-filling the sides of oundation with excavated earth as per the standard specification and as directed by the Departmental Officers.</t>
  </si>
  <si>
    <t>For AWPS</t>
  </si>
  <si>
    <t xml:space="preserve">Supplying and fixing of Following MCB a)40 AMPS Double polie </t>
  </si>
  <si>
    <t xml:space="preserve">Earth work excavation for foundation in all soils and subsoils  (Incl Refilling) a) 0 to 2m depth </t>
  </si>
  <si>
    <t>CC 1:5:10 (One of cement, five of M sand and ten of hard broken stone Jelly) for foundation using 40 mm gauge broken stone jelly</t>
  </si>
  <si>
    <t>Front Portico - For Paver Block</t>
  </si>
  <si>
    <t>Brick work in cm 1:5 (One of cement and five of M sand) using chamber burnt bricks of size 9”x4½”x3” (23x11.4x7.5 cm) in foundation and basement</t>
  </si>
  <si>
    <t>For Paver Block BW 2 sides</t>
  </si>
  <si>
    <t>Supplying and laying of Rubber Moulded Hydraulic Pressed Paver Block a.63mm tk</t>
  </si>
  <si>
    <t>For Portico</t>
  </si>
  <si>
    <t>Chambers</t>
  </si>
  <si>
    <t>Chamber Outer</t>
  </si>
  <si>
    <t>Plastering in CM 1:4, 12mm tk</t>
  </si>
  <si>
    <t>Chamber inner</t>
  </si>
  <si>
    <t xml:space="preserve">Clearing the existing septic tank such as sewage water and liquid using 6000 litres capacity </t>
  </si>
  <si>
    <t>Septic tank</t>
  </si>
  <si>
    <t>Supplying, laying and jointing the following dia UPVC Non Pressure of SN8 SDR 34 as per IS 15328 / 2003 superior variety a) 110mm dia UPVC Non Pressure pipe</t>
  </si>
  <si>
    <t>Supplying and fixing in position of best quality of Colour Bare Galvalume sheet roof 0.47mm thick with ISI mark for including cost of bolts, nuts and washer and fixing in position over the square tube angle and purlin etc., all complete complying with standard specification.</t>
  </si>
  <si>
    <t>Portico</t>
  </si>
  <si>
    <t>D/F window</t>
  </si>
  <si>
    <t>Room 1,2 alround</t>
  </si>
  <si>
    <t>Add jambs</t>
  </si>
  <si>
    <t>D/F Door</t>
  </si>
  <si>
    <t>D/F Ventilator V</t>
  </si>
  <si>
    <t>Front Room</t>
  </si>
  <si>
    <t>D/F Door MD</t>
  </si>
  <si>
    <t>D/F Door D2</t>
  </si>
  <si>
    <t>Room 3</t>
  </si>
  <si>
    <t>First floor</t>
  </si>
  <si>
    <t>Lockup room</t>
  </si>
  <si>
    <t>Add toilet wall</t>
  </si>
  <si>
    <t xml:space="preserve"> -do-</t>
  </si>
  <si>
    <t>Outer alround</t>
  </si>
  <si>
    <t>Parapet top</t>
  </si>
  <si>
    <t>Toilet  Column footing</t>
  </si>
  <si>
    <t>for Grade beam  toilet</t>
  </si>
  <si>
    <t>Supplying and filling Crushed stone Sand in layers of 150 mm thickness well watered, rammed and  consolidated complying with relevant Standard specification etc.,all complete.</t>
  </si>
  <si>
    <t>Supplying and filling in foundation and basement with gravel in layers of 150mm thickness well watered, rammed and consolidated complying  with relevant standard specification including cost of  gravel  etc., all complete and as directed by the departmental officers.</t>
  </si>
  <si>
    <t>Providing and laying in position of Standardised concrete mix M20 grade for Super Structure using HBS Jelly including laying, vibrating, curing &amp; finishing etc., all complete</t>
  </si>
  <si>
    <t>For Footing</t>
  </si>
  <si>
    <t xml:space="preserve">for Grade beam </t>
  </si>
  <si>
    <t>For column up to grade beam</t>
  </si>
  <si>
    <t>for Door Lintel</t>
  </si>
  <si>
    <t>for ventilator lintel</t>
  </si>
  <si>
    <t>Sunshade</t>
  </si>
  <si>
    <t>Sunshade for ventilator</t>
  </si>
  <si>
    <t xml:space="preserve">Roof slab toilet </t>
  </si>
  <si>
    <t>Supplying, fabricating and placing in position of  Mild steel Grills / Ribbed Tor Steels for reinforcement for all floors including cost of  binding wire, bending tying  etc., all complete in all respects.</t>
  </si>
  <si>
    <t>As per item no :8.1.1.1a</t>
  </si>
  <si>
    <t>4.10 x 100kg/m3</t>
  </si>
  <si>
    <t>Brick work in cm 1:6 using chamber burnt bricks for Super structure including scaffollding, curing etc., complete</t>
  </si>
  <si>
    <t>a) In Ground floor</t>
  </si>
  <si>
    <t>D/F G.D</t>
  </si>
  <si>
    <t>D/F  V lintel</t>
  </si>
  <si>
    <t>D/f ventilator open</t>
  </si>
  <si>
    <t>Add parapet wall</t>
  </si>
  <si>
    <t>Flooring with a bed of CC 1:5:10 using 40mm HBS Jelly and top left rough to receive the floor finish with required slopes including ramming, curing etc., all complete</t>
  </si>
  <si>
    <t>Toilet room</t>
  </si>
  <si>
    <t xml:space="preserve"> Toilet Roof</t>
  </si>
  <si>
    <t>Alround Skerting</t>
  </si>
  <si>
    <t>Plastering with CM 1:5, 12mm thick finished with neat cement including providing band cornice, ceiling cornice, curing, scoffolding etc., complete</t>
  </si>
  <si>
    <t>For toilet inner</t>
  </si>
  <si>
    <t>D/f door</t>
  </si>
  <si>
    <t>D/f Ventilator</t>
  </si>
  <si>
    <t>DoorJambs</t>
  </si>
  <si>
    <t>Ventilator jambs</t>
  </si>
  <si>
    <t>Outer for alround</t>
  </si>
  <si>
    <t>Parapet inner alround</t>
  </si>
  <si>
    <t>for Sunshade</t>
  </si>
  <si>
    <t xml:space="preserve"> -do</t>
  </si>
  <si>
    <t>Special Ceiling Plastering with cement mortar 1:3, 10mm thick including finished with neat cement, scaffolding, curing etc., complete</t>
  </si>
  <si>
    <t>Toilet ceiling</t>
  </si>
  <si>
    <t xml:space="preserve">Sunshade bot </t>
  </si>
  <si>
    <t>Plastering with cement mortar 1:5, 12mm thick  for Border finish including finished with neat cement, scaffolding, curing etc., complete</t>
  </si>
  <si>
    <t>b) 75mm wide border</t>
  </si>
  <si>
    <t>Toilet block alround</t>
  </si>
  <si>
    <t xml:space="preserve">  -do- Ventilators allround</t>
  </si>
  <si>
    <t>Supplying, Laying, Fixing and Jointing the following PVC Pipes as per ASTM schedule 40 threaded.</t>
  </si>
  <si>
    <t xml:space="preserve">a) 32mm dia </t>
  </si>
  <si>
    <t>for Toilet block</t>
  </si>
  <si>
    <t xml:space="preserve">Wc </t>
  </si>
  <si>
    <t>Providing form work and centering for RCC works including supports and strutting upto 3.30m height for plane surfaces</t>
  </si>
  <si>
    <t xml:space="preserve">a) for column footings, plinth beam, Grade beam, Raft beam, Raft slab etc., </t>
  </si>
  <si>
    <t>Footing side alround</t>
  </si>
  <si>
    <t>Grade beam for passage inner allround</t>
  </si>
  <si>
    <t>Door bott</t>
  </si>
  <si>
    <t>Ventilator bott</t>
  </si>
  <si>
    <t>Lintel inner alround inner</t>
  </si>
  <si>
    <t>Roof Slab</t>
  </si>
  <si>
    <t>for toilet</t>
  </si>
  <si>
    <t>outer alround</t>
  </si>
  <si>
    <t>for Column upto GB</t>
  </si>
  <si>
    <t>Toilet door Sunshade</t>
  </si>
  <si>
    <t>Toilet door V Sunshade</t>
  </si>
  <si>
    <t>Sides</t>
  </si>
  <si>
    <t>Toilet</t>
  </si>
  <si>
    <t>Door james</t>
  </si>
  <si>
    <t>add sides</t>
  </si>
  <si>
    <t>Qty as per item no 35 Primer paint qty</t>
  </si>
  <si>
    <t>for  toilet</t>
  </si>
  <si>
    <t xml:space="preserve">Supplying and fixing the following dia PVC (SWR) pipe and relevant specials including packing the joints with rubber lubricant fixing them into walls with necessary wooden plug screws, holding wherever necessary and making good of the dismantled portion with necessary connections to sanitary fittings etc., </t>
  </si>
  <si>
    <t>a) 110mm dia PVC SWR pipe including all required PVC specials etc., all complete.,</t>
  </si>
  <si>
    <t>for IWC</t>
  </si>
  <si>
    <t>Nahani to outer</t>
  </si>
  <si>
    <t>Chamber to Septic tank</t>
  </si>
  <si>
    <t>b) 160mm dia UPVC Non pressure pipe</t>
  </si>
  <si>
    <t>From Drain to Corporation Drain</t>
  </si>
  <si>
    <t>Wiring with 1.5 sqmm PVC insulated single core multi strand fire retardant flexible copper cable with ISI mark confirming IS: 694:1990.</t>
  </si>
  <si>
    <t>a) Light point with ceiling rose</t>
  </si>
  <si>
    <t>Street light fitting</t>
  </si>
  <si>
    <t xml:space="preserve">Toilet </t>
  </si>
  <si>
    <t>Existing Building to Toilet room</t>
  </si>
  <si>
    <t>Terrace To Drain</t>
  </si>
  <si>
    <t>Supplying and fixing of Aluminium towel rails of 75cm long, including cost of screws, TW plugs and labour charges for fixing in position etc., complete in all respects and as directed by the departmental officers</t>
  </si>
  <si>
    <t>Passage</t>
  </si>
  <si>
    <t>Supplying and fixing in position of PVC door frame with UPVC shutter of best approved  quality and variety etc the rate including cost of all materials and labour charges etc complete and as directed by the departmental officers.</t>
  </si>
  <si>
    <t>Toilet doors</t>
  </si>
  <si>
    <t>Manufacturing, Supplying and fixing in position mild steel grills as per the design apporved to verandah enclosure  etc the rate including cost of all materials and labour charges etc complete and as directed by the departmental officers.</t>
  </si>
  <si>
    <t>For Ventilators</t>
  </si>
  <si>
    <t>Painting two coats of new iron work using best approved quality and variety synthetic enamel paint the rate including cost of all materials and labourcharges etc complete and as directed by the departmental officers.</t>
  </si>
  <si>
    <t>For Toilet</t>
  </si>
  <si>
    <t xml:space="preserve">For  officers Toilet room </t>
  </si>
  <si>
    <t>Supplying and fixing of 9watts LED bulbs suitable for fixing it to pendent / bakelite battern holder of best approved variety etc., complete</t>
  </si>
  <si>
    <t>Toilet block outer</t>
  </si>
  <si>
    <t xml:space="preserve">Supplying and fixing of PVC low level flushing tank with all internal fittings
(wall mounting type) White - 10 litre capacity </t>
  </si>
  <si>
    <t>For Existing toilet</t>
  </si>
  <si>
    <t>Painting OBD old walls</t>
  </si>
  <si>
    <t>Painting Outer Emulsion old walls</t>
  </si>
  <si>
    <t>For ext toilet</t>
  </si>
  <si>
    <t xml:space="preserve">Supplying and fixing of 4mm thick pin headed Glass panels with aluminium anodised ‘U’ shape beeding of size 12x12mm with 107 gram in average weight for 1m length with aluminium bolts and nuts for the shutters of the steel windows already supplied to suit all the size and as directed by the departmental officers. (The quality of glass and aluminium beeding should be got approved from the Executive Engineer before use). </t>
  </si>
  <si>
    <t>Supply and fixing of 32 amps triple pole main switch with fuse and neutral link on a suitable well varnished teak wood board including necessary interconnection,cost of all materials etc., all complete as directed by the departmental officers. (The quality should be got approved by the Executive Engineer before use).</t>
  </si>
  <si>
    <t>Supplying and fixing 1 no of 30 amps 500 volts grade porcelain fuse unit on suitable teakwood plank varnished to be fixed on the top of pole/EB street pole with necessary clamps including cost of all materials etc., all complete.</t>
  </si>
  <si>
    <t>Run off the 2 wires of 4sqmm copper PVC insulated single core cable with one run of 7/20GI stay wire suspended with porecelin reel insulators at 1.0m centre to centre for support of phase and neutral cable from top of street pole to the house / flats including all materials etc... all complete for EB service connections including labour charges for fixing GI wire and MS angles (For EB Service connection single phase)</t>
  </si>
  <si>
    <t>23.2</t>
  </si>
  <si>
    <t>Supplying and fixing 4mm thick pin</t>
  </si>
  <si>
    <t>headed glass panels 450x1350</t>
  </si>
  <si>
    <t>4mm glass frosted  (P-49 M-0410)</t>
  </si>
  <si>
    <t xml:space="preserve"> 12x12mm Alu.Beedings ( Qtn)</t>
  </si>
  <si>
    <t>Alu. bolts and nuts( Qtn)</t>
  </si>
  <si>
    <t>Labour for fixing glass paneles</t>
  </si>
  <si>
    <t xml:space="preserve"> (1.08SQM LABOUR =.25CARPENTER-II)</t>
  </si>
  <si>
    <t>Total for 0.5334 Sqm</t>
  </si>
  <si>
    <t>2 x 4 Sqmm Copper PVC insulated unsheathed single core 1 KV grade cable for EB service single phase.</t>
  </si>
  <si>
    <t>4 Sqmm copper PVC insulated unsheathed single core cableP-79 2 d</t>
  </si>
  <si>
    <t>7/20 GI stay wire [SD 64]</t>
  </si>
  <si>
    <t>PVC reel insulater [SD 64] [6.60/12]</t>
  </si>
  <si>
    <t>GI wire for fixing reel insulater</t>
  </si>
  <si>
    <t>Sundries for masonry works clamps bolts and nuts etc.,</t>
  </si>
  <si>
    <t>Total for 90 Rmt</t>
  </si>
  <si>
    <t xml:space="preserve">Labour charges </t>
  </si>
  <si>
    <t>Supplying and fixing of 32 amps triple pole main switch with fuse and neutral link on a suitable well varnished teak wood board including necessary interconnection and earth connection cost of all materials, etc., all complete.</t>
  </si>
  <si>
    <t>32 Amps triple pole main switch with fuse and neutral link [SD 163] (SR-P-125 -M1373)</t>
  </si>
  <si>
    <t>TW board of size 46 x31 x 6 cm with brass hinges hooks screws  well varnished [SD 149]</t>
  </si>
  <si>
    <t>Sundries screw TW plugs screws wire and earth connections.</t>
  </si>
  <si>
    <t>1  no of 32 amps Fuse unit</t>
  </si>
  <si>
    <t xml:space="preserve">External Installation </t>
  </si>
  <si>
    <t>Supplying and fixing 1 No 30 Amps 500 volts grade/well porcelin fuse unit on suitable teak wood plank to be fixed on the top of the pole / EB street poles with necessary clamps and including cost of materials etc., all complete.</t>
  </si>
  <si>
    <t>32 Amps 500 V fuse units ( SR P-126 -M- 1392)</t>
  </si>
  <si>
    <t>TW plank 150 x 100 x 20 mm</t>
  </si>
  <si>
    <t>Sundries such as MS clamps screws etc.,</t>
  </si>
  <si>
    <t xml:space="preserve">TW plank 150 x 100 x 20  </t>
  </si>
  <si>
    <t>Labour Charges</t>
  </si>
  <si>
    <t>Total for 8 Nos</t>
  </si>
  <si>
    <t>Earthing arrangements with GI Earth Plate including charcoal and salt with necessary excavation in all soils and to full depth as may be required and masonry work, re-filling the sides of oundation with excavated earth as per the standard specification and as directed by the Departmental Officers. (SR 23-24/ Pg -94 M-0827)</t>
  </si>
  <si>
    <t>Supplying and fixing of Following ELCB a)40 Amps 30 MA DP  (SR 23-24/ Pg -94 M-1805)</t>
  </si>
  <si>
    <t>Supplying and laying of M40 Grade Inter locking paver block 83 mm thick over a base layer of 40mm thick sand filling etc.., all complete</t>
  </si>
  <si>
    <t>SqM</t>
  </si>
  <si>
    <t>Interlocking paver block 83 mm thick</t>
  </si>
  <si>
    <t>Mason I</t>
  </si>
  <si>
    <t>Stone cutter I</t>
  </si>
  <si>
    <t xml:space="preserve">Sand </t>
  </si>
  <si>
    <t>Total for 10 sqm</t>
  </si>
  <si>
    <t>Rate per 1 sqm</t>
  </si>
  <si>
    <t>Painting the new walls with Two coats of oil bound distemper of approved brand over old painted wall surfaces including cost of scrapping, paints, putty, brushes, watering, curing, etc., all complete as directed by the departmental officers (paints and its shade shall be got approved from the Executive Engineer before use)</t>
  </si>
  <si>
    <t>Painting the new walls with Two coats of Emulsion of approved brand over old painted wall surfaces including cost of scrapping, paints, putty, brushes, watering, curing, etc., all complete as directed by the departmental officers (paints and its shade shall be got approved from the Executive Engineer before use)</t>
  </si>
  <si>
    <t>Plastic Emulsion PAINT two coat for old wall</t>
  </si>
  <si>
    <t>Painter I</t>
  </si>
  <si>
    <t>Thorouh scrapping p28/108</t>
  </si>
  <si>
    <t xml:space="preserve">SUNDRIES </t>
  </si>
  <si>
    <t>ls</t>
  </si>
  <si>
    <t>Galvalume Colour Sheet of size 0.47mm</t>
  </si>
  <si>
    <t>Steel grill for Verandah Enclousure
(Square tube angle and purlin bolts, nuts and washer)</t>
  </si>
  <si>
    <t>Welder Grade I</t>
  </si>
  <si>
    <t>Welder Grade II</t>
  </si>
  <si>
    <t>Sundrises</t>
  </si>
  <si>
    <t>Rate Per Sqm</t>
  </si>
  <si>
    <t>SUB TOTAL -III</t>
  </si>
  <si>
    <t>Supplying and layingRubber Moulded Hydraulic Pressed Paver Block 83 mm thick over a base layer of 40mm thick sand filling etc.., all complete</t>
  </si>
  <si>
    <t>Runoff 2x 4 Sqmm for EB Service Connection</t>
  </si>
  <si>
    <t>Attached toilet</t>
  </si>
  <si>
    <t xml:space="preserve">Earth work excavation for Open foundation in all soils and subsoils to the required depth as may be directed except in hard rock etc., all complete (Excl Refilling) a) 0 to 2m depth </t>
  </si>
  <si>
    <t>For Soakpit</t>
  </si>
  <si>
    <t xml:space="preserve"> -do- Attached toilet</t>
  </si>
  <si>
    <t>Toilet walls alround - Attached toilet</t>
  </si>
  <si>
    <t>Attached toilet and Common toilet</t>
  </si>
  <si>
    <t xml:space="preserve"> Toilet walls alround - Attached Toilet</t>
  </si>
  <si>
    <t>Toilet Roof - Attached toilet</t>
  </si>
  <si>
    <t>Attached Toilet</t>
  </si>
  <si>
    <t>Toilet ceiling - Attached toilet</t>
  </si>
  <si>
    <t>Toilet - Attached toilet</t>
  </si>
  <si>
    <t>Attached toilet inner</t>
  </si>
  <si>
    <t>Outer for alround - Attached toilet</t>
  </si>
  <si>
    <t>Providing cement concrete precast slab M20 using  40mm thick including moulding, precasting, finishing, fixing &amp; curing etc., complete.</t>
  </si>
  <si>
    <t>a) foundation &amp; basement</t>
  </si>
  <si>
    <t>Chamber</t>
  </si>
  <si>
    <t>Providing cement concrete precast slab M20 using  40mm thick including moulding, precasting, finishing, fixing &amp; curing etc., complete. II. 40mm tk a.In Foundation and basement</t>
  </si>
  <si>
    <t>C.C.1:8:16 (One of cement, eight of M sand and sixteen of broken brick jelly) for foundation and other similar works using 20mm gauge broken Brick Jelly inclusive of shoring, strutting and bailing out water wherever necessary ramming, curing etc.,</t>
  </si>
  <si>
    <t>For chamber</t>
  </si>
  <si>
    <t>Supplying and fixing of 9watts LED bulbs suitable for fixing it to pendent / bakelite battern holder of best approved variety etc., complete. (SR Pg 121 M-1282)</t>
  </si>
  <si>
    <t>NAME OF WORK : PROVIDING SPECIAL REPAIR WORKS TO AMMAPET AWPS BUILDING AT AMMAPET IN SALEM CITY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</si>
</sst>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_)"/>
    <numFmt numFmtId="165" formatCode="0.000"/>
    <numFmt numFmtId="166" formatCode="0.0000"/>
  </numFmts>
  <fonts count="9" x14ac:knownFonts="1">
    <font>
      <sz val="11"/>
      <color theme="1"/>
      <name val="Calibri"/>
      <family val="2"/>
      <scheme val="minor"/>
    </font>
    <font>
      <sz val="12"/>
      <color theme="1"/>
      <name val="Times New Roman"/>
      <family val="1"/>
    </font>
    <font>
      <b/>
      <sz val="12"/>
      <color theme="1"/>
      <name val="Times New Roman"/>
      <family val="1"/>
    </font>
    <font>
      <sz val="10"/>
      <name val="Arial"/>
      <family val="2"/>
    </font>
    <font>
      <sz val="11"/>
      <color theme="1"/>
      <name val="Calibri"/>
      <family val="2"/>
      <scheme val="minor"/>
    </font>
    <font>
      <sz val="12"/>
      <color indexed="8"/>
      <name val="Times New Roman"/>
      <family val="1"/>
    </font>
    <font>
      <sz val="12"/>
      <name val="Times New Roman"/>
      <family val="1"/>
    </font>
    <font>
      <b/>
      <sz val="12"/>
      <name val="Times New Roman"/>
      <family val="1"/>
    </font>
    <font>
      <b/>
      <sz val="12"/>
      <color indexed="8"/>
      <name val="Times New Roman"/>
      <family val="1"/>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3" fillId="0" borderId="0"/>
    <xf numFmtId="0" fontId="4" fillId="0" borderId="0"/>
    <xf numFmtId="0" fontId="3" fillId="0" borderId="0"/>
  </cellStyleXfs>
  <cellXfs count="79">
    <xf numFmtId="0" fontId="0" fillId="0" borderId="0" xfId="0"/>
    <xf numFmtId="0" fontId="1" fillId="0" borderId="0" xfId="0" applyFont="1"/>
    <xf numFmtId="2" fontId="1" fillId="0" borderId="0" xfId="0" applyNumberFormat="1" applyFont="1"/>
    <xf numFmtId="2" fontId="1" fillId="0" borderId="0" xfId="0" applyNumberFormat="1" applyFont="1" applyAlignment="1">
      <alignment wrapText="1"/>
    </xf>
    <xf numFmtId="2" fontId="0" fillId="0" borderId="0" xfId="0" applyNumberFormat="1"/>
    <xf numFmtId="2" fontId="0" fillId="0" borderId="0" xfId="0" applyNumberFormat="1" applyAlignment="1">
      <alignment horizontal="center"/>
    </xf>
    <xf numFmtId="0" fontId="1" fillId="0" borderId="0" xfId="2" applyFont="1" applyBorder="1" applyAlignment="1">
      <alignment horizontal="left" vertical="center"/>
    </xf>
    <xf numFmtId="0" fontId="1" fillId="0" borderId="1" xfId="2" applyFont="1" applyBorder="1" applyAlignment="1">
      <alignment horizontal="center" vertical="center" wrapText="1"/>
    </xf>
    <xf numFmtId="0" fontId="1" fillId="0" borderId="1" xfId="2" applyFont="1" applyBorder="1" applyAlignment="1">
      <alignment horizontal="center" vertical="center"/>
    </xf>
    <xf numFmtId="2" fontId="1" fillId="0" borderId="1" xfId="2" applyNumberFormat="1" applyFont="1" applyBorder="1" applyAlignment="1">
      <alignment horizontal="center" vertical="center"/>
    </xf>
    <xf numFmtId="165" fontId="1" fillId="0" borderId="1" xfId="2" applyNumberFormat="1" applyFont="1" applyBorder="1" applyAlignment="1">
      <alignment horizontal="center" vertical="center"/>
    </xf>
    <xf numFmtId="0" fontId="1" fillId="0" borderId="0" xfId="2" applyFont="1" applyBorder="1" applyAlignment="1">
      <alignment horizontal="center" vertical="center"/>
    </xf>
    <xf numFmtId="0" fontId="1" fillId="0" borderId="0" xfId="2" applyFont="1" applyBorder="1" applyAlignment="1">
      <alignment horizontal="center" vertical="center" wrapText="1"/>
    </xf>
    <xf numFmtId="0" fontId="1" fillId="0" borderId="1" xfId="2" applyFont="1" applyBorder="1" applyAlignment="1">
      <alignment vertical="center" wrapText="1"/>
    </xf>
    <xf numFmtId="2" fontId="1" fillId="0" borderId="0" xfId="2" applyNumberFormat="1" applyFont="1" applyBorder="1" applyAlignment="1">
      <alignment horizontal="left" vertical="center"/>
    </xf>
    <xf numFmtId="2" fontId="1" fillId="0" borderId="1" xfId="0" applyNumberFormat="1" applyFont="1" applyBorder="1" applyAlignment="1">
      <alignment horizontal="center" vertical="center"/>
    </xf>
    <xf numFmtId="0" fontId="1" fillId="0" borderId="1" xfId="2" applyFont="1" applyBorder="1" applyAlignment="1">
      <alignment horizontal="left" vertical="center"/>
    </xf>
    <xf numFmtId="0" fontId="1" fillId="0" borderId="0" xfId="2" applyFont="1" applyBorder="1" applyAlignment="1">
      <alignment horizontal="left" vertical="center" wrapText="1"/>
    </xf>
    <xf numFmtId="0" fontId="1" fillId="0" borderId="0" xfId="2" applyFont="1" applyBorder="1" applyAlignment="1">
      <alignment vertical="center" wrapText="1"/>
    </xf>
    <xf numFmtId="0" fontId="1" fillId="0" borderId="2" xfId="2" applyFont="1" applyBorder="1" applyAlignment="1">
      <alignment vertical="center" wrapText="1"/>
    </xf>
    <xf numFmtId="0" fontId="1" fillId="0" borderId="1" xfId="2" applyFont="1" applyBorder="1" applyAlignment="1">
      <alignment horizontal="left" vertical="center" wrapText="1"/>
    </xf>
    <xf numFmtId="2" fontId="1" fillId="0" borderId="1" xfId="2" applyNumberFormat="1" applyFont="1" applyBorder="1" applyAlignment="1">
      <alignment horizontal="center" vertical="center" wrapText="1"/>
    </xf>
    <xf numFmtId="0" fontId="5" fillId="0" borderId="1" xfId="0" applyNumberFormat="1" applyFont="1" applyBorder="1" applyAlignment="1">
      <alignment horizontal="center" vertical="center"/>
    </xf>
    <xf numFmtId="0" fontId="5" fillId="0" borderId="1" xfId="0" applyNumberFormat="1" applyFont="1" applyBorder="1" applyAlignment="1">
      <alignment horizontal="left" vertical="center"/>
    </xf>
    <xf numFmtId="2" fontId="5" fillId="0" borderId="1" xfId="0" applyNumberFormat="1" applyFont="1" applyBorder="1" applyAlignment="1">
      <alignment horizontal="center" vertical="center"/>
    </xf>
    <xf numFmtId="164" fontId="6" fillId="0" borderId="1" xfId="0" applyNumberFormat="1" applyFont="1" applyBorder="1" applyAlignment="1">
      <alignment vertical="center"/>
    </xf>
    <xf numFmtId="164" fontId="6" fillId="0" borderId="0" xfId="0" applyNumberFormat="1" applyFont="1" applyBorder="1" applyAlignment="1">
      <alignment vertical="center"/>
    </xf>
    <xf numFmtId="164" fontId="6" fillId="0" borderId="0" xfId="0" applyNumberFormat="1" applyFont="1" applyAlignment="1">
      <alignment vertical="center"/>
    </xf>
    <xf numFmtId="0" fontId="5" fillId="0" borderId="1" xfId="0" applyNumberFormat="1" applyFont="1" applyBorder="1" applyAlignment="1">
      <alignment horizontal="right" vertical="center"/>
    </xf>
    <xf numFmtId="2" fontId="1" fillId="0" borderId="0" xfId="2" applyNumberFormat="1" applyFont="1" applyBorder="1" applyAlignment="1">
      <alignment horizontal="center" vertical="center"/>
    </xf>
    <xf numFmtId="2" fontId="1" fillId="0" borderId="0" xfId="2" applyNumberFormat="1" applyFont="1" applyBorder="1" applyAlignment="1">
      <alignment horizontal="center" vertical="center" wrapText="1"/>
    </xf>
    <xf numFmtId="165" fontId="1" fillId="0" borderId="0" xfId="2" applyNumberFormat="1" applyFont="1" applyBorder="1" applyAlignment="1">
      <alignment horizontal="center" vertical="center"/>
    </xf>
    <xf numFmtId="0" fontId="2" fillId="0" borderId="0" xfId="2" applyFont="1" applyBorder="1" applyAlignment="1">
      <alignment horizontal="center" vertical="center" wrapText="1"/>
    </xf>
    <xf numFmtId="2" fontId="6" fillId="0" borderId="1" xfId="3" applyNumberFormat="1" applyFont="1" applyBorder="1" applyAlignment="1">
      <alignment horizontal="center" vertical="center" wrapText="1"/>
    </xf>
    <xf numFmtId="2" fontId="6" fillId="0" borderId="1" xfId="2" applyNumberFormat="1" applyFont="1" applyFill="1" applyBorder="1" applyAlignment="1">
      <alignment horizontal="center" vertical="center" wrapText="1"/>
    </xf>
    <xf numFmtId="165" fontId="1" fillId="0" borderId="1" xfId="2" applyNumberFormat="1" applyFont="1" applyBorder="1" applyAlignment="1">
      <alignment horizontal="center" vertical="center" wrapText="1"/>
    </xf>
    <xf numFmtId="1" fontId="1" fillId="0" borderId="1" xfId="2" applyNumberFormat="1" applyFont="1" applyBorder="1" applyAlignment="1">
      <alignment horizontal="center" vertical="center" wrapText="1"/>
    </xf>
    <xf numFmtId="2" fontId="6" fillId="0" borderId="1" xfId="3" applyNumberFormat="1" applyFont="1" applyBorder="1" applyAlignment="1">
      <alignment vertical="center" wrapText="1"/>
    </xf>
    <xf numFmtId="0" fontId="1" fillId="0" borderId="1" xfId="2" applyFont="1" applyFill="1" applyBorder="1" applyAlignment="1">
      <alignment horizontal="center" vertical="center" wrapText="1"/>
    </xf>
    <xf numFmtId="2" fontId="1" fillId="0" borderId="1" xfId="2" applyNumberFormat="1" applyFont="1" applyFill="1" applyBorder="1" applyAlignment="1">
      <alignment horizontal="center" vertical="center" wrapText="1"/>
    </xf>
    <xf numFmtId="0" fontId="1" fillId="0" borderId="1" xfId="2" applyFont="1" applyFill="1" applyBorder="1" applyAlignment="1">
      <alignment vertical="center" wrapText="1"/>
    </xf>
    <xf numFmtId="2" fontId="6" fillId="0" borderId="1" xfId="3" applyNumberFormat="1" applyFont="1" applyFill="1" applyBorder="1" applyAlignment="1">
      <alignment horizontal="center" vertical="center" wrapText="1"/>
    </xf>
    <xf numFmtId="0" fontId="1" fillId="0" borderId="0" xfId="2" applyFont="1" applyFill="1" applyBorder="1" applyAlignment="1">
      <alignment horizontal="center" vertical="center" wrapText="1"/>
    </xf>
    <xf numFmtId="0" fontId="2" fillId="0" borderId="1" xfId="2" applyFont="1" applyBorder="1" applyAlignment="1">
      <alignment horizontal="center" vertical="center" wrapText="1"/>
    </xf>
    <xf numFmtId="2" fontId="2" fillId="0" borderId="1" xfId="2" applyNumberFormat="1" applyFont="1" applyBorder="1" applyAlignment="1">
      <alignment horizontal="center" vertical="center" wrapText="1"/>
    </xf>
    <xf numFmtId="2" fontId="7" fillId="0" borderId="1" xfId="3" applyNumberFormat="1" applyFont="1" applyBorder="1" applyAlignment="1">
      <alignment horizontal="center" vertical="center" wrapText="1"/>
    </xf>
    <xf numFmtId="0" fontId="2" fillId="0" borderId="1" xfId="2" applyFont="1" applyBorder="1" applyAlignment="1">
      <alignment vertical="center" wrapText="1"/>
    </xf>
    <xf numFmtId="0" fontId="1" fillId="0" borderId="1" xfId="2" applyFont="1" applyBorder="1" applyAlignment="1">
      <alignment horizontal="left" vertical="center" wrapText="1"/>
    </xf>
    <xf numFmtId="0" fontId="1" fillId="0" borderId="1" xfId="2" applyFont="1" applyBorder="1" applyAlignment="1">
      <alignment horizontal="center" vertical="center"/>
    </xf>
    <xf numFmtId="0" fontId="1" fillId="0" borderId="1" xfId="2" applyFont="1" applyBorder="1" applyAlignment="1">
      <alignment horizontal="left" vertical="center"/>
    </xf>
    <xf numFmtId="0" fontId="1" fillId="0" borderId="1" xfId="2" applyFont="1" applyBorder="1" applyAlignment="1">
      <alignment horizontal="center" vertical="center" wrapText="1"/>
    </xf>
    <xf numFmtId="0" fontId="1" fillId="0" borderId="1" xfId="2" applyFont="1" applyBorder="1" applyAlignment="1">
      <alignment horizontal="left" vertical="center" wrapText="1"/>
    </xf>
    <xf numFmtId="0" fontId="1" fillId="0" borderId="1" xfId="2" applyFont="1" applyBorder="1" applyAlignment="1">
      <alignment horizontal="left" vertical="center"/>
    </xf>
    <xf numFmtId="0" fontId="1" fillId="0" borderId="1" xfId="2" applyFont="1" applyBorder="1" applyAlignment="1">
      <alignment horizontal="center" vertical="center"/>
    </xf>
    <xf numFmtId="2" fontId="2" fillId="0" borderId="1" xfId="0" applyNumberFormat="1" applyFont="1" applyBorder="1" applyAlignment="1">
      <alignment horizontal="center" vertical="center"/>
    </xf>
    <xf numFmtId="0" fontId="2" fillId="0" borderId="1" xfId="2" applyFont="1" applyBorder="1" applyAlignment="1">
      <alignment horizontal="left" vertical="center" wrapText="1"/>
    </xf>
    <xf numFmtId="2" fontId="2" fillId="0" borderId="1" xfId="2" applyNumberFormat="1" applyFont="1" applyBorder="1" applyAlignment="1">
      <alignment horizontal="center" vertical="center"/>
    </xf>
    <xf numFmtId="0" fontId="1" fillId="0" borderId="1" xfId="2" applyFont="1" applyBorder="1" applyAlignment="1">
      <alignment horizontal="left" vertical="top" wrapText="1"/>
    </xf>
    <xf numFmtId="0" fontId="1" fillId="0" borderId="1" xfId="2" applyFont="1" applyBorder="1" applyAlignment="1">
      <alignment horizontal="left" vertical="top"/>
    </xf>
    <xf numFmtId="2" fontId="8" fillId="0" borderId="1" xfId="0" applyNumberFormat="1" applyFont="1" applyBorder="1" applyAlignment="1">
      <alignment horizontal="center" vertical="center"/>
    </xf>
    <xf numFmtId="0" fontId="2" fillId="0" borderId="1" xfId="2" applyFont="1" applyBorder="1" applyAlignment="1">
      <alignment horizontal="left" vertical="center"/>
    </xf>
    <xf numFmtId="166" fontId="1" fillId="0" borderId="1" xfId="2" applyNumberFormat="1" applyFont="1" applyBorder="1" applyAlignment="1">
      <alignment horizontal="center" vertical="center"/>
    </xf>
    <xf numFmtId="0" fontId="1" fillId="0" borderId="1" xfId="2" applyFont="1" applyBorder="1" applyAlignment="1">
      <alignment horizontal="center" vertical="center" wrapText="1"/>
    </xf>
    <xf numFmtId="0" fontId="1" fillId="0" borderId="1" xfId="2" applyFont="1" applyBorder="1" applyAlignment="1">
      <alignment horizontal="left" vertical="center" wrapText="1"/>
    </xf>
    <xf numFmtId="0" fontId="1" fillId="0" borderId="1" xfId="2" applyFont="1" applyBorder="1" applyAlignment="1">
      <alignment horizontal="left" vertical="center"/>
    </xf>
    <xf numFmtId="165" fontId="1" fillId="0" borderId="1" xfId="2" applyNumberFormat="1" applyFont="1" applyBorder="1" applyAlignment="1">
      <alignment horizontal="center" vertical="center"/>
    </xf>
    <xf numFmtId="0" fontId="1" fillId="0" borderId="1" xfId="2" applyFont="1" applyBorder="1" applyAlignment="1">
      <alignment horizontal="center" vertical="center"/>
    </xf>
    <xf numFmtId="0" fontId="8" fillId="0" borderId="1" xfId="0" applyNumberFormat="1" applyFont="1" applyBorder="1" applyAlignment="1">
      <alignment horizontal="left" vertical="center"/>
    </xf>
    <xf numFmtId="0" fontId="2" fillId="0" borderId="1" xfId="2" applyFont="1" applyBorder="1" applyAlignment="1">
      <alignment horizontal="left" vertical="top"/>
    </xf>
    <xf numFmtId="0" fontId="2" fillId="0" borderId="1" xfId="2" applyFont="1" applyBorder="1" applyAlignment="1">
      <alignment horizontal="left" vertical="top" wrapText="1"/>
    </xf>
    <xf numFmtId="0" fontId="1" fillId="0" borderId="1" xfId="2" applyFont="1" applyBorder="1" applyAlignment="1">
      <alignment horizontal="center" vertical="center"/>
    </xf>
    <xf numFmtId="0" fontId="1" fillId="0" borderId="1" xfId="2" applyFont="1" applyBorder="1" applyAlignment="1">
      <alignment horizontal="center" vertical="center" wrapText="1"/>
    </xf>
    <xf numFmtId="2" fontId="7" fillId="0" borderId="1" xfId="3" applyNumberFormat="1" applyFont="1" applyBorder="1" applyAlignment="1">
      <alignment horizontal="center" vertical="center" wrapText="1"/>
    </xf>
    <xf numFmtId="0" fontId="1" fillId="0" borderId="1" xfId="2" applyFont="1" applyBorder="1" applyAlignment="1">
      <alignment horizontal="left" vertical="center" wrapText="1"/>
    </xf>
    <xf numFmtId="0" fontId="1" fillId="0" borderId="1" xfId="2" applyFont="1" applyBorder="1" applyAlignment="1">
      <alignment horizontal="left" vertical="center"/>
    </xf>
    <xf numFmtId="165" fontId="1" fillId="0" borderId="1" xfId="2" applyNumberFormat="1" applyFont="1" applyBorder="1" applyAlignment="1">
      <alignment horizontal="center" vertical="center"/>
    </xf>
    <xf numFmtId="0" fontId="1" fillId="0" borderId="1" xfId="2" applyFont="1" applyBorder="1" applyAlignment="1">
      <alignment horizontal="center" vertical="center"/>
    </xf>
    <xf numFmtId="2" fontId="2" fillId="0" borderId="0" xfId="2" applyNumberFormat="1" applyFont="1" applyBorder="1" applyAlignment="1">
      <alignment horizontal="center" vertical="center" wrapText="1"/>
    </xf>
    <xf numFmtId="2" fontId="1" fillId="0" borderId="0" xfId="2" applyNumberFormat="1" applyFont="1" applyFill="1" applyBorder="1" applyAlignment="1">
      <alignment horizontal="center" vertical="center" wrapText="1"/>
    </xf>
  </cellXfs>
  <cellStyles count="4">
    <cellStyle name="Normal" xfId="0" builtinId="0"/>
    <cellStyle name="Normal 3" xfId="1"/>
    <cellStyle name="Normal 5" xfId="2"/>
    <cellStyle name="Normal_Phase XI QS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editAs="oneCell">
    <xdr:from>
      <xdr:col>2</xdr:col>
      <xdr:colOff>1524000</xdr:colOff>
      <xdr:row>27</xdr:row>
      <xdr:rowOff>0</xdr:rowOff>
    </xdr:from>
    <xdr:to>
      <xdr:col>2</xdr:col>
      <xdr:colOff>1524000</xdr:colOff>
      <xdr:row>27</xdr:row>
      <xdr:rowOff>200025</xdr:rowOff>
    </xdr:to>
    <xdr:sp macro="" textlink="">
      <xdr:nvSpPr>
        <xdr:cNvPr id="2" name="Text Box 7"/>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27</xdr:row>
      <xdr:rowOff>0</xdr:rowOff>
    </xdr:from>
    <xdr:to>
      <xdr:col>2</xdr:col>
      <xdr:colOff>1524000</xdr:colOff>
      <xdr:row>27</xdr:row>
      <xdr:rowOff>200025</xdr:rowOff>
    </xdr:to>
    <xdr:sp macro="" textlink="">
      <xdr:nvSpPr>
        <xdr:cNvPr id="3" name="Text Box 8"/>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27</xdr:row>
      <xdr:rowOff>0</xdr:rowOff>
    </xdr:from>
    <xdr:to>
      <xdr:col>2</xdr:col>
      <xdr:colOff>1524000</xdr:colOff>
      <xdr:row>27</xdr:row>
      <xdr:rowOff>200025</xdr:rowOff>
    </xdr:to>
    <xdr:sp macro="" textlink="">
      <xdr:nvSpPr>
        <xdr:cNvPr id="4" name="Text Box 4"/>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27</xdr:row>
      <xdr:rowOff>0</xdr:rowOff>
    </xdr:from>
    <xdr:to>
      <xdr:col>2</xdr:col>
      <xdr:colOff>1524000</xdr:colOff>
      <xdr:row>27</xdr:row>
      <xdr:rowOff>200025</xdr:rowOff>
    </xdr:to>
    <xdr:sp macro="" textlink="">
      <xdr:nvSpPr>
        <xdr:cNvPr id="5" name="Text Box 5"/>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27</xdr:row>
      <xdr:rowOff>0</xdr:rowOff>
    </xdr:from>
    <xdr:to>
      <xdr:col>2</xdr:col>
      <xdr:colOff>1524000</xdr:colOff>
      <xdr:row>27</xdr:row>
      <xdr:rowOff>200025</xdr:rowOff>
    </xdr:to>
    <xdr:sp macro="" textlink="">
      <xdr:nvSpPr>
        <xdr:cNvPr id="6" name="Text Box 6"/>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27</xdr:row>
      <xdr:rowOff>0</xdr:rowOff>
    </xdr:from>
    <xdr:to>
      <xdr:col>2</xdr:col>
      <xdr:colOff>1524000</xdr:colOff>
      <xdr:row>27</xdr:row>
      <xdr:rowOff>200025</xdr:rowOff>
    </xdr:to>
    <xdr:sp macro="" textlink="">
      <xdr:nvSpPr>
        <xdr:cNvPr id="7" name="Text Box 7"/>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27</xdr:row>
      <xdr:rowOff>0</xdr:rowOff>
    </xdr:from>
    <xdr:to>
      <xdr:col>2</xdr:col>
      <xdr:colOff>1524000</xdr:colOff>
      <xdr:row>27</xdr:row>
      <xdr:rowOff>200025</xdr:rowOff>
    </xdr:to>
    <xdr:sp macro="" textlink="">
      <xdr:nvSpPr>
        <xdr:cNvPr id="8" name="Text Box 8"/>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27</xdr:row>
      <xdr:rowOff>0</xdr:rowOff>
    </xdr:from>
    <xdr:to>
      <xdr:col>2</xdr:col>
      <xdr:colOff>1524000</xdr:colOff>
      <xdr:row>27</xdr:row>
      <xdr:rowOff>200025</xdr:rowOff>
    </xdr:to>
    <xdr:sp macro="" textlink="">
      <xdr:nvSpPr>
        <xdr:cNvPr id="9" name="Text Box 4"/>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27</xdr:row>
      <xdr:rowOff>0</xdr:rowOff>
    </xdr:from>
    <xdr:to>
      <xdr:col>2</xdr:col>
      <xdr:colOff>1524000</xdr:colOff>
      <xdr:row>27</xdr:row>
      <xdr:rowOff>200025</xdr:rowOff>
    </xdr:to>
    <xdr:sp macro="" textlink="">
      <xdr:nvSpPr>
        <xdr:cNvPr id="10" name="Text Box 5"/>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27</xdr:row>
      <xdr:rowOff>0</xdr:rowOff>
    </xdr:from>
    <xdr:to>
      <xdr:col>2</xdr:col>
      <xdr:colOff>1524000</xdr:colOff>
      <xdr:row>27</xdr:row>
      <xdr:rowOff>200025</xdr:rowOff>
    </xdr:to>
    <xdr:sp macro="" textlink="">
      <xdr:nvSpPr>
        <xdr:cNvPr id="11" name="Text Box 6"/>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72</xdr:row>
      <xdr:rowOff>0</xdr:rowOff>
    </xdr:from>
    <xdr:to>
      <xdr:col>2</xdr:col>
      <xdr:colOff>1524000</xdr:colOff>
      <xdr:row>72</xdr:row>
      <xdr:rowOff>200025</xdr:rowOff>
    </xdr:to>
    <xdr:sp macro="" textlink="">
      <xdr:nvSpPr>
        <xdr:cNvPr id="12" name="Text Box 7"/>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72</xdr:row>
      <xdr:rowOff>0</xdr:rowOff>
    </xdr:from>
    <xdr:to>
      <xdr:col>2</xdr:col>
      <xdr:colOff>1524000</xdr:colOff>
      <xdr:row>72</xdr:row>
      <xdr:rowOff>200025</xdr:rowOff>
    </xdr:to>
    <xdr:sp macro="" textlink="">
      <xdr:nvSpPr>
        <xdr:cNvPr id="13" name="Text Box 8"/>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72</xdr:row>
      <xdr:rowOff>0</xdr:rowOff>
    </xdr:from>
    <xdr:to>
      <xdr:col>2</xdr:col>
      <xdr:colOff>1524000</xdr:colOff>
      <xdr:row>72</xdr:row>
      <xdr:rowOff>200025</xdr:rowOff>
    </xdr:to>
    <xdr:sp macro="" textlink="">
      <xdr:nvSpPr>
        <xdr:cNvPr id="14" name="Text Box 4"/>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72</xdr:row>
      <xdr:rowOff>0</xdr:rowOff>
    </xdr:from>
    <xdr:to>
      <xdr:col>2</xdr:col>
      <xdr:colOff>1524000</xdr:colOff>
      <xdr:row>72</xdr:row>
      <xdr:rowOff>200025</xdr:rowOff>
    </xdr:to>
    <xdr:sp macro="" textlink="">
      <xdr:nvSpPr>
        <xdr:cNvPr id="15" name="Text Box 5"/>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72</xdr:row>
      <xdr:rowOff>0</xdr:rowOff>
    </xdr:from>
    <xdr:to>
      <xdr:col>2</xdr:col>
      <xdr:colOff>1524000</xdr:colOff>
      <xdr:row>72</xdr:row>
      <xdr:rowOff>200025</xdr:rowOff>
    </xdr:to>
    <xdr:sp macro="" textlink="">
      <xdr:nvSpPr>
        <xdr:cNvPr id="16" name="Text Box 6"/>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72</xdr:row>
      <xdr:rowOff>0</xdr:rowOff>
    </xdr:from>
    <xdr:to>
      <xdr:col>2</xdr:col>
      <xdr:colOff>1524000</xdr:colOff>
      <xdr:row>72</xdr:row>
      <xdr:rowOff>200025</xdr:rowOff>
    </xdr:to>
    <xdr:sp macro="" textlink="">
      <xdr:nvSpPr>
        <xdr:cNvPr id="17" name="Text Box 7"/>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72</xdr:row>
      <xdr:rowOff>0</xdr:rowOff>
    </xdr:from>
    <xdr:to>
      <xdr:col>2</xdr:col>
      <xdr:colOff>1524000</xdr:colOff>
      <xdr:row>72</xdr:row>
      <xdr:rowOff>200025</xdr:rowOff>
    </xdr:to>
    <xdr:sp macro="" textlink="">
      <xdr:nvSpPr>
        <xdr:cNvPr id="18" name="Text Box 8"/>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72</xdr:row>
      <xdr:rowOff>0</xdr:rowOff>
    </xdr:from>
    <xdr:to>
      <xdr:col>2</xdr:col>
      <xdr:colOff>1524000</xdr:colOff>
      <xdr:row>72</xdr:row>
      <xdr:rowOff>200025</xdr:rowOff>
    </xdr:to>
    <xdr:sp macro="" textlink="">
      <xdr:nvSpPr>
        <xdr:cNvPr id="19" name="Text Box 4"/>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72</xdr:row>
      <xdr:rowOff>0</xdr:rowOff>
    </xdr:from>
    <xdr:to>
      <xdr:col>2</xdr:col>
      <xdr:colOff>1524000</xdr:colOff>
      <xdr:row>72</xdr:row>
      <xdr:rowOff>200025</xdr:rowOff>
    </xdr:to>
    <xdr:sp macro="" textlink="">
      <xdr:nvSpPr>
        <xdr:cNvPr id="20" name="Text Box 5"/>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72</xdr:row>
      <xdr:rowOff>0</xdr:rowOff>
    </xdr:from>
    <xdr:to>
      <xdr:col>2</xdr:col>
      <xdr:colOff>1524000</xdr:colOff>
      <xdr:row>72</xdr:row>
      <xdr:rowOff>200025</xdr:rowOff>
    </xdr:to>
    <xdr:sp macro="" textlink="">
      <xdr:nvSpPr>
        <xdr:cNvPr id="21" name="Text Box 6"/>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27</xdr:row>
      <xdr:rowOff>0</xdr:rowOff>
    </xdr:from>
    <xdr:to>
      <xdr:col>2</xdr:col>
      <xdr:colOff>1524000</xdr:colOff>
      <xdr:row>27</xdr:row>
      <xdr:rowOff>200025</xdr:rowOff>
    </xdr:to>
    <xdr:sp macro="" textlink="">
      <xdr:nvSpPr>
        <xdr:cNvPr id="22" name="Text Box 7"/>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27</xdr:row>
      <xdr:rowOff>0</xdr:rowOff>
    </xdr:from>
    <xdr:to>
      <xdr:col>2</xdr:col>
      <xdr:colOff>1524000</xdr:colOff>
      <xdr:row>27</xdr:row>
      <xdr:rowOff>200025</xdr:rowOff>
    </xdr:to>
    <xdr:sp macro="" textlink="">
      <xdr:nvSpPr>
        <xdr:cNvPr id="23" name="Text Box 8"/>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27</xdr:row>
      <xdr:rowOff>0</xdr:rowOff>
    </xdr:from>
    <xdr:to>
      <xdr:col>2</xdr:col>
      <xdr:colOff>1524000</xdr:colOff>
      <xdr:row>27</xdr:row>
      <xdr:rowOff>200025</xdr:rowOff>
    </xdr:to>
    <xdr:sp macro="" textlink="">
      <xdr:nvSpPr>
        <xdr:cNvPr id="24" name="Text Box 4"/>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27</xdr:row>
      <xdr:rowOff>0</xdr:rowOff>
    </xdr:from>
    <xdr:to>
      <xdr:col>2</xdr:col>
      <xdr:colOff>1524000</xdr:colOff>
      <xdr:row>27</xdr:row>
      <xdr:rowOff>200025</xdr:rowOff>
    </xdr:to>
    <xdr:sp macro="" textlink="">
      <xdr:nvSpPr>
        <xdr:cNvPr id="25" name="Text Box 5"/>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27</xdr:row>
      <xdr:rowOff>0</xdr:rowOff>
    </xdr:from>
    <xdr:to>
      <xdr:col>2</xdr:col>
      <xdr:colOff>1524000</xdr:colOff>
      <xdr:row>27</xdr:row>
      <xdr:rowOff>200025</xdr:rowOff>
    </xdr:to>
    <xdr:sp macro="" textlink="">
      <xdr:nvSpPr>
        <xdr:cNvPr id="26" name="Text Box 6"/>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27</xdr:row>
      <xdr:rowOff>0</xdr:rowOff>
    </xdr:from>
    <xdr:to>
      <xdr:col>2</xdr:col>
      <xdr:colOff>1524000</xdr:colOff>
      <xdr:row>27</xdr:row>
      <xdr:rowOff>200025</xdr:rowOff>
    </xdr:to>
    <xdr:sp macro="" textlink="">
      <xdr:nvSpPr>
        <xdr:cNvPr id="27" name="Text Box 7"/>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27</xdr:row>
      <xdr:rowOff>0</xdr:rowOff>
    </xdr:from>
    <xdr:to>
      <xdr:col>2</xdr:col>
      <xdr:colOff>1524000</xdr:colOff>
      <xdr:row>27</xdr:row>
      <xdr:rowOff>200025</xdr:rowOff>
    </xdr:to>
    <xdr:sp macro="" textlink="">
      <xdr:nvSpPr>
        <xdr:cNvPr id="28" name="Text Box 8"/>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27</xdr:row>
      <xdr:rowOff>0</xdr:rowOff>
    </xdr:from>
    <xdr:to>
      <xdr:col>2</xdr:col>
      <xdr:colOff>1524000</xdr:colOff>
      <xdr:row>27</xdr:row>
      <xdr:rowOff>200025</xdr:rowOff>
    </xdr:to>
    <xdr:sp macro="" textlink="">
      <xdr:nvSpPr>
        <xdr:cNvPr id="29" name="Text Box 4"/>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27</xdr:row>
      <xdr:rowOff>0</xdr:rowOff>
    </xdr:from>
    <xdr:to>
      <xdr:col>2</xdr:col>
      <xdr:colOff>1524000</xdr:colOff>
      <xdr:row>27</xdr:row>
      <xdr:rowOff>200025</xdr:rowOff>
    </xdr:to>
    <xdr:sp macro="" textlink="">
      <xdr:nvSpPr>
        <xdr:cNvPr id="30" name="Text Box 5"/>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27</xdr:row>
      <xdr:rowOff>0</xdr:rowOff>
    </xdr:from>
    <xdr:to>
      <xdr:col>2</xdr:col>
      <xdr:colOff>1524000</xdr:colOff>
      <xdr:row>27</xdr:row>
      <xdr:rowOff>200025</xdr:rowOff>
    </xdr:to>
    <xdr:sp macro="" textlink="">
      <xdr:nvSpPr>
        <xdr:cNvPr id="31" name="Text Box 6"/>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72</xdr:row>
      <xdr:rowOff>0</xdr:rowOff>
    </xdr:from>
    <xdr:to>
      <xdr:col>2</xdr:col>
      <xdr:colOff>1524000</xdr:colOff>
      <xdr:row>72</xdr:row>
      <xdr:rowOff>200025</xdr:rowOff>
    </xdr:to>
    <xdr:sp macro="" textlink="">
      <xdr:nvSpPr>
        <xdr:cNvPr id="32" name="Text Box 7"/>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72</xdr:row>
      <xdr:rowOff>0</xdr:rowOff>
    </xdr:from>
    <xdr:to>
      <xdr:col>2</xdr:col>
      <xdr:colOff>1524000</xdr:colOff>
      <xdr:row>72</xdr:row>
      <xdr:rowOff>200025</xdr:rowOff>
    </xdr:to>
    <xdr:sp macro="" textlink="">
      <xdr:nvSpPr>
        <xdr:cNvPr id="33" name="Text Box 8"/>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72</xdr:row>
      <xdr:rowOff>0</xdr:rowOff>
    </xdr:from>
    <xdr:to>
      <xdr:col>2</xdr:col>
      <xdr:colOff>1524000</xdr:colOff>
      <xdr:row>72</xdr:row>
      <xdr:rowOff>200025</xdr:rowOff>
    </xdr:to>
    <xdr:sp macro="" textlink="">
      <xdr:nvSpPr>
        <xdr:cNvPr id="34" name="Text Box 4"/>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72</xdr:row>
      <xdr:rowOff>0</xdr:rowOff>
    </xdr:from>
    <xdr:to>
      <xdr:col>2</xdr:col>
      <xdr:colOff>1524000</xdr:colOff>
      <xdr:row>72</xdr:row>
      <xdr:rowOff>200025</xdr:rowOff>
    </xdr:to>
    <xdr:sp macro="" textlink="">
      <xdr:nvSpPr>
        <xdr:cNvPr id="35" name="Text Box 5"/>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72</xdr:row>
      <xdr:rowOff>0</xdr:rowOff>
    </xdr:from>
    <xdr:to>
      <xdr:col>2</xdr:col>
      <xdr:colOff>1524000</xdr:colOff>
      <xdr:row>72</xdr:row>
      <xdr:rowOff>200025</xdr:rowOff>
    </xdr:to>
    <xdr:sp macro="" textlink="">
      <xdr:nvSpPr>
        <xdr:cNvPr id="36" name="Text Box 6"/>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72</xdr:row>
      <xdr:rowOff>0</xdr:rowOff>
    </xdr:from>
    <xdr:to>
      <xdr:col>2</xdr:col>
      <xdr:colOff>1524000</xdr:colOff>
      <xdr:row>72</xdr:row>
      <xdr:rowOff>200025</xdr:rowOff>
    </xdr:to>
    <xdr:sp macro="" textlink="">
      <xdr:nvSpPr>
        <xdr:cNvPr id="37" name="Text Box 7"/>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72</xdr:row>
      <xdr:rowOff>0</xdr:rowOff>
    </xdr:from>
    <xdr:to>
      <xdr:col>2</xdr:col>
      <xdr:colOff>1524000</xdr:colOff>
      <xdr:row>72</xdr:row>
      <xdr:rowOff>200025</xdr:rowOff>
    </xdr:to>
    <xdr:sp macro="" textlink="">
      <xdr:nvSpPr>
        <xdr:cNvPr id="38" name="Text Box 8"/>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72</xdr:row>
      <xdr:rowOff>0</xdr:rowOff>
    </xdr:from>
    <xdr:to>
      <xdr:col>2</xdr:col>
      <xdr:colOff>1524000</xdr:colOff>
      <xdr:row>72</xdr:row>
      <xdr:rowOff>200025</xdr:rowOff>
    </xdr:to>
    <xdr:sp macro="" textlink="">
      <xdr:nvSpPr>
        <xdr:cNvPr id="39" name="Text Box 4"/>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72</xdr:row>
      <xdr:rowOff>0</xdr:rowOff>
    </xdr:from>
    <xdr:to>
      <xdr:col>2</xdr:col>
      <xdr:colOff>1524000</xdr:colOff>
      <xdr:row>72</xdr:row>
      <xdr:rowOff>200025</xdr:rowOff>
    </xdr:to>
    <xdr:sp macro="" textlink="">
      <xdr:nvSpPr>
        <xdr:cNvPr id="40" name="Text Box 5"/>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72</xdr:row>
      <xdr:rowOff>0</xdr:rowOff>
    </xdr:from>
    <xdr:to>
      <xdr:col>2</xdr:col>
      <xdr:colOff>1524000</xdr:colOff>
      <xdr:row>72</xdr:row>
      <xdr:rowOff>200025</xdr:rowOff>
    </xdr:to>
    <xdr:sp macro="" textlink="">
      <xdr:nvSpPr>
        <xdr:cNvPr id="41" name="Text Box 6"/>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72</xdr:row>
      <xdr:rowOff>0</xdr:rowOff>
    </xdr:from>
    <xdr:to>
      <xdr:col>2</xdr:col>
      <xdr:colOff>1524000</xdr:colOff>
      <xdr:row>72</xdr:row>
      <xdr:rowOff>200025</xdr:rowOff>
    </xdr:to>
    <xdr:sp macro="" textlink="">
      <xdr:nvSpPr>
        <xdr:cNvPr id="42" name="Text Box 7"/>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72</xdr:row>
      <xdr:rowOff>0</xdr:rowOff>
    </xdr:from>
    <xdr:to>
      <xdr:col>2</xdr:col>
      <xdr:colOff>1524000</xdr:colOff>
      <xdr:row>72</xdr:row>
      <xdr:rowOff>200025</xdr:rowOff>
    </xdr:to>
    <xdr:sp macro="" textlink="">
      <xdr:nvSpPr>
        <xdr:cNvPr id="43" name="Text Box 8"/>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72</xdr:row>
      <xdr:rowOff>0</xdr:rowOff>
    </xdr:from>
    <xdr:to>
      <xdr:col>2</xdr:col>
      <xdr:colOff>1524000</xdr:colOff>
      <xdr:row>72</xdr:row>
      <xdr:rowOff>200025</xdr:rowOff>
    </xdr:to>
    <xdr:sp macro="" textlink="">
      <xdr:nvSpPr>
        <xdr:cNvPr id="44" name="Text Box 4"/>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72</xdr:row>
      <xdr:rowOff>0</xdr:rowOff>
    </xdr:from>
    <xdr:to>
      <xdr:col>2</xdr:col>
      <xdr:colOff>1524000</xdr:colOff>
      <xdr:row>72</xdr:row>
      <xdr:rowOff>200025</xdr:rowOff>
    </xdr:to>
    <xdr:sp macro="" textlink="">
      <xdr:nvSpPr>
        <xdr:cNvPr id="45" name="Text Box 5"/>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72</xdr:row>
      <xdr:rowOff>0</xdr:rowOff>
    </xdr:from>
    <xdr:to>
      <xdr:col>2</xdr:col>
      <xdr:colOff>1524000</xdr:colOff>
      <xdr:row>72</xdr:row>
      <xdr:rowOff>200025</xdr:rowOff>
    </xdr:to>
    <xdr:sp macro="" textlink="">
      <xdr:nvSpPr>
        <xdr:cNvPr id="46" name="Text Box 6"/>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72</xdr:row>
      <xdr:rowOff>0</xdr:rowOff>
    </xdr:from>
    <xdr:to>
      <xdr:col>2</xdr:col>
      <xdr:colOff>1524000</xdr:colOff>
      <xdr:row>72</xdr:row>
      <xdr:rowOff>200025</xdr:rowOff>
    </xdr:to>
    <xdr:sp macro="" textlink="">
      <xdr:nvSpPr>
        <xdr:cNvPr id="47" name="Text Box 7"/>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72</xdr:row>
      <xdr:rowOff>0</xdr:rowOff>
    </xdr:from>
    <xdr:to>
      <xdr:col>2</xdr:col>
      <xdr:colOff>1524000</xdr:colOff>
      <xdr:row>72</xdr:row>
      <xdr:rowOff>200025</xdr:rowOff>
    </xdr:to>
    <xdr:sp macro="" textlink="">
      <xdr:nvSpPr>
        <xdr:cNvPr id="48" name="Text Box 8"/>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72</xdr:row>
      <xdr:rowOff>0</xdr:rowOff>
    </xdr:from>
    <xdr:to>
      <xdr:col>2</xdr:col>
      <xdr:colOff>1524000</xdr:colOff>
      <xdr:row>72</xdr:row>
      <xdr:rowOff>200025</xdr:rowOff>
    </xdr:to>
    <xdr:sp macro="" textlink="">
      <xdr:nvSpPr>
        <xdr:cNvPr id="49" name="Text Box 4"/>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72</xdr:row>
      <xdr:rowOff>0</xdr:rowOff>
    </xdr:from>
    <xdr:to>
      <xdr:col>2</xdr:col>
      <xdr:colOff>1524000</xdr:colOff>
      <xdr:row>72</xdr:row>
      <xdr:rowOff>200025</xdr:rowOff>
    </xdr:to>
    <xdr:sp macro="" textlink="">
      <xdr:nvSpPr>
        <xdr:cNvPr id="50" name="Text Box 5"/>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72</xdr:row>
      <xdr:rowOff>0</xdr:rowOff>
    </xdr:from>
    <xdr:to>
      <xdr:col>2</xdr:col>
      <xdr:colOff>1524000</xdr:colOff>
      <xdr:row>72</xdr:row>
      <xdr:rowOff>200025</xdr:rowOff>
    </xdr:to>
    <xdr:sp macro="" textlink="">
      <xdr:nvSpPr>
        <xdr:cNvPr id="51" name="Text Box 6"/>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72</xdr:row>
      <xdr:rowOff>0</xdr:rowOff>
    </xdr:from>
    <xdr:to>
      <xdr:col>2</xdr:col>
      <xdr:colOff>1524000</xdr:colOff>
      <xdr:row>72</xdr:row>
      <xdr:rowOff>200025</xdr:rowOff>
    </xdr:to>
    <xdr:sp macro="" textlink="">
      <xdr:nvSpPr>
        <xdr:cNvPr id="52" name="Text Box 7"/>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72</xdr:row>
      <xdr:rowOff>0</xdr:rowOff>
    </xdr:from>
    <xdr:to>
      <xdr:col>2</xdr:col>
      <xdr:colOff>1524000</xdr:colOff>
      <xdr:row>72</xdr:row>
      <xdr:rowOff>200025</xdr:rowOff>
    </xdr:to>
    <xdr:sp macro="" textlink="">
      <xdr:nvSpPr>
        <xdr:cNvPr id="53" name="Text Box 8"/>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72</xdr:row>
      <xdr:rowOff>0</xdr:rowOff>
    </xdr:from>
    <xdr:to>
      <xdr:col>2</xdr:col>
      <xdr:colOff>1524000</xdr:colOff>
      <xdr:row>72</xdr:row>
      <xdr:rowOff>200025</xdr:rowOff>
    </xdr:to>
    <xdr:sp macro="" textlink="">
      <xdr:nvSpPr>
        <xdr:cNvPr id="54" name="Text Box 4"/>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72</xdr:row>
      <xdr:rowOff>0</xdr:rowOff>
    </xdr:from>
    <xdr:to>
      <xdr:col>2</xdr:col>
      <xdr:colOff>1524000</xdr:colOff>
      <xdr:row>72</xdr:row>
      <xdr:rowOff>200025</xdr:rowOff>
    </xdr:to>
    <xdr:sp macro="" textlink="">
      <xdr:nvSpPr>
        <xdr:cNvPr id="55" name="Text Box 5"/>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72</xdr:row>
      <xdr:rowOff>0</xdr:rowOff>
    </xdr:from>
    <xdr:to>
      <xdr:col>2</xdr:col>
      <xdr:colOff>1524000</xdr:colOff>
      <xdr:row>72</xdr:row>
      <xdr:rowOff>200025</xdr:rowOff>
    </xdr:to>
    <xdr:sp macro="" textlink="">
      <xdr:nvSpPr>
        <xdr:cNvPr id="56" name="Text Box 6"/>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72</xdr:row>
      <xdr:rowOff>0</xdr:rowOff>
    </xdr:from>
    <xdr:to>
      <xdr:col>2</xdr:col>
      <xdr:colOff>1524000</xdr:colOff>
      <xdr:row>72</xdr:row>
      <xdr:rowOff>200025</xdr:rowOff>
    </xdr:to>
    <xdr:sp macro="" textlink="">
      <xdr:nvSpPr>
        <xdr:cNvPr id="57" name="Text Box 7"/>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72</xdr:row>
      <xdr:rowOff>0</xdr:rowOff>
    </xdr:from>
    <xdr:to>
      <xdr:col>2</xdr:col>
      <xdr:colOff>1524000</xdr:colOff>
      <xdr:row>72</xdr:row>
      <xdr:rowOff>200025</xdr:rowOff>
    </xdr:to>
    <xdr:sp macro="" textlink="">
      <xdr:nvSpPr>
        <xdr:cNvPr id="58" name="Text Box 8"/>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72</xdr:row>
      <xdr:rowOff>0</xdr:rowOff>
    </xdr:from>
    <xdr:to>
      <xdr:col>2</xdr:col>
      <xdr:colOff>1524000</xdr:colOff>
      <xdr:row>72</xdr:row>
      <xdr:rowOff>200025</xdr:rowOff>
    </xdr:to>
    <xdr:sp macro="" textlink="">
      <xdr:nvSpPr>
        <xdr:cNvPr id="59" name="Text Box 4"/>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72</xdr:row>
      <xdr:rowOff>0</xdr:rowOff>
    </xdr:from>
    <xdr:to>
      <xdr:col>2</xdr:col>
      <xdr:colOff>1524000</xdr:colOff>
      <xdr:row>72</xdr:row>
      <xdr:rowOff>200025</xdr:rowOff>
    </xdr:to>
    <xdr:sp macro="" textlink="">
      <xdr:nvSpPr>
        <xdr:cNvPr id="60" name="Text Box 5"/>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72</xdr:row>
      <xdr:rowOff>0</xdr:rowOff>
    </xdr:from>
    <xdr:to>
      <xdr:col>2</xdr:col>
      <xdr:colOff>1524000</xdr:colOff>
      <xdr:row>72</xdr:row>
      <xdr:rowOff>200025</xdr:rowOff>
    </xdr:to>
    <xdr:sp macro="" textlink="">
      <xdr:nvSpPr>
        <xdr:cNvPr id="61" name="Text Box 6"/>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1514475</xdr:colOff>
      <xdr:row>5</xdr:row>
      <xdr:rowOff>0</xdr:rowOff>
    </xdr:from>
    <xdr:to>
      <xdr:col>1</xdr:col>
      <xdr:colOff>1514475</xdr:colOff>
      <xdr:row>8</xdr:row>
      <xdr:rowOff>9525</xdr:rowOff>
    </xdr:to>
    <xdr:sp macro="" textlink="">
      <xdr:nvSpPr>
        <xdr:cNvPr id="2" name="Text Box 7"/>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8</xdr:row>
      <xdr:rowOff>9525</xdr:rowOff>
    </xdr:to>
    <xdr:sp macro="" textlink="">
      <xdr:nvSpPr>
        <xdr:cNvPr id="3" name="Text Box 8"/>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8</xdr:row>
      <xdr:rowOff>9525</xdr:rowOff>
    </xdr:to>
    <xdr:sp macro="" textlink="">
      <xdr:nvSpPr>
        <xdr:cNvPr id="4" name="Text Box 4"/>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8</xdr:row>
      <xdr:rowOff>9525</xdr:rowOff>
    </xdr:to>
    <xdr:sp macro="" textlink="">
      <xdr:nvSpPr>
        <xdr:cNvPr id="5" name="Text Box 5"/>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8</xdr:row>
      <xdr:rowOff>9525</xdr:rowOff>
    </xdr:to>
    <xdr:sp macro="" textlink="">
      <xdr:nvSpPr>
        <xdr:cNvPr id="6" name="Text Box 6"/>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8</xdr:row>
      <xdr:rowOff>9525</xdr:rowOff>
    </xdr:to>
    <xdr:sp macro="" textlink="">
      <xdr:nvSpPr>
        <xdr:cNvPr id="7" name="Text Box 7"/>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8</xdr:row>
      <xdr:rowOff>9525</xdr:rowOff>
    </xdr:to>
    <xdr:sp macro="" textlink="">
      <xdr:nvSpPr>
        <xdr:cNvPr id="8" name="Text Box 8"/>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8</xdr:row>
      <xdr:rowOff>9525</xdr:rowOff>
    </xdr:to>
    <xdr:sp macro="" textlink="">
      <xdr:nvSpPr>
        <xdr:cNvPr id="9" name="Text Box 4"/>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8</xdr:row>
      <xdr:rowOff>9525</xdr:rowOff>
    </xdr:to>
    <xdr:sp macro="" textlink="">
      <xdr:nvSpPr>
        <xdr:cNvPr id="10" name="Text Box 5"/>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8</xdr:row>
      <xdr:rowOff>9525</xdr:rowOff>
    </xdr:to>
    <xdr:sp macro="" textlink="">
      <xdr:nvSpPr>
        <xdr:cNvPr id="11" name="Text Box 6"/>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12" name="Text Box 7"/>
        <xdr:cNvSpPr txBox="1">
          <a:spLocks noChangeArrowheads="1"/>
        </xdr:cNvSpPr>
      </xdr:nvSpPr>
      <xdr:spPr bwMode="auto">
        <a:xfrm>
          <a:off x="1981200" y="246221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13" name="Text Box 8"/>
        <xdr:cNvSpPr txBox="1">
          <a:spLocks noChangeArrowheads="1"/>
        </xdr:cNvSpPr>
      </xdr:nvSpPr>
      <xdr:spPr bwMode="auto">
        <a:xfrm>
          <a:off x="1981200" y="246221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14" name="Text Box 4"/>
        <xdr:cNvSpPr txBox="1">
          <a:spLocks noChangeArrowheads="1"/>
        </xdr:cNvSpPr>
      </xdr:nvSpPr>
      <xdr:spPr bwMode="auto">
        <a:xfrm>
          <a:off x="1981200" y="246221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15" name="Text Box 5"/>
        <xdr:cNvSpPr txBox="1">
          <a:spLocks noChangeArrowheads="1"/>
        </xdr:cNvSpPr>
      </xdr:nvSpPr>
      <xdr:spPr bwMode="auto">
        <a:xfrm>
          <a:off x="1981200" y="246221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16" name="Text Box 6"/>
        <xdr:cNvSpPr txBox="1">
          <a:spLocks noChangeArrowheads="1"/>
        </xdr:cNvSpPr>
      </xdr:nvSpPr>
      <xdr:spPr bwMode="auto">
        <a:xfrm>
          <a:off x="1981200" y="246221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17" name="Text Box 7"/>
        <xdr:cNvSpPr txBox="1">
          <a:spLocks noChangeArrowheads="1"/>
        </xdr:cNvSpPr>
      </xdr:nvSpPr>
      <xdr:spPr bwMode="auto">
        <a:xfrm>
          <a:off x="1981200" y="246221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18" name="Text Box 8"/>
        <xdr:cNvSpPr txBox="1">
          <a:spLocks noChangeArrowheads="1"/>
        </xdr:cNvSpPr>
      </xdr:nvSpPr>
      <xdr:spPr bwMode="auto">
        <a:xfrm>
          <a:off x="1981200" y="246221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19" name="Text Box 4"/>
        <xdr:cNvSpPr txBox="1">
          <a:spLocks noChangeArrowheads="1"/>
        </xdr:cNvSpPr>
      </xdr:nvSpPr>
      <xdr:spPr bwMode="auto">
        <a:xfrm>
          <a:off x="1981200" y="246221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20" name="Text Box 5"/>
        <xdr:cNvSpPr txBox="1">
          <a:spLocks noChangeArrowheads="1"/>
        </xdr:cNvSpPr>
      </xdr:nvSpPr>
      <xdr:spPr bwMode="auto">
        <a:xfrm>
          <a:off x="1981200" y="246221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21" name="Text Box 6"/>
        <xdr:cNvSpPr txBox="1">
          <a:spLocks noChangeArrowheads="1"/>
        </xdr:cNvSpPr>
      </xdr:nvSpPr>
      <xdr:spPr bwMode="auto">
        <a:xfrm>
          <a:off x="1981200" y="246221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22" name="Text Box 7"/>
        <xdr:cNvSpPr txBox="1">
          <a:spLocks noChangeArrowheads="1"/>
        </xdr:cNvSpPr>
      </xdr:nvSpPr>
      <xdr:spPr bwMode="auto">
        <a:xfrm>
          <a:off x="1981200" y="232505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23" name="Text Box 8"/>
        <xdr:cNvSpPr txBox="1">
          <a:spLocks noChangeArrowheads="1"/>
        </xdr:cNvSpPr>
      </xdr:nvSpPr>
      <xdr:spPr bwMode="auto">
        <a:xfrm>
          <a:off x="1981200" y="232505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24" name="Text Box 4"/>
        <xdr:cNvSpPr txBox="1">
          <a:spLocks noChangeArrowheads="1"/>
        </xdr:cNvSpPr>
      </xdr:nvSpPr>
      <xdr:spPr bwMode="auto">
        <a:xfrm>
          <a:off x="1981200" y="232505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25" name="Text Box 5"/>
        <xdr:cNvSpPr txBox="1">
          <a:spLocks noChangeArrowheads="1"/>
        </xdr:cNvSpPr>
      </xdr:nvSpPr>
      <xdr:spPr bwMode="auto">
        <a:xfrm>
          <a:off x="1981200" y="232505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26" name="Text Box 6"/>
        <xdr:cNvSpPr txBox="1">
          <a:spLocks noChangeArrowheads="1"/>
        </xdr:cNvSpPr>
      </xdr:nvSpPr>
      <xdr:spPr bwMode="auto">
        <a:xfrm>
          <a:off x="1981200" y="232505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27" name="Text Box 7"/>
        <xdr:cNvSpPr txBox="1">
          <a:spLocks noChangeArrowheads="1"/>
        </xdr:cNvSpPr>
      </xdr:nvSpPr>
      <xdr:spPr bwMode="auto">
        <a:xfrm>
          <a:off x="1981200" y="232505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28" name="Text Box 8"/>
        <xdr:cNvSpPr txBox="1">
          <a:spLocks noChangeArrowheads="1"/>
        </xdr:cNvSpPr>
      </xdr:nvSpPr>
      <xdr:spPr bwMode="auto">
        <a:xfrm>
          <a:off x="1981200" y="232505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29" name="Text Box 4"/>
        <xdr:cNvSpPr txBox="1">
          <a:spLocks noChangeArrowheads="1"/>
        </xdr:cNvSpPr>
      </xdr:nvSpPr>
      <xdr:spPr bwMode="auto">
        <a:xfrm>
          <a:off x="1981200" y="232505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30" name="Text Box 5"/>
        <xdr:cNvSpPr txBox="1">
          <a:spLocks noChangeArrowheads="1"/>
        </xdr:cNvSpPr>
      </xdr:nvSpPr>
      <xdr:spPr bwMode="auto">
        <a:xfrm>
          <a:off x="1981200" y="232505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31" name="Text Box 6"/>
        <xdr:cNvSpPr txBox="1">
          <a:spLocks noChangeArrowheads="1"/>
        </xdr:cNvSpPr>
      </xdr:nvSpPr>
      <xdr:spPr bwMode="auto">
        <a:xfrm>
          <a:off x="1981200" y="232505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7</xdr:row>
      <xdr:rowOff>47625</xdr:rowOff>
    </xdr:to>
    <xdr:sp macro="" textlink="">
      <xdr:nvSpPr>
        <xdr:cNvPr id="32" name="Text Box 7"/>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7</xdr:row>
      <xdr:rowOff>47625</xdr:rowOff>
    </xdr:to>
    <xdr:sp macro="" textlink="">
      <xdr:nvSpPr>
        <xdr:cNvPr id="33" name="Text Box 8"/>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7</xdr:row>
      <xdr:rowOff>47625</xdr:rowOff>
    </xdr:to>
    <xdr:sp macro="" textlink="">
      <xdr:nvSpPr>
        <xdr:cNvPr id="34" name="Text Box 4"/>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7</xdr:row>
      <xdr:rowOff>47625</xdr:rowOff>
    </xdr:to>
    <xdr:sp macro="" textlink="">
      <xdr:nvSpPr>
        <xdr:cNvPr id="35" name="Text Box 5"/>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7</xdr:row>
      <xdr:rowOff>47625</xdr:rowOff>
    </xdr:to>
    <xdr:sp macro="" textlink="">
      <xdr:nvSpPr>
        <xdr:cNvPr id="36" name="Text Box 6"/>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7</xdr:row>
      <xdr:rowOff>47625</xdr:rowOff>
    </xdr:to>
    <xdr:sp macro="" textlink="">
      <xdr:nvSpPr>
        <xdr:cNvPr id="37" name="Text Box 7"/>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7</xdr:row>
      <xdr:rowOff>47625</xdr:rowOff>
    </xdr:to>
    <xdr:sp macro="" textlink="">
      <xdr:nvSpPr>
        <xdr:cNvPr id="38" name="Text Box 8"/>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7</xdr:row>
      <xdr:rowOff>47625</xdr:rowOff>
    </xdr:to>
    <xdr:sp macro="" textlink="">
      <xdr:nvSpPr>
        <xdr:cNvPr id="39" name="Text Box 4"/>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7</xdr:row>
      <xdr:rowOff>47625</xdr:rowOff>
    </xdr:to>
    <xdr:sp macro="" textlink="">
      <xdr:nvSpPr>
        <xdr:cNvPr id="40" name="Text Box 5"/>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7</xdr:row>
      <xdr:rowOff>47625</xdr:rowOff>
    </xdr:to>
    <xdr:sp macro="" textlink="">
      <xdr:nvSpPr>
        <xdr:cNvPr id="41" name="Text Box 6"/>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161925</xdr:rowOff>
    </xdr:to>
    <xdr:sp macro="" textlink="">
      <xdr:nvSpPr>
        <xdr:cNvPr id="42" name="Text Box 7"/>
        <xdr:cNvSpPr txBox="1">
          <a:spLocks noChangeArrowheads="1"/>
        </xdr:cNvSpPr>
      </xdr:nvSpPr>
      <xdr:spPr bwMode="auto">
        <a:xfrm>
          <a:off x="1981200" y="20240625"/>
          <a:ext cx="0" cy="1619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161925</xdr:rowOff>
    </xdr:to>
    <xdr:sp macro="" textlink="">
      <xdr:nvSpPr>
        <xdr:cNvPr id="43" name="Text Box 8"/>
        <xdr:cNvSpPr txBox="1">
          <a:spLocks noChangeArrowheads="1"/>
        </xdr:cNvSpPr>
      </xdr:nvSpPr>
      <xdr:spPr bwMode="auto">
        <a:xfrm>
          <a:off x="1981200" y="20240625"/>
          <a:ext cx="0" cy="1619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161925</xdr:rowOff>
    </xdr:to>
    <xdr:sp macro="" textlink="">
      <xdr:nvSpPr>
        <xdr:cNvPr id="44" name="Text Box 4"/>
        <xdr:cNvSpPr txBox="1">
          <a:spLocks noChangeArrowheads="1"/>
        </xdr:cNvSpPr>
      </xdr:nvSpPr>
      <xdr:spPr bwMode="auto">
        <a:xfrm>
          <a:off x="1981200" y="20240625"/>
          <a:ext cx="0" cy="1619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161925</xdr:rowOff>
    </xdr:to>
    <xdr:sp macro="" textlink="">
      <xdr:nvSpPr>
        <xdr:cNvPr id="45" name="Text Box 5"/>
        <xdr:cNvSpPr txBox="1">
          <a:spLocks noChangeArrowheads="1"/>
        </xdr:cNvSpPr>
      </xdr:nvSpPr>
      <xdr:spPr bwMode="auto">
        <a:xfrm>
          <a:off x="1981200" y="20240625"/>
          <a:ext cx="0" cy="1619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161925</xdr:rowOff>
    </xdr:to>
    <xdr:sp macro="" textlink="">
      <xdr:nvSpPr>
        <xdr:cNvPr id="46" name="Text Box 6"/>
        <xdr:cNvSpPr txBox="1">
          <a:spLocks noChangeArrowheads="1"/>
        </xdr:cNvSpPr>
      </xdr:nvSpPr>
      <xdr:spPr bwMode="auto">
        <a:xfrm>
          <a:off x="1981200" y="20240625"/>
          <a:ext cx="0" cy="1619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161925</xdr:rowOff>
    </xdr:to>
    <xdr:sp macro="" textlink="">
      <xdr:nvSpPr>
        <xdr:cNvPr id="47" name="Text Box 7"/>
        <xdr:cNvSpPr txBox="1">
          <a:spLocks noChangeArrowheads="1"/>
        </xdr:cNvSpPr>
      </xdr:nvSpPr>
      <xdr:spPr bwMode="auto">
        <a:xfrm>
          <a:off x="1981200" y="20240625"/>
          <a:ext cx="0" cy="1619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161925</xdr:rowOff>
    </xdr:to>
    <xdr:sp macro="" textlink="">
      <xdr:nvSpPr>
        <xdr:cNvPr id="48" name="Text Box 8"/>
        <xdr:cNvSpPr txBox="1">
          <a:spLocks noChangeArrowheads="1"/>
        </xdr:cNvSpPr>
      </xdr:nvSpPr>
      <xdr:spPr bwMode="auto">
        <a:xfrm>
          <a:off x="1981200" y="20240625"/>
          <a:ext cx="0" cy="1619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161925</xdr:rowOff>
    </xdr:to>
    <xdr:sp macro="" textlink="">
      <xdr:nvSpPr>
        <xdr:cNvPr id="49" name="Text Box 4"/>
        <xdr:cNvSpPr txBox="1">
          <a:spLocks noChangeArrowheads="1"/>
        </xdr:cNvSpPr>
      </xdr:nvSpPr>
      <xdr:spPr bwMode="auto">
        <a:xfrm>
          <a:off x="1981200" y="20240625"/>
          <a:ext cx="0" cy="1619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161925</xdr:rowOff>
    </xdr:to>
    <xdr:sp macro="" textlink="">
      <xdr:nvSpPr>
        <xdr:cNvPr id="50" name="Text Box 5"/>
        <xdr:cNvSpPr txBox="1">
          <a:spLocks noChangeArrowheads="1"/>
        </xdr:cNvSpPr>
      </xdr:nvSpPr>
      <xdr:spPr bwMode="auto">
        <a:xfrm>
          <a:off x="1981200" y="20240625"/>
          <a:ext cx="0" cy="1619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161925</xdr:rowOff>
    </xdr:to>
    <xdr:sp macro="" textlink="">
      <xdr:nvSpPr>
        <xdr:cNvPr id="51" name="Text Box 6"/>
        <xdr:cNvSpPr txBox="1">
          <a:spLocks noChangeArrowheads="1"/>
        </xdr:cNvSpPr>
      </xdr:nvSpPr>
      <xdr:spPr bwMode="auto">
        <a:xfrm>
          <a:off x="1981200" y="20240625"/>
          <a:ext cx="0" cy="1619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219075</xdr:rowOff>
    </xdr:to>
    <xdr:sp macro="" textlink="">
      <xdr:nvSpPr>
        <xdr:cNvPr id="52" name="Text Box 7"/>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219075</xdr:rowOff>
    </xdr:to>
    <xdr:sp macro="" textlink="">
      <xdr:nvSpPr>
        <xdr:cNvPr id="53" name="Text Box 8"/>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219075</xdr:rowOff>
    </xdr:to>
    <xdr:sp macro="" textlink="">
      <xdr:nvSpPr>
        <xdr:cNvPr id="54" name="Text Box 4"/>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219075</xdr:rowOff>
    </xdr:to>
    <xdr:sp macro="" textlink="">
      <xdr:nvSpPr>
        <xdr:cNvPr id="55" name="Text Box 5"/>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219075</xdr:rowOff>
    </xdr:to>
    <xdr:sp macro="" textlink="">
      <xdr:nvSpPr>
        <xdr:cNvPr id="56" name="Text Box 6"/>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219075</xdr:rowOff>
    </xdr:to>
    <xdr:sp macro="" textlink="">
      <xdr:nvSpPr>
        <xdr:cNvPr id="57" name="Text Box 7"/>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219075</xdr:rowOff>
    </xdr:to>
    <xdr:sp macro="" textlink="">
      <xdr:nvSpPr>
        <xdr:cNvPr id="58" name="Text Box 8"/>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219075</xdr:rowOff>
    </xdr:to>
    <xdr:sp macro="" textlink="">
      <xdr:nvSpPr>
        <xdr:cNvPr id="59" name="Text Box 4"/>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219075</xdr:rowOff>
    </xdr:to>
    <xdr:sp macro="" textlink="">
      <xdr:nvSpPr>
        <xdr:cNvPr id="60" name="Text Box 5"/>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219075</xdr:rowOff>
    </xdr:to>
    <xdr:sp macro="" textlink="">
      <xdr:nvSpPr>
        <xdr:cNvPr id="61" name="Text Box 6"/>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219075</xdr:rowOff>
    </xdr:to>
    <xdr:sp macro="" textlink="">
      <xdr:nvSpPr>
        <xdr:cNvPr id="62" name="Text Box 7"/>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219075</xdr:rowOff>
    </xdr:to>
    <xdr:sp macro="" textlink="">
      <xdr:nvSpPr>
        <xdr:cNvPr id="63" name="Text Box 8"/>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219075</xdr:rowOff>
    </xdr:to>
    <xdr:sp macro="" textlink="">
      <xdr:nvSpPr>
        <xdr:cNvPr id="64" name="Text Box 4"/>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219075</xdr:rowOff>
    </xdr:to>
    <xdr:sp macro="" textlink="">
      <xdr:nvSpPr>
        <xdr:cNvPr id="65" name="Text Box 5"/>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219075</xdr:rowOff>
    </xdr:to>
    <xdr:sp macro="" textlink="">
      <xdr:nvSpPr>
        <xdr:cNvPr id="66" name="Text Box 6"/>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219075</xdr:rowOff>
    </xdr:to>
    <xdr:sp macro="" textlink="">
      <xdr:nvSpPr>
        <xdr:cNvPr id="67" name="Text Box 7"/>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219075</xdr:rowOff>
    </xdr:to>
    <xdr:sp macro="" textlink="">
      <xdr:nvSpPr>
        <xdr:cNvPr id="68" name="Text Box 8"/>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219075</xdr:rowOff>
    </xdr:to>
    <xdr:sp macro="" textlink="">
      <xdr:nvSpPr>
        <xdr:cNvPr id="69" name="Text Box 4"/>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219075</xdr:rowOff>
    </xdr:to>
    <xdr:sp macro="" textlink="">
      <xdr:nvSpPr>
        <xdr:cNvPr id="70" name="Text Box 5"/>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219075</xdr:rowOff>
    </xdr:to>
    <xdr:sp macro="" textlink="">
      <xdr:nvSpPr>
        <xdr:cNvPr id="71" name="Text Box 6"/>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72" name="Text Box 7"/>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73" name="Text Box 8"/>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74" name="Text Box 4"/>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75" name="Text Box 5"/>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76" name="Text Box 6"/>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77" name="Text Box 7"/>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78" name="Text Box 8"/>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79" name="Text Box 4"/>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80" name="Text Box 5"/>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81" name="Text Box 6"/>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82" name="Text Box 7"/>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83" name="Text Box 8"/>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84" name="Text Box 4"/>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85" name="Text Box 5"/>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86" name="Text Box 6"/>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87" name="Text Box 7"/>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88" name="Text Box 8"/>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89" name="Text Box 4"/>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90" name="Text Box 5"/>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91" name="Text Box 6"/>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219075</xdr:rowOff>
    </xdr:to>
    <xdr:sp macro="" textlink="">
      <xdr:nvSpPr>
        <xdr:cNvPr id="92" name="Text Box 7"/>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219075</xdr:rowOff>
    </xdr:to>
    <xdr:sp macro="" textlink="">
      <xdr:nvSpPr>
        <xdr:cNvPr id="93" name="Text Box 8"/>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219075</xdr:rowOff>
    </xdr:to>
    <xdr:sp macro="" textlink="">
      <xdr:nvSpPr>
        <xdr:cNvPr id="94" name="Text Box 4"/>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219075</xdr:rowOff>
    </xdr:to>
    <xdr:sp macro="" textlink="">
      <xdr:nvSpPr>
        <xdr:cNvPr id="95" name="Text Box 5"/>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219075</xdr:rowOff>
    </xdr:to>
    <xdr:sp macro="" textlink="">
      <xdr:nvSpPr>
        <xdr:cNvPr id="96" name="Text Box 6"/>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219075</xdr:rowOff>
    </xdr:to>
    <xdr:sp macro="" textlink="">
      <xdr:nvSpPr>
        <xdr:cNvPr id="97" name="Text Box 7"/>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219075</xdr:rowOff>
    </xdr:to>
    <xdr:sp macro="" textlink="">
      <xdr:nvSpPr>
        <xdr:cNvPr id="98" name="Text Box 8"/>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219075</xdr:rowOff>
    </xdr:to>
    <xdr:sp macro="" textlink="">
      <xdr:nvSpPr>
        <xdr:cNvPr id="99" name="Text Box 4"/>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219075</xdr:rowOff>
    </xdr:to>
    <xdr:sp macro="" textlink="">
      <xdr:nvSpPr>
        <xdr:cNvPr id="100" name="Text Box 5"/>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219075</xdr:rowOff>
    </xdr:to>
    <xdr:sp macro="" textlink="">
      <xdr:nvSpPr>
        <xdr:cNvPr id="101" name="Text Box 6"/>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247650</xdr:rowOff>
    </xdr:to>
    <xdr:sp macro="" textlink="">
      <xdr:nvSpPr>
        <xdr:cNvPr id="102" name="Text Box 7"/>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247650</xdr:rowOff>
    </xdr:to>
    <xdr:sp macro="" textlink="">
      <xdr:nvSpPr>
        <xdr:cNvPr id="103" name="Text Box 8"/>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247650</xdr:rowOff>
    </xdr:to>
    <xdr:sp macro="" textlink="">
      <xdr:nvSpPr>
        <xdr:cNvPr id="104" name="Text Box 4"/>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247650</xdr:rowOff>
    </xdr:to>
    <xdr:sp macro="" textlink="">
      <xdr:nvSpPr>
        <xdr:cNvPr id="105" name="Text Box 5"/>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247650</xdr:rowOff>
    </xdr:to>
    <xdr:sp macro="" textlink="">
      <xdr:nvSpPr>
        <xdr:cNvPr id="106" name="Text Box 6"/>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247650</xdr:rowOff>
    </xdr:to>
    <xdr:sp macro="" textlink="">
      <xdr:nvSpPr>
        <xdr:cNvPr id="107" name="Text Box 7"/>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247650</xdr:rowOff>
    </xdr:to>
    <xdr:sp macro="" textlink="">
      <xdr:nvSpPr>
        <xdr:cNvPr id="108" name="Text Box 8"/>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247650</xdr:rowOff>
    </xdr:to>
    <xdr:sp macro="" textlink="">
      <xdr:nvSpPr>
        <xdr:cNvPr id="109" name="Text Box 4"/>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247650</xdr:rowOff>
    </xdr:to>
    <xdr:sp macro="" textlink="">
      <xdr:nvSpPr>
        <xdr:cNvPr id="110" name="Text Box 5"/>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247650</xdr:rowOff>
    </xdr:to>
    <xdr:sp macro="" textlink="">
      <xdr:nvSpPr>
        <xdr:cNvPr id="111" name="Text Box 6"/>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247650</xdr:rowOff>
    </xdr:to>
    <xdr:sp macro="" textlink="">
      <xdr:nvSpPr>
        <xdr:cNvPr id="112" name="Text Box 7"/>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247650</xdr:rowOff>
    </xdr:to>
    <xdr:sp macro="" textlink="">
      <xdr:nvSpPr>
        <xdr:cNvPr id="113" name="Text Box 8"/>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247650</xdr:rowOff>
    </xdr:to>
    <xdr:sp macro="" textlink="">
      <xdr:nvSpPr>
        <xdr:cNvPr id="114" name="Text Box 4"/>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247650</xdr:rowOff>
    </xdr:to>
    <xdr:sp macro="" textlink="">
      <xdr:nvSpPr>
        <xdr:cNvPr id="115" name="Text Box 5"/>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247650</xdr:rowOff>
    </xdr:to>
    <xdr:sp macro="" textlink="">
      <xdr:nvSpPr>
        <xdr:cNvPr id="116" name="Text Box 6"/>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247650</xdr:rowOff>
    </xdr:to>
    <xdr:sp macro="" textlink="">
      <xdr:nvSpPr>
        <xdr:cNvPr id="117" name="Text Box 7"/>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247650</xdr:rowOff>
    </xdr:to>
    <xdr:sp macro="" textlink="">
      <xdr:nvSpPr>
        <xdr:cNvPr id="118" name="Text Box 8"/>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247650</xdr:rowOff>
    </xdr:to>
    <xdr:sp macro="" textlink="">
      <xdr:nvSpPr>
        <xdr:cNvPr id="119" name="Text Box 4"/>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247650</xdr:rowOff>
    </xdr:to>
    <xdr:sp macro="" textlink="">
      <xdr:nvSpPr>
        <xdr:cNvPr id="120" name="Text Box 5"/>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247650</xdr:rowOff>
    </xdr:to>
    <xdr:sp macro="" textlink="">
      <xdr:nvSpPr>
        <xdr:cNvPr id="121" name="Text Box 6"/>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122" name="Text Box 7"/>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123" name="Text Box 8"/>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124" name="Text Box 4"/>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125" name="Text Box 5"/>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126" name="Text Box 6"/>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127" name="Text Box 7"/>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128" name="Text Box 8"/>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129" name="Text Box 4"/>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130" name="Text Box 5"/>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131" name="Text Box 6"/>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7</xdr:row>
      <xdr:rowOff>47625</xdr:rowOff>
    </xdr:to>
    <xdr:sp macro="" textlink="">
      <xdr:nvSpPr>
        <xdr:cNvPr id="132" name="Text Box 7"/>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7</xdr:row>
      <xdr:rowOff>47625</xdr:rowOff>
    </xdr:to>
    <xdr:sp macro="" textlink="">
      <xdr:nvSpPr>
        <xdr:cNvPr id="133" name="Text Box 8"/>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7</xdr:row>
      <xdr:rowOff>47625</xdr:rowOff>
    </xdr:to>
    <xdr:sp macro="" textlink="">
      <xdr:nvSpPr>
        <xdr:cNvPr id="134" name="Text Box 4"/>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7</xdr:row>
      <xdr:rowOff>47625</xdr:rowOff>
    </xdr:to>
    <xdr:sp macro="" textlink="">
      <xdr:nvSpPr>
        <xdr:cNvPr id="135" name="Text Box 5"/>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7</xdr:row>
      <xdr:rowOff>47625</xdr:rowOff>
    </xdr:to>
    <xdr:sp macro="" textlink="">
      <xdr:nvSpPr>
        <xdr:cNvPr id="136" name="Text Box 6"/>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7</xdr:row>
      <xdr:rowOff>47625</xdr:rowOff>
    </xdr:to>
    <xdr:sp macro="" textlink="">
      <xdr:nvSpPr>
        <xdr:cNvPr id="137" name="Text Box 7"/>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7</xdr:row>
      <xdr:rowOff>47625</xdr:rowOff>
    </xdr:to>
    <xdr:sp macro="" textlink="">
      <xdr:nvSpPr>
        <xdr:cNvPr id="138" name="Text Box 8"/>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7</xdr:row>
      <xdr:rowOff>47625</xdr:rowOff>
    </xdr:to>
    <xdr:sp macro="" textlink="">
      <xdr:nvSpPr>
        <xdr:cNvPr id="139" name="Text Box 4"/>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7</xdr:row>
      <xdr:rowOff>47625</xdr:rowOff>
    </xdr:to>
    <xdr:sp macro="" textlink="">
      <xdr:nvSpPr>
        <xdr:cNvPr id="140" name="Text Box 5"/>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7</xdr:row>
      <xdr:rowOff>47625</xdr:rowOff>
    </xdr:to>
    <xdr:sp macro="" textlink="">
      <xdr:nvSpPr>
        <xdr:cNvPr id="141" name="Text Box 6"/>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142" name="Text Box 7"/>
        <xdr:cNvSpPr txBox="1">
          <a:spLocks noChangeArrowheads="1"/>
        </xdr:cNvSpPr>
      </xdr:nvSpPr>
      <xdr:spPr bwMode="auto">
        <a:xfrm>
          <a:off x="1981200" y="4689157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143" name="Text Box 8"/>
        <xdr:cNvSpPr txBox="1">
          <a:spLocks noChangeArrowheads="1"/>
        </xdr:cNvSpPr>
      </xdr:nvSpPr>
      <xdr:spPr bwMode="auto">
        <a:xfrm>
          <a:off x="1981200" y="4689157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144" name="Text Box 4"/>
        <xdr:cNvSpPr txBox="1">
          <a:spLocks noChangeArrowheads="1"/>
        </xdr:cNvSpPr>
      </xdr:nvSpPr>
      <xdr:spPr bwMode="auto">
        <a:xfrm>
          <a:off x="1981200" y="4689157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145" name="Text Box 5"/>
        <xdr:cNvSpPr txBox="1">
          <a:spLocks noChangeArrowheads="1"/>
        </xdr:cNvSpPr>
      </xdr:nvSpPr>
      <xdr:spPr bwMode="auto">
        <a:xfrm>
          <a:off x="1981200" y="4689157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146" name="Text Box 6"/>
        <xdr:cNvSpPr txBox="1">
          <a:spLocks noChangeArrowheads="1"/>
        </xdr:cNvSpPr>
      </xdr:nvSpPr>
      <xdr:spPr bwMode="auto">
        <a:xfrm>
          <a:off x="1981200" y="4689157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147" name="Text Box 7"/>
        <xdr:cNvSpPr txBox="1">
          <a:spLocks noChangeArrowheads="1"/>
        </xdr:cNvSpPr>
      </xdr:nvSpPr>
      <xdr:spPr bwMode="auto">
        <a:xfrm>
          <a:off x="1981200" y="4689157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148" name="Text Box 8"/>
        <xdr:cNvSpPr txBox="1">
          <a:spLocks noChangeArrowheads="1"/>
        </xdr:cNvSpPr>
      </xdr:nvSpPr>
      <xdr:spPr bwMode="auto">
        <a:xfrm>
          <a:off x="1981200" y="4689157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149" name="Text Box 4"/>
        <xdr:cNvSpPr txBox="1">
          <a:spLocks noChangeArrowheads="1"/>
        </xdr:cNvSpPr>
      </xdr:nvSpPr>
      <xdr:spPr bwMode="auto">
        <a:xfrm>
          <a:off x="1981200" y="4689157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150" name="Text Box 5"/>
        <xdr:cNvSpPr txBox="1">
          <a:spLocks noChangeArrowheads="1"/>
        </xdr:cNvSpPr>
      </xdr:nvSpPr>
      <xdr:spPr bwMode="auto">
        <a:xfrm>
          <a:off x="1981200" y="4689157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151" name="Text Box 6"/>
        <xdr:cNvSpPr txBox="1">
          <a:spLocks noChangeArrowheads="1"/>
        </xdr:cNvSpPr>
      </xdr:nvSpPr>
      <xdr:spPr bwMode="auto">
        <a:xfrm>
          <a:off x="1981200" y="4689157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152" name="Text Box 7"/>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153" name="Text Box 8"/>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154" name="Text Box 4"/>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155" name="Text Box 5"/>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156" name="Text Box 6"/>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157" name="Text Box 7"/>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158" name="Text Box 8"/>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159" name="Text Box 4"/>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160" name="Text Box 5"/>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5</xdr:row>
      <xdr:rowOff>228600</xdr:rowOff>
    </xdr:to>
    <xdr:sp macro="" textlink="">
      <xdr:nvSpPr>
        <xdr:cNvPr id="161" name="Text Box 6"/>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7</xdr:row>
      <xdr:rowOff>47625</xdr:rowOff>
    </xdr:to>
    <xdr:sp macro="" textlink="">
      <xdr:nvSpPr>
        <xdr:cNvPr id="162" name="Text Box 7"/>
        <xdr:cNvSpPr txBox="1">
          <a:spLocks noChangeArrowheads="1"/>
        </xdr:cNvSpPr>
      </xdr:nvSpPr>
      <xdr:spPr bwMode="auto">
        <a:xfrm>
          <a:off x="1981200" y="1752600"/>
          <a:ext cx="0" cy="762000"/>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7</xdr:row>
      <xdr:rowOff>47625</xdr:rowOff>
    </xdr:to>
    <xdr:sp macro="" textlink="">
      <xdr:nvSpPr>
        <xdr:cNvPr id="163" name="Text Box 8"/>
        <xdr:cNvSpPr txBox="1">
          <a:spLocks noChangeArrowheads="1"/>
        </xdr:cNvSpPr>
      </xdr:nvSpPr>
      <xdr:spPr bwMode="auto">
        <a:xfrm>
          <a:off x="1981200" y="1752600"/>
          <a:ext cx="0" cy="762000"/>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7</xdr:row>
      <xdr:rowOff>47625</xdr:rowOff>
    </xdr:to>
    <xdr:sp macro="" textlink="">
      <xdr:nvSpPr>
        <xdr:cNvPr id="164" name="Text Box 4"/>
        <xdr:cNvSpPr txBox="1">
          <a:spLocks noChangeArrowheads="1"/>
        </xdr:cNvSpPr>
      </xdr:nvSpPr>
      <xdr:spPr bwMode="auto">
        <a:xfrm>
          <a:off x="1981200" y="1752600"/>
          <a:ext cx="0" cy="762000"/>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7</xdr:row>
      <xdr:rowOff>47625</xdr:rowOff>
    </xdr:to>
    <xdr:sp macro="" textlink="">
      <xdr:nvSpPr>
        <xdr:cNvPr id="165" name="Text Box 5"/>
        <xdr:cNvSpPr txBox="1">
          <a:spLocks noChangeArrowheads="1"/>
        </xdr:cNvSpPr>
      </xdr:nvSpPr>
      <xdr:spPr bwMode="auto">
        <a:xfrm>
          <a:off x="1981200" y="1752600"/>
          <a:ext cx="0" cy="762000"/>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7</xdr:row>
      <xdr:rowOff>47625</xdr:rowOff>
    </xdr:to>
    <xdr:sp macro="" textlink="">
      <xdr:nvSpPr>
        <xdr:cNvPr id="166" name="Text Box 6"/>
        <xdr:cNvSpPr txBox="1">
          <a:spLocks noChangeArrowheads="1"/>
        </xdr:cNvSpPr>
      </xdr:nvSpPr>
      <xdr:spPr bwMode="auto">
        <a:xfrm>
          <a:off x="1981200" y="1752600"/>
          <a:ext cx="0" cy="762000"/>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7</xdr:row>
      <xdr:rowOff>47625</xdr:rowOff>
    </xdr:to>
    <xdr:sp macro="" textlink="">
      <xdr:nvSpPr>
        <xdr:cNvPr id="167" name="Text Box 7"/>
        <xdr:cNvSpPr txBox="1">
          <a:spLocks noChangeArrowheads="1"/>
        </xdr:cNvSpPr>
      </xdr:nvSpPr>
      <xdr:spPr bwMode="auto">
        <a:xfrm>
          <a:off x="1981200" y="1752600"/>
          <a:ext cx="0" cy="762000"/>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7</xdr:row>
      <xdr:rowOff>47625</xdr:rowOff>
    </xdr:to>
    <xdr:sp macro="" textlink="">
      <xdr:nvSpPr>
        <xdr:cNvPr id="168" name="Text Box 8"/>
        <xdr:cNvSpPr txBox="1">
          <a:spLocks noChangeArrowheads="1"/>
        </xdr:cNvSpPr>
      </xdr:nvSpPr>
      <xdr:spPr bwMode="auto">
        <a:xfrm>
          <a:off x="1981200" y="1752600"/>
          <a:ext cx="0" cy="762000"/>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7</xdr:row>
      <xdr:rowOff>47625</xdr:rowOff>
    </xdr:to>
    <xdr:sp macro="" textlink="">
      <xdr:nvSpPr>
        <xdr:cNvPr id="169" name="Text Box 4"/>
        <xdr:cNvSpPr txBox="1">
          <a:spLocks noChangeArrowheads="1"/>
        </xdr:cNvSpPr>
      </xdr:nvSpPr>
      <xdr:spPr bwMode="auto">
        <a:xfrm>
          <a:off x="1981200" y="1752600"/>
          <a:ext cx="0" cy="762000"/>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7</xdr:row>
      <xdr:rowOff>47625</xdr:rowOff>
    </xdr:to>
    <xdr:sp macro="" textlink="">
      <xdr:nvSpPr>
        <xdr:cNvPr id="170" name="Text Box 5"/>
        <xdr:cNvSpPr txBox="1">
          <a:spLocks noChangeArrowheads="1"/>
        </xdr:cNvSpPr>
      </xdr:nvSpPr>
      <xdr:spPr bwMode="auto">
        <a:xfrm>
          <a:off x="1981200" y="1752600"/>
          <a:ext cx="0" cy="762000"/>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7</xdr:row>
      <xdr:rowOff>47625</xdr:rowOff>
    </xdr:to>
    <xdr:sp macro="" textlink="">
      <xdr:nvSpPr>
        <xdr:cNvPr id="171" name="Text Box 6"/>
        <xdr:cNvSpPr txBox="1">
          <a:spLocks noChangeArrowheads="1"/>
        </xdr:cNvSpPr>
      </xdr:nvSpPr>
      <xdr:spPr bwMode="auto">
        <a:xfrm>
          <a:off x="1981200" y="1752600"/>
          <a:ext cx="0" cy="762000"/>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7</xdr:row>
      <xdr:rowOff>47625</xdr:rowOff>
    </xdr:to>
    <xdr:sp macro="" textlink="">
      <xdr:nvSpPr>
        <xdr:cNvPr id="172" name="Text Box 7"/>
        <xdr:cNvSpPr txBox="1">
          <a:spLocks noChangeArrowheads="1"/>
        </xdr:cNvSpPr>
      </xdr:nvSpPr>
      <xdr:spPr bwMode="auto">
        <a:xfrm>
          <a:off x="1981200" y="1752600"/>
          <a:ext cx="0" cy="762000"/>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7</xdr:row>
      <xdr:rowOff>47625</xdr:rowOff>
    </xdr:to>
    <xdr:sp macro="" textlink="">
      <xdr:nvSpPr>
        <xdr:cNvPr id="173" name="Text Box 8"/>
        <xdr:cNvSpPr txBox="1">
          <a:spLocks noChangeArrowheads="1"/>
        </xdr:cNvSpPr>
      </xdr:nvSpPr>
      <xdr:spPr bwMode="auto">
        <a:xfrm>
          <a:off x="1981200" y="1752600"/>
          <a:ext cx="0" cy="762000"/>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7</xdr:row>
      <xdr:rowOff>47625</xdr:rowOff>
    </xdr:to>
    <xdr:sp macro="" textlink="">
      <xdr:nvSpPr>
        <xdr:cNvPr id="174" name="Text Box 4"/>
        <xdr:cNvSpPr txBox="1">
          <a:spLocks noChangeArrowheads="1"/>
        </xdr:cNvSpPr>
      </xdr:nvSpPr>
      <xdr:spPr bwMode="auto">
        <a:xfrm>
          <a:off x="1981200" y="1752600"/>
          <a:ext cx="0" cy="762000"/>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7</xdr:row>
      <xdr:rowOff>47625</xdr:rowOff>
    </xdr:to>
    <xdr:sp macro="" textlink="">
      <xdr:nvSpPr>
        <xdr:cNvPr id="175" name="Text Box 5"/>
        <xdr:cNvSpPr txBox="1">
          <a:spLocks noChangeArrowheads="1"/>
        </xdr:cNvSpPr>
      </xdr:nvSpPr>
      <xdr:spPr bwMode="auto">
        <a:xfrm>
          <a:off x="1981200" y="1752600"/>
          <a:ext cx="0" cy="762000"/>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7</xdr:row>
      <xdr:rowOff>47625</xdr:rowOff>
    </xdr:to>
    <xdr:sp macro="" textlink="">
      <xdr:nvSpPr>
        <xdr:cNvPr id="176" name="Text Box 6"/>
        <xdr:cNvSpPr txBox="1">
          <a:spLocks noChangeArrowheads="1"/>
        </xdr:cNvSpPr>
      </xdr:nvSpPr>
      <xdr:spPr bwMode="auto">
        <a:xfrm>
          <a:off x="1981200" y="1752600"/>
          <a:ext cx="0" cy="762000"/>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7</xdr:row>
      <xdr:rowOff>47625</xdr:rowOff>
    </xdr:to>
    <xdr:sp macro="" textlink="">
      <xdr:nvSpPr>
        <xdr:cNvPr id="177" name="Text Box 7"/>
        <xdr:cNvSpPr txBox="1">
          <a:spLocks noChangeArrowheads="1"/>
        </xdr:cNvSpPr>
      </xdr:nvSpPr>
      <xdr:spPr bwMode="auto">
        <a:xfrm>
          <a:off x="1981200" y="1752600"/>
          <a:ext cx="0" cy="762000"/>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7</xdr:row>
      <xdr:rowOff>47625</xdr:rowOff>
    </xdr:to>
    <xdr:sp macro="" textlink="">
      <xdr:nvSpPr>
        <xdr:cNvPr id="178" name="Text Box 8"/>
        <xdr:cNvSpPr txBox="1">
          <a:spLocks noChangeArrowheads="1"/>
        </xdr:cNvSpPr>
      </xdr:nvSpPr>
      <xdr:spPr bwMode="auto">
        <a:xfrm>
          <a:off x="1981200" y="1752600"/>
          <a:ext cx="0" cy="762000"/>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7</xdr:row>
      <xdr:rowOff>47625</xdr:rowOff>
    </xdr:to>
    <xdr:sp macro="" textlink="">
      <xdr:nvSpPr>
        <xdr:cNvPr id="179" name="Text Box 4"/>
        <xdr:cNvSpPr txBox="1">
          <a:spLocks noChangeArrowheads="1"/>
        </xdr:cNvSpPr>
      </xdr:nvSpPr>
      <xdr:spPr bwMode="auto">
        <a:xfrm>
          <a:off x="1981200" y="1752600"/>
          <a:ext cx="0" cy="762000"/>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7</xdr:row>
      <xdr:rowOff>47625</xdr:rowOff>
    </xdr:to>
    <xdr:sp macro="" textlink="">
      <xdr:nvSpPr>
        <xdr:cNvPr id="180" name="Text Box 5"/>
        <xdr:cNvSpPr txBox="1">
          <a:spLocks noChangeArrowheads="1"/>
        </xdr:cNvSpPr>
      </xdr:nvSpPr>
      <xdr:spPr bwMode="auto">
        <a:xfrm>
          <a:off x="1981200" y="1752600"/>
          <a:ext cx="0" cy="762000"/>
        </a:xfrm>
        <a:prstGeom prst="rect">
          <a:avLst/>
        </a:prstGeom>
        <a:noFill/>
        <a:ln w="9525">
          <a:noFill/>
          <a:miter lim="800000"/>
          <a:headEnd/>
          <a:tailEnd/>
        </a:ln>
      </xdr:spPr>
    </xdr:sp>
    <xdr:clientData/>
  </xdr:twoCellAnchor>
  <xdr:twoCellAnchor editAs="oneCell">
    <xdr:from>
      <xdr:col>1</xdr:col>
      <xdr:colOff>1514475</xdr:colOff>
      <xdr:row>5</xdr:row>
      <xdr:rowOff>0</xdr:rowOff>
    </xdr:from>
    <xdr:to>
      <xdr:col>1</xdr:col>
      <xdr:colOff>1514475</xdr:colOff>
      <xdr:row>7</xdr:row>
      <xdr:rowOff>47625</xdr:rowOff>
    </xdr:to>
    <xdr:sp macro="" textlink="">
      <xdr:nvSpPr>
        <xdr:cNvPr id="181" name="Text Box 6"/>
        <xdr:cNvSpPr txBox="1">
          <a:spLocks noChangeArrowheads="1"/>
        </xdr:cNvSpPr>
      </xdr:nvSpPr>
      <xdr:spPr bwMode="auto">
        <a:xfrm>
          <a:off x="1981200" y="1752600"/>
          <a:ext cx="0" cy="762000"/>
        </a:xfrm>
        <a:prstGeom prst="rect">
          <a:avLst/>
        </a:prstGeom>
        <a:noFill/>
        <a:ln w="9525">
          <a:noFill/>
          <a:miter lim="800000"/>
          <a:headEnd/>
          <a:tailEnd/>
        </a:ln>
      </xdr:spPr>
    </xdr:sp>
    <xdr:clientData/>
  </xdr:twoCellAnchor>
  <xdr:twoCellAnchor editAs="oneCell">
    <xdr:from>
      <xdr:col>1</xdr:col>
      <xdr:colOff>1514475</xdr:colOff>
      <xdr:row>92</xdr:row>
      <xdr:rowOff>0</xdr:rowOff>
    </xdr:from>
    <xdr:to>
      <xdr:col>1</xdr:col>
      <xdr:colOff>1514475</xdr:colOff>
      <xdr:row>92</xdr:row>
      <xdr:rowOff>161925</xdr:rowOff>
    </xdr:to>
    <xdr:sp macro="" textlink="">
      <xdr:nvSpPr>
        <xdr:cNvPr id="182" name="Text Box 7"/>
        <xdr:cNvSpPr txBox="1">
          <a:spLocks noChangeArrowheads="1"/>
        </xdr:cNvSpPr>
      </xdr:nvSpPr>
      <xdr:spPr bwMode="auto">
        <a:xfrm>
          <a:off x="1981200" y="31451550"/>
          <a:ext cx="0" cy="161925"/>
        </a:xfrm>
        <a:prstGeom prst="rect">
          <a:avLst/>
        </a:prstGeom>
        <a:noFill/>
        <a:ln w="9525">
          <a:noFill/>
          <a:miter lim="800000"/>
          <a:headEnd/>
          <a:tailEnd/>
        </a:ln>
      </xdr:spPr>
    </xdr:sp>
    <xdr:clientData/>
  </xdr:twoCellAnchor>
  <xdr:twoCellAnchor editAs="oneCell">
    <xdr:from>
      <xdr:col>1</xdr:col>
      <xdr:colOff>1514475</xdr:colOff>
      <xdr:row>92</xdr:row>
      <xdr:rowOff>0</xdr:rowOff>
    </xdr:from>
    <xdr:to>
      <xdr:col>1</xdr:col>
      <xdr:colOff>1514475</xdr:colOff>
      <xdr:row>92</xdr:row>
      <xdr:rowOff>161925</xdr:rowOff>
    </xdr:to>
    <xdr:sp macro="" textlink="">
      <xdr:nvSpPr>
        <xdr:cNvPr id="183" name="Text Box 8"/>
        <xdr:cNvSpPr txBox="1">
          <a:spLocks noChangeArrowheads="1"/>
        </xdr:cNvSpPr>
      </xdr:nvSpPr>
      <xdr:spPr bwMode="auto">
        <a:xfrm>
          <a:off x="1981200" y="31451550"/>
          <a:ext cx="0" cy="161925"/>
        </a:xfrm>
        <a:prstGeom prst="rect">
          <a:avLst/>
        </a:prstGeom>
        <a:noFill/>
        <a:ln w="9525">
          <a:noFill/>
          <a:miter lim="800000"/>
          <a:headEnd/>
          <a:tailEnd/>
        </a:ln>
      </xdr:spPr>
    </xdr:sp>
    <xdr:clientData/>
  </xdr:twoCellAnchor>
  <xdr:twoCellAnchor editAs="oneCell">
    <xdr:from>
      <xdr:col>1</xdr:col>
      <xdr:colOff>1514475</xdr:colOff>
      <xdr:row>92</xdr:row>
      <xdr:rowOff>0</xdr:rowOff>
    </xdr:from>
    <xdr:to>
      <xdr:col>1</xdr:col>
      <xdr:colOff>1514475</xdr:colOff>
      <xdr:row>92</xdr:row>
      <xdr:rowOff>161925</xdr:rowOff>
    </xdr:to>
    <xdr:sp macro="" textlink="">
      <xdr:nvSpPr>
        <xdr:cNvPr id="184" name="Text Box 4"/>
        <xdr:cNvSpPr txBox="1">
          <a:spLocks noChangeArrowheads="1"/>
        </xdr:cNvSpPr>
      </xdr:nvSpPr>
      <xdr:spPr bwMode="auto">
        <a:xfrm>
          <a:off x="1981200" y="31451550"/>
          <a:ext cx="0" cy="161925"/>
        </a:xfrm>
        <a:prstGeom prst="rect">
          <a:avLst/>
        </a:prstGeom>
        <a:noFill/>
        <a:ln w="9525">
          <a:noFill/>
          <a:miter lim="800000"/>
          <a:headEnd/>
          <a:tailEnd/>
        </a:ln>
      </xdr:spPr>
    </xdr:sp>
    <xdr:clientData/>
  </xdr:twoCellAnchor>
  <xdr:twoCellAnchor editAs="oneCell">
    <xdr:from>
      <xdr:col>1</xdr:col>
      <xdr:colOff>1514475</xdr:colOff>
      <xdr:row>92</xdr:row>
      <xdr:rowOff>0</xdr:rowOff>
    </xdr:from>
    <xdr:to>
      <xdr:col>1</xdr:col>
      <xdr:colOff>1514475</xdr:colOff>
      <xdr:row>92</xdr:row>
      <xdr:rowOff>161925</xdr:rowOff>
    </xdr:to>
    <xdr:sp macro="" textlink="">
      <xdr:nvSpPr>
        <xdr:cNvPr id="185" name="Text Box 5"/>
        <xdr:cNvSpPr txBox="1">
          <a:spLocks noChangeArrowheads="1"/>
        </xdr:cNvSpPr>
      </xdr:nvSpPr>
      <xdr:spPr bwMode="auto">
        <a:xfrm>
          <a:off x="1981200" y="31451550"/>
          <a:ext cx="0" cy="161925"/>
        </a:xfrm>
        <a:prstGeom prst="rect">
          <a:avLst/>
        </a:prstGeom>
        <a:noFill/>
        <a:ln w="9525">
          <a:noFill/>
          <a:miter lim="800000"/>
          <a:headEnd/>
          <a:tailEnd/>
        </a:ln>
      </xdr:spPr>
    </xdr:sp>
    <xdr:clientData/>
  </xdr:twoCellAnchor>
  <xdr:twoCellAnchor editAs="oneCell">
    <xdr:from>
      <xdr:col>1</xdr:col>
      <xdr:colOff>1514475</xdr:colOff>
      <xdr:row>92</xdr:row>
      <xdr:rowOff>0</xdr:rowOff>
    </xdr:from>
    <xdr:to>
      <xdr:col>1</xdr:col>
      <xdr:colOff>1514475</xdr:colOff>
      <xdr:row>92</xdr:row>
      <xdr:rowOff>161925</xdr:rowOff>
    </xdr:to>
    <xdr:sp macro="" textlink="">
      <xdr:nvSpPr>
        <xdr:cNvPr id="186" name="Text Box 6"/>
        <xdr:cNvSpPr txBox="1">
          <a:spLocks noChangeArrowheads="1"/>
        </xdr:cNvSpPr>
      </xdr:nvSpPr>
      <xdr:spPr bwMode="auto">
        <a:xfrm>
          <a:off x="1981200" y="31451550"/>
          <a:ext cx="0" cy="161925"/>
        </a:xfrm>
        <a:prstGeom prst="rect">
          <a:avLst/>
        </a:prstGeom>
        <a:noFill/>
        <a:ln w="9525">
          <a:noFill/>
          <a:miter lim="800000"/>
          <a:headEnd/>
          <a:tailEnd/>
        </a:ln>
      </xdr:spPr>
    </xdr:sp>
    <xdr:clientData/>
  </xdr:twoCellAnchor>
  <xdr:twoCellAnchor editAs="oneCell">
    <xdr:from>
      <xdr:col>1</xdr:col>
      <xdr:colOff>1514475</xdr:colOff>
      <xdr:row>92</xdr:row>
      <xdr:rowOff>0</xdr:rowOff>
    </xdr:from>
    <xdr:to>
      <xdr:col>1</xdr:col>
      <xdr:colOff>1514475</xdr:colOff>
      <xdr:row>92</xdr:row>
      <xdr:rowOff>161925</xdr:rowOff>
    </xdr:to>
    <xdr:sp macro="" textlink="">
      <xdr:nvSpPr>
        <xdr:cNvPr id="187" name="Text Box 7"/>
        <xdr:cNvSpPr txBox="1">
          <a:spLocks noChangeArrowheads="1"/>
        </xdr:cNvSpPr>
      </xdr:nvSpPr>
      <xdr:spPr bwMode="auto">
        <a:xfrm>
          <a:off x="1981200" y="31451550"/>
          <a:ext cx="0" cy="161925"/>
        </a:xfrm>
        <a:prstGeom prst="rect">
          <a:avLst/>
        </a:prstGeom>
        <a:noFill/>
        <a:ln w="9525">
          <a:noFill/>
          <a:miter lim="800000"/>
          <a:headEnd/>
          <a:tailEnd/>
        </a:ln>
      </xdr:spPr>
    </xdr:sp>
    <xdr:clientData/>
  </xdr:twoCellAnchor>
  <xdr:twoCellAnchor editAs="oneCell">
    <xdr:from>
      <xdr:col>1</xdr:col>
      <xdr:colOff>1514475</xdr:colOff>
      <xdr:row>92</xdr:row>
      <xdr:rowOff>0</xdr:rowOff>
    </xdr:from>
    <xdr:to>
      <xdr:col>1</xdr:col>
      <xdr:colOff>1514475</xdr:colOff>
      <xdr:row>92</xdr:row>
      <xdr:rowOff>161925</xdr:rowOff>
    </xdr:to>
    <xdr:sp macro="" textlink="">
      <xdr:nvSpPr>
        <xdr:cNvPr id="188" name="Text Box 8"/>
        <xdr:cNvSpPr txBox="1">
          <a:spLocks noChangeArrowheads="1"/>
        </xdr:cNvSpPr>
      </xdr:nvSpPr>
      <xdr:spPr bwMode="auto">
        <a:xfrm>
          <a:off x="1981200" y="31451550"/>
          <a:ext cx="0" cy="161925"/>
        </a:xfrm>
        <a:prstGeom prst="rect">
          <a:avLst/>
        </a:prstGeom>
        <a:noFill/>
        <a:ln w="9525">
          <a:noFill/>
          <a:miter lim="800000"/>
          <a:headEnd/>
          <a:tailEnd/>
        </a:ln>
      </xdr:spPr>
    </xdr:sp>
    <xdr:clientData/>
  </xdr:twoCellAnchor>
  <xdr:twoCellAnchor editAs="oneCell">
    <xdr:from>
      <xdr:col>1</xdr:col>
      <xdr:colOff>1514475</xdr:colOff>
      <xdr:row>92</xdr:row>
      <xdr:rowOff>0</xdr:rowOff>
    </xdr:from>
    <xdr:to>
      <xdr:col>1</xdr:col>
      <xdr:colOff>1514475</xdr:colOff>
      <xdr:row>92</xdr:row>
      <xdr:rowOff>161925</xdr:rowOff>
    </xdr:to>
    <xdr:sp macro="" textlink="">
      <xdr:nvSpPr>
        <xdr:cNvPr id="189" name="Text Box 4"/>
        <xdr:cNvSpPr txBox="1">
          <a:spLocks noChangeArrowheads="1"/>
        </xdr:cNvSpPr>
      </xdr:nvSpPr>
      <xdr:spPr bwMode="auto">
        <a:xfrm>
          <a:off x="1981200" y="31451550"/>
          <a:ext cx="0" cy="161925"/>
        </a:xfrm>
        <a:prstGeom prst="rect">
          <a:avLst/>
        </a:prstGeom>
        <a:noFill/>
        <a:ln w="9525">
          <a:noFill/>
          <a:miter lim="800000"/>
          <a:headEnd/>
          <a:tailEnd/>
        </a:ln>
      </xdr:spPr>
    </xdr:sp>
    <xdr:clientData/>
  </xdr:twoCellAnchor>
  <xdr:twoCellAnchor editAs="oneCell">
    <xdr:from>
      <xdr:col>1</xdr:col>
      <xdr:colOff>1514475</xdr:colOff>
      <xdr:row>92</xdr:row>
      <xdr:rowOff>0</xdr:rowOff>
    </xdr:from>
    <xdr:to>
      <xdr:col>1</xdr:col>
      <xdr:colOff>1514475</xdr:colOff>
      <xdr:row>92</xdr:row>
      <xdr:rowOff>161925</xdr:rowOff>
    </xdr:to>
    <xdr:sp macro="" textlink="">
      <xdr:nvSpPr>
        <xdr:cNvPr id="190" name="Text Box 5"/>
        <xdr:cNvSpPr txBox="1">
          <a:spLocks noChangeArrowheads="1"/>
        </xdr:cNvSpPr>
      </xdr:nvSpPr>
      <xdr:spPr bwMode="auto">
        <a:xfrm>
          <a:off x="1981200" y="31451550"/>
          <a:ext cx="0" cy="161925"/>
        </a:xfrm>
        <a:prstGeom prst="rect">
          <a:avLst/>
        </a:prstGeom>
        <a:noFill/>
        <a:ln w="9525">
          <a:noFill/>
          <a:miter lim="800000"/>
          <a:headEnd/>
          <a:tailEnd/>
        </a:ln>
      </xdr:spPr>
    </xdr:sp>
    <xdr:clientData/>
  </xdr:twoCellAnchor>
  <xdr:twoCellAnchor editAs="oneCell">
    <xdr:from>
      <xdr:col>1</xdr:col>
      <xdr:colOff>1514475</xdr:colOff>
      <xdr:row>92</xdr:row>
      <xdr:rowOff>0</xdr:rowOff>
    </xdr:from>
    <xdr:to>
      <xdr:col>1</xdr:col>
      <xdr:colOff>1514475</xdr:colOff>
      <xdr:row>92</xdr:row>
      <xdr:rowOff>161925</xdr:rowOff>
    </xdr:to>
    <xdr:sp macro="" textlink="">
      <xdr:nvSpPr>
        <xdr:cNvPr id="191" name="Text Box 6"/>
        <xdr:cNvSpPr txBox="1">
          <a:spLocks noChangeArrowheads="1"/>
        </xdr:cNvSpPr>
      </xdr:nvSpPr>
      <xdr:spPr bwMode="auto">
        <a:xfrm>
          <a:off x="1981200" y="31451550"/>
          <a:ext cx="0" cy="161925"/>
        </a:xfrm>
        <a:prstGeom prst="rect">
          <a:avLst/>
        </a:prstGeom>
        <a:noFill/>
        <a:ln w="9525">
          <a:noFill/>
          <a:miter lim="800000"/>
          <a:headEnd/>
          <a:tailEnd/>
        </a:ln>
      </xdr:spPr>
    </xdr:sp>
    <xdr:clientData/>
  </xdr:twoCellAnchor>
  <xdr:twoCellAnchor editAs="oneCell">
    <xdr:from>
      <xdr:col>1</xdr:col>
      <xdr:colOff>1514475</xdr:colOff>
      <xdr:row>113</xdr:row>
      <xdr:rowOff>0</xdr:rowOff>
    </xdr:from>
    <xdr:to>
      <xdr:col>1</xdr:col>
      <xdr:colOff>1514475</xdr:colOff>
      <xdr:row>114</xdr:row>
      <xdr:rowOff>0</xdr:rowOff>
    </xdr:to>
    <xdr:sp macro="" textlink="">
      <xdr:nvSpPr>
        <xdr:cNvPr id="192" name="Text Box 7"/>
        <xdr:cNvSpPr txBox="1">
          <a:spLocks noChangeArrowheads="1"/>
        </xdr:cNvSpPr>
      </xdr:nvSpPr>
      <xdr:spPr bwMode="auto">
        <a:xfrm>
          <a:off x="1981200" y="44224575"/>
          <a:ext cx="0" cy="228600"/>
        </a:xfrm>
        <a:prstGeom prst="rect">
          <a:avLst/>
        </a:prstGeom>
        <a:noFill/>
        <a:ln w="9525">
          <a:noFill/>
          <a:miter lim="800000"/>
          <a:headEnd/>
          <a:tailEnd/>
        </a:ln>
      </xdr:spPr>
    </xdr:sp>
    <xdr:clientData/>
  </xdr:twoCellAnchor>
  <xdr:twoCellAnchor editAs="oneCell">
    <xdr:from>
      <xdr:col>1</xdr:col>
      <xdr:colOff>1514475</xdr:colOff>
      <xdr:row>113</xdr:row>
      <xdr:rowOff>0</xdr:rowOff>
    </xdr:from>
    <xdr:to>
      <xdr:col>1</xdr:col>
      <xdr:colOff>1514475</xdr:colOff>
      <xdr:row>114</xdr:row>
      <xdr:rowOff>0</xdr:rowOff>
    </xdr:to>
    <xdr:sp macro="" textlink="">
      <xdr:nvSpPr>
        <xdr:cNvPr id="193" name="Text Box 8"/>
        <xdr:cNvSpPr txBox="1">
          <a:spLocks noChangeArrowheads="1"/>
        </xdr:cNvSpPr>
      </xdr:nvSpPr>
      <xdr:spPr bwMode="auto">
        <a:xfrm>
          <a:off x="1981200" y="44224575"/>
          <a:ext cx="0" cy="228600"/>
        </a:xfrm>
        <a:prstGeom prst="rect">
          <a:avLst/>
        </a:prstGeom>
        <a:noFill/>
        <a:ln w="9525">
          <a:noFill/>
          <a:miter lim="800000"/>
          <a:headEnd/>
          <a:tailEnd/>
        </a:ln>
      </xdr:spPr>
    </xdr:sp>
    <xdr:clientData/>
  </xdr:twoCellAnchor>
  <xdr:twoCellAnchor editAs="oneCell">
    <xdr:from>
      <xdr:col>1</xdr:col>
      <xdr:colOff>1514475</xdr:colOff>
      <xdr:row>113</xdr:row>
      <xdr:rowOff>0</xdr:rowOff>
    </xdr:from>
    <xdr:to>
      <xdr:col>1</xdr:col>
      <xdr:colOff>1514475</xdr:colOff>
      <xdr:row>114</xdr:row>
      <xdr:rowOff>0</xdr:rowOff>
    </xdr:to>
    <xdr:sp macro="" textlink="">
      <xdr:nvSpPr>
        <xdr:cNvPr id="194" name="Text Box 4"/>
        <xdr:cNvSpPr txBox="1">
          <a:spLocks noChangeArrowheads="1"/>
        </xdr:cNvSpPr>
      </xdr:nvSpPr>
      <xdr:spPr bwMode="auto">
        <a:xfrm>
          <a:off x="1981200" y="44224575"/>
          <a:ext cx="0" cy="228600"/>
        </a:xfrm>
        <a:prstGeom prst="rect">
          <a:avLst/>
        </a:prstGeom>
        <a:noFill/>
        <a:ln w="9525">
          <a:noFill/>
          <a:miter lim="800000"/>
          <a:headEnd/>
          <a:tailEnd/>
        </a:ln>
      </xdr:spPr>
    </xdr:sp>
    <xdr:clientData/>
  </xdr:twoCellAnchor>
  <xdr:twoCellAnchor editAs="oneCell">
    <xdr:from>
      <xdr:col>1</xdr:col>
      <xdr:colOff>1514475</xdr:colOff>
      <xdr:row>113</xdr:row>
      <xdr:rowOff>0</xdr:rowOff>
    </xdr:from>
    <xdr:to>
      <xdr:col>1</xdr:col>
      <xdr:colOff>1514475</xdr:colOff>
      <xdr:row>114</xdr:row>
      <xdr:rowOff>0</xdr:rowOff>
    </xdr:to>
    <xdr:sp macro="" textlink="">
      <xdr:nvSpPr>
        <xdr:cNvPr id="195" name="Text Box 5"/>
        <xdr:cNvSpPr txBox="1">
          <a:spLocks noChangeArrowheads="1"/>
        </xdr:cNvSpPr>
      </xdr:nvSpPr>
      <xdr:spPr bwMode="auto">
        <a:xfrm>
          <a:off x="1981200" y="44224575"/>
          <a:ext cx="0" cy="228600"/>
        </a:xfrm>
        <a:prstGeom prst="rect">
          <a:avLst/>
        </a:prstGeom>
        <a:noFill/>
        <a:ln w="9525">
          <a:noFill/>
          <a:miter lim="800000"/>
          <a:headEnd/>
          <a:tailEnd/>
        </a:ln>
      </xdr:spPr>
    </xdr:sp>
    <xdr:clientData/>
  </xdr:twoCellAnchor>
  <xdr:twoCellAnchor editAs="oneCell">
    <xdr:from>
      <xdr:col>1</xdr:col>
      <xdr:colOff>1514475</xdr:colOff>
      <xdr:row>113</xdr:row>
      <xdr:rowOff>0</xdr:rowOff>
    </xdr:from>
    <xdr:to>
      <xdr:col>1</xdr:col>
      <xdr:colOff>1514475</xdr:colOff>
      <xdr:row>114</xdr:row>
      <xdr:rowOff>0</xdr:rowOff>
    </xdr:to>
    <xdr:sp macro="" textlink="">
      <xdr:nvSpPr>
        <xdr:cNvPr id="196" name="Text Box 6"/>
        <xdr:cNvSpPr txBox="1">
          <a:spLocks noChangeArrowheads="1"/>
        </xdr:cNvSpPr>
      </xdr:nvSpPr>
      <xdr:spPr bwMode="auto">
        <a:xfrm>
          <a:off x="1981200" y="44224575"/>
          <a:ext cx="0" cy="228600"/>
        </a:xfrm>
        <a:prstGeom prst="rect">
          <a:avLst/>
        </a:prstGeom>
        <a:noFill/>
        <a:ln w="9525">
          <a:noFill/>
          <a:miter lim="800000"/>
          <a:headEnd/>
          <a:tailEnd/>
        </a:ln>
      </xdr:spPr>
    </xdr:sp>
    <xdr:clientData/>
  </xdr:twoCellAnchor>
  <xdr:twoCellAnchor editAs="oneCell">
    <xdr:from>
      <xdr:col>1</xdr:col>
      <xdr:colOff>1514475</xdr:colOff>
      <xdr:row>113</xdr:row>
      <xdr:rowOff>0</xdr:rowOff>
    </xdr:from>
    <xdr:to>
      <xdr:col>1</xdr:col>
      <xdr:colOff>1514475</xdr:colOff>
      <xdr:row>114</xdr:row>
      <xdr:rowOff>0</xdr:rowOff>
    </xdr:to>
    <xdr:sp macro="" textlink="">
      <xdr:nvSpPr>
        <xdr:cNvPr id="197" name="Text Box 7"/>
        <xdr:cNvSpPr txBox="1">
          <a:spLocks noChangeArrowheads="1"/>
        </xdr:cNvSpPr>
      </xdr:nvSpPr>
      <xdr:spPr bwMode="auto">
        <a:xfrm>
          <a:off x="1981200" y="44224575"/>
          <a:ext cx="0" cy="228600"/>
        </a:xfrm>
        <a:prstGeom prst="rect">
          <a:avLst/>
        </a:prstGeom>
        <a:noFill/>
        <a:ln w="9525">
          <a:noFill/>
          <a:miter lim="800000"/>
          <a:headEnd/>
          <a:tailEnd/>
        </a:ln>
      </xdr:spPr>
    </xdr:sp>
    <xdr:clientData/>
  </xdr:twoCellAnchor>
  <xdr:twoCellAnchor editAs="oneCell">
    <xdr:from>
      <xdr:col>1</xdr:col>
      <xdr:colOff>1514475</xdr:colOff>
      <xdr:row>113</xdr:row>
      <xdr:rowOff>0</xdr:rowOff>
    </xdr:from>
    <xdr:to>
      <xdr:col>1</xdr:col>
      <xdr:colOff>1514475</xdr:colOff>
      <xdr:row>114</xdr:row>
      <xdr:rowOff>0</xdr:rowOff>
    </xdr:to>
    <xdr:sp macro="" textlink="">
      <xdr:nvSpPr>
        <xdr:cNvPr id="198" name="Text Box 8"/>
        <xdr:cNvSpPr txBox="1">
          <a:spLocks noChangeArrowheads="1"/>
        </xdr:cNvSpPr>
      </xdr:nvSpPr>
      <xdr:spPr bwMode="auto">
        <a:xfrm>
          <a:off x="1981200" y="44224575"/>
          <a:ext cx="0" cy="228600"/>
        </a:xfrm>
        <a:prstGeom prst="rect">
          <a:avLst/>
        </a:prstGeom>
        <a:noFill/>
        <a:ln w="9525">
          <a:noFill/>
          <a:miter lim="800000"/>
          <a:headEnd/>
          <a:tailEnd/>
        </a:ln>
      </xdr:spPr>
    </xdr:sp>
    <xdr:clientData/>
  </xdr:twoCellAnchor>
  <xdr:twoCellAnchor editAs="oneCell">
    <xdr:from>
      <xdr:col>1</xdr:col>
      <xdr:colOff>1514475</xdr:colOff>
      <xdr:row>113</xdr:row>
      <xdr:rowOff>0</xdr:rowOff>
    </xdr:from>
    <xdr:to>
      <xdr:col>1</xdr:col>
      <xdr:colOff>1514475</xdr:colOff>
      <xdr:row>114</xdr:row>
      <xdr:rowOff>0</xdr:rowOff>
    </xdr:to>
    <xdr:sp macro="" textlink="">
      <xdr:nvSpPr>
        <xdr:cNvPr id="199" name="Text Box 4"/>
        <xdr:cNvSpPr txBox="1">
          <a:spLocks noChangeArrowheads="1"/>
        </xdr:cNvSpPr>
      </xdr:nvSpPr>
      <xdr:spPr bwMode="auto">
        <a:xfrm>
          <a:off x="1981200" y="44224575"/>
          <a:ext cx="0" cy="228600"/>
        </a:xfrm>
        <a:prstGeom prst="rect">
          <a:avLst/>
        </a:prstGeom>
        <a:noFill/>
        <a:ln w="9525">
          <a:noFill/>
          <a:miter lim="800000"/>
          <a:headEnd/>
          <a:tailEnd/>
        </a:ln>
      </xdr:spPr>
    </xdr:sp>
    <xdr:clientData/>
  </xdr:twoCellAnchor>
  <xdr:twoCellAnchor editAs="oneCell">
    <xdr:from>
      <xdr:col>1</xdr:col>
      <xdr:colOff>1514475</xdr:colOff>
      <xdr:row>113</xdr:row>
      <xdr:rowOff>0</xdr:rowOff>
    </xdr:from>
    <xdr:to>
      <xdr:col>1</xdr:col>
      <xdr:colOff>1514475</xdr:colOff>
      <xdr:row>114</xdr:row>
      <xdr:rowOff>0</xdr:rowOff>
    </xdr:to>
    <xdr:sp macro="" textlink="">
      <xdr:nvSpPr>
        <xdr:cNvPr id="200" name="Text Box 5"/>
        <xdr:cNvSpPr txBox="1">
          <a:spLocks noChangeArrowheads="1"/>
        </xdr:cNvSpPr>
      </xdr:nvSpPr>
      <xdr:spPr bwMode="auto">
        <a:xfrm>
          <a:off x="1981200" y="44224575"/>
          <a:ext cx="0" cy="228600"/>
        </a:xfrm>
        <a:prstGeom prst="rect">
          <a:avLst/>
        </a:prstGeom>
        <a:noFill/>
        <a:ln w="9525">
          <a:noFill/>
          <a:miter lim="800000"/>
          <a:headEnd/>
          <a:tailEnd/>
        </a:ln>
      </xdr:spPr>
    </xdr:sp>
    <xdr:clientData/>
  </xdr:twoCellAnchor>
  <xdr:twoCellAnchor editAs="oneCell">
    <xdr:from>
      <xdr:col>1</xdr:col>
      <xdr:colOff>1514475</xdr:colOff>
      <xdr:row>113</xdr:row>
      <xdr:rowOff>0</xdr:rowOff>
    </xdr:from>
    <xdr:to>
      <xdr:col>1</xdr:col>
      <xdr:colOff>1514475</xdr:colOff>
      <xdr:row>114</xdr:row>
      <xdr:rowOff>0</xdr:rowOff>
    </xdr:to>
    <xdr:sp macro="" textlink="">
      <xdr:nvSpPr>
        <xdr:cNvPr id="201" name="Text Box 6"/>
        <xdr:cNvSpPr txBox="1">
          <a:spLocks noChangeArrowheads="1"/>
        </xdr:cNvSpPr>
      </xdr:nvSpPr>
      <xdr:spPr bwMode="auto">
        <a:xfrm>
          <a:off x="1981200" y="44224575"/>
          <a:ext cx="0" cy="228600"/>
        </a:xfrm>
        <a:prstGeom prst="rect">
          <a:avLst/>
        </a:prstGeom>
        <a:noFill/>
        <a:ln w="9525">
          <a:noFill/>
          <a:miter lim="800000"/>
          <a:headEnd/>
          <a:tailEnd/>
        </a:ln>
      </xdr:spPr>
    </xdr:sp>
    <xdr:clientData/>
  </xdr:twoCellAnchor>
  <xdr:twoCellAnchor editAs="oneCell">
    <xdr:from>
      <xdr:col>1</xdr:col>
      <xdr:colOff>1514475</xdr:colOff>
      <xdr:row>107</xdr:row>
      <xdr:rowOff>0</xdr:rowOff>
    </xdr:from>
    <xdr:to>
      <xdr:col>1</xdr:col>
      <xdr:colOff>1514475</xdr:colOff>
      <xdr:row>108</xdr:row>
      <xdr:rowOff>0</xdr:rowOff>
    </xdr:to>
    <xdr:sp macro="" textlink="">
      <xdr:nvSpPr>
        <xdr:cNvPr id="202" name="Text Box 7"/>
        <xdr:cNvSpPr txBox="1">
          <a:spLocks noChangeArrowheads="1"/>
        </xdr:cNvSpPr>
      </xdr:nvSpPr>
      <xdr:spPr bwMode="auto">
        <a:xfrm>
          <a:off x="1981200" y="42852975"/>
          <a:ext cx="0" cy="228600"/>
        </a:xfrm>
        <a:prstGeom prst="rect">
          <a:avLst/>
        </a:prstGeom>
        <a:noFill/>
        <a:ln w="9525">
          <a:noFill/>
          <a:miter lim="800000"/>
          <a:headEnd/>
          <a:tailEnd/>
        </a:ln>
      </xdr:spPr>
    </xdr:sp>
    <xdr:clientData/>
  </xdr:twoCellAnchor>
  <xdr:twoCellAnchor editAs="oneCell">
    <xdr:from>
      <xdr:col>1</xdr:col>
      <xdr:colOff>1514475</xdr:colOff>
      <xdr:row>107</xdr:row>
      <xdr:rowOff>0</xdr:rowOff>
    </xdr:from>
    <xdr:to>
      <xdr:col>1</xdr:col>
      <xdr:colOff>1514475</xdr:colOff>
      <xdr:row>108</xdr:row>
      <xdr:rowOff>0</xdr:rowOff>
    </xdr:to>
    <xdr:sp macro="" textlink="">
      <xdr:nvSpPr>
        <xdr:cNvPr id="203" name="Text Box 8"/>
        <xdr:cNvSpPr txBox="1">
          <a:spLocks noChangeArrowheads="1"/>
        </xdr:cNvSpPr>
      </xdr:nvSpPr>
      <xdr:spPr bwMode="auto">
        <a:xfrm>
          <a:off x="1981200" y="42852975"/>
          <a:ext cx="0" cy="228600"/>
        </a:xfrm>
        <a:prstGeom prst="rect">
          <a:avLst/>
        </a:prstGeom>
        <a:noFill/>
        <a:ln w="9525">
          <a:noFill/>
          <a:miter lim="800000"/>
          <a:headEnd/>
          <a:tailEnd/>
        </a:ln>
      </xdr:spPr>
    </xdr:sp>
    <xdr:clientData/>
  </xdr:twoCellAnchor>
  <xdr:twoCellAnchor editAs="oneCell">
    <xdr:from>
      <xdr:col>1</xdr:col>
      <xdr:colOff>1514475</xdr:colOff>
      <xdr:row>107</xdr:row>
      <xdr:rowOff>0</xdr:rowOff>
    </xdr:from>
    <xdr:to>
      <xdr:col>1</xdr:col>
      <xdr:colOff>1514475</xdr:colOff>
      <xdr:row>108</xdr:row>
      <xdr:rowOff>0</xdr:rowOff>
    </xdr:to>
    <xdr:sp macro="" textlink="">
      <xdr:nvSpPr>
        <xdr:cNvPr id="204" name="Text Box 4"/>
        <xdr:cNvSpPr txBox="1">
          <a:spLocks noChangeArrowheads="1"/>
        </xdr:cNvSpPr>
      </xdr:nvSpPr>
      <xdr:spPr bwMode="auto">
        <a:xfrm>
          <a:off x="1981200" y="42852975"/>
          <a:ext cx="0" cy="228600"/>
        </a:xfrm>
        <a:prstGeom prst="rect">
          <a:avLst/>
        </a:prstGeom>
        <a:noFill/>
        <a:ln w="9525">
          <a:noFill/>
          <a:miter lim="800000"/>
          <a:headEnd/>
          <a:tailEnd/>
        </a:ln>
      </xdr:spPr>
    </xdr:sp>
    <xdr:clientData/>
  </xdr:twoCellAnchor>
  <xdr:twoCellAnchor editAs="oneCell">
    <xdr:from>
      <xdr:col>1</xdr:col>
      <xdr:colOff>1514475</xdr:colOff>
      <xdr:row>107</xdr:row>
      <xdr:rowOff>0</xdr:rowOff>
    </xdr:from>
    <xdr:to>
      <xdr:col>1</xdr:col>
      <xdr:colOff>1514475</xdr:colOff>
      <xdr:row>108</xdr:row>
      <xdr:rowOff>0</xdr:rowOff>
    </xdr:to>
    <xdr:sp macro="" textlink="">
      <xdr:nvSpPr>
        <xdr:cNvPr id="205" name="Text Box 5"/>
        <xdr:cNvSpPr txBox="1">
          <a:spLocks noChangeArrowheads="1"/>
        </xdr:cNvSpPr>
      </xdr:nvSpPr>
      <xdr:spPr bwMode="auto">
        <a:xfrm>
          <a:off x="1981200" y="42852975"/>
          <a:ext cx="0" cy="228600"/>
        </a:xfrm>
        <a:prstGeom prst="rect">
          <a:avLst/>
        </a:prstGeom>
        <a:noFill/>
        <a:ln w="9525">
          <a:noFill/>
          <a:miter lim="800000"/>
          <a:headEnd/>
          <a:tailEnd/>
        </a:ln>
      </xdr:spPr>
    </xdr:sp>
    <xdr:clientData/>
  </xdr:twoCellAnchor>
  <xdr:twoCellAnchor editAs="oneCell">
    <xdr:from>
      <xdr:col>1</xdr:col>
      <xdr:colOff>1514475</xdr:colOff>
      <xdr:row>107</xdr:row>
      <xdr:rowOff>0</xdr:rowOff>
    </xdr:from>
    <xdr:to>
      <xdr:col>1</xdr:col>
      <xdr:colOff>1514475</xdr:colOff>
      <xdr:row>108</xdr:row>
      <xdr:rowOff>0</xdr:rowOff>
    </xdr:to>
    <xdr:sp macro="" textlink="">
      <xdr:nvSpPr>
        <xdr:cNvPr id="206" name="Text Box 6"/>
        <xdr:cNvSpPr txBox="1">
          <a:spLocks noChangeArrowheads="1"/>
        </xdr:cNvSpPr>
      </xdr:nvSpPr>
      <xdr:spPr bwMode="auto">
        <a:xfrm>
          <a:off x="1981200" y="42852975"/>
          <a:ext cx="0" cy="228600"/>
        </a:xfrm>
        <a:prstGeom prst="rect">
          <a:avLst/>
        </a:prstGeom>
        <a:noFill/>
        <a:ln w="9525">
          <a:noFill/>
          <a:miter lim="800000"/>
          <a:headEnd/>
          <a:tailEnd/>
        </a:ln>
      </xdr:spPr>
    </xdr:sp>
    <xdr:clientData/>
  </xdr:twoCellAnchor>
  <xdr:twoCellAnchor editAs="oneCell">
    <xdr:from>
      <xdr:col>1</xdr:col>
      <xdr:colOff>1514475</xdr:colOff>
      <xdr:row>107</xdr:row>
      <xdr:rowOff>0</xdr:rowOff>
    </xdr:from>
    <xdr:to>
      <xdr:col>1</xdr:col>
      <xdr:colOff>1514475</xdr:colOff>
      <xdr:row>108</xdr:row>
      <xdr:rowOff>0</xdr:rowOff>
    </xdr:to>
    <xdr:sp macro="" textlink="">
      <xdr:nvSpPr>
        <xdr:cNvPr id="207" name="Text Box 7"/>
        <xdr:cNvSpPr txBox="1">
          <a:spLocks noChangeArrowheads="1"/>
        </xdr:cNvSpPr>
      </xdr:nvSpPr>
      <xdr:spPr bwMode="auto">
        <a:xfrm>
          <a:off x="1981200" y="42852975"/>
          <a:ext cx="0" cy="228600"/>
        </a:xfrm>
        <a:prstGeom prst="rect">
          <a:avLst/>
        </a:prstGeom>
        <a:noFill/>
        <a:ln w="9525">
          <a:noFill/>
          <a:miter lim="800000"/>
          <a:headEnd/>
          <a:tailEnd/>
        </a:ln>
      </xdr:spPr>
    </xdr:sp>
    <xdr:clientData/>
  </xdr:twoCellAnchor>
  <xdr:twoCellAnchor editAs="oneCell">
    <xdr:from>
      <xdr:col>1</xdr:col>
      <xdr:colOff>1514475</xdr:colOff>
      <xdr:row>107</xdr:row>
      <xdr:rowOff>0</xdr:rowOff>
    </xdr:from>
    <xdr:to>
      <xdr:col>1</xdr:col>
      <xdr:colOff>1514475</xdr:colOff>
      <xdr:row>108</xdr:row>
      <xdr:rowOff>0</xdr:rowOff>
    </xdr:to>
    <xdr:sp macro="" textlink="">
      <xdr:nvSpPr>
        <xdr:cNvPr id="208" name="Text Box 8"/>
        <xdr:cNvSpPr txBox="1">
          <a:spLocks noChangeArrowheads="1"/>
        </xdr:cNvSpPr>
      </xdr:nvSpPr>
      <xdr:spPr bwMode="auto">
        <a:xfrm>
          <a:off x="1981200" y="42852975"/>
          <a:ext cx="0" cy="228600"/>
        </a:xfrm>
        <a:prstGeom prst="rect">
          <a:avLst/>
        </a:prstGeom>
        <a:noFill/>
        <a:ln w="9525">
          <a:noFill/>
          <a:miter lim="800000"/>
          <a:headEnd/>
          <a:tailEnd/>
        </a:ln>
      </xdr:spPr>
    </xdr:sp>
    <xdr:clientData/>
  </xdr:twoCellAnchor>
  <xdr:twoCellAnchor editAs="oneCell">
    <xdr:from>
      <xdr:col>1</xdr:col>
      <xdr:colOff>1514475</xdr:colOff>
      <xdr:row>107</xdr:row>
      <xdr:rowOff>0</xdr:rowOff>
    </xdr:from>
    <xdr:to>
      <xdr:col>1</xdr:col>
      <xdr:colOff>1514475</xdr:colOff>
      <xdr:row>108</xdr:row>
      <xdr:rowOff>0</xdr:rowOff>
    </xdr:to>
    <xdr:sp macro="" textlink="">
      <xdr:nvSpPr>
        <xdr:cNvPr id="209" name="Text Box 4"/>
        <xdr:cNvSpPr txBox="1">
          <a:spLocks noChangeArrowheads="1"/>
        </xdr:cNvSpPr>
      </xdr:nvSpPr>
      <xdr:spPr bwMode="auto">
        <a:xfrm>
          <a:off x="1981200" y="42852975"/>
          <a:ext cx="0" cy="228600"/>
        </a:xfrm>
        <a:prstGeom prst="rect">
          <a:avLst/>
        </a:prstGeom>
        <a:noFill/>
        <a:ln w="9525">
          <a:noFill/>
          <a:miter lim="800000"/>
          <a:headEnd/>
          <a:tailEnd/>
        </a:ln>
      </xdr:spPr>
    </xdr:sp>
    <xdr:clientData/>
  </xdr:twoCellAnchor>
  <xdr:twoCellAnchor editAs="oneCell">
    <xdr:from>
      <xdr:col>1</xdr:col>
      <xdr:colOff>1514475</xdr:colOff>
      <xdr:row>107</xdr:row>
      <xdr:rowOff>0</xdr:rowOff>
    </xdr:from>
    <xdr:to>
      <xdr:col>1</xdr:col>
      <xdr:colOff>1514475</xdr:colOff>
      <xdr:row>108</xdr:row>
      <xdr:rowOff>0</xdr:rowOff>
    </xdr:to>
    <xdr:sp macro="" textlink="">
      <xdr:nvSpPr>
        <xdr:cNvPr id="210" name="Text Box 5"/>
        <xdr:cNvSpPr txBox="1">
          <a:spLocks noChangeArrowheads="1"/>
        </xdr:cNvSpPr>
      </xdr:nvSpPr>
      <xdr:spPr bwMode="auto">
        <a:xfrm>
          <a:off x="1981200" y="42852975"/>
          <a:ext cx="0" cy="228600"/>
        </a:xfrm>
        <a:prstGeom prst="rect">
          <a:avLst/>
        </a:prstGeom>
        <a:noFill/>
        <a:ln w="9525">
          <a:noFill/>
          <a:miter lim="800000"/>
          <a:headEnd/>
          <a:tailEnd/>
        </a:ln>
      </xdr:spPr>
    </xdr:sp>
    <xdr:clientData/>
  </xdr:twoCellAnchor>
  <xdr:twoCellAnchor editAs="oneCell">
    <xdr:from>
      <xdr:col>1</xdr:col>
      <xdr:colOff>1514475</xdr:colOff>
      <xdr:row>107</xdr:row>
      <xdr:rowOff>0</xdr:rowOff>
    </xdr:from>
    <xdr:to>
      <xdr:col>1</xdr:col>
      <xdr:colOff>1514475</xdr:colOff>
      <xdr:row>108</xdr:row>
      <xdr:rowOff>0</xdr:rowOff>
    </xdr:to>
    <xdr:sp macro="" textlink="">
      <xdr:nvSpPr>
        <xdr:cNvPr id="211" name="Text Box 6"/>
        <xdr:cNvSpPr txBox="1">
          <a:spLocks noChangeArrowheads="1"/>
        </xdr:cNvSpPr>
      </xdr:nvSpPr>
      <xdr:spPr bwMode="auto">
        <a:xfrm>
          <a:off x="1981200" y="42852975"/>
          <a:ext cx="0" cy="228600"/>
        </a:xfrm>
        <a:prstGeom prst="rect">
          <a:avLst/>
        </a:prstGeom>
        <a:noFill/>
        <a:ln w="9525">
          <a:noFill/>
          <a:miter lim="800000"/>
          <a:headEnd/>
          <a:tailEnd/>
        </a:ln>
      </xdr:spPr>
    </xdr:sp>
    <xdr:clientData/>
  </xdr:twoCellAnchor>
  <xdr:twoCellAnchor editAs="oneCell">
    <xdr:from>
      <xdr:col>1</xdr:col>
      <xdr:colOff>1514475</xdr:colOff>
      <xdr:row>204</xdr:row>
      <xdr:rowOff>0</xdr:rowOff>
    </xdr:from>
    <xdr:to>
      <xdr:col>1</xdr:col>
      <xdr:colOff>1514475</xdr:colOff>
      <xdr:row>205</xdr:row>
      <xdr:rowOff>0</xdr:rowOff>
    </xdr:to>
    <xdr:sp macro="" textlink="">
      <xdr:nvSpPr>
        <xdr:cNvPr id="212" name="Text Box 7"/>
        <xdr:cNvSpPr txBox="1">
          <a:spLocks noChangeArrowheads="1"/>
        </xdr:cNvSpPr>
      </xdr:nvSpPr>
      <xdr:spPr bwMode="auto">
        <a:xfrm>
          <a:off x="1981200" y="72723375"/>
          <a:ext cx="0" cy="219075"/>
        </a:xfrm>
        <a:prstGeom prst="rect">
          <a:avLst/>
        </a:prstGeom>
        <a:noFill/>
        <a:ln w="9525">
          <a:noFill/>
          <a:miter lim="800000"/>
          <a:headEnd/>
          <a:tailEnd/>
        </a:ln>
      </xdr:spPr>
    </xdr:sp>
    <xdr:clientData/>
  </xdr:twoCellAnchor>
  <xdr:twoCellAnchor editAs="oneCell">
    <xdr:from>
      <xdr:col>1</xdr:col>
      <xdr:colOff>1514475</xdr:colOff>
      <xdr:row>204</xdr:row>
      <xdr:rowOff>0</xdr:rowOff>
    </xdr:from>
    <xdr:to>
      <xdr:col>1</xdr:col>
      <xdr:colOff>1514475</xdr:colOff>
      <xdr:row>205</xdr:row>
      <xdr:rowOff>0</xdr:rowOff>
    </xdr:to>
    <xdr:sp macro="" textlink="">
      <xdr:nvSpPr>
        <xdr:cNvPr id="213" name="Text Box 8"/>
        <xdr:cNvSpPr txBox="1">
          <a:spLocks noChangeArrowheads="1"/>
        </xdr:cNvSpPr>
      </xdr:nvSpPr>
      <xdr:spPr bwMode="auto">
        <a:xfrm>
          <a:off x="1981200" y="72723375"/>
          <a:ext cx="0" cy="219075"/>
        </a:xfrm>
        <a:prstGeom prst="rect">
          <a:avLst/>
        </a:prstGeom>
        <a:noFill/>
        <a:ln w="9525">
          <a:noFill/>
          <a:miter lim="800000"/>
          <a:headEnd/>
          <a:tailEnd/>
        </a:ln>
      </xdr:spPr>
    </xdr:sp>
    <xdr:clientData/>
  </xdr:twoCellAnchor>
  <xdr:twoCellAnchor editAs="oneCell">
    <xdr:from>
      <xdr:col>1</xdr:col>
      <xdr:colOff>1514475</xdr:colOff>
      <xdr:row>204</xdr:row>
      <xdr:rowOff>0</xdr:rowOff>
    </xdr:from>
    <xdr:to>
      <xdr:col>1</xdr:col>
      <xdr:colOff>1514475</xdr:colOff>
      <xdr:row>205</xdr:row>
      <xdr:rowOff>0</xdr:rowOff>
    </xdr:to>
    <xdr:sp macro="" textlink="">
      <xdr:nvSpPr>
        <xdr:cNvPr id="214" name="Text Box 4"/>
        <xdr:cNvSpPr txBox="1">
          <a:spLocks noChangeArrowheads="1"/>
        </xdr:cNvSpPr>
      </xdr:nvSpPr>
      <xdr:spPr bwMode="auto">
        <a:xfrm>
          <a:off x="1981200" y="72723375"/>
          <a:ext cx="0" cy="219075"/>
        </a:xfrm>
        <a:prstGeom prst="rect">
          <a:avLst/>
        </a:prstGeom>
        <a:noFill/>
        <a:ln w="9525">
          <a:noFill/>
          <a:miter lim="800000"/>
          <a:headEnd/>
          <a:tailEnd/>
        </a:ln>
      </xdr:spPr>
    </xdr:sp>
    <xdr:clientData/>
  </xdr:twoCellAnchor>
  <xdr:twoCellAnchor editAs="oneCell">
    <xdr:from>
      <xdr:col>1</xdr:col>
      <xdr:colOff>1514475</xdr:colOff>
      <xdr:row>204</xdr:row>
      <xdr:rowOff>0</xdr:rowOff>
    </xdr:from>
    <xdr:to>
      <xdr:col>1</xdr:col>
      <xdr:colOff>1514475</xdr:colOff>
      <xdr:row>205</xdr:row>
      <xdr:rowOff>0</xdr:rowOff>
    </xdr:to>
    <xdr:sp macro="" textlink="">
      <xdr:nvSpPr>
        <xdr:cNvPr id="215" name="Text Box 5"/>
        <xdr:cNvSpPr txBox="1">
          <a:spLocks noChangeArrowheads="1"/>
        </xdr:cNvSpPr>
      </xdr:nvSpPr>
      <xdr:spPr bwMode="auto">
        <a:xfrm>
          <a:off x="1981200" y="72723375"/>
          <a:ext cx="0" cy="219075"/>
        </a:xfrm>
        <a:prstGeom prst="rect">
          <a:avLst/>
        </a:prstGeom>
        <a:noFill/>
        <a:ln w="9525">
          <a:noFill/>
          <a:miter lim="800000"/>
          <a:headEnd/>
          <a:tailEnd/>
        </a:ln>
      </xdr:spPr>
    </xdr:sp>
    <xdr:clientData/>
  </xdr:twoCellAnchor>
  <xdr:twoCellAnchor editAs="oneCell">
    <xdr:from>
      <xdr:col>1</xdr:col>
      <xdr:colOff>1514475</xdr:colOff>
      <xdr:row>204</xdr:row>
      <xdr:rowOff>0</xdr:rowOff>
    </xdr:from>
    <xdr:to>
      <xdr:col>1</xdr:col>
      <xdr:colOff>1514475</xdr:colOff>
      <xdr:row>205</xdr:row>
      <xdr:rowOff>0</xdr:rowOff>
    </xdr:to>
    <xdr:sp macro="" textlink="">
      <xdr:nvSpPr>
        <xdr:cNvPr id="216" name="Text Box 6"/>
        <xdr:cNvSpPr txBox="1">
          <a:spLocks noChangeArrowheads="1"/>
        </xdr:cNvSpPr>
      </xdr:nvSpPr>
      <xdr:spPr bwMode="auto">
        <a:xfrm>
          <a:off x="1981200" y="72723375"/>
          <a:ext cx="0" cy="219075"/>
        </a:xfrm>
        <a:prstGeom prst="rect">
          <a:avLst/>
        </a:prstGeom>
        <a:noFill/>
        <a:ln w="9525">
          <a:noFill/>
          <a:miter lim="800000"/>
          <a:headEnd/>
          <a:tailEnd/>
        </a:ln>
      </xdr:spPr>
    </xdr:sp>
    <xdr:clientData/>
  </xdr:twoCellAnchor>
  <xdr:twoCellAnchor editAs="oneCell">
    <xdr:from>
      <xdr:col>1</xdr:col>
      <xdr:colOff>1514475</xdr:colOff>
      <xdr:row>204</xdr:row>
      <xdr:rowOff>0</xdr:rowOff>
    </xdr:from>
    <xdr:to>
      <xdr:col>1</xdr:col>
      <xdr:colOff>1514475</xdr:colOff>
      <xdr:row>205</xdr:row>
      <xdr:rowOff>0</xdr:rowOff>
    </xdr:to>
    <xdr:sp macro="" textlink="">
      <xdr:nvSpPr>
        <xdr:cNvPr id="217" name="Text Box 7"/>
        <xdr:cNvSpPr txBox="1">
          <a:spLocks noChangeArrowheads="1"/>
        </xdr:cNvSpPr>
      </xdr:nvSpPr>
      <xdr:spPr bwMode="auto">
        <a:xfrm>
          <a:off x="1981200" y="72723375"/>
          <a:ext cx="0" cy="219075"/>
        </a:xfrm>
        <a:prstGeom prst="rect">
          <a:avLst/>
        </a:prstGeom>
        <a:noFill/>
        <a:ln w="9525">
          <a:noFill/>
          <a:miter lim="800000"/>
          <a:headEnd/>
          <a:tailEnd/>
        </a:ln>
      </xdr:spPr>
    </xdr:sp>
    <xdr:clientData/>
  </xdr:twoCellAnchor>
  <xdr:twoCellAnchor editAs="oneCell">
    <xdr:from>
      <xdr:col>1</xdr:col>
      <xdr:colOff>1514475</xdr:colOff>
      <xdr:row>204</xdr:row>
      <xdr:rowOff>0</xdr:rowOff>
    </xdr:from>
    <xdr:to>
      <xdr:col>1</xdr:col>
      <xdr:colOff>1514475</xdr:colOff>
      <xdr:row>205</xdr:row>
      <xdr:rowOff>0</xdr:rowOff>
    </xdr:to>
    <xdr:sp macro="" textlink="">
      <xdr:nvSpPr>
        <xdr:cNvPr id="218" name="Text Box 8"/>
        <xdr:cNvSpPr txBox="1">
          <a:spLocks noChangeArrowheads="1"/>
        </xdr:cNvSpPr>
      </xdr:nvSpPr>
      <xdr:spPr bwMode="auto">
        <a:xfrm>
          <a:off x="1981200" y="72723375"/>
          <a:ext cx="0" cy="219075"/>
        </a:xfrm>
        <a:prstGeom prst="rect">
          <a:avLst/>
        </a:prstGeom>
        <a:noFill/>
        <a:ln w="9525">
          <a:noFill/>
          <a:miter lim="800000"/>
          <a:headEnd/>
          <a:tailEnd/>
        </a:ln>
      </xdr:spPr>
    </xdr:sp>
    <xdr:clientData/>
  </xdr:twoCellAnchor>
  <xdr:twoCellAnchor editAs="oneCell">
    <xdr:from>
      <xdr:col>1</xdr:col>
      <xdr:colOff>1514475</xdr:colOff>
      <xdr:row>204</xdr:row>
      <xdr:rowOff>0</xdr:rowOff>
    </xdr:from>
    <xdr:to>
      <xdr:col>1</xdr:col>
      <xdr:colOff>1514475</xdr:colOff>
      <xdr:row>205</xdr:row>
      <xdr:rowOff>0</xdr:rowOff>
    </xdr:to>
    <xdr:sp macro="" textlink="">
      <xdr:nvSpPr>
        <xdr:cNvPr id="219" name="Text Box 4"/>
        <xdr:cNvSpPr txBox="1">
          <a:spLocks noChangeArrowheads="1"/>
        </xdr:cNvSpPr>
      </xdr:nvSpPr>
      <xdr:spPr bwMode="auto">
        <a:xfrm>
          <a:off x="1981200" y="72723375"/>
          <a:ext cx="0" cy="219075"/>
        </a:xfrm>
        <a:prstGeom prst="rect">
          <a:avLst/>
        </a:prstGeom>
        <a:noFill/>
        <a:ln w="9525">
          <a:noFill/>
          <a:miter lim="800000"/>
          <a:headEnd/>
          <a:tailEnd/>
        </a:ln>
      </xdr:spPr>
    </xdr:sp>
    <xdr:clientData/>
  </xdr:twoCellAnchor>
  <xdr:twoCellAnchor editAs="oneCell">
    <xdr:from>
      <xdr:col>1</xdr:col>
      <xdr:colOff>1514475</xdr:colOff>
      <xdr:row>204</xdr:row>
      <xdr:rowOff>0</xdr:rowOff>
    </xdr:from>
    <xdr:to>
      <xdr:col>1</xdr:col>
      <xdr:colOff>1514475</xdr:colOff>
      <xdr:row>205</xdr:row>
      <xdr:rowOff>0</xdr:rowOff>
    </xdr:to>
    <xdr:sp macro="" textlink="">
      <xdr:nvSpPr>
        <xdr:cNvPr id="220" name="Text Box 5"/>
        <xdr:cNvSpPr txBox="1">
          <a:spLocks noChangeArrowheads="1"/>
        </xdr:cNvSpPr>
      </xdr:nvSpPr>
      <xdr:spPr bwMode="auto">
        <a:xfrm>
          <a:off x="1981200" y="72723375"/>
          <a:ext cx="0" cy="219075"/>
        </a:xfrm>
        <a:prstGeom prst="rect">
          <a:avLst/>
        </a:prstGeom>
        <a:noFill/>
        <a:ln w="9525">
          <a:noFill/>
          <a:miter lim="800000"/>
          <a:headEnd/>
          <a:tailEnd/>
        </a:ln>
      </xdr:spPr>
    </xdr:sp>
    <xdr:clientData/>
  </xdr:twoCellAnchor>
  <xdr:twoCellAnchor editAs="oneCell">
    <xdr:from>
      <xdr:col>1</xdr:col>
      <xdr:colOff>1514475</xdr:colOff>
      <xdr:row>204</xdr:row>
      <xdr:rowOff>0</xdr:rowOff>
    </xdr:from>
    <xdr:to>
      <xdr:col>1</xdr:col>
      <xdr:colOff>1514475</xdr:colOff>
      <xdr:row>205</xdr:row>
      <xdr:rowOff>0</xdr:rowOff>
    </xdr:to>
    <xdr:sp macro="" textlink="">
      <xdr:nvSpPr>
        <xdr:cNvPr id="221" name="Text Box 6"/>
        <xdr:cNvSpPr txBox="1">
          <a:spLocks noChangeArrowheads="1"/>
        </xdr:cNvSpPr>
      </xdr:nvSpPr>
      <xdr:spPr bwMode="auto">
        <a:xfrm>
          <a:off x="1981200" y="72723375"/>
          <a:ext cx="0" cy="219075"/>
        </a:xfrm>
        <a:prstGeom prst="rect">
          <a:avLst/>
        </a:prstGeom>
        <a:noFill/>
        <a:ln w="9525">
          <a:noFill/>
          <a:miter lim="800000"/>
          <a:headEnd/>
          <a:tailEnd/>
        </a:ln>
      </xdr:spPr>
    </xdr:sp>
    <xdr:clientData/>
  </xdr:twoCellAnchor>
  <xdr:twoCellAnchor editAs="oneCell">
    <xdr:from>
      <xdr:col>1</xdr:col>
      <xdr:colOff>1514475</xdr:colOff>
      <xdr:row>204</xdr:row>
      <xdr:rowOff>0</xdr:rowOff>
    </xdr:from>
    <xdr:to>
      <xdr:col>1</xdr:col>
      <xdr:colOff>1514475</xdr:colOff>
      <xdr:row>205</xdr:row>
      <xdr:rowOff>0</xdr:rowOff>
    </xdr:to>
    <xdr:sp macro="" textlink="">
      <xdr:nvSpPr>
        <xdr:cNvPr id="222" name="Text Box 7"/>
        <xdr:cNvSpPr txBox="1">
          <a:spLocks noChangeArrowheads="1"/>
        </xdr:cNvSpPr>
      </xdr:nvSpPr>
      <xdr:spPr bwMode="auto">
        <a:xfrm>
          <a:off x="1981200" y="72723375"/>
          <a:ext cx="0" cy="219075"/>
        </a:xfrm>
        <a:prstGeom prst="rect">
          <a:avLst/>
        </a:prstGeom>
        <a:noFill/>
        <a:ln w="9525">
          <a:noFill/>
          <a:miter lim="800000"/>
          <a:headEnd/>
          <a:tailEnd/>
        </a:ln>
      </xdr:spPr>
    </xdr:sp>
    <xdr:clientData/>
  </xdr:twoCellAnchor>
  <xdr:twoCellAnchor editAs="oneCell">
    <xdr:from>
      <xdr:col>1</xdr:col>
      <xdr:colOff>1514475</xdr:colOff>
      <xdr:row>204</xdr:row>
      <xdr:rowOff>0</xdr:rowOff>
    </xdr:from>
    <xdr:to>
      <xdr:col>1</xdr:col>
      <xdr:colOff>1514475</xdr:colOff>
      <xdr:row>205</xdr:row>
      <xdr:rowOff>0</xdr:rowOff>
    </xdr:to>
    <xdr:sp macro="" textlink="">
      <xdr:nvSpPr>
        <xdr:cNvPr id="223" name="Text Box 8"/>
        <xdr:cNvSpPr txBox="1">
          <a:spLocks noChangeArrowheads="1"/>
        </xdr:cNvSpPr>
      </xdr:nvSpPr>
      <xdr:spPr bwMode="auto">
        <a:xfrm>
          <a:off x="1981200" y="72723375"/>
          <a:ext cx="0" cy="219075"/>
        </a:xfrm>
        <a:prstGeom prst="rect">
          <a:avLst/>
        </a:prstGeom>
        <a:noFill/>
        <a:ln w="9525">
          <a:noFill/>
          <a:miter lim="800000"/>
          <a:headEnd/>
          <a:tailEnd/>
        </a:ln>
      </xdr:spPr>
    </xdr:sp>
    <xdr:clientData/>
  </xdr:twoCellAnchor>
  <xdr:twoCellAnchor editAs="oneCell">
    <xdr:from>
      <xdr:col>1</xdr:col>
      <xdr:colOff>1514475</xdr:colOff>
      <xdr:row>204</xdr:row>
      <xdr:rowOff>0</xdr:rowOff>
    </xdr:from>
    <xdr:to>
      <xdr:col>1</xdr:col>
      <xdr:colOff>1514475</xdr:colOff>
      <xdr:row>205</xdr:row>
      <xdr:rowOff>0</xdr:rowOff>
    </xdr:to>
    <xdr:sp macro="" textlink="">
      <xdr:nvSpPr>
        <xdr:cNvPr id="224" name="Text Box 4"/>
        <xdr:cNvSpPr txBox="1">
          <a:spLocks noChangeArrowheads="1"/>
        </xdr:cNvSpPr>
      </xdr:nvSpPr>
      <xdr:spPr bwMode="auto">
        <a:xfrm>
          <a:off x="1981200" y="72723375"/>
          <a:ext cx="0" cy="219075"/>
        </a:xfrm>
        <a:prstGeom prst="rect">
          <a:avLst/>
        </a:prstGeom>
        <a:noFill/>
        <a:ln w="9525">
          <a:noFill/>
          <a:miter lim="800000"/>
          <a:headEnd/>
          <a:tailEnd/>
        </a:ln>
      </xdr:spPr>
    </xdr:sp>
    <xdr:clientData/>
  </xdr:twoCellAnchor>
  <xdr:twoCellAnchor editAs="oneCell">
    <xdr:from>
      <xdr:col>1</xdr:col>
      <xdr:colOff>1514475</xdr:colOff>
      <xdr:row>204</xdr:row>
      <xdr:rowOff>0</xdr:rowOff>
    </xdr:from>
    <xdr:to>
      <xdr:col>1</xdr:col>
      <xdr:colOff>1514475</xdr:colOff>
      <xdr:row>205</xdr:row>
      <xdr:rowOff>0</xdr:rowOff>
    </xdr:to>
    <xdr:sp macro="" textlink="">
      <xdr:nvSpPr>
        <xdr:cNvPr id="225" name="Text Box 5"/>
        <xdr:cNvSpPr txBox="1">
          <a:spLocks noChangeArrowheads="1"/>
        </xdr:cNvSpPr>
      </xdr:nvSpPr>
      <xdr:spPr bwMode="auto">
        <a:xfrm>
          <a:off x="1981200" y="72723375"/>
          <a:ext cx="0" cy="219075"/>
        </a:xfrm>
        <a:prstGeom prst="rect">
          <a:avLst/>
        </a:prstGeom>
        <a:noFill/>
        <a:ln w="9525">
          <a:noFill/>
          <a:miter lim="800000"/>
          <a:headEnd/>
          <a:tailEnd/>
        </a:ln>
      </xdr:spPr>
    </xdr:sp>
    <xdr:clientData/>
  </xdr:twoCellAnchor>
  <xdr:twoCellAnchor editAs="oneCell">
    <xdr:from>
      <xdr:col>1</xdr:col>
      <xdr:colOff>1514475</xdr:colOff>
      <xdr:row>204</xdr:row>
      <xdr:rowOff>0</xdr:rowOff>
    </xdr:from>
    <xdr:to>
      <xdr:col>1</xdr:col>
      <xdr:colOff>1514475</xdr:colOff>
      <xdr:row>205</xdr:row>
      <xdr:rowOff>0</xdr:rowOff>
    </xdr:to>
    <xdr:sp macro="" textlink="">
      <xdr:nvSpPr>
        <xdr:cNvPr id="226" name="Text Box 6"/>
        <xdr:cNvSpPr txBox="1">
          <a:spLocks noChangeArrowheads="1"/>
        </xdr:cNvSpPr>
      </xdr:nvSpPr>
      <xdr:spPr bwMode="auto">
        <a:xfrm>
          <a:off x="1981200" y="72723375"/>
          <a:ext cx="0" cy="219075"/>
        </a:xfrm>
        <a:prstGeom prst="rect">
          <a:avLst/>
        </a:prstGeom>
        <a:noFill/>
        <a:ln w="9525">
          <a:noFill/>
          <a:miter lim="800000"/>
          <a:headEnd/>
          <a:tailEnd/>
        </a:ln>
      </xdr:spPr>
    </xdr:sp>
    <xdr:clientData/>
  </xdr:twoCellAnchor>
  <xdr:twoCellAnchor editAs="oneCell">
    <xdr:from>
      <xdr:col>1</xdr:col>
      <xdr:colOff>1514475</xdr:colOff>
      <xdr:row>204</xdr:row>
      <xdr:rowOff>0</xdr:rowOff>
    </xdr:from>
    <xdr:to>
      <xdr:col>1</xdr:col>
      <xdr:colOff>1514475</xdr:colOff>
      <xdr:row>205</xdr:row>
      <xdr:rowOff>0</xdr:rowOff>
    </xdr:to>
    <xdr:sp macro="" textlink="">
      <xdr:nvSpPr>
        <xdr:cNvPr id="227" name="Text Box 7"/>
        <xdr:cNvSpPr txBox="1">
          <a:spLocks noChangeArrowheads="1"/>
        </xdr:cNvSpPr>
      </xdr:nvSpPr>
      <xdr:spPr bwMode="auto">
        <a:xfrm>
          <a:off x="1981200" y="72723375"/>
          <a:ext cx="0" cy="219075"/>
        </a:xfrm>
        <a:prstGeom prst="rect">
          <a:avLst/>
        </a:prstGeom>
        <a:noFill/>
        <a:ln w="9525">
          <a:noFill/>
          <a:miter lim="800000"/>
          <a:headEnd/>
          <a:tailEnd/>
        </a:ln>
      </xdr:spPr>
    </xdr:sp>
    <xdr:clientData/>
  </xdr:twoCellAnchor>
  <xdr:twoCellAnchor editAs="oneCell">
    <xdr:from>
      <xdr:col>1</xdr:col>
      <xdr:colOff>1514475</xdr:colOff>
      <xdr:row>204</xdr:row>
      <xdr:rowOff>0</xdr:rowOff>
    </xdr:from>
    <xdr:to>
      <xdr:col>1</xdr:col>
      <xdr:colOff>1514475</xdr:colOff>
      <xdr:row>205</xdr:row>
      <xdr:rowOff>0</xdr:rowOff>
    </xdr:to>
    <xdr:sp macro="" textlink="">
      <xdr:nvSpPr>
        <xdr:cNvPr id="228" name="Text Box 8"/>
        <xdr:cNvSpPr txBox="1">
          <a:spLocks noChangeArrowheads="1"/>
        </xdr:cNvSpPr>
      </xdr:nvSpPr>
      <xdr:spPr bwMode="auto">
        <a:xfrm>
          <a:off x="1981200" y="72723375"/>
          <a:ext cx="0" cy="219075"/>
        </a:xfrm>
        <a:prstGeom prst="rect">
          <a:avLst/>
        </a:prstGeom>
        <a:noFill/>
        <a:ln w="9525">
          <a:noFill/>
          <a:miter lim="800000"/>
          <a:headEnd/>
          <a:tailEnd/>
        </a:ln>
      </xdr:spPr>
    </xdr:sp>
    <xdr:clientData/>
  </xdr:twoCellAnchor>
  <xdr:twoCellAnchor editAs="oneCell">
    <xdr:from>
      <xdr:col>1</xdr:col>
      <xdr:colOff>1514475</xdr:colOff>
      <xdr:row>204</xdr:row>
      <xdr:rowOff>0</xdr:rowOff>
    </xdr:from>
    <xdr:to>
      <xdr:col>1</xdr:col>
      <xdr:colOff>1514475</xdr:colOff>
      <xdr:row>205</xdr:row>
      <xdr:rowOff>0</xdr:rowOff>
    </xdr:to>
    <xdr:sp macro="" textlink="">
      <xdr:nvSpPr>
        <xdr:cNvPr id="229" name="Text Box 4"/>
        <xdr:cNvSpPr txBox="1">
          <a:spLocks noChangeArrowheads="1"/>
        </xdr:cNvSpPr>
      </xdr:nvSpPr>
      <xdr:spPr bwMode="auto">
        <a:xfrm>
          <a:off x="1981200" y="72723375"/>
          <a:ext cx="0" cy="219075"/>
        </a:xfrm>
        <a:prstGeom prst="rect">
          <a:avLst/>
        </a:prstGeom>
        <a:noFill/>
        <a:ln w="9525">
          <a:noFill/>
          <a:miter lim="800000"/>
          <a:headEnd/>
          <a:tailEnd/>
        </a:ln>
      </xdr:spPr>
    </xdr:sp>
    <xdr:clientData/>
  </xdr:twoCellAnchor>
  <xdr:twoCellAnchor editAs="oneCell">
    <xdr:from>
      <xdr:col>1</xdr:col>
      <xdr:colOff>1514475</xdr:colOff>
      <xdr:row>204</xdr:row>
      <xdr:rowOff>0</xdr:rowOff>
    </xdr:from>
    <xdr:to>
      <xdr:col>1</xdr:col>
      <xdr:colOff>1514475</xdr:colOff>
      <xdr:row>205</xdr:row>
      <xdr:rowOff>0</xdr:rowOff>
    </xdr:to>
    <xdr:sp macro="" textlink="">
      <xdr:nvSpPr>
        <xdr:cNvPr id="230" name="Text Box 5"/>
        <xdr:cNvSpPr txBox="1">
          <a:spLocks noChangeArrowheads="1"/>
        </xdr:cNvSpPr>
      </xdr:nvSpPr>
      <xdr:spPr bwMode="auto">
        <a:xfrm>
          <a:off x="1981200" y="72723375"/>
          <a:ext cx="0" cy="219075"/>
        </a:xfrm>
        <a:prstGeom prst="rect">
          <a:avLst/>
        </a:prstGeom>
        <a:noFill/>
        <a:ln w="9525">
          <a:noFill/>
          <a:miter lim="800000"/>
          <a:headEnd/>
          <a:tailEnd/>
        </a:ln>
      </xdr:spPr>
    </xdr:sp>
    <xdr:clientData/>
  </xdr:twoCellAnchor>
  <xdr:twoCellAnchor editAs="oneCell">
    <xdr:from>
      <xdr:col>1</xdr:col>
      <xdr:colOff>1514475</xdr:colOff>
      <xdr:row>204</xdr:row>
      <xdr:rowOff>0</xdr:rowOff>
    </xdr:from>
    <xdr:to>
      <xdr:col>1</xdr:col>
      <xdr:colOff>1514475</xdr:colOff>
      <xdr:row>205</xdr:row>
      <xdr:rowOff>0</xdr:rowOff>
    </xdr:to>
    <xdr:sp macro="" textlink="">
      <xdr:nvSpPr>
        <xdr:cNvPr id="231" name="Text Box 6"/>
        <xdr:cNvSpPr txBox="1">
          <a:spLocks noChangeArrowheads="1"/>
        </xdr:cNvSpPr>
      </xdr:nvSpPr>
      <xdr:spPr bwMode="auto">
        <a:xfrm>
          <a:off x="1981200" y="72723375"/>
          <a:ext cx="0" cy="219075"/>
        </a:xfrm>
        <a:prstGeom prst="rect">
          <a:avLst/>
        </a:prstGeom>
        <a:noFill/>
        <a:ln w="9525">
          <a:noFill/>
          <a:miter lim="800000"/>
          <a:headEnd/>
          <a:tailEnd/>
        </a:ln>
      </xdr:spPr>
    </xdr:sp>
    <xdr:clientData/>
  </xdr:twoCellAnchor>
  <xdr:twoCellAnchor editAs="oneCell">
    <xdr:from>
      <xdr:col>1</xdr:col>
      <xdr:colOff>1514475</xdr:colOff>
      <xdr:row>218</xdr:row>
      <xdr:rowOff>0</xdr:rowOff>
    </xdr:from>
    <xdr:to>
      <xdr:col>1</xdr:col>
      <xdr:colOff>1514475</xdr:colOff>
      <xdr:row>219</xdr:row>
      <xdr:rowOff>0</xdr:rowOff>
    </xdr:to>
    <xdr:sp macro="" textlink="">
      <xdr:nvSpPr>
        <xdr:cNvPr id="232" name="Text Box 7"/>
        <xdr:cNvSpPr txBox="1">
          <a:spLocks noChangeArrowheads="1"/>
        </xdr:cNvSpPr>
      </xdr:nvSpPr>
      <xdr:spPr bwMode="auto">
        <a:xfrm>
          <a:off x="1981200" y="77257275"/>
          <a:ext cx="0" cy="228600"/>
        </a:xfrm>
        <a:prstGeom prst="rect">
          <a:avLst/>
        </a:prstGeom>
        <a:noFill/>
        <a:ln w="9525">
          <a:noFill/>
          <a:miter lim="800000"/>
          <a:headEnd/>
          <a:tailEnd/>
        </a:ln>
      </xdr:spPr>
    </xdr:sp>
    <xdr:clientData/>
  </xdr:twoCellAnchor>
  <xdr:twoCellAnchor editAs="oneCell">
    <xdr:from>
      <xdr:col>1</xdr:col>
      <xdr:colOff>1514475</xdr:colOff>
      <xdr:row>218</xdr:row>
      <xdr:rowOff>0</xdr:rowOff>
    </xdr:from>
    <xdr:to>
      <xdr:col>1</xdr:col>
      <xdr:colOff>1514475</xdr:colOff>
      <xdr:row>219</xdr:row>
      <xdr:rowOff>0</xdr:rowOff>
    </xdr:to>
    <xdr:sp macro="" textlink="">
      <xdr:nvSpPr>
        <xdr:cNvPr id="233" name="Text Box 8"/>
        <xdr:cNvSpPr txBox="1">
          <a:spLocks noChangeArrowheads="1"/>
        </xdr:cNvSpPr>
      </xdr:nvSpPr>
      <xdr:spPr bwMode="auto">
        <a:xfrm>
          <a:off x="1981200" y="77257275"/>
          <a:ext cx="0" cy="228600"/>
        </a:xfrm>
        <a:prstGeom prst="rect">
          <a:avLst/>
        </a:prstGeom>
        <a:noFill/>
        <a:ln w="9525">
          <a:noFill/>
          <a:miter lim="800000"/>
          <a:headEnd/>
          <a:tailEnd/>
        </a:ln>
      </xdr:spPr>
    </xdr:sp>
    <xdr:clientData/>
  </xdr:twoCellAnchor>
  <xdr:twoCellAnchor editAs="oneCell">
    <xdr:from>
      <xdr:col>1</xdr:col>
      <xdr:colOff>1514475</xdr:colOff>
      <xdr:row>218</xdr:row>
      <xdr:rowOff>0</xdr:rowOff>
    </xdr:from>
    <xdr:to>
      <xdr:col>1</xdr:col>
      <xdr:colOff>1514475</xdr:colOff>
      <xdr:row>219</xdr:row>
      <xdr:rowOff>0</xdr:rowOff>
    </xdr:to>
    <xdr:sp macro="" textlink="">
      <xdr:nvSpPr>
        <xdr:cNvPr id="234" name="Text Box 4"/>
        <xdr:cNvSpPr txBox="1">
          <a:spLocks noChangeArrowheads="1"/>
        </xdr:cNvSpPr>
      </xdr:nvSpPr>
      <xdr:spPr bwMode="auto">
        <a:xfrm>
          <a:off x="1981200" y="77257275"/>
          <a:ext cx="0" cy="228600"/>
        </a:xfrm>
        <a:prstGeom prst="rect">
          <a:avLst/>
        </a:prstGeom>
        <a:noFill/>
        <a:ln w="9525">
          <a:noFill/>
          <a:miter lim="800000"/>
          <a:headEnd/>
          <a:tailEnd/>
        </a:ln>
      </xdr:spPr>
    </xdr:sp>
    <xdr:clientData/>
  </xdr:twoCellAnchor>
  <xdr:twoCellAnchor editAs="oneCell">
    <xdr:from>
      <xdr:col>1</xdr:col>
      <xdr:colOff>1514475</xdr:colOff>
      <xdr:row>218</xdr:row>
      <xdr:rowOff>0</xdr:rowOff>
    </xdr:from>
    <xdr:to>
      <xdr:col>1</xdr:col>
      <xdr:colOff>1514475</xdr:colOff>
      <xdr:row>219</xdr:row>
      <xdr:rowOff>0</xdr:rowOff>
    </xdr:to>
    <xdr:sp macro="" textlink="">
      <xdr:nvSpPr>
        <xdr:cNvPr id="235" name="Text Box 5"/>
        <xdr:cNvSpPr txBox="1">
          <a:spLocks noChangeArrowheads="1"/>
        </xdr:cNvSpPr>
      </xdr:nvSpPr>
      <xdr:spPr bwMode="auto">
        <a:xfrm>
          <a:off x="1981200" y="77257275"/>
          <a:ext cx="0" cy="228600"/>
        </a:xfrm>
        <a:prstGeom prst="rect">
          <a:avLst/>
        </a:prstGeom>
        <a:noFill/>
        <a:ln w="9525">
          <a:noFill/>
          <a:miter lim="800000"/>
          <a:headEnd/>
          <a:tailEnd/>
        </a:ln>
      </xdr:spPr>
    </xdr:sp>
    <xdr:clientData/>
  </xdr:twoCellAnchor>
  <xdr:twoCellAnchor editAs="oneCell">
    <xdr:from>
      <xdr:col>1</xdr:col>
      <xdr:colOff>1514475</xdr:colOff>
      <xdr:row>218</xdr:row>
      <xdr:rowOff>0</xdr:rowOff>
    </xdr:from>
    <xdr:to>
      <xdr:col>1</xdr:col>
      <xdr:colOff>1514475</xdr:colOff>
      <xdr:row>219</xdr:row>
      <xdr:rowOff>0</xdr:rowOff>
    </xdr:to>
    <xdr:sp macro="" textlink="">
      <xdr:nvSpPr>
        <xdr:cNvPr id="236" name="Text Box 6"/>
        <xdr:cNvSpPr txBox="1">
          <a:spLocks noChangeArrowheads="1"/>
        </xdr:cNvSpPr>
      </xdr:nvSpPr>
      <xdr:spPr bwMode="auto">
        <a:xfrm>
          <a:off x="1981200" y="77257275"/>
          <a:ext cx="0" cy="228600"/>
        </a:xfrm>
        <a:prstGeom prst="rect">
          <a:avLst/>
        </a:prstGeom>
        <a:noFill/>
        <a:ln w="9525">
          <a:noFill/>
          <a:miter lim="800000"/>
          <a:headEnd/>
          <a:tailEnd/>
        </a:ln>
      </xdr:spPr>
    </xdr:sp>
    <xdr:clientData/>
  </xdr:twoCellAnchor>
  <xdr:twoCellAnchor editAs="oneCell">
    <xdr:from>
      <xdr:col>1</xdr:col>
      <xdr:colOff>1514475</xdr:colOff>
      <xdr:row>218</xdr:row>
      <xdr:rowOff>0</xdr:rowOff>
    </xdr:from>
    <xdr:to>
      <xdr:col>1</xdr:col>
      <xdr:colOff>1514475</xdr:colOff>
      <xdr:row>219</xdr:row>
      <xdr:rowOff>0</xdr:rowOff>
    </xdr:to>
    <xdr:sp macro="" textlink="">
      <xdr:nvSpPr>
        <xdr:cNvPr id="237" name="Text Box 7"/>
        <xdr:cNvSpPr txBox="1">
          <a:spLocks noChangeArrowheads="1"/>
        </xdr:cNvSpPr>
      </xdr:nvSpPr>
      <xdr:spPr bwMode="auto">
        <a:xfrm>
          <a:off x="1981200" y="77257275"/>
          <a:ext cx="0" cy="228600"/>
        </a:xfrm>
        <a:prstGeom prst="rect">
          <a:avLst/>
        </a:prstGeom>
        <a:noFill/>
        <a:ln w="9525">
          <a:noFill/>
          <a:miter lim="800000"/>
          <a:headEnd/>
          <a:tailEnd/>
        </a:ln>
      </xdr:spPr>
    </xdr:sp>
    <xdr:clientData/>
  </xdr:twoCellAnchor>
  <xdr:twoCellAnchor editAs="oneCell">
    <xdr:from>
      <xdr:col>1</xdr:col>
      <xdr:colOff>1514475</xdr:colOff>
      <xdr:row>218</xdr:row>
      <xdr:rowOff>0</xdr:rowOff>
    </xdr:from>
    <xdr:to>
      <xdr:col>1</xdr:col>
      <xdr:colOff>1514475</xdr:colOff>
      <xdr:row>219</xdr:row>
      <xdr:rowOff>0</xdr:rowOff>
    </xdr:to>
    <xdr:sp macro="" textlink="">
      <xdr:nvSpPr>
        <xdr:cNvPr id="238" name="Text Box 8"/>
        <xdr:cNvSpPr txBox="1">
          <a:spLocks noChangeArrowheads="1"/>
        </xdr:cNvSpPr>
      </xdr:nvSpPr>
      <xdr:spPr bwMode="auto">
        <a:xfrm>
          <a:off x="1981200" y="77257275"/>
          <a:ext cx="0" cy="228600"/>
        </a:xfrm>
        <a:prstGeom prst="rect">
          <a:avLst/>
        </a:prstGeom>
        <a:noFill/>
        <a:ln w="9525">
          <a:noFill/>
          <a:miter lim="800000"/>
          <a:headEnd/>
          <a:tailEnd/>
        </a:ln>
      </xdr:spPr>
    </xdr:sp>
    <xdr:clientData/>
  </xdr:twoCellAnchor>
  <xdr:twoCellAnchor editAs="oneCell">
    <xdr:from>
      <xdr:col>1</xdr:col>
      <xdr:colOff>1514475</xdr:colOff>
      <xdr:row>218</xdr:row>
      <xdr:rowOff>0</xdr:rowOff>
    </xdr:from>
    <xdr:to>
      <xdr:col>1</xdr:col>
      <xdr:colOff>1514475</xdr:colOff>
      <xdr:row>219</xdr:row>
      <xdr:rowOff>0</xdr:rowOff>
    </xdr:to>
    <xdr:sp macro="" textlink="">
      <xdr:nvSpPr>
        <xdr:cNvPr id="239" name="Text Box 4"/>
        <xdr:cNvSpPr txBox="1">
          <a:spLocks noChangeArrowheads="1"/>
        </xdr:cNvSpPr>
      </xdr:nvSpPr>
      <xdr:spPr bwMode="auto">
        <a:xfrm>
          <a:off x="1981200" y="77257275"/>
          <a:ext cx="0" cy="228600"/>
        </a:xfrm>
        <a:prstGeom prst="rect">
          <a:avLst/>
        </a:prstGeom>
        <a:noFill/>
        <a:ln w="9525">
          <a:noFill/>
          <a:miter lim="800000"/>
          <a:headEnd/>
          <a:tailEnd/>
        </a:ln>
      </xdr:spPr>
    </xdr:sp>
    <xdr:clientData/>
  </xdr:twoCellAnchor>
  <xdr:twoCellAnchor editAs="oneCell">
    <xdr:from>
      <xdr:col>1</xdr:col>
      <xdr:colOff>1514475</xdr:colOff>
      <xdr:row>218</xdr:row>
      <xdr:rowOff>0</xdr:rowOff>
    </xdr:from>
    <xdr:to>
      <xdr:col>1</xdr:col>
      <xdr:colOff>1514475</xdr:colOff>
      <xdr:row>219</xdr:row>
      <xdr:rowOff>0</xdr:rowOff>
    </xdr:to>
    <xdr:sp macro="" textlink="">
      <xdr:nvSpPr>
        <xdr:cNvPr id="240" name="Text Box 5"/>
        <xdr:cNvSpPr txBox="1">
          <a:spLocks noChangeArrowheads="1"/>
        </xdr:cNvSpPr>
      </xdr:nvSpPr>
      <xdr:spPr bwMode="auto">
        <a:xfrm>
          <a:off x="1981200" y="77257275"/>
          <a:ext cx="0" cy="228600"/>
        </a:xfrm>
        <a:prstGeom prst="rect">
          <a:avLst/>
        </a:prstGeom>
        <a:noFill/>
        <a:ln w="9525">
          <a:noFill/>
          <a:miter lim="800000"/>
          <a:headEnd/>
          <a:tailEnd/>
        </a:ln>
      </xdr:spPr>
    </xdr:sp>
    <xdr:clientData/>
  </xdr:twoCellAnchor>
  <xdr:twoCellAnchor editAs="oneCell">
    <xdr:from>
      <xdr:col>1</xdr:col>
      <xdr:colOff>1514475</xdr:colOff>
      <xdr:row>218</xdr:row>
      <xdr:rowOff>0</xdr:rowOff>
    </xdr:from>
    <xdr:to>
      <xdr:col>1</xdr:col>
      <xdr:colOff>1514475</xdr:colOff>
      <xdr:row>219</xdr:row>
      <xdr:rowOff>0</xdr:rowOff>
    </xdr:to>
    <xdr:sp macro="" textlink="">
      <xdr:nvSpPr>
        <xdr:cNvPr id="241" name="Text Box 6"/>
        <xdr:cNvSpPr txBox="1">
          <a:spLocks noChangeArrowheads="1"/>
        </xdr:cNvSpPr>
      </xdr:nvSpPr>
      <xdr:spPr bwMode="auto">
        <a:xfrm>
          <a:off x="1981200" y="77257275"/>
          <a:ext cx="0" cy="228600"/>
        </a:xfrm>
        <a:prstGeom prst="rect">
          <a:avLst/>
        </a:prstGeom>
        <a:noFill/>
        <a:ln w="9525">
          <a:noFill/>
          <a:miter lim="800000"/>
          <a:headEnd/>
          <a:tailEnd/>
        </a:ln>
      </xdr:spPr>
    </xdr:sp>
    <xdr:clientData/>
  </xdr:twoCellAnchor>
  <xdr:twoCellAnchor editAs="oneCell">
    <xdr:from>
      <xdr:col>1</xdr:col>
      <xdr:colOff>1514475</xdr:colOff>
      <xdr:row>218</xdr:row>
      <xdr:rowOff>0</xdr:rowOff>
    </xdr:from>
    <xdr:to>
      <xdr:col>1</xdr:col>
      <xdr:colOff>1514475</xdr:colOff>
      <xdr:row>219</xdr:row>
      <xdr:rowOff>0</xdr:rowOff>
    </xdr:to>
    <xdr:sp macro="" textlink="">
      <xdr:nvSpPr>
        <xdr:cNvPr id="242" name="Text Box 7"/>
        <xdr:cNvSpPr txBox="1">
          <a:spLocks noChangeArrowheads="1"/>
        </xdr:cNvSpPr>
      </xdr:nvSpPr>
      <xdr:spPr bwMode="auto">
        <a:xfrm>
          <a:off x="1981200" y="77257275"/>
          <a:ext cx="0" cy="228600"/>
        </a:xfrm>
        <a:prstGeom prst="rect">
          <a:avLst/>
        </a:prstGeom>
        <a:noFill/>
        <a:ln w="9525">
          <a:noFill/>
          <a:miter lim="800000"/>
          <a:headEnd/>
          <a:tailEnd/>
        </a:ln>
      </xdr:spPr>
    </xdr:sp>
    <xdr:clientData/>
  </xdr:twoCellAnchor>
  <xdr:twoCellAnchor editAs="oneCell">
    <xdr:from>
      <xdr:col>1</xdr:col>
      <xdr:colOff>1514475</xdr:colOff>
      <xdr:row>218</xdr:row>
      <xdr:rowOff>0</xdr:rowOff>
    </xdr:from>
    <xdr:to>
      <xdr:col>1</xdr:col>
      <xdr:colOff>1514475</xdr:colOff>
      <xdr:row>219</xdr:row>
      <xdr:rowOff>0</xdr:rowOff>
    </xdr:to>
    <xdr:sp macro="" textlink="">
      <xdr:nvSpPr>
        <xdr:cNvPr id="243" name="Text Box 8"/>
        <xdr:cNvSpPr txBox="1">
          <a:spLocks noChangeArrowheads="1"/>
        </xdr:cNvSpPr>
      </xdr:nvSpPr>
      <xdr:spPr bwMode="auto">
        <a:xfrm>
          <a:off x="1981200" y="77257275"/>
          <a:ext cx="0" cy="228600"/>
        </a:xfrm>
        <a:prstGeom prst="rect">
          <a:avLst/>
        </a:prstGeom>
        <a:noFill/>
        <a:ln w="9525">
          <a:noFill/>
          <a:miter lim="800000"/>
          <a:headEnd/>
          <a:tailEnd/>
        </a:ln>
      </xdr:spPr>
    </xdr:sp>
    <xdr:clientData/>
  </xdr:twoCellAnchor>
  <xdr:twoCellAnchor editAs="oneCell">
    <xdr:from>
      <xdr:col>1</xdr:col>
      <xdr:colOff>1514475</xdr:colOff>
      <xdr:row>218</xdr:row>
      <xdr:rowOff>0</xdr:rowOff>
    </xdr:from>
    <xdr:to>
      <xdr:col>1</xdr:col>
      <xdr:colOff>1514475</xdr:colOff>
      <xdr:row>219</xdr:row>
      <xdr:rowOff>0</xdr:rowOff>
    </xdr:to>
    <xdr:sp macro="" textlink="">
      <xdr:nvSpPr>
        <xdr:cNvPr id="244" name="Text Box 4"/>
        <xdr:cNvSpPr txBox="1">
          <a:spLocks noChangeArrowheads="1"/>
        </xdr:cNvSpPr>
      </xdr:nvSpPr>
      <xdr:spPr bwMode="auto">
        <a:xfrm>
          <a:off x="1981200" y="77257275"/>
          <a:ext cx="0" cy="228600"/>
        </a:xfrm>
        <a:prstGeom prst="rect">
          <a:avLst/>
        </a:prstGeom>
        <a:noFill/>
        <a:ln w="9525">
          <a:noFill/>
          <a:miter lim="800000"/>
          <a:headEnd/>
          <a:tailEnd/>
        </a:ln>
      </xdr:spPr>
    </xdr:sp>
    <xdr:clientData/>
  </xdr:twoCellAnchor>
  <xdr:twoCellAnchor editAs="oneCell">
    <xdr:from>
      <xdr:col>1</xdr:col>
      <xdr:colOff>1514475</xdr:colOff>
      <xdr:row>218</xdr:row>
      <xdr:rowOff>0</xdr:rowOff>
    </xdr:from>
    <xdr:to>
      <xdr:col>1</xdr:col>
      <xdr:colOff>1514475</xdr:colOff>
      <xdr:row>219</xdr:row>
      <xdr:rowOff>0</xdr:rowOff>
    </xdr:to>
    <xdr:sp macro="" textlink="">
      <xdr:nvSpPr>
        <xdr:cNvPr id="245" name="Text Box 5"/>
        <xdr:cNvSpPr txBox="1">
          <a:spLocks noChangeArrowheads="1"/>
        </xdr:cNvSpPr>
      </xdr:nvSpPr>
      <xdr:spPr bwMode="auto">
        <a:xfrm>
          <a:off x="1981200" y="77257275"/>
          <a:ext cx="0" cy="228600"/>
        </a:xfrm>
        <a:prstGeom prst="rect">
          <a:avLst/>
        </a:prstGeom>
        <a:noFill/>
        <a:ln w="9525">
          <a:noFill/>
          <a:miter lim="800000"/>
          <a:headEnd/>
          <a:tailEnd/>
        </a:ln>
      </xdr:spPr>
    </xdr:sp>
    <xdr:clientData/>
  </xdr:twoCellAnchor>
  <xdr:twoCellAnchor editAs="oneCell">
    <xdr:from>
      <xdr:col>1</xdr:col>
      <xdr:colOff>1514475</xdr:colOff>
      <xdr:row>218</xdr:row>
      <xdr:rowOff>0</xdr:rowOff>
    </xdr:from>
    <xdr:to>
      <xdr:col>1</xdr:col>
      <xdr:colOff>1514475</xdr:colOff>
      <xdr:row>219</xdr:row>
      <xdr:rowOff>0</xdr:rowOff>
    </xdr:to>
    <xdr:sp macro="" textlink="">
      <xdr:nvSpPr>
        <xdr:cNvPr id="246" name="Text Box 6"/>
        <xdr:cNvSpPr txBox="1">
          <a:spLocks noChangeArrowheads="1"/>
        </xdr:cNvSpPr>
      </xdr:nvSpPr>
      <xdr:spPr bwMode="auto">
        <a:xfrm>
          <a:off x="1981200" y="77257275"/>
          <a:ext cx="0" cy="228600"/>
        </a:xfrm>
        <a:prstGeom prst="rect">
          <a:avLst/>
        </a:prstGeom>
        <a:noFill/>
        <a:ln w="9525">
          <a:noFill/>
          <a:miter lim="800000"/>
          <a:headEnd/>
          <a:tailEnd/>
        </a:ln>
      </xdr:spPr>
    </xdr:sp>
    <xdr:clientData/>
  </xdr:twoCellAnchor>
  <xdr:twoCellAnchor editAs="oneCell">
    <xdr:from>
      <xdr:col>1</xdr:col>
      <xdr:colOff>1514475</xdr:colOff>
      <xdr:row>218</xdr:row>
      <xdr:rowOff>0</xdr:rowOff>
    </xdr:from>
    <xdr:to>
      <xdr:col>1</xdr:col>
      <xdr:colOff>1514475</xdr:colOff>
      <xdr:row>219</xdr:row>
      <xdr:rowOff>0</xdr:rowOff>
    </xdr:to>
    <xdr:sp macro="" textlink="">
      <xdr:nvSpPr>
        <xdr:cNvPr id="247" name="Text Box 7"/>
        <xdr:cNvSpPr txBox="1">
          <a:spLocks noChangeArrowheads="1"/>
        </xdr:cNvSpPr>
      </xdr:nvSpPr>
      <xdr:spPr bwMode="auto">
        <a:xfrm>
          <a:off x="1981200" y="77257275"/>
          <a:ext cx="0" cy="228600"/>
        </a:xfrm>
        <a:prstGeom prst="rect">
          <a:avLst/>
        </a:prstGeom>
        <a:noFill/>
        <a:ln w="9525">
          <a:noFill/>
          <a:miter lim="800000"/>
          <a:headEnd/>
          <a:tailEnd/>
        </a:ln>
      </xdr:spPr>
    </xdr:sp>
    <xdr:clientData/>
  </xdr:twoCellAnchor>
  <xdr:twoCellAnchor editAs="oneCell">
    <xdr:from>
      <xdr:col>1</xdr:col>
      <xdr:colOff>1514475</xdr:colOff>
      <xdr:row>218</xdr:row>
      <xdr:rowOff>0</xdr:rowOff>
    </xdr:from>
    <xdr:to>
      <xdr:col>1</xdr:col>
      <xdr:colOff>1514475</xdr:colOff>
      <xdr:row>219</xdr:row>
      <xdr:rowOff>0</xdr:rowOff>
    </xdr:to>
    <xdr:sp macro="" textlink="">
      <xdr:nvSpPr>
        <xdr:cNvPr id="248" name="Text Box 8"/>
        <xdr:cNvSpPr txBox="1">
          <a:spLocks noChangeArrowheads="1"/>
        </xdr:cNvSpPr>
      </xdr:nvSpPr>
      <xdr:spPr bwMode="auto">
        <a:xfrm>
          <a:off x="1981200" y="77257275"/>
          <a:ext cx="0" cy="228600"/>
        </a:xfrm>
        <a:prstGeom prst="rect">
          <a:avLst/>
        </a:prstGeom>
        <a:noFill/>
        <a:ln w="9525">
          <a:noFill/>
          <a:miter lim="800000"/>
          <a:headEnd/>
          <a:tailEnd/>
        </a:ln>
      </xdr:spPr>
    </xdr:sp>
    <xdr:clientData/>
  </xdr:twoCellAnchor>
  <xdr:twoCellAnchor editAs="oneCell">
    <xdr:from>
      <xdr:col>1</xdr:col>
      <xdr:colOff>1514475</xdr:colOff>
      <xdr:row>218</xdr:row>
      <xdr:rowOff>0</xdr:rowOff>
    </xdr:from>
    <xdr:to>
      <xdr:col>1</xdr:col>
      <xdr:colOff>1514475</xdr:colOff>
      <xdr:row>219</xdr:row>
      <xdr:rowOff>0</xdr:rowOff>
    </xdr:to>
    <xdr:sp macro="" textlink="">
      <xdr:nvSpPr>
        <xdr:cNvPr id="249" name="Text Box 4"/>
        <xdr:cNvSpPr txBox="1">
          <a:spLocks noChangeArrowheads="1"/>
        </xdr:cNvSpPr>
      </xdr:nvSpPr>
      <xdr:spPr bwMode="auto">
        <a:xfrm>
          <a:off x="1981200" y="77257275"/>
          <a:ext cx="0" cy="228600"/>
        </a:xfrm>
        <a:prstGeom prst="rect">
          <a:avLst/>
        </a:prstGeom>
        <a:noFill/>
        <a:ln w="9525">
          <a:noFill/>
          <a:miter lim="800000"/>
          <a:headEnd/>
          <a:tailEnd/>
        </a:ln>
      </xdr:spPr>
    </xdr:sp>
    <xdr:clientData/>
  </xdr:twoCellAnchor>
  <xdr:twoCellAnchor editAs="oneCell">
    <xdr:from>
      <xdr:col>1</xdr:col>
      <xdr:colOff>1514475</xdr:colOff>
      <xdr:row>218</xdr:row>
      <xdr:rowOff>0</xdr:rowOff>
    </xdr:from>
    <xdr:to>
      <xdr:col>1</xdr:col>
      <xdr:colOff>1514475</xdr:colOff>
      <xdr:row>219</xdr:row>
      <xdr:rowOff>0</xdr:rowOff>
    </xdr:to>
    <xdr:sp macro="" textlink="">
      <xdr:nvSpPr>
        <xdr:cNvPr id="250" name="Text Box 5"/>
        <xdr:cNvSpPr txBox="1">
          <a:spLocks noChangeArrowheads="1"/>
        </xdr:cNvSpPr>
      </xdr:nvSpPr>
      <xdr:spPr bwMode="auto">
        <a:xfrm>
          <a:off x="1981200" y="77257275"/>
          <a:ext cx="0" cy="228600"/>
        </a:xfrm>
        <a:prstGeom prst="rect">
          <a:avLst/>
        </a:prstGeom>
        <a:noFill/>
        <a:ln w="9525">
          <a:noFill/>
          <a:miter lim="800000"/>
          <a:headEnd/>
          <a:tailEnd/>
        </a:ln>
      </xdr:spPr>
    </xdr:sp>
    <xdr:clientData/>
  </xdr:twoCellAnchor>
  <xdr:twoCellAnchor editAs="oneCell">
    <xdr:from>
      <xdr:col>1</xdr:col>
      <xdr:colOff>1514475</xdr:colOff>
      <xdr:row>218</xdr:row>
      <xdr:rowOff>0</xdr:rowOff>
    </xdr:from>
    <xdr:to>
      <xdr:col>1</xdr:col>
      <xdr:colOff>1514475</xdr:colOff>
      <xdr:row>219</xdr:row>
      <xdr:rowOff>0</xdr:rowOff>
    </xdr:to>
    <xdr:sp macro="" textlink="">
      <xdr:nvSpPr>
        <xdr:cNvPr id="251" name="Text Box 6"/>
        <xdr:cNvSpPr txBox="1">
          <a:spLocks noChangeArrowheads="1"/>
        </xdr:cNvSpPr>
      </xdr:nvSpPr>
      <xdr:spPr bwMode="auto">
        <a:xfrm>
          <a:off x="1981200" y="77257275"/>
          <a:ext cx="0" cy="228600"/>
        </a:xfrm>
        <a:prstGeom prst="rect">
          <a:avLst/>
        </a:prstGeom>
        <a:noFill/>
        <a:ln w="9525">
          <a:noFill/>
          <a:miter lim="800000"/>
          <a:headEnd/>
          <a:tailEnd/>
        </a:ln>
      </xdr:spPr>
    </xdr:sp>
    <xdr:clientData/>
  </xdr:twoCellAnchor>
  <xdr:twoCellAnchor editAs="oneCell">
    <xdr:from>
      <xdr:col>1</xdr:col>
      <xdr:colOff>1514475</xdr:colOff>
      <xdr:row>204</xdr:row>
      <xdr:rowOff>0</xdr:rowOff>
    </xdr:from>
    <xdr:to>
      <xdr:col>1</xdr:col>
      <xdr:colOff>1514475</xdr:colOff>
      <xdr:row>205</xdr:row>
      <xdr:rowOff>0</xdr:rowOff>
    </xdr:to>
    <xdr:sp macro="" textlink="">
      <xdr:nvSpPr>
        <xdr:cNvPr id="252" name="Text Box 7"/>
        <xdr:cNvSpPr txBox="1">
          <a:spLocks noChangeArrowheads="1"/>
        </xdr:cNvSpPr>
      </xdr:nvSpPr>
      <xdr:spPr bwMode="auto">
        <a:xfrm>
          <a:off x="1981200" y="72723375"/>
          <a:ext cx="0" cy="219075"/>
        </a:xfrm>
        <a:prstGeom prst="rect">
          <a:avLst/>
        </a:prstGeom>
        <a:noFill/>
        <a:ln w="9525">
          <a:noFill/>
          <a:miter lim="800000"/>
          <a:headEnd/>
          <a:tailEnd/>
        </a:ln>
      </xdr:spPr>
    </xdr:sp>
    <xdr:clientData/>
  </xdr:twoCellAnchor>
  <xdr:twoCellAnchor editAs="oneCell">
    <xdr:from>
      <xdr:col>1</xdr:col>
      <xdr:colOff>1514475</xdr:colOff>
      <xdr:row>204</xdr:row>
      <xdr:rowOff>0</xdr:rowOff>
    </xdr:from>
    <xdr:to>
      <xdr:col>1</xdr:col>
      <xdr:colOff>1514475</xdr:colOff>
      <xdr:row>205</xdr:row>
      <xdr:rowOff>0</xdr:rowOff>
    </xdr:to>
    <xdr:sp macro="" textlink="">
      <xdr:nvSpPr>
        <xdr:cNvPr id="253" name="Text Box 8"/>
        <xdr:cNvSpPr txBox="1">
          <a:spLocks noChangeArrowheads="1"/>
        </xdr:cNvSpPr>
      </xdr:nvSpPr>
      <xdr:spPr bwMode="auto">
        <a:xfrm>
          <a:off x="1981200" y="72723375"/>
          <a:ext cx="0" cy="219075"/>
        </a:xfrm>
        <a:prstGeom prst="rect">
          <a:avLst/>
        </a:prstGeom>
        <a:noFill/>
        <a:ln w="9525">
          <a:noFill/>
          <a:miter lim="800000"/>
          <a:headEnd/>
          <a:tailEnd/>
        </a:ln>
      </xdr:spPr>
    </xdr:sp>
    <xdr:clientData/>
  </xdr:twoCellAnchor>
  <xdr:twoCellAnchor editAs="oneCell">
    <xdr:from>
      <xdr:col>1</xdr:col>
      <xdr:colOff>1514475</xdr:colOff>
      <xdr:row>204</xdr:row>
      <xdr:rowOff>0</xdr:rowOff>
    </xdr:from>
    <xdr:to>
      <xdr:col>1</xdr:col>
      <xdr:colOff>1514475</xdr:colOff>
      <xdr:row>205</xdr:row>
      <xdr:rowOff>0</xdr:rowOff>
    </xdr:to>
    <xdr:sp macro="" textlink="">
      <xdr:nvSpPr>
        <xdr:cNvPr id="254" name="Text Box 4"/>
        <xdr:cNvSpPr txBox="1">
          <a:spLocks noChangeArrowheads="1"/>
        </xdr:cNvSpPr>
      </xdr:nvSpPr>
      <xdr:spPr bwMode="auto">
        <a:xfrm>
          <a:off x="1981200" y="72723375"/>
          <a:ext cx="0" cy="219075"/>
        </a:xfrm>
        <a:prstGeom prst="rect">
          <a:avLst/>
        </a:prstGeom>
        <a:noFill/>
        <a:ln w="9525">
          <a:noFill/>
          <a:miter lim="800000"/>
          <a:headEnd/>
          <a:tailEnd/>
        </a:ln>
      </xdr:spPr>
    </xdr:sp>
    <xdr:clientData/>
  </xdr:twoCellAnchor>
  <xdr:twoCellAnchor editAs="oneCell">
    <xdr:from>
      <xdr:col>1</xdr:col>
      <xdr:colOff>1514475</xdr:colOff>
      <xdr:row>204</xdr:row>
      <xdr:rowOff>0</xdr:rowOff>
    </xdr:from>
    <xdr:to>
      <xdr:col>1</xdr:col>
      <xdr:colOff>1514475</xdr:colOff>
      <xdr:row>205</xdr:row>
      <xdr:rowOff>0</xdr:rowOff>
    </xdr:to>
    <xdr:sp macro="" textlink="">
      <xdr:nvSpPr>
        <xdr:cNvPr id="255" name="Text Box 5"/>
        <xdr:cNvSpPr txBox="1">
          <a:spLocks noChangeArrowheads="1"/>
        </xdr:cNvSpPr>
      </xdr:nvSpPr>
      <xdr:spPr bwMode="auto">
        <a:xfrm>
          <a:off x="1981200" y="72723375"/>
          <a:ext cx="0" cy="219075"/>
        </a:xfrm>
        <a:prstGeom prst="rect">
          <a:avLst/>
        </a:prstGeom>
        <a:noFill/>
        <a:ln w="9525">
          <a:noFill/>
          <a:miter lim="800000"/>
          <a:headEnd/>
          <a:tailEnd/>
        </a:ln>
      </xdr:spPr>
    </xdr:sp>
    <xdr:clientData/>
  </xdr:twoCellAnchor>
  <xdr:twoCellAnchor editAs="oneCell">
    <xdr:from>
      <xdr:col>1</xdr:col>
      <xdr:colOff>1514475</xdr:colOff>
      <xdr:row>204</xdr:row>
      <xdr:rowOff>0</xdr:rowOff>
    </xdr:from>
    <xdr:to>
      <xdr:col>1</xdr:col>
      <xdr:colOff>1514475</xdr:colOff>
      <xdr:row>205</xdr:row>
      <xdr:rowOff>0</xdr:rowOff>
    </xdr:to>
    <xdr:sp macro="" textlink="">
      <xdr:nvSpPr>
        <xdr:cNvPr id="256" name="Text Box 6"/>
        <xdr:cNvSpPr txBox="1">
          <a:spLocks noChangeArrowheads="1"/>
        </xdr:cNvSpPr>
      </xdr:nvSpPr>
      <xdr:spPr bwMode="auto">
        <a:xfrm>
          <a:off x="1981200" y="72723375"/>
          <a:ext cx="0" cy="219075"/>
        </a:xfrm>
        <a:prstGeom prst="rect">
          <a:avLst/>
        </a:prstGeom>
        <a:noFill/>
        <a:ln w="9525">
          <a:noFill/>
          <a:miter lim="800000"/>
          <a:headEnd/>
          <a:tailEnd/>
        </a:ln>
      </xdr:spPr>
    </xdr:sp>
    <xdr:clientData/>
  </xdr:twoCellAnchor>
  <xdr:twoCellAnchor editAs="oneCell">
    <xdr:from>
      <xdr:col>1</xdr:col>
      <xdr:colOff>1514475</xdr:colOff>
      <xdr:row>204</xdr:row>
      <xdr:rowOff>0</xdr:rowOff>
    </xdr:from>
    <xdr:to>
      <xdr:col>1</xdr:col>
      <xdr:colOff>1514475</xdr:colOff>
      <xdr:row>205</xdr:row>
      <xdr:rowOff>0</xdr:rowOff>
    </xdr:to>
    <xdr:sp macro="" textlink="">
      <xdr:nvSpPr>
        <xdr:cNvPr id="257" name="Text Box 7"/>
        <xdr:cNvSpPr txBox="1">
          <a:spLocks noChangeArrowheads="1"/>
        </xdr:cNvSpPr>
      </xdr:nvSpPr>
      <xdr:spPr bwMode="auto">
        <a:xfrm>
          <a:off x="1981200" y="72723375"/>
          <a:ext cx="0" cy="219075"/>
        </a:xfrm>
        <a:prstGeom prst="rect">
          <a:avLst/>
        </a:prstGeom>
        <a:noFill/>
        <a:ln w="9525">
          <a:noFill/>
          <a:miter lim="800000"/>
          <a:headEnd/>
          <a:tailEnd/>
        </a:ln>
      </xdr:spPr>
    </xdr:sp>
    <xdr:clientData/>
  </xdr:twoCellAnchor>
  <xdr:twoCellAnchor editAs="oneCell">
    <xdr:from>
      <xdr:col>1</xdr:col>
      <xdr:colOff>1514475</xdr:colOff>
      <xdr:row>204</xdr:row>
      <xdr:rowOff>0</xdr:rowOff>
    </xdr:from>
    <xdr:to>
      <xdr:col>1</xdr:col>
      <xdr:colOff>1514475</xdr:colOff>
      <xdr:row>205</xdr:row>
      <xdr:rowOff>0</xdr:rowOff>
    </xdr:to>
    <xdr:sp macro="" textlink="">
      <xdr:nvSpPr>
        <xdr:cNvPr id="258" name="Text Box 8"/>
        <xdr:cNvSpPr txBox="1">
          <a:spLocks noChangeArrowheads="1"/>
        </xdr:cNvSpPr>
      </xdr:nvSpPr>
      <xdr:spPr bwMode="auto">
        <a:xfrm>
          <a:off x="1981200" y="72723375"/>
          <a:ext cx="0" cy="219075"/>
        </a:xfrm>
        <a:prstGeom prst="rect">
          <a:avLst/>
        </a:prstGeom>
        <a:noFill/>
        <a:ln w="9525">
          <a:noFill/>
          <a:miter lim="800000"/>
          <a:headEnd/>
          <a:tailEnd/>
        </a:ln>
      </xdr:spPr>
    </xdr:sp>
    <xdr:clientData/>
  </xdr:twoCellAnchor>
  <xdr:twoCellAnchor editAs="oneCell">
    <xdr:from>
      <xdr:col>1</xdr:col>
      <xdr:colOff>1514475</xdr:colOff>
      <xdr:row>204</xdr:row>
      <xdr:rowOff>0</xdr:rowOff>
    </xdr:from>
    <xdr:to>
      <xdr:col>1</xdr:col>
      <xdr:colOff>1514475</xdr:colOff>
      <xdr:row>205</xdr:row>
      <xdr:rowOff>0</xdr:rowOff>
    </xdr:to>
    <xdr:sp macro="" textlink="">
      <xdr:nvSpPr>
        <xdr:cNvPr id="259" name="Text Box 4"/>
        <xdr:cNvSpPr txBox="1">
          <a:spLocks noChangeArrowheads="1"/>
        </xdr:cNvSpPr>
      </xdr:nvSpPr>
      <xdr:spPr bwMode="auto">
        <a:xfrm>
          <a:off x="1981200" y="72723375"/>
          <a:ext cx="0" cy="219075"/>
        </a:xfrm>
        <a:prstGeom prst="rect">
          <a:avLst/>
        </a:prstGeom>
        <a:noFill/>
        <a:ln w="9525">
          <a:noFill/>
          <a:miter lim="800000"/>
          <a:headEnd/>
          <a:tailEnd/>
        </a:ln>
      </xdr:spPr>
    </xdr:sp>
    <xdr:clientData/>
  </xdr:twoCellAnchor>
  <xdr:twoCellAnchor editAs="oneCell">
    <xdr:from>
      <xdr:col>1</xdr:col>
      <xdr:colOff>1514475</xdr:colOff>
      <xdr:row>204</xdr:row>
      <xdr:rowOff>0</xdr:rowOff>
    </xdr:from>
    <xdr:to>
      <xdr:col>1</xdr:col>
      <xdr:colOff>1514475</xdr:colOff>
      <xdr:row>205</xdr:row>
      <xdr:rowOff>0</xdr:rowOff>
    </xdr:to>
    <xdr:sp macro="" textlink="">
      <xdr:nvSpPr>
        <xdr:cNvPr id="260" name="Text Box 5"/>
        <xdr:cNvSpPr txBox="1">
          <a:spLocks noChangeArrowheads="1"/>
        </xdr:cNvSpPr>
      </xdr:nvSpPr>
      <xdr:spPr bwMode="auto">
        <a:xfrm>
          <a:off x="1981200" y="72723375"/>
          <a:ext cx="0" cy="219075"/>
        </a:xfrm>
        <a:prstGeom prst="rect">
          <a:avLst/>
        </a:prstGeom>
        <a:noFill/>
        <a:ln w="9525">
          <a:noFill/>
          <a:miter lim="800000"/>
          <a:headEnd/>
          <a:tailEnd/>
        </a:ln>
      </xdr:spPr>
    </xdr:sp>
    <xdr:clientData/>
  </xdr:twoCellAnchor>
  <xdr:twoCellAnchor editAs="oneCell">
    <xdr:from>
      <xdr:col>1</xdr:col>
      <xdr:colOff>1514475</xdr:colOff>
      <xdr:row>204</xdr:row>
      <xdr:rowOff>0</xdr:rowOff>
    </xdr:from>
    <xdr:to>
      <xdr:col>1</xdr:col>
      <xdr:colOff>1514475</xdr:colOff>
      <xdr:row>205</xdr:row>
      <xdr:rowOff>0</xdr:rowOff>
    </xdr:to>
    <xdr:sp macro="" textlink="">
      <xdr:nvSpPr>
        <xdr:cNvPr id="261" name="Text Box 6"/>
        <xdr:cNvSpPr txBox="1">
          <a:spLocks noChangeArrowheads="1"/>
        </xdr:cNvSpPr>
      </xdr:nvSpPr>
      <xdr:spPr bwMode="auto">
        <a:xfrm>
          <a:off x="1981200" y="72723375"/>
          <a:ext cx="0" cy="219075"/>
        </a:xfrm>
        <a:prstGeom prst="rect">
          <a:avLst/>
        </a:prstGeom>
        <a:noFill/>
        <a:ln w="9525">
          <a:noFill/>
          <a:miter lim="800000"/>
          <a:headEnd/>
          <a:tailEnd/>
        </a:ln>
      </xdr:spPr>
    </xdr:sp>
    <xdr:clientData/>
  </xdr:twoCellAnchor>
  <xdr:twoCellAnchor editAs="oneCell">
    <xdr:from>
      <xdr:col>1</xdr:col>
      <xdr:colOff>1514475</xdr:colOff>
      <xdr:row>214</xdr:row>
      <xdr:rowOff>0</xdr:rowOff>
    </xdr:from>
    <xdr:to>
      <xdr:col>1</xdr:col>
      <xdr:colOff>1514475</xdr:colOff>
      <xdr:row>215</xdr:row>
      <xdr:rowOff>0</xdr:rowOff>
    </xdr:to>
    <xdr:sp macro="" textlink="">
      <xdr:nvSpPr>
        <xdr:cNvPr id="262" name="Text Box 7"/>
        <xdr:cNvSpPr txBox="1">
          <a:spLocks noChangeArrowheads="1"/>
        </xdr:cNvSpPr>
      </xdr:nvSpPr>
      <xdr:spPr bwMode="auto">
        <a:xfrm>
          <a:off x="1981200" y="75733275"/>
          <a:ext cx="0" cy="247650"/>
        </a:xfrm>
        <a:prstGeom prst="rect">
          <a:avLst/>
        </a:prstGeom>
        <a:noFill/>
        <a:ln w="9525">
          <a:noFill/>
          <a:miter lim="800000"/>
          <a:headEnd/>
          <a:tailEnd/>
        </a:ln>
      </xdr:spPr>
    </xdr:sp>
    <xdr:clientData/>
  </xdr:twoCellAnchor>
  <xdr:twoCellAnchor editAs="oneCell">
    <xdr:from>
      <xdr:col>1</xdr:col>
      <xdr:colOff>1514475</xdr:colOff>
      <xdr:row>214</xdr:row>
      <xdr:rowOff>0</xdr:rowOff>
    </xdr:from>
    <xdr:to>
      <xdr:col>1</xdr:col>
      <xdr:colOff>1514475</xdr:colOff>
      <xdr:row>215</xdr:row>
      <xdr:rowOff>0</xdr:rowOff>
    </xdr:to>
    <xdr:sp macro="" textlink="">
      <xdr:nvSpPr>
        <xdr:cNvPr id="263" name="Text Box 8"/>
        <xdr:cNvSpPr txBox="1">
          <a:spLocks noChangeArrowheads="1"/>
        </xdr:cNvSpPr>
      </xdr:nvSpPr>
      <xdr:spPr bwMode="auto">
        <a:xfrm>
          <a:off x="1981200" y="75733275"/>
          <a:ext cx="0" cy="247650"/>
        </a:xfrm>
        <a:prstGeom prst="rect">
          <a:avLst/>
        </a:prstGeom>
        <a:noFill/>
        <a:ln w="9525">
          <a:noFill/>
          <a:miter lim="800000"/>
          <a:headEnd/>
          <a:tailEnd/>
        </a:ln>
      </xdr:spPr>
    </xdr:sp>
    <xdr:clientData/>
  </xdr:twoCellAnchor>
  <xdr:twoCellAnchor editAs="oneCell">
    <xdr:from>
      <xdr:col>1</xdr:col>
      <xdr:colOff>1514475</xdr:colOff>
      <xdr:row>214</xdr:row>
      <xdr:rowOff>0</xdr:rowOff>
    </xdr:from>
    <xdr:to>
      <xdr:col>1</xdr:col>
      <xdr:colOff>1514475</xdr:colOff>
      <xdr:row>215</xdr:row>
      <xdr:rowOff>0</xdr:rowOff>
    </xdr:to>
    <xdr:sp macro="" textlink="">
      <xdr:nvSpPr>
        <xdr:cNvPr id="264" name="Text Box 4"/>
        <xdr:cNvSpPr txBox="1">
          <a:spLocks noChangeArrowheads="1"/>
        </xdr:cNvSpPr>
      </xdr:nvSpPr>
      <xdr:spPr bwMode="auto">
        <a:xfrm>
          <a:off x="1981200" y="75733275"/>
          <a:ext cx="0" cy="247650"/>
        </a:xfrm>
        <a:prstGeom prst="rect">
          <a:avLst/>
        </a:prstGeom>
        <a:noFill/>
        <a:ln w="9525">
          <a:noFill/>
          <a:miter lim="800000"/>
          <a:headEnd/>
          <a:tailEnd/>
        </a:ln>
      </xdr:spPr>
    </xdr:sp>
    <xdr:clientData/>
  </xdr:twoCellAnchor>
  <xdr:twoCellAnchor editAs="oneCell">
    <xdr:from>
      <xdr:col>1</xdr:col>
      <xdr:colOff>1514475</xdr:colOff>
      <xdr:row>214</xdr:row>
      <xdr:rowOff>0</xdr:rowOff>
    </xdr:from>
    <xdr:to>
      <xdr:col>1</xdr:col>
      <xdr:colOff>1514475</xdr:colOff>
      <xdr:row>215</xdr:row>
      <xdr:rowOff>0</xdr:rowOff>
    </xdr:to>
    <xdr:sp macro="" textlink="">
      <xdr:nvSpPr>
        <xdr:cNvPr id="265" name="Text Box 5"/>
        <xdr:cNvSpPr txBox="1">
          <a:spLocks noChangeArrowheads="1"/>
        </xdr:cNvSpPr>
      </xdr:nvSpPr>
      <xdr:spPr bwMode="auto">
        <a:xfrm>
          <a:off x="1981200" y="75733275"/>
          <a:ext cx="0" cy="247650"/>
        </a:xfrm>
        <a:prstGeom prst="rect">
          <a:avLst/>
        </a:prstGeom>
        <a:noFill/>
        <a:ln w="9525">
          <a:noFill/>
          <a:miter lim="800000"/>
          <a:headEnd/>
          <a:tailEnd/>
        </a:ln>
      </xdr:spPr>
    </xdr:sp>
    <xdr:clientData/>
  </xdr:twoCellAnchor>
  <xdr:twoCellAnchor editAs="oneCell">
    <xdr:from>
      <xdr:col>1</xdr:col>
      <xdr:colOff>1514475</xdr:colOff>
      <xdr:row>214</xdr:row>
      <xdr:rowOff>0</xdr:rowOff>
    </xdr:from>
    <xdr:to>
      <xdr:col>1</xdr:col>
      <xdr:colOff>1514475</xdr:colOff>
      <xdr:row>215</xdr:row>
      <xdr:rowOff>0</xdr:rowOff>
    </xdr:to>
    <xdr:sp macro="" textlink="">
      <xdr:nvSpPr>
        <xdr:cNvPr id="266" name="Text Box 6"/>
        <xdr:cNvSpPr txBox="1">
          <a:spLocks noChangeArrowheads="1"/>
        </xdr:cNvSpPr>
      </xdr:nvSpPr>
      <xdr:spPr bwMode="auto">
        <a:xfrm>
          <a:off x="1981200" y="75733275"/>
          <a:ext cx="0" cy="247650"/>
        </a:xfrm>
        <a:prstGeom prst="rect">
          <a:avLst/>
        </a:prstGeom>
        <a:noFill/>
        <a:ln w="9525">
          <a:noFill/>
          <a:miter lim="800000"/>
          <a:headEnd/>
          <a:tailEnd/>
        </a:ln>
      </xdr:spPr>
    </xdr:sp>
    <xdr:clientData/>
  </xdr:twoCellAnchor>
  <xdr:twoCellAnchor editAs="oneCell">
    <xdr:from>
      <xdr:col>1</xdr:col>
      <xdr:colOff>1514475</xdr:colOff>
      <xdr:row>214</xdr:row>
      <xdr:rowOff>0</xdr:rowOff>
    </xdr:from>
    <xdr:to>
      <xdr:col>1</xdr:col>
      <xdr:colOff>1514475</xdr:colOff>
      <xdr:row>215</xdr:row>
      <xdr:rowOff>0</xdr:rowOff>
    </xdr:to>
    <xdr:sp macro="" textlink="">
      <xdr:nvSpPr>
        <xdr:cNvPr id="267" name="Text Box 7"/>
        <xdr:cNvSpPr txBox="1">
          <a:spLocks noChangeArrowheads="1"/>
        </xdr:cNvSpPr>
      </xdr:nvSpPr>
      <xdr:spPr bwMode="auto">
        <a:xfrm>
          <a:off x="1981200" y="75733275"/>
          <a:ext cx="0" cy="247650"/>
        </a:xfrm>
        <a:prstGeom prst="rect">
          <a:avLst/>
        </a:prstGeom>
        <a:noFill/>
        <a:ln w="9525">
          <a:noFill/>
          <a:miter lim="800000"/>
          <a:headEnd/>
          <a:tailEnd/>
        </a:ln>
      </xdr:spPr>
    </xdr:sp>
    <xdr:clientData/>
  </xdr:twoCellAnchor>
  <xdr:twoCellAnchor editAs="oneCell">
    <xdr:from>
      <xdr:col>1</xdr:col>
      <xdr:colOff>1514475</xdr:colOff>
      <xdr:row>214</xdr:row>
      <xdr:rowOff>0</xdr:rowOff>
    </xdr:from>
    <xdr:to>
      <xdr:col>1</xdr:col>
      <xdr:colOff>1514475</xdr:colOff>
      <xdr:row>215</xdr:row>
      <xdr:rowOff>0</xdr:rowOff>
    </xdr:to>
    <xdr:sp macro="" textlink="">
      <xdr:nvSpPr>
        <xdr:cNvPr id="268" name="Text Box 8"/>
        <xdr:cNvSpPr txBox="1">
          <a:spLocks noChangeArrowheads="1"/>
        </xdr:cNvSpPr>
      </xdr:nvSpPr>
      <xdr:spPr bwMode="auto">
        <a:xfrm>
          <a:off x="1981200" y="75733275"/>
          <a:ext cx="0" cy="247650"/>
        </a:xfrm>
        <a:prstGeom prst="rect">
          <a:avLst/>
        </a:prstGeom>
        <a:noFill/>
        <a:ln w="9525">
          <a:noFill/>
          <a:miter lim="800000"/>
          <a:headEnd/>
          <a:tailEnd/>
        </a:ln>
      </xdr:spPr>
    </xdr:sp>
    <xdr:clientData/>
  </xdr:twoCellAnchor>
  <xdr:twoCellAnchor editAs="oneCell">
    <xdr:from>
      <xdr:col>1</xdr:col>
      <xdr:colOff>1514475</xdr:colOff>
      <xdr:row>214</xdr:row>
      <xdr:rowOff>0</xdr:rowOff>
    </xdr:from>
    <xdr:to>
      <xdr:col>1</xdr:col>
      <xdr:colOff>1514475</xdr:colOff>
      <xdr:row>215</xdr:row>
      <xdr:rowOff>0</xdr:rowOff>
    </xdr:to>
    <xdr:sp macro="" textlink="">
      <xdr:nvSpPr>
        <xdr:cNvPr id="269" name="Text Box 4"/>
        <xdr:cNvSpPr txBox="1">
          <a:spLocks noChangeArrowheads="1"/>
        </xdr:cNvSpPr>
      </xdr:nvSpPr>
      <xdr:spPr bwMode="auto">
        <a:xfrm>
          <a:off x="1981200" y="75733275"/>
          <a:ext cx="0" cy="247650"/>
        </a:xfrm>
        <a:prstGeom prst="rect">
          <a:avLst/>
        </a:prstGeom>
        <a:noFill/>
        <a:ln w="9525">
          <a:noFill/>
          <a:miter lim="800000"/>
          <a:headEnd/>
          <a:tailEnd/>
        </a:ln>
      </xdr:spPr>
    </xdr:sp>
    <xdr:clientData/>
  </xdr:twoCellAnchor>
  <xdr:twoCellAnchor editAs="oneCell">
    <xdr:from>
      <xdr:col>1</xdr:col>
      <xdr:colOff>1514475</xdr:colOff>
      <xdr:row>214</xdr:row>
      <xdr:rowOff>0</xdr:rowOff>
    </xdr:from>
    <xdr:to>
      <xdr:col>1</xdr:col>
      <xdr:colOff>1514475</xdr:colOff>
      <xdr:row>215</xdr:row>
      <xdr:rowOff>0</xdr:rowOff>
    </xdr:to>
    <xdr:sp macro="" textlink="">
      <xdr:nvSpPr>
        <xdr:cNvPr id="270" name="Text Box 5"/>
        <xdr:cNvSpPr txBox="1">
          <a:spLocks noChangeArrowheads="1"/>
        </xdr:cNvSpPr>
      </xdr:nvSpPr>
      <xdr:spPr bwMode="auto">
        <a:xfrm>
          <a:off x="1981200" y="75733275"/>
          <a:ext cx="0" cy="247650"/>
        </a:xfrm>
        <a:prstGeom prst="rect">
          <a:avLst/>
        </a:prstGeom>
        <a:noFill/>
        <a:ln w="9525">
          <a:noFill/>
          <a:miter lim="800000"/>
          <a:headEnd/>
          <a:tailEnd/>
        </a:ln>
      </xdr:spPr>
    </xdr:sp>
    <xdr:clientData/>
  </xdr:twoCellAnchor>
  <xdr:twoCellAnchor editAs="oneCell">
    <xdr:from>
      <xdr:col>1</xdr:col>
      <xdr:colOff>1514475</xdr:colOff>
      <xdr:row>214</xdr:row>
      <xdr:rowOff>0</xdr:rowOff>
    </xdr:from>
    <xdr:to>
      <xdr:col>1</xdr:col>
      <xdr:colOff>1514475</xdr:colOff>
      <xdr:row>215</xdr:row>
      <xdr:rowOff>0</xdr:rowOff>
    </xdr:to>
    <xdr:sp macro="" textlink="">
      <xdr:nvSpPr>
        <xdr:cNvPr id="271" name="Text Box 6"/>
        <xdr:cNvSpPr txBox="1">
          <a:spLocks noChangeArrowheads="1"/>
        </xdr:cNvSpPr>
      </xdr:nvSpPr>
      <xdr:spPr bwMode="auto">
        <a:xfrm>
          <a:off x="1981200" y="75733275"/>
          <a:ext cx="0" cy="247650"/>
        </a:xfrm>
        <a:prstGeom prst="rect">
          <a:avLst/>
        </a:prstGeom>
        <a:noFill/>
        <a:ln w="9525">
          <a:noFill/>
          <a:miter lim="800000"/>
          <a:headEnd/>
          <a:tailEnd/>
        </a:ln>
      </xdr:spPr>
    </xdr:sp>
    <xdr:clientData/>
  </xdr:twoCellAnchor>
  <xdr:twoCellAnchor editAs="oneCell">
    <xdr:from>
      <xdr:col>1</xdr:col>
      <xdr:colOff>1514475</xdr:colOff>
      <xdr:row>214</xdr:row>
      <xdr:rowOff>0</xdr:rowOff>
    </xdr:from>
    <xdr:to>
      <xdr:col>1</xdr:col>
      <xdr:colOff>1514475</xdr:colOff>
      <xdr:row>215</xdr:row>
      <xdr:rowOff>0</xdr:rowOff>
    </xdr:to>
    <xdr:sp macro="" textlink="">
      <xdr:nvSpPr>
        <xdr:cNvPr id="272" name="Text Box 7"/>
        <xdr:cNvSpPr txBox="1">
          <a:spLocks noChangeArrowheads="1"/>
        </xdr:cNvSpPr>
      </xdr:nvSpPr>
      <xdr:spPr bwMode="auto">
        <a:xfrm>
          <a:off x="1981200" y="75733275"/>
          <a:ext cx="0" cy="247650"/>
        </a:xfrm>
        <a:prstGeom prst="rect">
          <a:avLst/>
        </a:prstGeom>
        <a:noFill/>
        <a:ln w="9525">
          <a:noFill/>
          <a:miter lim="800000"/>
          <a:headEnd/>
          <a:tailEnd/>
        </a:ln>
      </xdr:spPr>
    </xdr:sp>
    <xdr:clientData/>
  </xdr:twoCellAnchor>
  <xdr:twoCellAnchor editAs="oneCell">
    <xdr:from>
      <xdr:col>1</xdr:col>
      <xdr:colOff>1514475</xdr:colOff>
      <xdr:row>214</xdr:row>
      <xdr:rowOff>0</xdr:rowOff>
    </xdr:from>
    <xdr:to>
      <xdr:col>1</xdr:col>
      <xdr:colOff>1514475</xdr:colOff>
      <xdr:row>215</xdr:row>
      <xdr:rowOff>0</xdr:rowOff>
    </xdr:to>
    <xdr:sp macro="" textlink="">
      <xdr:nvSpPr>
        <xdr:cNvPr id="273" name="Text Box 8"/>
        <xdr:cNvSpPr txBox="1">
          <a:spLocks noChangeArrowheads="1"/>
        </xdr:cNvSpPr>
      </xdr:nvSpPr>
      <xdr:spPr bwMode="auto">
        <a:xfrm>
          <a:off x="1981200" y="75733275"/>
          <a:ext cx="0" cy="247650"/>
        </a:xfrm>
        <a:prstGeom prst="rect">
          <a:avLst/>
        </a:prstGeom>
        <a:noFill/>
        <a:ln w="9525">
          <a:noFill/>
          <a:miter lim="800000"/>
          <a:headEnd/>
          <a:tailEnd/>
        </a:ln>
      </xdr:spPr>
    </xdr:sp>
    <xdr:clientData/>
  </xdr:twoCellAnchor>
  <xdr:twoCellAnchor editAs="oneCell">
    <xdr:from>
      <xdr:col>1</xdr:col>
      <xdr:colOff>1514475</xdr:colOff>
      <xdr:row>214</xdr:row>
      <xdr:rowOff>0</xdr:rowOff>
    </xdr:from>
    <xdr:to>
      <xdr:col>1</xdr:col>
      <xdr:colOff>1514475</xdr:colOff>
      <xdr:row>215</xdr:row>
      <xdr:rowOff>0</xdr:rowOff>
    </xdr:to>
    <xdr:sp macro="" textlink="">
      <xdr:nvSpPr>
        <xdr:cNvPr id="274" name="Text Box 4"/>
        <xdr:cNvSpPr txBox="1">
          <a:spLocks noChangeArrowheads="1"/>
        </xdr:cNvSpPr>
      </xdr:nvSpPr>
      <xdr:spPr bwMode="auto">
        <a:xfrm>
          <a:off x="1981200" y="75733275"/>
          <a:ext cx="0" cy="247650"/>
        </a:xfrm>
        <a:prstGeom prst="rect">
          <a:avLst/>
        </a:prstGeom>
        <a:noFill/>
        <a:ln w="9525">
          <a:noFill/>
          <a:miter lim="800000"/>
          <a:headEnd/>
          <a:tailEnd/>
        </a:ln>
      </xdr:spPr>
    </xdr:sp>
    <xdr:clientData/>
  </xdr:twoCellAnchor>
  <xdr:twoCellAnchor editAs="oneCell">
    <xdr:from>
      <xdr:col>1</xdr:col>
      <xdr:colOff>1514475</xdr:colOff>
      <xdr:row>214</xdr:row>
      <xdr:rowOff>0</xdr:rowOff>
    </xdr:from>
    <xdr:to>
      <xdr:col>1</xdr:col>
      <xdr:colOff>1514475</xdr:colOff>
      <xdr:row>215</xdr:row>
      <xdr:rowOff>0</xdr:rowOff>
    </xdr:to>
    <xdr:sp macro="" textlink="">
      <xdr:nvSpPr>
        <xdr:cNvPr id="275" name="Text Box 5"/>
        <xdr:cNvSpPr txBox="1">
          <a:spLocks noChangeArrowheads="1"/>
        </xdr:cNvSpPr>
      </xdr:nvSpPr>
      <xdr:spPr bwMode="auto">
        <a:xfrm>
          <a:off x="1981200" y="75733275"/>
          <a:ext cx="0" cy="247650"/>
        </a:xfrm>
        <a:prstGeom prst="rect">
          <a:avLst/>
        </a:prstGeom>
        <a:noFill/>
        <a:ln w="9525">
          <a:noFill/>
          <a:miter lim="800000"/>
          <a:headEnd/>
          <a:tailEnd/>
        </a:ln>
      </xdr:spPr>
    </xdr:sp>
    <xdr:clientData/>
  </xdr:twoCellAnchor>
  <xdr:twoCellAnchor editAs="oneCell">
    <xdr:from>
      <xdr:col>1</xdr:col>
      <xdr:colOff>1514475</xdr:colOff>
      <xdr:row>214</xdr:row>
      <xdr:rowOff>0</xdr:rowOff>
    </xdr:from>
    <xdr:to>
      <xdr:col>1</xdr:col>
      <xdr:colOff>1514475</xdr:colOff>
      <xdr:row>215</xdr:row>
      <xdr:rowOff>0</xdr:rowOff>
    </xdr:to>
    <xdr:sp macro="" textlink="">
      <xdr:nvSpPr>
        <xdr:cNvPr id="276" name="Text Box 6"/>
        <xdr:cNvSpPr txBox="1">
          <a:spLocks noChangeArrowheads="1"/>
        </xdr:cNvSpPr>
      </xdr:nvSpPr>
      <xdr:spPr bwMode="auto">
        <a:xfrm>
          <a:off x="1981200" y="75733275"/>
          <a:ext cx="0" cy="247650"/>
        </a:xfrm>
        <a:prstGeom prst="rect">
          <a:avLst/>
        </a:prstGeom>
        <a:noFill/>
        <a:ln w="9525">
          <a:noFill/>
          <a:miter lim="800000"/>
          <a:headEnd/>
          <a:tailEnd/>
        </a:ln>
      </xdr:spPr>
    </xdr:sp>
    <xdr:clientData/>
  </xdr:twoCellAnchor>
  <xdr:twoCellAnchor editAs="oneCell">
    <xdr:from>
      <xdr:col>1</xdr:col>
      <xdr:colOff>1514475</xdr:colOff>
      <xdr:row>214</xdr:row>
      <xdr:rowOff>0</xdr:rowOff>
    </xdr:from>
    <xdr:to>
      <xdr:col>1</xdr:col>
      <xdr:colOff>1514475</xdr:colOff>
      <xdr:row>215</xdr:row>
      <xdr:rowOff>0</xdr:rowOff>
    </xdr:to>
    <xdr:sp macro="" textlink="">
      <xdr:nvSpPr>
        <xdr:cNvPr id="277" name="Text Box 7"/>
        <xdr:cNvSpPr txBox="1">
          <a:spLocks noChangeArrowheads="1"/>
        </xdr:cNvSpPr>
      </xdr:nvSpPr>
      <xdr:spPr bwMode="auto">
        <a:xfrm>
          <a:off x="1981200" y="75733275"/>
          <a:ext cx="0" cy="247650"/>
        </a:xfrm>
        <a:prstGeom prst="rect">
          <a:avLst/>
        </a:prstGeom>
        <a:noFill/>
        <a:ln w="9525">
          <a:noFill/>
          <a:miter lim="800000"/>
          <a:headEnd/>
          <a:tailEnd/>
        </a:ln>
      </xdr:spPr>
    </xdr:sp>
    <xdr:clientData/>
  </xdr:twoCellAnchor>
  <xdr:twoCellAnchor editAs="oneCell">
    <xdr:from>
      <xdr:col>1</xdr:col>
      <xdr:colOff>1514475</xdr:colOff>
      <xdr:row>214</xdr:row>
      <xdr:rowOff>0</xdr:rowOff>
    </xdr:from>
    <xdr:to>
      <xdr:col>1</xdr:col>
      <xdr:colOff>1514475</xdr:colOff>
      <xdr:row>215</xdr:row>
      <xdr:rowOff>0</xdr:rowOff>
    </xdr:to>
    <xdr:sp macro="" textlink="">
      <xdr:nvSpPr>
        <xdr:cNvPr id="278" name="Text Box 8"/>
        <xdr:cNvSpPr txBox="1">
          <a:spLocks noChangeArrowheads="1"/>
        </xdr:cNvSpPr>
      </xdr:nvSpPr>
      <xdr:spPr bwMode="auto">
        <a:xfrm>
          <a:off x="1981200" y="75733275"/>
          <a:ext cx="0" cy="247650"/>
        </a:xfrm>
        <a:prstGeom prst="rect">
          <a:avLst/>
        </a:prstGeom>
        <a:noFill/>
        <a:ln w="9525">
          <a:noFill/>
          <a:miter lim="800000"/>
          <a:headEnd/>
          <a:tailEnd/>
        </a:ln>
      </xdr:spPr>
    </xdr:sp>
    <xdr:clientData/>
  </xdr:twoCellAnchor>
  <xdr:twoCellAnchor editAs="oneCell">
    <xdr:from>
      <xdr:col>1</xdr:col>
      <xdr:colOff>1514475</xdr:colOff>
      <xdr:row>214</xdr:row>
      <xdr:rowOff>0</xdr:rowOff>
    </xdr:from>
    <xdr:to>
      <xdr:col>1</xdr:col>
      <xdr:colOff>1514475</xdr:colOff>
      <xdr:row>215</xdr:row>
      <xdr:rowOff>0</xdr:rowOff>
    </xdr:to>
    <xdr:sp macro="" textlink="">
      <xdr:nvSpPr>
        <xdr:cNvPr id="279" name="Text Box 4"/>
        <xdr:cNvSpPr txBox="1">
          <a:spLocks noChangeArrowheads="1"/>
        </xdr:cNvSpPr>
      </xdr:nvSpPr>
      <xdr:spPr bwMode="auto">
        <a:xfrm>
          <a:off x="1981200" y="75733275"/>
          <a:ext cx="0" cy="247650"/>
        </a:xfrm>
        <a:prstGeom prst="rect">
          <a:avLst/>
        </a:prstGeom>
        <a:noFill/>
        <a:ln w="9525">
          <a:noFill/>
          <a:miter lim="800000"/>
          <a:headEnd/>
          <a:tailEnd/>
        </a:ln>
      </xdr:spPr>
    </xdr:sp>
    <xdr:clientData/>
  </xdr:twoCellAnchor>
  <xdr:twoCellAnchor editAs="oneCell">
    <xdr:from>
      <xdr:col>1</xdr:col>
      <xdr:colOff>1514475</xdr:colOff>
      <xdr:row>214</xdr:row>
      <xdr:rowOff>0</xdr:rowOff>
    </xdr:from>
    <xdr:to>
      <xdr:col>1</xdr:col>
      <xdr:colOff>1514475</xdr:colOff>
      <xdr:row>215</xdr:row>
      <xdr:rowOff>0</xdr:rowOff>
    </xdr:to>
    <xdr:sp macro="" textlink="">
      <xdr:nvSpPr>
        <xdr:cNvPr id="280" name="Text Box 5"/>
        <xdr:cNvSpPr txBox="1">
          <a:spLocks noChangeArrowheads="1"/>
        </xdr:cNvSpPr>
      </xdr:nvSpPr>
      <xdr:spPr bwMode="auto">
        <a:xfrm>
          <a:off x="1981200" y="75733275"/>
          <a:ext cx="0" cy="247650"/>
        </a:xfrm>
        <a:prstGeom prst="rect">
          <a:avLst/>
        </a:prstGeom>
        <a:noFill/>
        <a:ln w="9525">
          <a:noFill/>
          <a:miter lim="800000"/>
          <a:headEnd/>
          <a:tailEnd/>
        </a:ln>
      </xdr:spPr>
    </xdr:sp>
    <xdr:clientData/>
  </xdr:twoCellAnchor>
  <xdr:twoCellAnchor editAs="oneCell">
    <xdr:from>
      <xdr:col>1</xdr:col>
      <xdr:colOff>1514475</xdr:colOff>
      <xdr:row>214</xdr:row>
      <xdr:rowOff>0</xdr:rowOff>
    </xdr:from>
    <xdr:to>
      <xdr:col>1</xdr:col>
      <xdr:colOff>1514475</xdr:colOff>
      <xdr:row>215</xdr:row>
      <xdr:rowOff>0</xdr:rowOff>
    </xdr:to>
    <xdr:sp macro="" textlink="">
      <xdr:nvSpPr>
        <xdr:cNvPr id="281" name="Text Box 6"/>
        <xdr:cNvSpPr txBox="1">
          <a:spLocks noChangeArrowheads="1"/>
        </xdr:cNvSpPr>
      </xdr:nvSpPr>
      <xdr:spPr bwMode="auto">
        <a:xfrm>
          <a:off x="1981200" y="75733275"/>
          <a:ext cx="0" cy="247650"/>
        </a:xfrm>
        <a:prstGeom prst="rect">
          <a:avLst/>
        </a:prstGeom>
        <a:noFill/>
        <a:ln w="9525">
          <a:noFill/>
          <a:miter lim="800000"/>
          <a:headEnd/>
          <a:tailEnd/>
        </a:ln>
      </xdr:spPr>
    </xdr:sp>
    <xdr:clientData/>
  </xdr:twoCellAnchor>
  <xdr:twoCellAnchor editAs="oneCell">
    <xdr:from>
      <xdr:col>1</xdr:col>
      <xdr:colOff>1514475</xdr:colOff>
      <xdr:row>207</xdr:row>
      <xdr:rowOff>0</xdr:rowOff>
    </xdr:from>
    <xdr:to>
      <xdr:col>1</xdr:col>
      <xdr:colOff>1514475</xdr:colOff>
      <xdr:row>208</xdr:row>
      <xdr:rowOff>0</xdr:rowOff>
    </xdr:to>
    <xdr:sp macro="" textlink="">
      <xdr:nvSpPr>
        <xdr:cNvPr id="282" name="Text Box 7"/>
        <xdr:cNvSpPr txBox="1">
          <a:spLocks noChangeArrowheads="1"/>
        </xdr:cNvSpPr>
      </xdr:nvSpPr>
      <xdr:spPr bwMode="auto">
        <a:xfrm>
          <a:off x="1981200" y="74161650"/>
          <a:ext cx="0" cy="228600"/>
        </a:xfrm>
        <a:prstGeom prst="rect">
          <a:avLst/>
        </a:prstGeom>
        <a:noFill/>
        <a:ln w="9525">
          <a:noFill/>
          <a:miter lim="800000"/>
          <a:headEnd/>
          <a:tailEnd/>
        </a:ln>
      </xdr:spPr>
    </xdr:sp>
    <xdr:clientData/>
  </xdr:twoCellAnchor>
  <xdr:twoCellAnchor editAs="oneCell">
    <xdr:from>
      <xdr:col>1</xdr:col>
      <xdr:colOff>1514475</xdr:colOff>
      <xdr:row>207</xdr:row>
      <xdr:rowOff>0</xdr:rowOff>
    </xdr:from>
    <xdr:to>
      <xdr:col>1</xdr:col>
      <xdr:colOff>1514475</xdr:colOff>
      <xdr:row>208</xdr:row>
      <xdr:rowOff>0</xdr:rowOff>
    </xdr:to>
    <xdr:sp macro="" textlink="">
      <xdr:nvSpPr>
        <xdr:cNvPr id="283" name="Text Box 8"/>
        <xdr:cNvSpPr txBox="1">
          <a:spLocks noChangeArrowheads="1"/>
        </xdr:cNvSpPr>
      </xdr:nvSpPr>
      <xdr:spPr bwMode="auto">
        <a:xfrm>
          <a:off x="1981200" y="74161650"/>
          <a:ext cx="0" cy="228600"/>
        </a:xfrm>
        <a:prstGeom prst="rect">
          <a:avLst/>
        </a:prstGeom>
        <a:noFill/>
        <a:ln w="9525">
          <a:noFill/>
          <a:miter lim="800000"/>
          <a:headEnd/>
          <a:tailEnd/>
        </a:ln>
      </xdr:spPr>
    </xdr:sp>
    <xdr:clientData/>
  </xdr:twoCellAnchor>
  <xdr:twoCellAnchor editAs="oneCell">
    <xdr:from>
      <xdr:col>1</xdr:col>
      <xdr:colOff>1514475</xdr:colOff>
      <xdr:row>207</xdr:row>
      <xdr:rowOff>0</xdr:rowOff>
    </xdr:from>
    <xdr:to>
      <xdr:col>1</xdr:col>
      <xdr:colOff>1514475</xdr:colOff>
      <xdr:row>208</xdr:row>
      <xdr:rowOff>0</xdr:rowOff>
    </xdr:to>
    <xdr:sp macro="" textlink="">
      <xdr:nvSpPr>
        <xdr:cNvPr id="284" name="Text Box 4"/>
        <xdr:cNvSpPr txBox="1">
          <a:spLocks noChangeArrowheads="1"/>
        </xdr:cNvSpPr>
      </xdr:nvSpPr>
      <xdr:spPr bwMode="auto">
        <a:xfrm>
          <a:off x="1981200" y="74161650"/>
          <a:ext cx="0" cy="228600"/>
        </a:xfrm>
        <a:prstGeom prst="rect">
          <a:avLst/>
        </a:prstGeom>
        <a:noFill/>
        <a:ln w="9525">
          <a:noFill/>
          <a:miter lim="800000"/>
          <a:headEnd/>
          <a:tailEnd/>
        </a:ln>
      </xdr:spPr>
    </xdr:sp>
    <xdr:clientData/>
  </xdr:twoCellAnchor>
  <xdr:twoCellAnchor editAs="oneCell">
    <xdr:from>
      <xdr:col>1</xdr:col>
      <xdr:colOff>1514475</xdr:colOff>
      <xdr:row>207</xdr:row>
      <xdr:rowOff>0</xdr:rowOff>
    </xdr:from>
    <xdr:to>
      <xdr:col>1</xdr:col>
      <xdr:colOff>1514475</xdr:colOff>
      <xdr:row>208</xdr:row>
      <xdr:rowOff>0</xdr:rowOff>
    </xdr:to>
    <xdr:sp macro="" textlink="">
      <xdr:nvSpPr>
        <xdr:cNvPr id="285" name="Text Box 5"/>
        <xdr:cNvSpPr txBox="1">
          <a:spLocks noChangeArrowheads="1"/>
        </xdr:cNvSpPr>
      </xdr:nvSpPr>
      <xdr:spPr bwMode="auto">
        <a:xfrm>
          <a:off x="1981200" y="74161650"/>
          <a:ext cx="0" cy="228600"/>
        </a:xfrm>
        <a:prstGeom prst="rect">
          <a:avLst/>
        </a:prstGeom>
        <a:noFill/>
        <a:ln w="9525">
          <a:noFill/>
          <a:miter lim="800000"/>
          <a:headEnd/>
          <a:tailEnd/>
        </a:ln>
      </xdr:spPr>
    </xdr:sp>
    <xdr:clientData/>
  </xdr:twoCellAnchor>
  <xdr:twoCellAnchor editAs="oneCell">
    <xdr:from>
      <xdr:col>1</xdr:col>
      <xdr:colOff>1514475</xdr:colOff>
      <xdr:row>207</xdr:row>
      <xdr:rowOff>0</xdr:rowOff>
    </xdr:from>
    <xdr:to>
      <xdr:col>1</xdr:col>
      <xdr:colOff>1514475</xdr:colOff>
      <xdr:row>208</xdr:row>
      <xdr:rowOff>0</xdr:rowOff>
    </xdr:to>
    <xdr:sp macro="" textlink="">
      <xdr:nvSpPr>
        <xdr:cNvPr id="286" name="Text Box 6"/>
        <xdr:cNvSpPr txBox="1">
          <a:spLocks noChangeArrowheads="1"/>
        </xdr:cNvSpPr>
      </xdr:nvSpPr>
      <xdr:spPr bwMode="auto">
        <a:xfrm>
          <a:off x="1981200" y="74161650"/>
          <a:ext cx="0" cy="228600"/>
        </a:xfrm>
        <a:prstGeom prst="rect">
          <a:avLst/>
        </a:prstGeom>
        <a:noFill/>
        <a:ln w="9525">
          <a:noFill/>
          <a:miter lim="800000"/>
          <a:headEnd/>
          <a:tailEnd/>
        </a:ln>
      </xdr:spPr>
    </xdr:sp>
    <xdr:clientData/>
  </xdr:twoCellAnchor>
  <xdr:twoCellAnchor editAs="oneCell">
    <xdr:from>
      <xdr:col>1</xdr:col>
      <xdr:colOff>1514475</xdr:colOff>
      <xdr:row>207</xdr:row>
      <xdr:rowOff>0</xdr:rowOff>
    </xdr:from>
    <xdr:to>
      <xdr:col>1</xdr:col>
      <xdr:colOff>1514475</xdr:colOff>
      <xdr:row>208</xdr:row>
      <xdr:rowOff>0</xdr:rowOff>
    </xdr:to>
    <xdr:sp macro="" textlink="">
      <xdr:nvSpPr>
        <xdr:cNvPr id="287" name="Text Box 7"/>
        <xdr:cNvSpPr txBox="1">
          <a:spLocks noChangeArrowheads="1"/>
        </xdr:cNvSpPr>
      </xdr:nvSpPr>
      <xdr:spPr bwMode="auto">
        <a:xfrm>
          <a:off x="1981200" y="74161650"/>
          <a:ext cx="0" cy="228600"/>
        </a:xfrm>
        <a:prstGeom prst="rect">
          <a:avLst/>
        </a:prstGeom>
        <a:noFill/>
        <a:ln w="9525">
          <a:noFill/>
          <a:miter lim="800000"/>
          <a:headEnd/>
          <a:tailEnd/>
        </a:ln>
      </xdr:spPr>
    </xdr:sp>
    <xdr:clientData/>
  </xdr:twoCellAnchor>
  <xdr:twoCellAnchor editAs="oneCell">
    <xdr:from>
      <xdr:col>1</xdr:col>
      <xdr:colOff>1514475</xdr:colOff>
      <xdr:row>207</xdr:row>
      <xdr:rowOff>0</xdr:rowOff>
    </xdr:from>
    <xdr:to>
      <xdr:col>1</xdr:col>
      <xdr:colOff>1514475</xdr:colOff>
      <xdr:row>208</xdr:row>
      <xdr:rowOff>0</xdr:rowOff>
    </xdr:to>
    <xdr:sp macro="" textlink="">
      <xdr:nvSpPr>
        <xdr:cNvPr id="288" name="Text Box 8"/>
        <xdr:cNvSpPr txBox="1">
          <a:spLocks noChangeArrowheads="1"/>
        </xdr:cNvSpPr>
      </xdr:nvSpPr>
      <xdr:spPr bwMode="auto">
        <a:xfrm>
          <a:off x="1981200" y="74161650"/>
          <a:ext cx="0" cy="228600"/>
        </a:xfrm>
        <a:prstGeom prst="rect">
          <a:avLst/>
        </a:prstGeom>
        <a:noFill/>
        <a:ln w="9525">
          <a:noFill/>
          <a:miter lim="800000"/>
          <a:headEnd/>
          <a:tailEnd/>
        </a:ln>
      </xdr:spPr>
    </xdr:sp>
    <xdr:clientData/>
  </xdr:twoCellAnchor>
  <xdr:twoCellAnchor editAs="oneCell">
    <xdr:from>
      <xdr:col>1</xdr:col>
      <xdr:colOff>1514475</xdr:colOff>
      <xdr:row>207</xdr:row>
      <xdr:rowOff>0</xdr:rowOff>
    </xdr:from>
    <xdr:to>
      <xdr:col>1</xdr:col>
      <xdr:colOff>1514475</xdr:colOff>
      <xdr:row>208</xdr:row>
      <xdr:rowOff>0</xdr:rowOff>
    </xdr:to>
    <xdr:sp macro="" textlink="">
      <xdr:nvSpPr>
        <xdr:cNvPr id="289" name="Text Box 4"/>
        <xdr:cNvSpPr txBox="1">
          <a:spLocks noChangeArrowheads="1"/>
        </xdr:cNvSpPr>
      </xdr:nvSpPr>
      <xdr:spPr bwMode="auto">
        <a:xfrm>
          <a:off x="1981200" y="74161650"/>
          <a:ext cx="0" cy="228600"/>
        </a:xfrm>
        <a:prstGeom prst="rect">
          <a:avLst/>
        </a:prstGeom>
        <a:noFill/>
        <a:ln w="9525">
          <a:noFill/>
          <a:miter lim="800000"/>
          <a:headEnd/>
          <a:tailEnd/>
        </a:ln>
      </xdr:spPr>
    </xdr:sp>
    <xdr:clientData/>
  </xdr:twoCellAnchor>
  <xdr:twoCellAnchor editAs="oneCell">
    <xdr:from>
      <xdr:col>1</xdr:col>
      <xdr:colOff>1514475</xdr:colOff>
      <xdr:row>207</xdr:row>
      <xdr:rowOff>0</xdr:rowOff>
    </xdr:from>
    <xdr:to>
      <xdr:col>1</xdr:col>
      <xdr:colOff>1514475</xdr:colOff>
      <xdr:row>208</xdr:row>
      <xdr:rowOff>0</xdr:rowOff>
    </xdr:to>
    <xdr:sp macro="" textlink="">
      <xdr:nvSpPr>
        <xdr:cNvPr id="290" name="Text Box 5"/>
        <xdr:cNvSpPr txBox="1">
          <a:spLocks noChangeArrowheads="1"/>
        </xdr:cNvSpPr>
      </xdr:nvSpPr>
      <xdr:spPr bwMode="auto">
        <a:xfrm>
          <a:off x="1981200" y="74161650"/>
          <a:ext cx="0" cy="228600"/>
        </a:xfrm>
        <a:prstGeom prst="rect">
          <a:avLst/>
        </a:prstGeom>
        <a:noFill/>
        <a:ln w="9525">
          <a:noFill/>
          <a:miter lim="800000"/>
          <a:headEnd/>
          <a:tailEnd/>
        </a:ln>
      </xdr:spPr>
    </xdr:sp>
    <xdr:clientData/>
  </xdr:twoCellAnchor>
  <xdr:twoCellAnchor editAs="oneCell">
    <xdr:from>
      <xdr:col>1</xdr:col>
      <xdr:colOff>1514475</xdr:colOff>
      <xdr:row>207</xdr:row>
      <xdr:rowOff>0</xdr:rowOff>
    </xdr:from>
    <xdr:to>
      <xdr:col>1</xdr:col>
      <xdr:colOff>1514475</xdr:colOff>
      <xdr:row>208</xdr:row>
      <xdr:rowOff>0</xdr:rowOff>
    </xdr:to>
    <xdr:sp macro="" textlink="">
      <xdr:nvSpPr>
        <xdr:cNvPr id="291" name="Text Box 6"/>
        <xdr:cNvSpPr txBox="1">
          <a:spLocks noChangeArrowheads="1"/>
        </xdr:cNvSpPr>
      </xdr:nvSpPr>
      <xdr:spPr bwMode="auto">
        <a:xfrm>
          <a:off x="1981200" y="74161650"/>
          <a:ext cx="0" cy="228600"/>
        </a:xfrm>
        <a:prstGeom prst="rect">
          <a:avLst/>
        </a:prstGeom>
        <a:noFill/>
        <a:ln w="9525">
          <a:noFill/>
          <a:miter lim="800000"/>
          <a:headEnd/>
          <a:tailEnd/>
        </a:ln>
      </xdr:spPr>
    </xdr:sp>
    <xdr:clientData/>
  </xdr:twoCellAnchor>
  <xdr:twoCellAnchor editAs="oneCell">
    <xdr:from>
      <xdr:col>1</xdr:col>
      <xdr:colOff>1514475</xdr:colOff>
      <xdr:row>199</xdr:row>
      <xdr:rowOff>0</xdr:rowOff>
    </xdr:from>
    <xdr:to>
      <xdr:col>1</xdr:col>
      <xdr:colOff>1514475</xdr:colOff>
      <xdr:row>200</xdr:row>
      <xdr:rowOff>0</xdr:rowOff>
    </xdr:to>
    <xdr:sp macro="" textlink="">
      <xdr:nvSpPr>
        <xdr:cNvPr id="292" name="Text Box 7"/>
        <xdr:cNvSpPr txBox="1">
          <a:spLocks noChangeArrowheads="1"/>
        </xdr:cNvSpPr>
      </xdr:nvSpPr>
      <xdr:spPr bwMode="auto">
        <a:xfrm>
          <a:off x="1981200" y="71351775"/>
          <a:ext cx="0" cy="228600"/>
        </a:xfrm>
        <a:prstGeom prst="rect">
          <a:avLst/>
        </a:prstGeom>
        <a:noFill/>
        <a:ln w="9525">
          <a:noFill/>
          <a:miter lim="800000"/>
          <a:headEnd/>
          <a:tailEnd/>
        </a:ln>
      </xdr:spPr>
    </xdr:sp>
    <xdr:clientData/>
  </xdr:twoCellAnchor>
  <xdr:twoCellAnchor editAs="oneCell">
    <xdr:from>
      <xdr:col>1</xdr:col>
      <xdr:colOff>1514475</xdr:colOff>
      <xdr:row>199</xdr:row>
      <xdr:rowOff>0</xdr:rowOff>
    </xdr:from>
    <xdr:to>
      <xdr:col>1</xdr:col>
      <xdr:colOff>1514475</xdr:colOff>
      <xdr:row>200</xdr:row>
      <xdr:rowOff>0</xdr:rowOff>
    </xdr:to>
    <xdr:sp macro="" textlink="">
      <xdr:nvSpPr>
        <xdr:cNvPr id="293" name="Text Box 8"/>
        <xdr:cNvSpPr txBox="1">
          <a:spLocks noChangeArrowheads="1"/>
        </xdr:cNvSpPr>
      </xdr:nvSpPr>
      <xdr:spPr bwMode="auto">
        <a:xfrm>
          <a:off x="1981200" y="71351775"/>
          <a:ext cx="0" cy="228600"/>
        </a:xfrm>
        <a:prstGeom prst="rect">
          <a:avLst/>
        </a:prstGeom>
        <a:noFill/>
        <a:ln w="9525">
          <a:noFill/>
          <a:miter lim="800000"/>
          <a:headEnd/>
          <a:tailEnd/>
        </a:ln>
      </xdr:spPr>
    </xdr:sp>
    <xdr:clientData/>
  </xdr:twoCellAnchor>
  <xdr:twoCellAnchor editAs="oneCell">
    <xdr:from>
      <xdr:col>1</xdr:col>
      <xdr:colOff>1514475</xdr:colOff>
      <xdr:row>199</xdr:row>
      <xdr:rowOff>0</xdr:rowOff>
    </xdr:from>
    <xdr:to>
      <xdr:col>1</xdr:col>
      <xdr:colOff>1514475</xdr:colOff>
      <xdr:row>200</xdr:row>
      <xdr:rowOff>0</xdr:rowOff>
    </xdr:to>
    <xdr:sp macro="" textlink="">
      <xdr:nvSpPr>
        <xdr:cNvPr id="294" name="Text Box 4"/>
        <xdr:cNvSpPr txBox="1">
          <a:spLocks noChangeArrowheads="1"/>
        </xdr:cNvSpPr>
      </xdr:nvSpPr>
      <xdr:spPr bwMode="auto">
        <a:xfrm>
          <a:off x="1981200" y="71351775"/>
          <a:ext cx="0" cy="228600"/>
        </a:xfrm>
        <a:prstGeom prst="rect">
          <a:avLst/>
        </a:prstGeom>
        <a:noFill/>
        <a:ln w="9525">
          <a:noFill/>
          <a:miter lim="800000"/>
          <a:headEnd/>
          <a:tailEnd/>
        </a:ln>
      </xdr:spPr>
    </xdr:sp>
    <xdr:clientData/>
  </xdr:twoCellAnchor>
  <xdr:twoCellAnchor editAs="oneCell">
    <xdr:from>
      <xdr:col>1</xdr:col>
      <xdr:colOff>1514475</xdr:colOff>
      <xdr:row>199</xdr:row>
      <xdr:rowOff>0</xdr:rowOff>
    </xdr:from>
    <xdr:to>
      <xdr:col>1</xdr:col>
      <xdr:colOff>1514475</xdr:colOff>
      <xdr:row>200</xdr:row>
      <xdr:rowOff>0</xdr:rowOff>
    </xdr:to>
    <xdr:sp macro="" textlink="">
      <xdr:nvSpPr>
        <xdr:cNvPr id="295" name="Text Box 5"/>
        <xdr:cNvSpPr txBox="1">
          <a:spLocks noChangeArrowheads="1"/>
        </xdr:cNvSpPr>
      </xdr:nvSpPr>
      <xdr:spPr bwMode="auto">
        <a:xfrm>
          <a:off x="1981200" y="71351775"/>
          <a:ext cx="0" cy="228600"/>
        </a:xfrm>
        <a:prstGeom prst="rect">
          <a:avLst/>
        </a:prstGeom>
        <a:noFill/>
        <a:ln w="9525">
          <a:noFill/>
          <a:miter lim="800000"/>
          <a:headEnd/>
          <a:tailEnd/>
        </a:ln>
      </xdr:spPr>
    </xdr:sp>
    <xdr:clientData/>
  </xdr:twoCellAnchor>
  <xdr:twoCellAnchor editAs="oneCell">
    <xdr:from>
      <xdr:col>1</xdr:col>
      <xdr:colOff>1514475</xdr:colOff>
      <xdr:row>199</xdr:row>
      <xdr:rowOff>0</xdr:rowOff>
    </xdr:from>
    <xdr:to>
      <xdr:col>1</xdr:col>
      <xdr:colOff>1514475</xdr:colOff>
      <xdr:row>200</xdr:row>
      <xdr:rowOff>0</xdr:rowOff>
    </xdr:to>
    <xdr:sp macro="" textlink="">
      <xdr:nvSpPr>
        <xdr:cNvPr id="296" name="Text Box 6"/>
        <xdr:cNvSpPr txBox="1">
          <a:spLocks noChangeArrowheads="1"/>
        </xdr:cNvSpPr>
      </xdr:nvSpPr>
      <xdr:spPr bwMode="auto">
        <a:xfrm>
          <a:off x="1981200" y="71351775"/>
          <a:ext cx="0" cy="228600"/>
        </a:xfrm>
        <a:prstGeom prst="rect">
          <a:avLst/>
        </a:prstGeom>
        <a:noFill/>
        <a:ln w="9525">
          <a:noFill/>
          <a:miter lim="800000"/>
          <a:headEnd/>
          <a:tailEnd/>
        </a:ln>
      </xdr:spPr>
    </xdr:sp>
    <xdr:clientData/>
  </xdr:twoCellAnchor>
  <xdr:twoCellAnchor editAs="oneCell">
    <xdr:from>
      <xdr:col>1</xdr:col>
      <xdr:colOff>1514475</xdr:colOff>
      <xdr:row>199</xdr:row>
      <xdr:rowOff>0</xdr:rowOff>
    </xdr:from>
    <xdr:to>
      <xdr:col>1</xdr:col>
      <xdr:colOff>1514475</xdr:colOff>
      <xdr:row>200</xdr:row>
      <xdr:rowOff>0</xdr:rowOff>
    </xdr:to>
    <xdr:sp macro="" textlink="">
      <xdr:nvSpPr>
        <xdr:cNvPr id="297" name="Text Box 7"/>
        <xdr:cNvSpPr txBox="1">
          <a:spLocks noChangeArrowheads="1"/>
        </xdr:cNvSpPr>
      </xdr:nvSpPr>
      <xdr:spPr bwMode="auto">
        <a:xfrm>
          <a:off x="1981200" y="71351775"/>
          <a:ext cx="0" cy="228600"/>
        </a:xfrm>
        <a:prstGeom prst="rect">
          <a:avLst/>
        </a:prstGeom>
        <a:noFill/>
        <a:ln w="9525">
          <a:noFill/>
          <a:miter lim="800000"/>
          <a:headEnd/>
          <a:tailEnd/>
        </a:ln>
      </xdr:spPr>
    </xdr:sp>
    <xdr:clientData/>
  </xdr:twoCellAnchor>
  <xdr:twoCellAnchor editAs="oneCell">
    <xdr:from>
      <xdr:col>1</xdr:col>
      <xdr:colOff>1514475</xdr:colOff>
      <xdr:row>199</xdr:row>
      <xdr:rowOff>0</xdr:rowOff>
    </xdr:from>
    <xdr:to>
      <xdr:col>1</xdr:col>
      <xdr:colOff>1514475</xdr:colOff>
      <xdr:row>200</xdr:row>
      <xdr:rowOff>0</xdr:rowOff>
    </xdr:to>
    <xdr:sp macro="" textlink="">
      <xdr:nvSpPr>
        <xdr:cNvPr id="298" name="Text Box 8"/>
        <xdr:cNvSpPr txBox="1">
          <a:spLocks noChangeArrowheads="1"/>
        </xdr:cNvSpPr>
      </xdr:nvSpPr>
      <xdr:spPr bwMode="auto">
        <a:xfrm>
          <a:off x="1981200" y="71351775"/>
          <a:ext cx="0" cy="228600"/>
        </a:xfrm>
        <a:prstGeom prst="rect">
          <a:avLst/>
        </a:prstGeom>
        <a:noFill/>
        <a:ln w="9525">
          <a:noFill/>
          <a:miter lim="800000"/>
          <a:headEnd/>
          <a:tailEnd/>
        </a:ln>
      </xdr:spPr>
    </xdr:sp>
    <xdr:clientData/>
  </xdr:twoCellAnchor>
  <xdr:twoCellAnchor editAs="oneCell">
    <xdr:from>
      <xdr:col>1</xdr:col>
      <xdr:colOff>1514475</xdr:colOff>
      <xdr:row>199</xdr:row>
      <xdr:rowOff>0</xdr:rowOff>
    </xdr:from>
    <xdr:to>
      <xdr:col>1</xdr:col>
      <xdr:colOff>1514475</xdr:colOff>
      <xdr:row>200</xdr:row>
      <xdr:rowOff>0</xdr:rowOff>
    </xdr:to>
    <xdr:sp macro="" textlink="">
      <xdr:nvSpPr>
        <xdr:cNvPr id="299" name="Text Box 4"/>
        <xdr:cNvSpPr txBox="1">
          <a:spLocks noChangeArrowheads="1"/>
        </xdr:cNvSpPr>
      </xdr:nvSpPr>
      <xdr:spPr bwMode="auto">
        <a:xfrm>
          <a:off x="1981200" y="71351775"/>
          <a:ext cx="0" cy="228600"/>
        </a:xfrm>
        <a:prstGeom prst="rect">
          <a:avLst/>
        </a:prstGeom>
        <a:noFill/>
        <a:ln w="9525">
          <a:noFill/>
          <a:miter lim="800000"/>
          <a:headEnd/>
          <a:tailEnd/>
        </a:ln>
      </xdr:spPr>
    </xdr:sp>
    <xdr:clientData/>
  </xdr:twoCellAnchor>
  <xdr:twoCellAnchor editAs="oneCell">
    <xdr:from>
      <xdr:col>1</xdr:col>
      <xdr:colOff>1514475</xdr:colOff>
      <xdr:row>199</xdr:row>
      <xdr:rowOff>0</xdr:rowOff>
    </xdr:from>
    <xdr:to>
      <xdr:col>1</xdr:col>
      <xdr:colOff>1514475</xdr:colOff>
      <xdr:row>200</xdr:row>
      <xdr:rowOff>0</xdr:rowOff>
    </xdr:to>
    <xdr:sp macro="" textlink="">
      <xdr:nvSpPr>
        <xdr:cNvPr id="300" name="Text Box 5"/>
        <xdr:cNvSpPr txBox="1">
          <a:spLocks noChangeArrowheads="1"/>
        </xdr:cNvSpPr>
      </xdr:nvSpPr>
      <xdr:spPr bwMode="auto">
        <a:xfrm>
          <a:off x="1981200" y="71351775"/>
          <a:ext cx="0" cy="228600"/>
        </a:xfrm>
        <a:prstGeom prst="rect">
          <a:avLst/>
        </a:prstGeom>
        <a:noFill/>
        <a:ln w="9525">
          <a:noFill/>
          <a:miter lim="800000"/>
          <a:headEnd/>
          <a:tailEnd/>
        </a:ln>
      </xdr:spPr>
    </xdr:sp>
    <xdr:clientData/>
  </xdr:twoCellAnchor>
  <xdr:twoCellAnchor editAs="oneCell">
    <xdr:from>
      <xdr:col>1</xdr:col>
      <xdr:colOff>1514475</xdr:colOff>
      <xdr:row>199</xdr:row>
      <xdr:rowOff>0</xdr:rowOff>
    </xdr:from>
    <xdr:to>
      <xdr:col>1</xdr:col>
      <xdr:colOff>1514475</xdr:colOff>
      <xdr:row>200</xdr:row>
      <xdr:rowOff>0</xdr:rowOff>
    </xdr:to>
    <xdr:sp macro="" textlink="">
      <xdr:nvSpPr>
        <xdr:cNvPr id="301" name="Text Box 6"/>
        <xdr:cNvSpPr txBox="1">
          <a:spLocks noChangeArrowheads="1"/>
        </xdr:cNvSpPr>
      </xdr:nvSpPr>
      <xdr:spPr bwMode="auto">
        <a:xfrm>
          <a:off x="1981200" y="71351775"/>
          <a:ext cx="0" cy="228600"/>
        </a:xfrm>
        <a:prstGeom prst="rect">
          <a:avLst/>
        </a:prstGeom>
        <a:noFill/>
        <a:ln w="9525">
          <a:noFill/>
          <a:miter lim="800000"/>
          <a:headEnd/>
          <a:tailEnd/>
        </a:ln>
      </xdr:spPr>
    </xdr:sp>
    <xdr:clientData/>
  </xdr:twoCellAnchor>
  <xdr:twoCellAnchor editAs="oneCell">
    <xdr:from>
      <xdr:col>1</xdr:col>
      <xdr:colOff>1514475</xdr:colOff>
      <xdr:row>207</xdr:row>
      <xdr:rowOff>0</xdr:rowOff>
    </xdr:from>
    <xdr:to>
      <xdr:col>1</xdr:col>
      <xdr:colOff>1514475</xdr:colOff>
      <xdr:row>208</xdr:row>
      <xdr:rowOff>0</xdr:rowOff>
    </xdr:to>
    <xdr:sp macro="" textlink="">
      <xdr:nvSpPr>
        <xdr:cNvPr id="302" name="Text Box 7"/>
        <xdr:cNvSpPr txBox="1">
          <a:spLocks noChangeArrowheads="1"/>
        </xdr:cNvSpPr>
      </xdr:nvSpPr>
      <xdr:spPr bwMode="auto">
        <a:xfrm>
          <a:off x="1981200" y="74161650"/>
          <a:ext cx="0" cy="228600"/>
        </a:xfrm>
        <a:prstGeom prst="rect">
          <a:avLst/>
        </a:prstGeom>
        <a:noFill/>
        <a:ln w="9525">
          <a:noFill/>
          <a:miter lim="800000"/>
          <a:headEnd/>
          <a:tailEnd/>
        </a:ln>
      </xdr:spPr>
    </xdr:sp>
    <xdr:clientData/>
  </xdr:twoCellAnchor>
  <xdr:twoCellAnchor editAs="oneCell">
    <xdr:from>
      <xdr:col>1</xdr:col>
      <xdr:colOff>1514475</xdr:colOff>
      <xdr:row>207</xdr:row>
      <xdr:rowOff>0</xdr:rowOff>
    </xdr:from>
    <xdr:to>
      <xdr:col>1</xdr:col>
      <xdr:colOff>1514475</xdr:colOff>
      <xdr:row>208</xdr:row>
      <xdr:rowOff>0</xdr:rowOff>
    </xdr:to>
    <xdr:sp macro="" textlink="">
      <xdr:nvSpPr>
        <xdr:cNvPr id="303" name="Text Box 8"/>
        <xdr:cNvSpPr txBox="1">
          <a:spLocks noChangeArrowheads="1"/>
        </xdr:cNvSpPr>
      </xdr:nvSpPr>
      <xdr:spPr bwMode="auto">
        <a:xfrm>
          <a:off x="1981200" y="74161650"/>
          <a:ext cx="0" cy="228600"/>
        </a:xfrm>
        <a:prstGeom prst="rect">
          <a:avLst/>
        </a:prstGeom>
        <a:noFill/>
        <a:ln w="9525">
          <a:noFill/>
          <a:miter lim="800000"/>
          <a:headEnd/>
          <a:tailEnd/>
        </a:ln>
      </xdr:spPr>
    </xdr:sp>
    <xdr:clientData/>
  </xdr:twoCellAnchor>
  <xdr:twoCellAnchor editAs="oneCell">
    <xdr:from>
      <xdr:col>1</xdr:col>
      <xdr:colOff>1514475</xdr:colOff>
      <xdr:row>207</xdr:row>
      <xdr:rowOff>0</xdr:rowOff>
    </xdr:from>
    <xdr:to>
      <xdr:col>1</xdr:col>
      <xdr:colOff>1514475</xdr:colOff>
      <xdr:row>208</xdr:row>
      <xdr:rowOff>0</xdr:rowOff>
    </xdr:to>
    <xdr:sp macro="" textlink="">
      <xdr:nvSpPr>
        <xdr:cNvPr id="304" name="Text Box 4"/>
        <xdr:cNvSpPr txBox="1">
          <a:spLocks noChangeArrowheads="1"/>
        </xdr:cNvSpPr>
      </xdr:nvSpPr>
      <xdr:spPr bwMode="auto">
        <a:xfrm>
          <a:off x="1981200" y="74161650"/>
          <a:ext cx="0" cy="228600"/>
        </a:xfrm>
        <a:prstGeom prst="rect">
          <a:avLst/>
        </a:prstGeom>
        <a:noFill/>
        <a:ln w="9525">
          <a:noFill/>
          <a:miter lim="800000"/>
          <a:headEnd/>
          <a:tailEnd/>
        </a:ln>
      </xdr:spPr>
    </xdr:sp>
    <xdr:clientData/>
  </xdr:twoCellAnchor>
  <xdr:twoCellAnchor editAs="oneCell">
    <xdr:from>
      <xdr:col>1</xdr:col>
      <xdr:colOff>1514475</xdr:colOff>
      <xdr:row>207</xdr:row>
      <xdr:rowOff>0</xdr:rowOff>
    </xdr:from>
    <xdr:to>
      <xdr:col>1</xdr:col>
      <xdr:colOff>1514475</xdr:colOff>
      <xdr:row>208</xdr:row>
      <xdr:rowOff>0</xdr:rowOff>
    </xdr:to>
    <xdr:sp macro="" textlink="">
      <xdr:nvSpPr>
        <xdr:cNvPr id="305" name="Text Box 5"/>
        <xdr:cNvSpPr txBox="1">
          <a:spLocks noChangeArrowheads="1"/>
        </xdr:cNvSpPr>
      </xdr:nvSpPr>
      <xdr:spPr bwMode="auto">
        <a:xfrm>
          <a:off x="1981200" y="74161650"/>
          <a:ext cx="0" cy="228600"/>
        </a:xfrm>
        <a:prstGeom prst="rect">
          <a:avLst/>
        </a:prstGeom>
        <a:noFill/>
        <a:ln w="9525">
          <a:noFill/>
          <a:miter lim="800000"/>
          <a:headEnd/>
          <a:tailEnd/>
        </a:ln>
      </xdr:spPr>
    </xdr:sp>
    <xdr:clientData/>
  </xdr:twoCellAnchor>
  <xdr:twoCellAnchor editAs="oneCell">
    <xdr:from>
      <xdr:col>1</xdr:col>
      <xdr:colOff>1514475</xdr:colOff>
      <xdr:row>207</xdr:row>
      <xdr:rowOff>0</xdr:rowOff>
    </xdr:from>
    <xdr:to>
      <xdr:col>1</xdr:col>
      <xdr:colOff>1514475</xdr:colOff>
      <xdr:row>208</xdr:row>
      <xdr:rowOff>0</xdr:rowOff>
    </xdr:to>
    <xdr:sp macro="" textlink="">
      <xdr:nvSpPr>
        <xdr:cNvPr id="306" name="Text Box 6"/>
        <xdr:cNvSpPr txBox="1">
          <a:spLocks noChangeArrowheads="1"/>
        </xdr:cNvSpPr>
      </xdr:nvSpPr>
      <xdr:spPr bwMode="auto">
        <a:xfrm>
          <a:off x="1981200" y="74161650"/>
          <a:ext cx="0" cy="228600"/>
        </a:xfrm>
        <a:prstGeom prst="rect">
          <a:avLst/>
        </a:prstGeom>
        <a:noFill/>
        <a:ln w="9525">
          <a:noFill/>
          <a:miter lim="800000"/>
          <a:headEnd/>
          <a:tailEnd/>
        </a:ln>
      </xdr:spPr>
    </xdr:sp>
    <xdr:clientData/>
  </xdr:twoCellAnchor>
  <xdr:twoCellAnchor editAs="oneCell">
    <xdr:from>
      <xdr:col>1</xdr:col>
      <xdr:colOff>1514475</xdr:colOff>
      <xdr:row>207</xdr:row>
      <xdr:rowOff>0</xdr:rowOff>
    </xdr:from>
    <xdr:to>
      <xdr:col>1</xdr:col>
      <xdr:colOff>1514475</xdr:colOff>
      <xdr:row>208</xdr:row>
      <xdr:rowOff>0</xdr:rowOff>
    </xdr:to>
    <xdr:sp macro="" textlink="">
      <xdr:nvSpPr>
        <xdr:cNvPr id="307" name="Text Box 7"/>
        <xdr:cNvSpPr txBox="1">
          <a:spLocks noChangeArrowheads="1"/>
        </xdr:cNvSpPr>
      </xdr:nvSpPr>
      <xdr:spPr bwMode="auto">
        <a:xfrm>
          <a:off x="1981200" y="74161650"/>
          <a:ext cx="0" cy="228600"/>
        </a:xfrm>
        <a:prstGeom prst="rect">
          <a:avLst/>
        </a:prstGeom>
        <a:noFill/>
        <a:ln w="9525">
          <a:noFill/>
          <a:miter lim="800000"/>
          <a:headEnd/>
          <a:tailEnd/>
        </a:ln>
      </xdr:spPr>
    </xdr:sp>
    <xdr:clientData/>
  </xdr:twoCellAnchor>
  <xdr:twoCellAnchor editAs="oneCell">
    <xdr:from>
      <xdr:col>1</xdr:col>
      <xdr:colOff>1514475</xdr:colOff>
      <xdr:row>207</xdr:row>
      <xdr:rowOff>0</xdr:rowOff>
    </xdr:from>
    <xdr:to>
      <xdr:col>1</xdr:col>
      <xdr:colOff>1514475</xdr:colOff>
      <xdr:row>208</xdr:row>
      <xdr:rowOff>0</xdr:rowOff>
    </xdr:to>
    <xdr:sp macro="" textlink="">
      <xdr:nvSpPr>
        <xdr:cNvPr id="308" name="Text Box 8"/>
        <xdr:cNvSpPr txBox="1">
          <a:spLocks noChangeArrowheads="1"/>
        </xdr:cNvSpPr>
      </xdr:nvSpPr>
      <xdr:spPr bwMode="auto">
        <a:xfrm>
          <a:off x="1981200" y="74161650"/>
          <a:ext cx="0" cy="228600"/>
        </a:xfrm>
        <a:prstGeom prst="rect">
          <a:avLst/>
        </a:prstGeom>
        <a:noFill/>
        <a:ln w="9525">
          <a:noFill/>
          <a:miter lim="800000"/>
          <a:headEnd/>
          <a:tailEnd/>
        </a:ln>
      </xdr:spPr>
    </xdr:sp>
    <xdr:clientData/>
  </xdr:twoCellAnchor>
  <xdr:twoCellAnchor editAs="oneCell">
    <xdr:from>
      <xdr:col>1</xdr:col>
      <xdr:colOff>1514475</xdr:colOff>
      <xdr:row>207</xdr:row>
      <xdr:rowOff>0</xdr:rowOff>
    </xdr:from>
    <xdr:to>
      <xdr:col>1</xdr:col>
      <xdr:colOff>1514475</xdr:colOff>
      <xdr:row>208</xdr:row>
      <xdr:rowOff>0</xdr:rowOff>
    </xdr:to>
    <xdr:sp macro="" textlink="">
      <xdr:nvSpPr>
        <xdr:cNvPr id="309" name="Text Box 4"/>
        <xdr:cNvSpPr txBox="1">
          <a:spLocks noChangeArrowheads="1"/>
        </xdr:cNvSpPr>
      </xdr:nvSpPr>
      <xdr:spPr bwMode="auto">
        <a:xfrm>
          <a:off x="1981200" y="74161650"/>
          <a:ext cx="0" cy="228600"/>
        </a:xfrm>
        <a:prstGeom prst="rect">
          <a:avLst/>
        </a:prstGeom>
        <a:noFill/>
        <a:ln w="9525">
          <a:noFill/>
          <a:miter lim="800000"/>
          <a:headEnd/>
          <a:tailEnd/>
        </a:ln>
      </xdr:spPr>
    </xdr:sp>
    <xdr:clientData/>
  </xdr:twoCellAnchor>
  <xdr:twoCellAnchor editAs="oneCell">
    <xdr:from>
      <xdr:col>1</xdr:col>
      <xdr:colOff>1514475</xdr:colOff>
      <xdr:row>207</xdr:row>
      <xdr:rowOff>0</xdr:rowOff>
    </xdr:from>
    <xdr:to>
      <xdr:col>1</xdr:col>
      <xdr:colOff>1514475</xdr:colOff>
      <xdr:row>208</xdr:row>
      <xdr:rowOff>0</xdr:rowOff>
    </xdr:to>
    <xdr:sp macro="" textlink="">
      <xdr:nvSpPr>
        <xdr:cNvPr id="310" name="Text Box 5"/>
        <xdr:cNvSpPr txBox="1">
          <a:spLocks noChangeArrowheads="1"/>
        </xdr:cNvSpPr>
      </xdr:nvSpPr>
      <xdr:spPr bwMode="auto">
        <a:xfrm>
          <a:off x="1981200" y="74161650"/>
          <a:ext cx="0" cy="228600"/>
        </a:xfrm>
        <a:prstGeom prst="rect">
          <a:avLst/>
        </a:prstGeom>
        <a:noFill/>
        <a:ln w="9525">
          <a:noFill/>
          <a:miter lim="800000"/>
          <a:headEnd/>
          <a:tailEnd/>
        </a:ln>
      </xdr:spPr>
    </xdr:sp>
    <xdr:clientData/>
  </xdr:twoCellAnchor>
  <xdr:twoCellAnchor editAs="oneCell">
    <xdr:from>
      <xdr:col>1</xdr:col>
      <xdr:colOff>1514475</xdr:colOff>
      <xdr:row>207</xdr:row>
      <xdr:rowOff>0</xdr:rowOff>
    </xdr:from>
    <xdr:to>
      <xdr:col>1</xdr:col>
      <xdr:colOff>1514475</xdr:colOff>
      <xdr:row>208</xdr:row>
      <xdr:rowOff>0</xdr:rowOff>
    </xdr:to>
    <xdr:sp macro="" textlink="">
      <xdr:nvSpPr>
        <xdr:cNvPr id="311" name="Text Box 6"/>
        <xdr:cNvSpPr txBox="1">
          <a:spLocks noChangeArrowheads="1"/>
        </xdr:cNvSpPr>
      </xdr:nvSpPr>
      <xdr:spPr bwMode="auto">
        <a:xfrm>
          <a:off x="1981200" y="74161650"/>
          <a:ext cx="0" cy="228600"/>
        </a:xfrm>
        <a:prstGeom prst="rect">
          <a:avLst/>
        </a:prstGeom>
        <a:noFill/>
        <a:ln w="9525">
          <a:noFill/>
          <a:miter lim="800000"/>
          <a:headEnd/>
          <a:tailEnd/>
        </a:ln>
      </xdr:spPr>
    </xdr:sp>
    <xdr:clientData/>
  </xdr:twoCellAnchor>
  <xdr:twoCellAnchor editAs="oneCell">
    <xdr:from>
      <xdr:col>1</xdr:col>
      <xdr:colOff>1514475</xdr:colOff>
      <xdr:row>119</xdr:row>
      <xdr:rowOff>0</xdr:rowOff>
    </xdr:from>
    <xdr:to>
      <xdr:col>1</xdr:col>
      <xdr:colOff>1514475</xdr:colOff>
      <xdr:row>120</xdr:row>
      <xdr:rowOff>0</xdr:rowOff>
    </xdr:to>
    <xdr:sp macro="" textlink="">
      <xdr:nvSpPr>
        <xdr:cNvPr id="312" name="Text Box 7"/>
        <xdr:cNvSpPr txBox="1">
          <a:spLocks noChangeArrowheads="1"/>
        </xdr:cNvSpPr>
      </xdr:nvSpPr>
      <xdr:spPr bwMode="auto">
        <a:xfrm>
          <a:off x="1981200" y="44024550"/>
          <a:ext cx="0" cy="228600"/>
        </a:xfrm>
        <a:prstGeom prst="rect">
          <a:avLst/>
        </a:prstGeom>
        <a:noFill/>
        <a:ln w="9525">
          <a:noFill/>
          <a:miter lim="800000"/>
          <a:headEnd/>
          <a:tailEnd/>
        </a:ln>
      </xdr:spPr>
    </xdr:sp>
    <xdr:clientData/>
  </xdr:twoCellAnchor>
  <xdr:twoCellAnchor editAs="oneCell">
    <xdr:from>
      <xdr:col>1</xdr:col>
      <xdr:colOff>1514475</xdr:colOff>
      <xdr:row>119</xdr:row>
      <xdr:rowOff>0</xdr:rowOff>
    </xdr:from>
    <xdr:to>
      <xdr:col>1</xdr:col>
      <xdr:colOff>1514475</xdr:colOff>
      <xdr:row>120</xdr:row>
      <xdr:rowOff>0</xdr:rowOff>
    </xdr:to>
    <xdr:sp macro="" textlink="">
      <xdr:nvSpPr>
        <xdr:cNvPr id="313" name="Text Box 8"/>
        <xdr:cNvSpPr txBox="1">
          <a:spLocks noChangeArrowheads="1"/>
        </xdr:cNvSpPr>
      </xdr:nvSpPr>
      <xdr:spPr bwMode="auto">
        <a:xfrm>
          <a:off x="1981200" y="44024550"/>
          <a:ext cx="0" cy="228600"/>
        </a:xfrm>
        <a:prstGeom prst="rect">
          <a:avLst/>
        </a:prstGeom>
        <a:noFill/>
        <a:ln w="9525">
          <a:noFill/>
          <a:miter lim="800000"/>
          <a:headEnd/>
          <a:tailEnd/>
        </a:ln>
      </xdr:spPr>
    </xdr:sp>
    <xdr:clientData/>
  </xdr:twoCellAnchor>
  <xdr:twoCellAnchor editAs="oneCell">
    <xdr:from>
      <xdr:col>1</xdr:col>
      <xdr:colOff>1514475</xdr:colOff>
      <xdr:row>119</xdr:row>
      <xdr:rowOff>0</xdr:rowOff>
    </xdr:from>
    <xdr:to>
      <xdr:col>1</xdr:col>
      <xdr:colOff>1514475</xdr:colOff>
      <xdr:row>120</xdr:row>
      <xdr:rowOff>0</xdr:rowOff>
    </xdr:to>
    <xdr:sp macro="" textlink="">
      <xdr:nvSpPr>
        <xdr:cNvPr id="314" name="Text Box 4"/>
        <xdr:cNvSpPr txBox="1">
          <a:spLocks noChangeArrowheads="1"/>
        </xdr:cNvSpPr>
      </xdr:nvSpPr>
      <xdr:spPr bwMode="auto">
        <a:xfrm>
          <a:off x="1981200" y="44024550"/>
          <a:ext cx="0" cy="228600"/>
        </a:xfrm>
        <a:prstGeom prst="rect">
          <a:avLst/>
        </a:prstGeom>
        <a:noFill/>
        <a:ln w="9525">
          <a:noFill/>
          <a:miter lim="800000"/>
          <a:headEnd/>
          <a:tailEnd/>
        </a:ln>
      </xdr:spPr>
    </xdr:sp>
    <xdr:clientData/>
  </xdr:twoCellAnchor>
  <xdr:twoCellAnchor editAs="oneCell">
    <xdr:from>
      <xdr:col>1</xdr:col>
      <xdr:colOff>1514475</xdr:colOff>
      <xdr:row>119</xdr:row>
      <xdr:rowOff>0</xdr:rowOff>
    </xdr:from>
    <xdr:to>
      <xdr:col>1</xdr:col>
      <xdr:colOff>1514475</xdr:colOff>
      <xdr:row>120</xdr:row>
      <xdr:rowOff>0</xdr:rowOff>
    </xdr:to>
    <xdr:sp macro="" textlink="">
      <xdr:nvSpPr>
        <xdr:cNvPr id="315" name="Text Box 5"/>
        <xdr:cNvSpPr txBox="1">
          <a:spLocks noChangeArrowheads="1"/>
        </xdr:cNvSpPr>
      </xdr:nvSpPr>
      <xdr:spPr bwMode="auto">
        <a:xfrm>
          <a:off x="1981200" y="44024550"/>
          <a:ext cx="0" cy="228600"/>
        </a:xfrm>
        <a:prstGeom prst="rect">
          <a:avLst/>
        </a:prstGeom>
        <a:noFill/>
        <a:ln w="9525">
          <a:noFill/>
          <a:miter lim="800000"/>
          <a:headEnd/>
          <a:tailEnd/>
        </a:ln>
      </xdr:spPr>
    </xdr:sp>
    <xdr:clientData/>
  </xdr:twoCellAnchor>
  <xdr:twoCellAnchor editAs="oneCell">
    <xdr:from>
      <xdr:col>1</xdr:col>
      <xdr:colOff>1514475</xdr:colOff>
      <xdr:row>119</xdr:row>
      <xdr:rowOff>0</xdr:rowOff>
    </xdr:from>
    <xdr:to>
      <xdr:col>1</xdr:col>
      <xdr:colOff>1514475</xdr:colOff>
      <xdr:row>120</xdr:row>
      <xdr:rowOff>0</xdr:rowOff>
    </xdr:to>
    <xdr:sp macro="" textlink="">
      <xdr:nvSpPr>
        <xdr:cNvPr id="316" name="Text Box 6"/>
        <xdr:cNvSpPr txBox="1">
          <a:spLocks noChangeArrowheads="1"/>
        </xdr:cNvSpPr>
      </xdr:nvSpPr>
      <xdr:spPr bwMode="auto">
        <a:xfrm>
          <a:off x="1981200" y="44024550"/>
          <a:ext cx="0" cy="228600"/>
        </a:xfrm>
        <a:prstGeom prst="rect">
          <a:avLst/>
        </a:prstGeom>
        <a:noFill/>
        <a:ln w="9525">
          <a:noFill/>
          <a:miter lim="800000"/>
          <a:headEnd/>
          <a:tailEnd/>
        </a:ln>
      </xdr:spPr>
    </xdr:sp>
    <xdr:clientData/>
  </xdr:twoCellAnchor>
  <xdr:twoCellAnchor editAs="oneCell">
    <xdr:from>
      <xdr:col>1</xdr:col>
      <xdr:colOff>1514475</xdr:colOff>
      <xdr:row>119</xdr:row>
      <xdr:rowOff>0</xdr:rowOff>
    </xdr:from>
    <xdr:to>
      <xdr:col>1</xdr:col>
      <xdr:colOff>1514475</xdr:colOff>
      <xdr:row>120</xdr:row>
      <xdr:rowOff>0</xdr:rowOff>
    </xdr:to>
    <xdr:sp macro="" textlink="">
      <xdr:nvSpPr>
        <xdr:cNvPr id="317" name="Text Box 7"/>
        <xdr:cNvSpPr txBox="1">
          <a:spLocks noChangeArrowheads="1"/>
        </xdr:cNvSpPr>
      </xdr:nvSpPr>
      <xdr:spPr bwMode="auto">
        <a:xfrm>
          <a:off x="1981200" y="44024550"/>
          <a:ext cx="0" cy="228600"/>
        </a:xfrm>
        <a:prstGeom prst="rect">
          <a:avLst/>
        </a:prstGeom>
        <a:noFill/>
        <a:ln w="9525">
          <a:noFill/>
          <a:miter lim="800000"/>
          <a:headEnd/>
          <a:tailEnd/>
        </a:ln>
      </xdr:spPr>
    </xdr:sp>
    <xdr:clientData/>
  </xdr:twoCellAnchor>
  <xdr:twoCellAnchor editAs="oneCell">
    <xdr:from>
      <xdr:col>1</xdr:col>
      <xdr:colOff>1514475</xdr:colOff>
      <xdr:row>119</xdr:row>
      <xdr:rowOff>0</xdr:rowOff>
    </xdr:from>
    <xdr:to>
      <xdr:col>1</xdr:col>
      <xdr:colOff>1514475</xdr:colOff>
      <xdr:row>120</xdr:row>
      <xdr:rowOff>0</xdr:rowOff>
    </xdr:to>
    <xdr:sp macro="" textlink="">
      <xdr:nvSpPr>
        <xdr:cNvPr id="318" name="Text Box 8"/>
        <xdr:cNvSpPr txBox="1">
          <a:spLocks noChangeArrowheads="1"/>
        </xdr:cNvSpPr>
      </xdr:nvSpPr>
      <xdr:spPr bwMode="auto">
        <a:xfrm>
          <a:off x="1981200" y="44024550"/>
          <a:ext cx="0" cy="228600"/>
        </a:xfrm>
        <a:prstGeom prst="rect">
          <a:avLst/>
        </a:prstGeom>
        <a:noFill/>
        <a:ln w="9525">
          <a:noFill/>
          <a:miter lim="800000"/>
          <a:headEnd/>
          <a:tailEnd/>
        </a:ln>
      </xdr:spPr>
    </xdr:sp>
    <xdr:clientData/>
  </xdr:twoCellAnchor>
  <xdr:twoCellAnchor editAs="oneCell">
    <xdr:from>
      <xdr:col>1</xdr:col>
      <xdr:colOff>1514475</xdr:colOff>
      <xdr:row>119</xdr:row>
      <xdr:rowOff>0</xdr:rowOff>
    </xdr:from>
    <xdr:to>
      <xdr:col>1</xdr:col>
      <xdr:colOff>1514475</xdr:colOff>
      <xdr:row>120</xdr:row>
      <xdr:rowOff>0</xdr:rowOff>
    </xdr:to>
    <xdr:sp macro="" textlink="">
      <xdr:nvSpPr>
        <xdr:cNvPr id="319" name="Text Box 4"/>
        <xdr:cNvSpPr txBox="1">
          <a:spLocks noChangeArrowheads="1"/>
        </xdr:cNvSpPr>
      </xdr:nvSpPr>
      <xdr:spPr bwMode="auto">
        <a:xfrm>
          <a:off x="1981200" y="44024550"/>
          <a:ext cx="0" cy="228600"/>
        </a:xfrm>
        <a:prstGeom prst="rect">
          <a:avLst/>
        </a:prstGeom>
        <a:noFill/>
        <a:ln w="9525">
          <a:noFill/>
          <a:miter lim="800000"/>
          <a:headEnd/>
          <a:tailEnd/>
        </a:ln>
      </xdr:spPr>
    </xdr:sp>
    <xdr:clientData/>
  </xdr:twoCellAnchor>
  <xdr:twoCellAnchor editAs="oneCell">
    <xdr:from>
      <xdr:col>1</xdr:col>
      <xdr:colOff>1514475</xdr:colOff>
      <xdr:row>119</xdr:row>
      <xdr:rowOff>0</xdr:rowOff>
    </xdr:from>
    <xdr:to>
      <xdr:col>1</xdr:col>
      <xdr:colOff>1514475</xdr:colOff>
      <xdr:row>120</xdr:row>
      <xdr:rowOff>0</xdr:rowOff>
    </xdr:to>
    <xdr:sp macro="" textlink="">
      <xdr:nvSpPr>
        <xdr:cNvPr id="320" name="Text Box 5"/>
        <xdr:cNvSpPr txBox="1">
          <a:spLocks noChangeArrowheads="1"/>
        </xdr:cNvSpPr>
      </xdr:nvSpPr>
      <xdr:spPr bwMode="auto">
        <a:xfrm>
          <a:off x="1981200" y="44024550"/>
          <a:ext cx="0" cy="228600"/>
        </a:xfrm>
        <a:prstGeom prst="rect">
          <a:avLst/>
        </a:prstGeom>
        <a:noFill/>
        <a:ln w="9525">
          <a:noFill/>
          <a:miter lim="800000"/>
          <a:headEnd/>
          <a:tailEnd/>
        </a:ln>
      </xdr:spPr>
    </xdr:sp>
    <xdr:clientData/>
  </xdr:twoCellAnchor>
  <xdr:twoCellAnchor editAs="oneCell">
    <xdr:from>
      <xdr:col>1</xdr:col>
      <xdr:colOff>1514475</xdr:colOff>
      <xdr:row>119</xdr:row>
      <xdr:rowOff>0</xdr:rowOff>
    </xdr:from>
    <xdr:to>
      <xdr:col>1</xdr:col>
      <xdr:colOff>1514475</xdr:colOff>
      <xdr:row>120</xdr:row>
      <xdr:rowOff>0</xdr:rowOff>
    </xdr:to>
    <xdr:sp macro="" textlink="">
      <xdr:nvSpPr>
        <xdr:cNvPr id="321" name="Text Box 6"/>
        <xdr:cNvSpPr txBox="1">
          <a:spLocks noChangeArrowheads="1"/>
        </xdr:cNvSpPr>
      </xdr:nvSpPr>
      <xdr:spPr bwMode="auto">
        <a:xfrm>
          <a:off x="1981200" y="44024550"/>
          <a:ext cx="0" cy="228600"/>
        </a:xfrm>
        <a:prstGeom prst="rect">
          <a:avLst/>
        </a:prstGeom>
        <a:noFill/>
        <a:ln w="9525">
          <a:noFill/>
          <a:miter lim="800000"/>
          <a:headEnd/>
          <a:tailEnd/>
        </a:ln>
      </xdr:spPr>
    </xdr:sp>
    <xdr:clientData/>
  </xdr:twoCellAnchor>
  <xdr:twoCellAnchor editAs="oneCell">
    <xdr:from>
      <xdr:col>1</xdr:col>
      <xdr:colOff>1514475</xdr:colOff>
      <xdr:row>119</xdr:row>
      <xdr:rowOff>0</xdr:rowOff>
    </xdr:from>
    <xdr:to>
      <xdr:col>1</xdr:col>
      <xdr:colOff>1514475</xdr:colOff>
      <xdr:row>120</xdr:row>
      <xdr:rowOff>0</xdr:rowOff>
    </xdr:to>
    <xdr:sp macro="" textlink="">
      <xdr:nvSpPr>
        <xdr:cNvPr id="322" name="Text Box 7"/>
        <xdr:cNvSpPr txBox="1">
          <a:spLocks noChangeArrowheads="1"/>
        </xdr:cNvSpPr>
      </xdr:nvSpPr>
      <xdr:spPr bwMode="auto">
        <a:xfrm>
          <a:off x="1981200" y="42652950"/>
          <a:ext cx="0" cy="228600"/>
        </a:xfrm>
        <a:prstGeom prst="rect">
          <a:avLst/>
        </a:prstGeom>
        <a:noFill/>
        <a:ln w="9525">
          <a:noFill/>
          <a:miter lim="800000"/>
          <a:headEnd/>
          <a:tailEnd/>
        </a:ln>
      </xdr:spPr>
    </xdr:sp>
    <xdr:clientData/>
  </xdr:twoCellAnchor>
  <xdr:twoCellAnchor editAs="oneCell">
    <xdr:from>
      <xdr:col>1</xdr:col>
      <xdr:colOff>1514475</xdr:colOff>
      <xdr:row>119</xdr:row>
      <xdr:rowOff>0</xdr:rowOff>
    </xdr:from>
    <xdr:to>
      <xdr:col>1</xdr:col>
      <xdr:colOff>1514475</xdr:colOff>
      <xdr:row>120</xdr:row>
      <xdr:rowOff>0</xdr:rowOff>
    </xdr:to>
    <xdr:sp macro="" textlink="">
      <xdr:nvSpPr>
        <xdr:cNvPr id="323" name="Text Box 8"/>
        <xdr:cNvSpPr txBox="1">
          <a:spLocks noChangeArrowheads="1"/>
        </xdr:cNvSpPr>
      </xdr:nvSpPr>
      <xdr:spPr bwMode="auto">
        <a:xfrm>
          <a:off x="1981200" y="42652950"/>
          <a:ext cx="0" cy="228600"/>
        </a:xfrm>
        <a:prstGeom prst="rect">
          <a:avLst/>
        </a:prstGeom>
        <a:noFill/>
        <a:ln w="9525">
          <a:noFill/>
          <a:miter lim="800000"/>
          <a:headEnd/>
          <a:tailEnd/>
        </a:ln>
      </xdr:spPr>
    </xdr:sp>
    <xdr:clientData/>
  </xdr:twoCellAnchor>
  <xdr:twoCellAnchor editAs="oneCell">
    <xdr:from>
      <xdr:col>1</xdr:col>
      <xdr:colOff>1514475</xdr:colOff>
      <xdr:row>119</xdr:row>
      <xdr:rowOff>0</xdr:rowOff>
    </xdr:from>
    <xdr:to>
      <xdr:col>1</xdr:col>
      <xdr:colOff>1514475</xdr:colOff>
      <xdr:row>120</xdr:row>
      <xdr:rowOff>0</xdr:rowOff>
    </xdr:to>
    <xdr:sp macro="" textlink="">
      <xdr:nvSpPr>
        <xdr:cNvPr id="324" name="Text Box 4"/>
        <xdr:cNvSpPr txBox="1">
          <a:spLocks noChangeArrowheads="1"/>
        </xdr:cNvSpPr>
      </xdr:nvSpPr>
      <xdr:spPr bwMode="auto">
        <a:xfrm>
          <a:off x="1981200" y="42652950"/>
          <a:ext cx="0" cy="228600"/>
        </a:xfrm>
        <a:prstGeom prst="rect">
          <a:avLst/>
        </a:prstGeom>
        <a:noFill/>
        <a:ln w="9525">
          <a:noFill/>
          <a:miter lim="800000"/>
          <a:headEnd/>
          <a:tailEnd/>
        </a:ln>
      </xdr:spPr>
    </xdr:sp>
    <xdr:clientData/>
  </xdr:twoCellAnchor>
  <xdr:twoCellAnchor editAs="oneCell">
    <xdr:from>
      <xdr:col>1</xdr:col>
      <xdr:colOff>1514475</xdr:colOff>
      <xdr:row>119</xdr:row>
      <xdr:rowOff>0</xdr:rowOff>
    </xdr:from>
    <xdr:to>
      <xdr:col>1</xdr:col>
      <xdr:colOff>1514475</xdr:colOff>
      <xdr:row>120</xdr:row>
      <xdr:rowOff>0</xdr:rowOff>
    </xdr:to>
    <xdr:sp macro="" textlink="">
      <xdr:nvSpPr>
        <xdr:cNvPr id="325" name="Text Box 5"/>
        <xdr:cNvSpPr txBox="1">
          <a:spLocks noChangeArrowheads="1"/>
        </xdr:cNvSpPr>
      </xdr:nvSpPr>
      <xdr:spPr bwMode="auto">
        <a:xfrm>
          <a:off x="1981200" y="42652950"/>
          <a:ext cx="0" cy="228600"/>
        </a:xfrm>
        <a:prstGeom prst="rect">
          <a:avLst/>
        </a:prstGeom>
        <a:noFill/>
        <a:ln w="9525">
          <a:noFill/>
          <a:miter lim="800000"/>
          <a:headEnd/>
          <a:tailEnd/>
        </a:ln>
      </xdr:spPr>
    </xdr:sp>
    <xdr:clientData/>
  </xdr:twoCellAnchor>
  <xdr:twoCellAnchor editAs="oneCell">
    <xdr:from>
      <xdr:col>1</xdr:col>
      <xdr:colOff>1514475</xdr:colOff>
      <xdr:row>119</xdr:row>
      <xdr:rowOff>0</xdr:rowOff>
    </xdr:from>
    <xdr:to>
      <xdr:col>1</xdr:col>
      <xdr:colOff>1514475</xdr:colOff>
      <xdr:row>120</xdr:row>
      <xdr:rowOff>0</xdr:rowOff>
    </xdr:to>
    <xdr:sp macro="" textlink="">
      <xdr:nvSpPr>
        <xdr:cNvPr id="326" name="Text Box 6"/>
        <xdr:cNvSpPr txBox="1">
          <a:spLocks noChangeArrowheads="1"/>
        </xdr:cNvSpPr>
      </xdr:nvSpPr>
      <xdr:spPr bwMode="auto">
        <a:xfrm>
          <a:off x="1981200" y="42652950"/>
          <a:ext cx="0" cy="228600"/>
        </a:xfrm>
        <a:prstGeom prst="rect">
          <a:avLst/>
        </a:prstGeom>
        <a:noFill/>
        <a:ln w="9525">
          <a:noFill/>
          <a:miter lim="800000"/>
          <a:headEnd/>
          <a:tailEnd/>
        </a:ln>
      </xdr:spPr>
    </xdr:sp>
    <xdr:clientData/>
  </xdr:twoCellAnchor>
  <xdr:twoCellAnchor editAs="oneCell">
    <xdr:from>
      <xdr:col>1</xdr:col>
      <xdr:colOff>1514475</xdr:colOff>
      <xdr:row>119</xdr:row>
      <xdr:rowOff>0</xdr:rowOff>
    </xdr:from>
    <xdr:to>
      <xdr:col>1</xdr:col>
      <xdr:colOff>1514475</xdr:colOff>
      <xdr:row>120</xdr:row>
      <xdr:rowOff>0</xdr:rowOff>
    </xdr:to>
    <xdr:sp macro="" textlink="">
      <xdr:nvSpPr>
        <xdr:cNvPr id="327" name="Text Box 7"/>
        <xdr:cNvSpPr txBox="1">
          <a:spLocks noChangeArrowheads="1"/>
        </xdr:cNvSpPr>
      </xdr:nvSpPr>
      <xdr:spPr bwMode="auto">
        <a:xfrm>
          <a:off x="1981200" y="42652950"/>
          <a:ext cx="0" cy="228600"/>
        </a:xfrm>
        <a:prstGeom prst="rect">
          <a:avLst/>
        </a:prstGeom>
        <a:noFill/>
        <a:ln w="9525">
          <a:noFill/>
          <a:miter lim="800000"/>
          <a:headEnd/>
          <a:tailEnd/>
        </a:ln>
      </xdr:spPr>
    </xdr:sp>
    <xdr:clientData/>
  </xdr:twoCellAnchor>
  <xdr:twoCellAnchor editAs="oneCell">
    <xdr:from>
      <xdr:col>1</xdr:col>
      <xdr:colOff>1514475</xdr:colOff>
      <xdr:row>119</xdr:row>
      <xdr:rowOff>0</xdr:rowOff>
    </xdr:from>
    <xdr:to>
      <xdr:col>1</xdr:col>
      <xdr:colOff>1514475</xdr:colOff>
      <xdr:row>120</xdr:row>
      <xdr:rowOff>0</xdr:rowOff>
    </xdr:to>
    <xdr:sp macro="" textlink="">
      <xdr:nvSpPr>
        <xdr:cNvPr id="328" name="Text Box 8"/>
        <xdr:cNvSpPr txBox="1">
          <a:spLocks noChangeArrowheads="1"/>
        </xdr:cNvSpPr>
      </xdr:nvSpPr>
      <xdr:spPr bwMode="auto">
        <a:xfrm>
          <a:off x="1981200" y="42652950"/>
          <a:ext cx="0" cy="228600"/>
        </a:xfrm>
        <a:prstGeom prst="rect">
          <a:avLst/>
        </a:prstGeom>
        <a:noFill/>
        <a:ln w="9525">
          <a:noFill/>
          <a:miter lim="800000"/>
          <a:headEnd/>
          <a:tailEnd/>
        </a:ln>
      </xdr:spPr>
    </xdr:sp>
    <xdr:clientData/>
  </xdr:twoCellAnchor>
  <xdr:twoCellAnchor editAs="oneCell">
    <xdr:from>
      <xdr:col>1</xdr:col>
      <xdr:colOff>1514475</xdr:colOff>
      <xdr:row>119</xdr:row>
      <xdr:rowOff>0</xdr:rowOff>
    </xdr:from>
    <xdr:to>
      <xdr:col>1</xdr:col>
      <xdr:colOff>1514475</xdr:colOff>
      <xdr:row>120</xdr:row>
      <xdr:rowOff>0</xdr:rowOff>
    </xdr:to>
    <xdr:sp macro="" textlink="">
      <xdr:nvSpPr>
        <xdr:cNvPr id="329" name="Text Box 4"/>
        <xdr:cNvSpPr txBox="1">
          <a:spLocks noChangeArrowheads="1"/>
        </xdr:cNvSpPr>
      </xdr:nvSpPr>
      <xdr:spPr bwMode="auto">
        <a:xfrm>
          <a:off x="1981200" y="42652950"/>
          <a:ext cx="0" cy="228600"/>
        </a:xfrm>
        <a:prstGeom prst="rect">
          <a:avLst/>
        </a:prstGeom>
        <a:noFill/>
        <a:ln w="9525">
          <a:noFill/>
          <a:miter lim="800000"/>
          <a:headEnd/>
          <a:tailEnd/>
        </a:ln>
      </xdr:spPr>
    </xdr:sp>
    <xdr:clientData/>
  </xdr:twoCellAnchor>
  <xdr:twoCellAnchor editAs="oneCell">
    <xdr:from>
      <xdr:col>1</xdr:col>
      <xdr:colOff>1514475</xdr:colOff>
      <xdr:row>119</xdr:row>
      <xdr:rowOff>0</xdr:rowOff>
    </xdr:from>
    <xdr:to>
      <xdr:col>1</xdr:col>
      <xdr:colOff>1514475</xdr:colOff>
      <xdr:row>120</xdr:row>
      <xdr:rowOff>0</xdr:rowOff>
    </xdr:to>
    <xdr:sp macro="" textlink="">
      <xdr:nvSpPr>
        <xdr:cNvPr id="330" name="Text Box 5"/>
        <xdr:cNvSpPr txBox="1">
          <a:spLocks noChangeArrowheads="1"/>
        </xdr:cNvSpPr>
      </xdr:nvSpPr>
      <xdr:spPr bwMode="auto">
        <a:xfrm>
          <a:off x="1981200" y="42652950"/>
          <a:ext cx="0" cy="228600"/>
        </a:xfrm>
        <a:prstGeom prst="rect">
          <a:avLst/>
        </a:prstGeom>
        <a:noFill/>
        <a:ln w="9525">
          <a:noFill/>
          <a:miter lim="800000"/>
          <a:headEnd/>
          <a:tailEnd/>
        </a:ln>
      </xdr:spPr>
    </xdr:sp>
    <xdr:clientData/>
  </xdr:twoCellAnchor>
  <xdr:twoCellAnchor editAs="oneCell">
    <xdr:from>
      <xdr:col>1</xdr:col>
      <xdr:colOff>1514475</xdr:colOff>
      <xdr:row>119</xdr:row>
      <xdr:rowOff>0</xdr:rowOff>
    </xdr:from>
    <xdr:to>
      <xdr:col>1</xdr:col>
      <xdr:colOff>1514475</xdr:colOff>
      <xdr:row>120</xdr:row>
      <xdr:rowOff>0</xdr:rowOff>
    </xdr:to>
    <xdr:sp macro="" textlink="">
      <xdr:nvSpPr>
        <xdr:cNvPr id="331" name="Text Box 6"/>
        <xdr:cNvSpPr txBox="1">
          <a:spLocks noChangeArrowheads="1"/>
        </xdr:cNvSpPr>
      </xdr:nvSpPr>
      <xdr:spPr bwMode="auto">
        <a:xfrm>
          <a:off x="1981200" y="42652950"/>
          <a:ext cx="0" cy="228600"/>
        </a:xfrm>
        <a:prstGeom prst="rect">
          <a:avLst/>
        </a:prstGeom>
        <a:noFill/>
        <a:ln w="9525">
          <a:noFill/>
          <a:miter lim="800000"/>
          <a:headEnd/>
          <a:tailEnd/>
        </a:ln>
      </xdr:spPr>
    </xdr:sp>
    <xdr:clientData/>
  </xdr:twoCellAnchor>
  <xdr:twoCellAnchor editAs="oneCell">
    <xdr:from>
      <xdr:col>1</xdr:col>
      <xdr:colOff>1514475</xdr:colOff>
      <xdr:row>207</xdr:row>
      <xdr:rowOff>0</xdr:rowOff>
    </xdr:from>
    <xdr:to>
      <xdr:col>1</xdr:col>
      <xdr:colOff>1514475</xdr:colOff>
      <xdr:row>208</xdr:row>
      <xdr:rowOff>0</xdr:rowOff>
    </xdr:to>
    <xdr:sp macro="" textlink="">
      <xdr:nvSpPr>
        <xdr:cNvPr id="332" name="Text Box 7"/>
        <xdr:cNvSpPr txBox="1">
          <a:spLocks noChangeArrowheads="1"/>
        </xdr:cNvSpPr>
      </xdr:nvSpPr>
      <xdr:spPr bwMode="auto">
        <a:xfrm>
          <a:off x="1981200" y="87944325"/>
          <a:ext cx="0" cy="228600"/>
        </a:xfrm>
        <a:prstGeom prst="rect">
          <a:avLst/>
        </a:prstGeom>
        <a:noFill/>
        <a:ln w="9525">
          <a:noFill/>
          <a:miter lim="800000"/>
          <a:headEnd/>
          <a:tailEnd/>
        </a:ln>
      </xdr:spPr>
    </xdr:sp>
    <xdr:clientData/>
  </xdr:twoCellAnchor>
  <xdr:twoCellAnchor editAs="oneCell">
    <xdr:from>
      <xdr:col>1</xdr:col>
      <xdr:colOff>1514475</xdr:colOff>
      <xdr:row>207</xdr:row>
      <xdr:rowOff>0</xdr:rowOff>
    </xdr:from>
    <xdr:to>
      <xdr:col>1</xdr:col>
      <xdr:colOff>1514475</xdr:colOff>
      <xdr:row>208</xdr:row>
      <xdr:rowOff>0</xdr:rowOff>
    </xdr:to>
    <xdr:sp macro="" textlink="">
      <xdr:nvSpPr>
        <xdr:cNvPr id="333" name="Text Box 8"/>
        <xdr:cNvSpPr txBox="1">
          <a:spLocks noChangeArrowheads="1"/>
        </xdr:cNvSpPr>
      </xdr:nvSpPr>
      <xdr:spPr bwMode="auto">
        <a:xfrm>
          <a:off x="1981200" y="87944325"/>
          <a:ext cx="0" cy="228600"/>
        </a:xfrm>
        <a:prstGeom prst="rect">
          <a:avLst/>
        </a:prstGeom>
        <a:noFill/>
        <a:ln w="9525">
          <a:noFill/>
          <a:miter lim="800000"/>
          <a:headEnd/>
          <a:tailEnd/>
        </a:ln>
      </xdr:spPr>
    </xdr:sp>
    <xdr:clientData/>
  </xdr:twoCellAnchor>
  <xdr:twoCellAnchor editAs="oneCell">
    <xdr:from>
      <xdr:col>1</xdr:col>
      <xdr:colOff>1514475</xdr:colOff>
      <xdr:row>207</xdr:row>
      <xdr:rowOff>0</xdr:rowOff>
    </xdr:from>
    <xdr:to>
      <xdr:col>1</xdr:col>
      <xdr:colOff>1514475</xdr:colOff>
      <xdr:row>208</xdr:row>
      <xdr:rowOff>0</xdr:rowOff>
    </xdr:to>
    <xdr:sp macro="" textlink="">
      <xdr:nvSpPr>
        <xdr:cNvPr id="334" name="Text Box 4"/>
        <xdr:cNvSpPr txBox="1">
          <a:spLocks noChangeArrowheads="1"/>
        </xdr:cNvSpPr>
      </xdr:nvSpPr>
      <xdr:spPr bwMode="auto">
        <a:xfrm>
          <a:off x="1981200" y="87944325"/>
          <a:ext cx="0" cy="228600"/>
        </a:xfrm>
        <a:prstGeom prst="rect">
          <a:avLst/>
        </a:prstGeom>
        <a:noFill/>
        <a:ln w="9525">
          <a:noFill/>
          <a:miter lim="800000"/>
          <a:headEnd/>
          <a:tailEnd/>
        </a:ln>
      </xdr:spPr>
    </xdr:sp>
    <xdr:clientData/>
  </xdr:twoCellAnchor>
  <xdr:twoCellAnchor editAs="oneCell">
    <xdr:from>
      <xdr:col>1</xdr:col>
      <xdr:colOff>1514475</xdr:colOff>
      <xdr:row>207</xdr:row>
      <xdr:rowOff>0</xdr:rowOff>
    </xdr:from>
    <xdr:to>
      <xdr:col>1</xdr:col>
      <xdr:colOff>1514475</xdr:colOff>
      <xdr:row>208</xdr:row>
      <xdr:rowOff>0</xdr:rowOff>
    </xdr:to>
    <xdr:sp macro="" textlink="">
      <xdr:nvSpPr>
        <xdr:cNvPr id="335" name="Text Box 5"/>
        <xdr:cNvSpPr txBox="1">
          <a:spLocks noChangeArrowheads="1"/>
        </xdr:cNvSpPr>
      </xdr:nvSpPr>
      <xdr:spPr bwMode="auto">
        <a:xfrm>
          <a:off x="1981200" y="87944325"/>
          <a:ext cx="0" cy="228600"/>
        </a:xfrm>
        <a:prstGeom prst="rect">
          <a:avLst/>
        </a:prstGeom>
        <a:noFill/>
        <a:ln w="9525">
          <a:noFill/>
          <a:miter lim="800000"/>
          <a:headEnd/>
          <a:tailEnd/>
        </a:ln>
      </xdr:spPr>
    </xdr:sp>
    <xdr:clientData/>
  </xdr:twoCellAnchor>
  <xdr:twoCellAnchor editAs="oneCell">
    <xdr:from>
      <xdr:col>1</xdr:col>
      <xdr:colOff>1514475</xdr:colOff>
      <xdr:row>207</xdr:row>
      <xdr:rowOff>0</xdr:rowOff>
    </xdr:from>
    <xdr:to>
      <xdr:col>1</xdr:col>
      <xdr:colOff>1514475</xdr:colOff>
      <xdr:row>208</xdr:row>
      <xdr:rowOff>0</xdr:rowOff>
    </xdr:to>
    <xdr:sp macro="" textlink="">
      <xdr:nvSpPr>
        <xdr:cNvPr id="336" name="Text Box 6"/>
        <xdr:cNvSpPr txBox="1">
          <a:spLocks noChangeArrowheads="1"/>
        </xdr:cNvSpPr>
      </xdr:nvSpPr>
      <xdr:spPr bwMode="auto">
        <a:xfrm>
          <a:off x="1981200" y="87944325"/>
          <a:ext cx="0" cy="228600"/>
        </a:xfrm>
        <a:prstGeom prst="rect">
          <a:avLst/>
        </a:prstGeom>
        <a:noFill/>
        <a:ln w="9525">
          <a:noFill/>
          <a:miter lim="800000"/>
          <a:headEnd/>
          <a:tailEnd/>
        </a:ln>
      </xdr:spPr>
    </xdr:sp>
    <xdr:clientData/>
  </xdr:twoCellAnchor>
  <xdr:twoCellAnchor editAs="oneCell">
    <xdr:from>
      <xdr:col>1</xdr:col>
      <xdr:colOff>1514475</xdr:colOff>
      <xdr:row>207</xdr:row>
      <xdr:rowOff>0</xdr:rowOff>
    </xdr:from>
    <xdr:to>
      <xdr:col>1</xdr:col>
      <xdr:colOff>1514475</xdr:colOff>
      <xdr:row>208</xdr:row>
      <xdr:rowOff>0</xdr:rowOff>
    </xdr:to>
    <xdr:sp macro="" textlink="">
      <xdr:nvSpPr>
        <xdr:cNvPr id="337" name="Text Box 7"/>
        <xdr:cNvSpPr txBox="1">
          <a:spLocks noChangeArrowheads="1"/>
        </xdr:cNvSpPr>
      </xdr:nvSpPr>
      <xdr:spPr bwMode="auto">
        <a:xfrm>
          <a:off x="1981200" y="87944325"/>
          <a:ext cx="0" cy="228600"/>
        </a:xfrm>
        <a:prstGeom prst="rect">
          <a:avLst/>
        </a:prstGeom>
        <a:noFill/>
        <a:ln w="9525">
          <a:noFill/>
          <a:miter lim="800000"/>
          <a:headEnd/>
          <a:tailEnd/>
        </a:ln>
      </xdr:spPr>
    </xdr:sp>
    <xdr:clientData/>
  </xdr:twoCellAnchor>
  <xdr:twoCellAnchor editAs="oneCell">
    <xdr:from>
      <xdr:col>1</xdr:col>
      <xdr:colOff>1514475</xdr:colOff>
      <xdr:row>207</xdr:row>
      <xdr:rowOff>0</xdr:rowOff>
    </xdr:from>
    <xdr:to>
      <xdr:col>1</xdr:col>
      <xdr:colOff>1514475</xdr:colOff>
      <xdr:row>208</xdr:row>
      <xdr:rowOff>0</xdr:rowOff>
    </xdr:to>
    <xdr:sp macro="" textlink="">
      <xdr:nvSpPr>
        <xdr:cNvPr id="338" name="Text Box 8"/>
        <xdr:cNvSpPr txBox="1">
          <a:spLocks noChangeArrowheads="1"/>
        </xdr:cNvSpPr>
      </xdr:nvSpPr>
      <xdr:spPr bwMode="auto">
        <a:xfrm>
          <a:off x="1981200" y="87944325"/>
          <a:ext cx="0" cy="228600"/>
        </a:xfrm>
        <a:prstGeom prst="rect">
          <a:avLst/>
        </a:prstGeom>
        <a:noFill/>
        <a:ln w="9525">
          <a:noFill/>
          <a:miter lim="800000"/>
          <a:headEnd/>
          <a:tailEnd/>
        </a:ln>
      </xdr:spPr>
    </xdr:sp>
    <xdr:clientData/>
  </xdr:twoCellAnchor>
  <xdr:twoCellAnchor editAs="oneCell">
    <xdr:from>
      <xdr:col>1</xdr:col>
      <xdr:colOff>1514475</xdr:colOff>
      <xdr:row>207</xdr:row>
      <xdr:rowOff>0</xdr:rowOff>
    </xdr:from>
    <xdr:to>
      <xdr:col>1</xdr:col>
      <xdr:colOff>1514475</xdr:colOff>
      <xdr:row>208</xdr:row>
      <xdr:rowOff>0</xdr:rowOff>
    </xdr:to>
    <xdr:sp macro="" textlink="">
      <xdr:nvSpPr>
        <xdr:cNvPr id="339" name="Text Box 4"/>
        <xdr:cNvSpPr txBox="1">
          <a:spLocks noChangeArrowheads="1"/>
        </xdr:cNvSpPr>
      </xdr:nvSpPr>
      <xdr:spPr bwMode="auto">
        <a:xfrm>
          <a:off x="1981200" y="87944325"/>
          <a:ext cx="0" cy="228600"/>
        </a:xfrm>
        <a:prstGeom prst="rect">
          <a:avLst/>
        </a:prstGeom>
        <a:noFill/>
        <a:ln w="9525">
          <a:noFill/>
          <a:miter lim="800000"/>
          <a:headEnd/>
          <a:tailEnd/>
        </a:ln>
      </xdr:spPr>
    </xdr:sp>
    <xdr:clientData/>
  </xdr:twoCellAnchor>
  <xdr:twoCellAnchor editAs="oneCell">
    <xdr:from>
      <xdr:col>1</xdr:col>
      <xdr:colOff>1514475</xdr:colOff>
      <xdr:row>207</xdr:row>
      <xdr:rowOff>0</xdr:rowOff>
    </xdr:from>
    <xdr:to>
      <xdr:col>1</xdr:col>
      <xdr:colOff>1514475</xdr:colOff>
      <xdr:row>208</xdr:row>
      <xdr:rowOff>0</xdr:rowOff>
    </xdr:to>
    <xdr:sp macro="" textlink="">
      <xdr:nvSpPr>
        <xdr:cNvPr id="340" name="Text Box 5"/>
        <xdr:cNvSpPr txBox="1">
          <a:spLocks noChangeArrowheads="1"/>
        </xdr:cNvSpPr>
      </xdr:nvSpPr>
      <xdr:spPr bwMode="auto">
        <a:xfrm>
          <a:off x="1981200" y="87944325"/>
          <a:ext cx="0" cy="228600"/>
        </a:xfrm>
        <a:prstGeom prst="rect">
          <a:avLst/>
        </a:prstGeom>
        <a:noFill/>
        <a:ln w="9525">
          <a:noFill/>
          <a:miter lim="800000"/>
          <a:headEnd/>
          <a:tailEnd/>
        </a:ln>
      </xdr:spPr>
    </xdr:sp>
    <xdr:clientData/>
  </xdr:twoCellAnchor>
  <xdr:twoCellAnchor editAs="oneCell">
    <xdr:from>
      <xdr:col>1</xdr:col>
      <xdr:colOff>1514475</xdr:colOff>
      <xdr:row>207</xdr:row>
      <xdr:rowOff>0</xdr:rowOff>
    </xdr:from>
    <xdr:to>
      <xdr:col>1</xdr:col>
      <xdr:colOff>1514475</xdr:colOff>
      <xdr:row>208</xdr:row>
      <xdr:rowOff>0</xdr:rowOff>
    </xdr:to>
    <xdr:sp macro="" textlink="">
      <xdr:nvSpPr>
        <xdr:cNvPr id="341" name="Text Box 6"/>
        <xdr:cNvSpPr txBox="1">
          <a:spLocks noChangeArrowheads="1"/>
        </xdr:cNvSpPr>
      </xdr:nvSpPr>
      <xdr:spPr bwMode="auto">
        <a:xfrm>
          <a:off x="1981200" y="87944325"/>
          <a:ext cx="0" cy="228600"/>
        </a:xfrm>
        <a:prstGeom prst="rect">
          <a:avLst/>
        </a:prstGeom>
        <a:noFill/>
        <a:ln w="9525">
          <a:noFill/>
          <a:miter lim="800000"/>
          <a:headEnd/>
          <a:tailEnd/>
        </a:ln>
      </xdr:spPr>
    </xdr:sp>
    <xdr:clientData/>
  </xdr:twoCellAnchor>
  <xdr:twoCellAnchor editAs="oneCell">
    <xdr:from>
      <xdr:col>1</xdr:col>
      <xdr:colOff>1514475</xdr:colOff>
      <xdr:row>207</xdr:row>
      <xdr:rowOff>0</xdr:rowOff>
    </xdr:from>
    <xdr:to>
      <xdr:col>1</xdr:col>
      <xdr:colOff>1514475</xdr:colOff>
      <xdr:row>208</xdr:row>
      <xdr:rowOff>0</xdr:rowOff>
    </xdr:to>
    <xdr:sp macro="" textlink="">
      <xdr:nvSpPr>
        <xdr:cNvPr id="342" name="Text Box 7"/>
        <xdr:cNvSpPr txBox="1">
          <a:spLocks noChangeArrowheads="1"/>
        </xdr:cNvSpPr>
      </xdr:nvSpPr>
      <xdr:spPr bwMode="auto">
        <a:xfrm>
          <a:off x="1981200" y="87944325"/>
          <a:ext cx="0" cy="228600"/>
        </a:xfrm>
        <a:prstGeom prst="rect">
          <a:avLst/>
        </a:prstGeom>
        <a:noFill/>
        <a:ln w="9525">
          <a:noFill/>
          <a:miter lim="800000"/>
          <a:headEnd/>
          <a:tailEnd/>
        </a:ln>
      </xdr:spPr>
    </xdr:sp>
    <xdr:clientData/>
  </xdr:twoCellAnchor>
  <xdr:twoCellAnchor editAs="oneCell">
    <xdr:from>
      <xdr:col>1</xdr:col>
      <xdr:colOff>1514475</xdr:colOff>
      <xdr:row>207</xdr:row>
      <xdr:rowOff>0</xdr:rowOff>
    </xdr:from>
    <xdr:to>
      <xdr:col>1</xdr:col>
      <xdr:colOff>1514475</xdr:colOff>
      <xdr:row>208</xdr:row>
      <xdr:rowOff>0</xdr:rowOff>
    </xdr:to>
    <xdr:sp macro="" textlink="">
      <xdr:nvSpPr>
        <xdr:cNvPr id="343" name="Text Box 8"/>
        <xdr:cNvSpPr txBox="1">
          <a:spLocks noChangeArrowheads="1"/>
        </xdr:cNvSpPr>
      </xdr:nvSpPr>
      <xdr:spPr bwMode="auto">
        <a:xfrm>
          <a:off x="1981200" y="87944325"/>
          <a:ext cx="0" cy="228600"/>
        </a:xfrm>
        <a:prstGeom prst="rect">
          <a:avLst/>
        </a:prstGeom>
        <a:noFill/>
        <a:ln w="9525">
          <a:noFill/>
          <a:miter lim="800000"/>
          <a:headEnd/>
          <a:tailEnd/>
        </a:ln>
      </xdr:spPr>
    </xdr:sp>
    <xdr:clientData/>
  </xdr:twoCellAnchor>
  <xdr:twoCellAnchor editAs="oneCell">
    <xdr:from>
      <xdr:col>1</xdr:col>
      <xdr:colOff>1514475</xdr:colOff>
      <xdr:row>207</xdr:row>
      <xdr:rowOff>0</xdr:rowOff>
    </xdr:from>
    <xdr:to>
      <xdr:col>1</xdr:col>
      <xdr:colOff>1514475</xdr:colOff>
      <xdr:row>208</xdr:row>
      <xdr:rowOff>0</xdr:rowOff>
    </xdr:to>
    <xdr:sp macro="" textlink="">
      <xdr:nvSpPr>
        <xdr:cNvPr id="344" name="Text Box 4"/>
        <xdr:cNvSpPr txBox="1">
          <a:spLocks noChangeArrowheads="1"/>
        </xdr:cNvSpPr>
      </xdr:nvSpPr>
      <xdr:spPr bwMode="auto">
        <a:xfrm>
          <a:off x="1981200" y="87944325"/>
          <a:ext cx="0" cy="228600"/>
        </a:xfrm>
        <a:prstGeom prst="rect">
          <a:avLst/>
        </a:prstGeom>
        <a:noFill/>
        <a:ln w="9525">
          <a:noFill/>
          <a:miter lim="800000"/>
          <a:headEnd/>
          <a:tailEnd/>
        </a:ln>
      </xdr:spPr>
    </xdr:sp>
    <xdr:clientData/>
  </xdr:twoCellAnchor>
  <xdr:twoCellAnchor editAs="oneCell">
    <xdr:from>
      <xdr:col>1</xdr:col>
      <xdr:colOff>1514475</xdr:colOff>
      <xdr:row>207</xdr:row>
      <xdr:rowOff>0</xdr:rowOff>
    </xdr:from>
    <xdr:to>
      <xdr:col>1</xdr:col>
      <xdr:colOff>1514475</xdr:colOff>
      <xdr:row>208</xdr:row>
      <xdr:rowOff>0</xdr:rowOff>
    </xdr:to>
    <xdr:sp macro="" textlink="">
      <xdr:nvSpPr>
        <xdr:cNvPr id="345" name="Text Box 5"/>
        <xdr:cNvSpPr txBox="1">
          <a:spLocks noChangeArrowheads="1"/>
        </xdr:cNvSpPr>
      </xdr:nvSpPr>
      <xdr:spPr bwMode="auto">
        <a:xfrm>
          <a:off x="1981200" y="87944325"/>
          <a:ext cx="0" cy="228600"/>
        </a:xfrm>
        <a:prstGeom prst="rect">
          <a:avLst/>
        </a:prstGeom>
        <a:noFill/>
        <a:ln w="9525">
          <a:noFill/>
          <a:miter lim="800000"/>
          <a:headEnd/>
          <a:tailEnd/>
        </a:ln>
      </xdr:spPr>
    </xdr:sp>
    <xdr:clientData/>
  </xdr:twoCellAnchor>
  <xdr:twoCellAnchor editAs="oneCell">
    <xdr:from>
      <xdr:col>1</xdr:col>
      <xdr:colOff>1514475</xdr:colOff>
      <xdr:row>207</xdr:row>
      <xdr:rowOff>0</xdr:rowOff>
    </xdr:from>
    <xdr:to>
      <xdr:col>1</xdr:col>
      <xdr:colOff>1514475</xdr:colOff>
      <xdr:row>208</xdr:row>
      <xdr:rowOff>0</xdr:rowOff>
    </xdr:to>
    <xdr:sp macro="" textlink="">
      <xdr:nvSpPr>
        <xdr:cNvPr id="346" name="Text Box 6"/>
        <xdr:cNvSpPr txBox="1">
          <a:spLocks noChangeArrowheads="1"/>
        </xdr:cNvSpPr>
      </xdr:nvSpPr>
      <xdr:spPr bwMode="auto">
        <a:xfrm>
          <a:off x="1981200" y="87944325"/>
          <a:ext cx="0" cy="228600"/>
        </a:xfrm>
        <a:prstGeom prst="rect">
          <a:avLst/>
        </a:prstGeom>
        <a:noFill/>
        <a:ln w="9525">
          <a:noFill/>
          <a:miter lim="800000"/>
          <a:headEnd/>
          <a:tailEnd/>
        </a:ln>
      </xdr:spPr>
    </xdr:sp>
    <xdr:clientData/>
  </xdr:twoCellAnchor>
  <xdr:twoCellAnchor editAs="oneCell">
    <xdr:from>
      <xdr:col>1</xdr:col>
      <xdr:colOff>1514475</xdr:colOff>
      <xdr:row>207</xdr:row>
      <xdr:rowOff>0</xdr:rowOff>
    </xdr:from>
    <xdr:to>
      <xdr:col>1</xdr:col>
      <xdr:colOff>1514475</xdr:colOff>
      <xdr:row>208</xdr:row>
      <xdr:rowOff>0</xdr:rowOff>
    </xdr:to>
    <xdr:sp macro="" textlink="">
      <xdr:nvSpPr>
        <xdr:cNvPr id="347" name="Text Box 7"/>
        <xdr:cNvSpPr txBox="1">
          <a:spLocks noChangeArrowheads="1"/>
        </xdr:cNvSpPr>
      </xdr:nvSpPr>
      <xdr:spPr bwMode="auto">
        <a:xfrm>
          <a:off x="1981200" y="87944325"/>
          <a:ext cx="0" cy="228600"/>
        </a:xfrm>
        <a:prstGeom prst="rect">
          <a:avLst/>
        </a:prstGeom>
        <a:noFill/>
        <a:ln w="9525">
          <a:noFill/>
          <a:miter lim="800000"/>
          <a:headEnd/>
          <a:tailEnd/>
        </a:ln>
      </xdr:spPr>
    </xdr:sp>
    <xdr:clientData/>
  </xdr:twoCellAnchor>
  <xdr:twoCellAnchor editAs="oneCell">
    <xdr:from>
      <xdr:col>1</xdr:col>
      <xdr:colOff>1514475</xdr:colOff>
      <xdr:row>207</xdr:row>
      <xdr:rowOff>0</xdr:rowOff>
    </xdr:from>
    <xdr:to>
      <xdr:col>1</xdr:col>
      <xdr:colOff>1514475</xdr:colOff>
      <xdr:row>208</xdr:row>
      <xdr:rowOff>0</xdr:rowOff>
    </xdr:to>
    <xdr:sp macro="" textlink="">
      <xdr:nvSpPr>
        <xdr:cNvPr id="348" name="Text Box 8"/>
        <xdr:cNvSpPr txBox="1">
          <a:spLocks noChangeArrowheads="1"/>
        </xdr:cNvSpPr>
      </xdr:nvSpPr>
      <xdr:spPr bwMode="auto">
        <a:xfrm>
          <a:off x="1981200" y="87944325"/>
          <a:ext cx="0" cy="228600"/>
        </a:xfrm>
        <a:prstGeom prst="rect">
          <a:avLst/>
        </a:prstGeom>
        <a:noFill/>
        <a:ln w="9525">
          <a:noFill/>
          <a:miter lim="800000"/>
          <a:headEnd/>
          <a:tailEnd/>
        </a:ln>
      </xdr:spPr>
    </xdr:sp>
    <xdr:clientData/>
  </xdr:twoCellAnchor>
  <xdr:twoCellAnchor editAs="oneCell">
    <xdr:from>
      <xdr:col>1</xdr:col>
      <xdr:colOff>1514475</xdr:colOff>
      <xdr:row>207</xdr:row>
      <xdr:rowOff>0</xdr:rowOff>
    </xdr:from>
    <xdr:to>
      <xdr:col>1</xdr:col>
      <xdr:colOff>1514475</xdr:colOff>
      <xdr:row>208</xdr:row>
      <xdr:rowOff>0</xdr:rowOff>
    </xdr:to>
    <xdr:sp macro="" textlink="">
      <xdr:nvSpPr>
        <xdr:cNvPr id="349" name="Text Box 4"/>
        <xdr:cNvSpPr txBox="1">
          <a:spLocks noChangeArrowheads="1"/>
        </xdr:cNvSpPr>
      </xdr:nvSpPr>
      <xdr:spPr bwMode="auto">
        <a:xfrm>
          <a:off x="1981200" y="87944325"/>
          <a:ext cx="0" cy="228600"/>
        </a:xfrm>
        <a:prstGeom prst="rect">
          <a:avLst/>
        </a:prstGeom>
        <a:noFill/>
        <a:ln w="9525">
          <a:noFill/>
          <a:miter lim="800000"/>
          <a:headEnd/>
          <a:tailEnd/>
        </a:ln>
      </xdr:spPr>
    </xdr:sp>
    <xdr:clientData/>
  </xdr:twoCellAnchor>
  <xdr:twoCellAnchor editAs="oneCell">
    <xdr:from>
      <xdr:col>1</xdr:col>
      <xdr:colOff>1514475</xdr:colOff>
      <xdr:row>207</xdr:row>
      <xdr:rowOff>0</xdr:rowOff>
    </xdr:from>
    <xdr:to>
      <xdr:col>1</xdr:col>
      <xdr:colOff>1514475</xdr:colOff>
      <xdr:row>208</xdr:row>
      <xdr:rowOff>0</xdr:rowOff>
    </xdr:to>
    <xdr:sp macro="" textlink="">
      <xdr:nvSpPr>
        <xdr:cNvPr id="350" name="Text Box 5"/>
        <xdr:cNvSpPr txBox="1">
          <a:spLocks noChangeArrowheads="1"/>
        </xdr:cNvSpPr>
      </xdr:nvSpPr>
      <xdr:spPr bwMode="auto">
        <a:xfrm>
          <a:off x="1981200" y="87944325"/>
          <a:ext cx="0" cy="228600"/>
        </a:xfrm>
        <a:prstGeom prst="rect">
          <a:avLst/>
        </a:prstGeom>
        <a:noFill/>
        <a:ln w="9525">
          <a:noFill/>
          <a:miter lim="800000"/>
          <a:headEnd/>
          <a:tailEnd/>
        </a:ln>
      </xdr:spPr>
    </xdr:sp>
    <xdr:clientData/>
  </xdr:twoCellAnchor>
  <xdr:twoCellAnchor editAs="oneCell">
    <xdr:from>
      <xdr:col>1</xdr:col>
      <xdr:colOff>1514475</xdr:colOff>
      <xdr:row>207</xdr:row>
      <xdr:rowOff>0</xdr:rowOff>
    </xdr:from>
    <xdr:to>
      <xdr:col>1</xdr:col>
      <xdr:colOff>1514475</xdr:colOff>
      <xdr:row>208</xdr:row>
      <xdr:rowOff>0</xdr:rowOff>
    </xdr:to>
    <xdr:sp macro="" textlink="">
      <xdr:nvSpPr>
        <xdr:cNvPr id="351" name="Text Box 6"/>
        <xdr:cNvSpPr txBox="1">
          <a:spLocks noChangeArrowheads="1"/>
        </xdr:cNvSpPr>
      </xdr:nvSpPr>
      <xdr:spPr bwMode="auto">
        <a:xfrm>
          <a:off x="1981200" y="87944325"/>
          <a:ext cx="0" cy="228600"/>
        </a:xfrm>
        <a:prstGeom prst="rect">
          <a:avLst/>
        </a:prstGeom>
        <a:noFill/>
        <a:ln w="9525">
          <a:noFill/>
          <a:miter lim="800000"/>
          <a:headEnd/>
          <a:tailEnd/>
        </a:ln>
      </xdr:spPr>
    </xdr:sp>
    <xdr:clientData/>
  </xdr:twoCellAnchor>
  <xdr:twoCellAnchor editAs="oneCell">
    <xdr:from>
      <xdr:col>1</xdr:col>
      <xdr:colOff>1514475</xdr:colOff>
      <xdr:row>88</xdr:row>
      <xdr:rowOff>0</xdr:rowOff>
    </xdr:from>
    <xdr:to>
      <xdr:col>1</xdr:col>
      <xdr:colOff>1514475</xdr:colOff>
      <xdr:row>89</xdr:row>
      <xdr:rowOff>161925</xdr:rowOff>
    </xdr:to>
    <xdr:sp macro="" textlink="">
      <xdr:nvSpPr>
        <xdr:cNvPr id="352" name="Text Box 7"/>
        <xdr:cNvSpPr txBox="1">
          <a:spLocks noChangeArrowheads="1"/>
        </xdr:cNvSpPr>
      </xdr:nvSpPr>
      <xdr:spPr bwMode="auto">
        <a:xfrm>
          <a:off x="1981200" y="28851225"/>
          <a:ext cx="0" cy="962025"/>
        </a:xfrm>
        <a:prstGeom prst="rect">
          <a:avLst/>
        </a:prstGeom>
        <a:noFill/>
        <a:ln w="9525">
          <a:noFill/>
          <a:miter lim="800000"/>
          <a:headEnd/>
          <a:tailEnd/>
        </a:ln>
      </xdr:spPr>
    </xdr:sp>
    <xdr:clientData/>
  </xdr:twoCellAnchor>
  <xdr:twoCellAnchor editAs="oneCell">
    <xdr:from>
      <xdr:col>1</xdr:col>
      <xdr:colOff>1514475</xdr:colOff>
      <xdr:row>88</xdr:row>
      <xdr:rowOff>0</xdr:rowOff>
    </xdr:from>
    <xdr:to>
      <xdr:col>1</xdr:col>
      <xdr:colOff>1514475</xdr:colOff>
      <xdr:row>89</xdr:row>
      <xdr:rowOff>161925</xdr:rowOff>
    </xdr:to>
    <xdr:sp macro="" textlink="">
      <xdr:nvSpPr>
        <xdr:cNvPr id="353" name="Text Box 8"/>
        <xdr:cNvSpPr txBox="1">
          <a:spLocks noChangeArrowheads="1"/>
        </xdr:cNvSpPr>
      </xdr:nvSpPr>
      <xdr:spPr bwMode="auto">
        <a:xfrm>
          <a:off x="1981200" y="28851225"/>
          <a:ext cx="0" cy="962025"/>
        </a:xfrm>
        <a:prstGeom prst="rect">
          <a:avLst/>
        </a:prstGeom>
        <a:noFill/>
        <a:ln w="9525">
          <a:noFill/>
          <a:miter lim="800000"/>
          <a:headEnd/>
          <a:tailEnd/>
        </a:ln>
      </xdr:spPr>
    </xdr:sp>
    <xdr:clientData/>
  </xdr:twoCellAnchor>
  <xdr:twoCellAnchor editAs="oneCell">
    <xdr:from>
      <xdr:col>1</xdr:col>
      <xdr:colOff>1514475</xdr:colOff>
      <xdr:row>88</xdr:row>
      <xdr:rowOff>0</xdr:rowOff>
    </xdr:from>
    <xdr:to>
      <xdr:col>1</xdr:col>
      <xdr:colOff>1514475</xdr:colOff>
      <xdr:row>89</xdr:row>
      <xdr:rowOff>161925</xdr:rowOff>
    </xdr:to>
    <xdr:sp macro="" textlink="">
      <xdr:nvSpPr>
        <xdr:cNvPr id="354" name="Text Box 4"/>
        <xdr:cNvSpPr txBox="1">
          <a:spLocks noChangeArrowheads="1"/>
        </xdr:cNvSpPr>
      </xdr:nvSpPr>
      <xdr:spPr bwMode="auto">
        <a:xfrm>
          <a:off x="1981200" y="28851225"/>
          <a:ext cx="0" cy="962025"/>
        </a:xfrm>
        <a:prstGeom prst="rect">
          <a:avLst/>
        </a:prstGeom>
        <a:noFill/>
        <a:ln w="9525">
          <a:noFill/>
          <a:miter lim="800000"/>
          <a:headEnd/>
          <a:tailEnd/>
        </a:ln>
      </xdr:spPr>
    </xdr:sp>
    <xdr:clientData/>
  </xdr:twoCellAnchor>
  <xdr:twoCellAnchor editAs="oneCell">
    <xdr:from>
      <xdr:col>1</xdr:col>
      <xdr:colOff>1514475</xdr:colOff>
      <xdr:row>88</xdr:row>
      <xdr:rowOff>0</xdr:rowOff>
    </xdr:from>
    <xdr:to>
      <xdr:col>1</xdr:col>
      <xdr:colOff>1514475</xdr:colOff>
      <xdr:row>89</xdr:row>
      <xdr:rowOff>161925</xdr:rowOff>
    </xdr:to>
    <xdr:sp macro="" textlink="">
      <xdr:nvSpPr>
        <xdr:cNvPr id="355" name="Text Box 5"/>
        <xdr:cNvSpPr txBox="1">
          <a:spLocks noChangeArrowheads="1"/>
        </xdr:cNvSpPr>
      </xdr:nvSpPr>
      <xdr:spPr bwMode="auto">
        <a:xfrm>
          <a:off x="1981200" y="28851225"/>
          <a:ext cx="0" cy="962025"/>
        </a:xfrm>
        <a:prstGeom prst="rect">
          <a:avLst/>
        </a:prstGeom>
        <a:noFill/>
        <a:ln w="9525">
          <a:noFill/>
          <a:miter lim="800000"/>
          <a:headEnd/>
          <a:tailEnd/>
        </a:ln>
      </xdr:spPr>
    </xdr:sp>
    <xdr:clientData/>
  </xdr:twoCellAnchor>
  <xdr:twoCellAnchor editAs="oneCell">
    <xdr:from>
      <xdr:col>1</xdr:col>
      <xdr:colOff>1514475</xdr:colOff>
      <xdr:row>88</xdr:row>
      <xdr:rowOff>0</xdr:rowOff>
    </xdr:from>
    <xdr:to>
      <xdr:col>1</xdr:col>
      <xdr:colOff>1514475</xdr:colOff>
      <xdr:row>89</xdr:row>
      <xdr:rowOff>161925</xdr:rowOff>
    </xdr:to>
    <xdr:sp macro="" textlink="">
      <xdr:nvSpPr>
        <xdr:cNvPr id="356" name="Text Box 6"/>
        <xdr:cNvSpPr txBox="1">
          <a:spLocks noChangeArrowheads="1"/>
        </xdr:cNvSpPr>
      </xdr:nvSpPr>
      <xdr:spPr bwMode="auto">
        <a:xfrm>
          <a:off x="1981200" y="28851225"/>
          <a:ext cx="0" cy="962025"/>
        </a:xfrm>
        <a:prstGeom prst="rect">
          <a:avLst/>
        </a:prstGeom>
        <a:noFill/>
        <a:ln w="9525">
          <a:noFill/>
          <a:miter lim="800000"/>
          <a:headEnd/>
          <a:tailEnd/>
        </a:ln>
      </xdr:spPr>
    </xdr:sp>
    <xdr:clientData/>
  </xdr:twoCellAnchor>
  <xdr:twoCellAnchor editAs="oneCell">
    <xdr:from>
      <xdr:col>1</xdr:col>
      <xdr:colOff>1514475</xdr:colOff>
      <xdr:row>88</xdr:row>
      <xdr:rowOff>0</xdr:rowOff>
    </xdr:from>
    <xdr:to>
      <xdr:col>1</xdr:col>
      <xdr:colOff>1514475</xdr:colOff>
      <xdr:row>89</xdr:row>
      <xdr:rowOff>161925</xdr:rowOff>
    </xdr:to>
    <xdr:sp macro="" textlink="">
      <xdr:nvSpPr>
        <xdr:cNvPr id="357" name="Text Box 7"/>
        <xdr:cNvSpPr txBox="1">
          <a:spLocks noChangeArrowheads="1"/>
        </xdr:cNvSpPr>
      </xdr:nvSpPr>
      <xdr:spPr bwMode="auto">
        <a:xfrm>
          <a:off x="1981200" y="28851225"/>
          <a:ext cx="0" cy="962025"/>
        </a:xfrm>
        <a:prstGeom prst="rect">
          <a:avLst/>
        </a:prstGeom>
        <a:noFill/>
        <a:ln w="9525">
          <a:noFill/>
          <a:miter lim="800000"/>
          <a:headEnd/>
          <a:tailEnd/>
        </a:ln>
      </xdr:spPr>
    </xdr:sp>
    <xdr:clientData/>
  </xdr:twoCellAnchor>
  <xdr:twoCellAnchor editAs="oneCell">
    <xdr:from>
      <xdr:col>1</xdr:col>
      <xdr:colOff>1514475</xdr:colOff>
      <xdr:row>88</xdr:row>
      <xdr:rowOff>0</xdr:rowOff>
    </xdr:from>
    <xdr:to>
      <xdr:col>1</xdr:col>
      <xdr:colOff>1514475</xdr:colOff>
      <xdr:row>89</xdr:row>
      <xdr:rowOff>161925</xdr:rowOff>
    </xdr:to>
    <xdr:sp macro="" textlink="">
      <xdr:nvSpPr>
        <xdr:cNvPr id="358" name="Text Box 8"/>
        <xdr:cNvSpPr txBox="1">
          <a:spLocks noChangeArrowheads="1"/>
        </xdr:cNvSpPr>
      </xdr:nvSpPr>
      <xdr:spPr bwMode="auto">
        <a:xfrm>
          <a:off x="1981200" y="28851225"/>
          <a:ext cx="0" cy="962025"/>
        </a:xfrm>
        <a:prstGeom prst="rect">
          <a:avLst/>
        </a:prstGeom>
        <a:noFill/>
        <a:ln w="9525">
          <a:noFill/>
          <a:miter lim="800000"/>
          <a:headEnd/>
          <a:tailEnd/>
        </a:ln>
      </xdr:spPr>
    </xdr:sp>
    <xdr:clientData/>
  </xdr:twoCellAnchor>
  <xdr:twoCellAnchor editAs="oneCell">
    <xdr:from>
      <xdr:col>1</xdr:col>
      <xdr:colOff>1514475</xdr:colOff>
      <xdr:row>88</xdr:row>
      <xdr:rowOff>0</xdr:rowOff>
    </xdr:from>
    <xdr:to>
      <xdr:col>1</xdr:col>
      <xdr:colOff>1514475</xdr:colOff>
      <xdr:row>89</xdr:row>
      <xdr:rowOff>161925</xdr:rowOff>
    </xdr:to>
    <xdr:sp macro="" textlink="">
      <xdr:nvSpPr>
        <xdr:cNvPr id="359" name="Text Box 4"/>
        <xdr:cNvSpPr txBox="1">
          <a:spLocks noChangeArrowheads="1"/>
        </xdr:cNvSpPr>
      </xdr:nvSpPr>
      <xdr:spPr bwMode="auto">
        <a:xfrm>
          <a:off x="1981200" y="28851225"/>
          <a:ext cx="0" cy="962025"/>
        </a:xfrm>
        <a:prstGeom prst="rect">
          <a:avLst/>
        </a:prstGeom>
        <a:noFill/>
        <a:ln w="9525">
          <a:noFill/>
          <a:miter lim="800000"/>
          <a:headEnd/>
          <a:tailEnd/>
        </a:ln>
      </xdr:spPr>
    </xdr:sp>
    <xdr:clientData/>
  </xdr:twoCellAnchor>
  <xdr:twoCellAnchor editAs="oneCell">
    <xdr:from>
      <xdr:col>1</xdr:col>
      <xdr:colOff>1514475</xdr:colOff>
      <xdr:row>88</xdr:row>
      <xdr:rowOff>0</xdr:rowOff>
    </xdr:from>
    <xdr:to>
      <xdr:col>1</xdr:col>
      <xdr:colOff>1514475</xdr:colOff>
      <xdr:row>89</xdr:row>
      <xdr:rowOff>161925</xdr:rowOff>
    </xdr:to>
    <xdr:sp macro="" textlink="">
      <xdr:nvSpPr>
        <xdr:cNvPr id="360" name="Text Box 5"/>
        <xdr:cNvSpPr txBox="1">
          <a:spLocks noChangeArrowheads="1"/>
        </xdr:cNvSpPr>
      </xdr:nvSpPr>
      <xdr:spPr bwMode="auto">
        <a:xfrm>
          <a:off x="1981200" y="28851225"/>
          <a:ext cx="0" cy="962025"/>
        </a:xfrm>
        <a:prstGeom prst="rect">
          <a:avLst/>
        </a:prstGeom>
        <a:noFill/>
        <a:ln w="9525">
          <a:noFill/>
          <a:miter lim="800000"/>
          <a:headEnd/>
          <a:tailEnd/>
        </a:ln>
      </xdr:spPr>
    </xdr:sp>
    <xdr:clientData/>
  </xdr:twoCellAnchor>
  <xdr:twoCellAnchor editAs="oneCell">
    <xdr:from>
      <xdr:col>1</xdr:col>
      <xdr:colOff>1514475</xdr:colOff>
      <xdr:row>88</xdr:row>
      <xdr:rowOff>0</xdr:rowOff>
    </xdr:from>
    <xdr:to>
      <xdr:col>1</xdr:col>
      <xdr:colOff>1514475</xdr:colOff>
      <xdr:row>89</xdr:row>
      <xdr:rowOff>161925</xdr:rowOff>
    </xdr:to>
    <xdr:sp macro="" textlink="">
      <xdr:nvSpPr>
        <xdr:cNvPr id="361" name="Text Box 6"/>
        <xdr:cNvSpPr txBox="1">
          <a:spLocks noChangeArrowheads="1"/>
        </xdr:cNvSpPr>
      </xdr:nvSpPr>
      <xdr:spPr bwMode="auto">
        <a:xfrm>
          <a:off x="1981200" y="28851225"/>
          <a:ext cx="0" cy="96202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0"/>
  <sheetViews>
    <sheetView tabSelected="1" view="pageBreakPreview" zoomScaleNormal="85" zoomScaleSheetLayoutView="100" workbookViewId="0">
      <selection activeCell="B78" sqref="B78"/>
    </sheetView>
  </sheetViews>
  <sheetFormatPr defaultColWidth="13.7109375" defaultRowHeight="15.75" x14ac:dyDescent="0.25"/>
  <cols>
    <col min="1" max="1" width="7.85546875" style="12" bestFit="1" customWidth="1"/>
    <col min="2" max="2" width="8.42578125" style="30" bestFit="1" customWidth="1"/>
    <col min="3" max="3" width="49.85546875" style="17" customWidth="1"/>
    <col min="4" max="4" width="12" style="12" bestFit="1" customWidth="1"/>
    <col min="5" max="5" width="6.5703125" style="12" bestFit="1" customWidth="1"/>
    <col min="6" max="6" width="13.7109375" style="30" bestFit="1" customWidth="1"/>
    <col min="7" max="7" width="13.7109375" style="12"/>
    <col min="8" max="8" width="15.85546875" style="12" bestFit="1" customWidth="1"/>
    <col min="9" max="256" width="13.7109375" style="12"/>
    <col min="257" max="257" width="7.85546875" style="12" bestFit="1" customWidth="1"/>
    <col min="258" max="258" width="8.42578125" style="12" bestFit="1" customWidth="1"/>
    <col min="259" max="259" width="49.85546875" style="12" customWidth="1"/>
    <col min="260" max="260" width="12" style="12" bestFit="1" customWidth="1"/>
    <col min="261" max="261" width="6.5703125" style="12" bestFit="1" customWidth="1"/>
    <col min="262" max="262" width="13.7109375" style="12" bestFit="1" customWidth="1"/>
    <col min="263" max="263" width="13.7109375" style="12"/>
    <col min="264" max="264" width="15.85546875" style="12" bestFit="1" customWidth="1"/>
    <col min="265" max="512" width="13.7109375" style="12"/>
    <col min="513" max="513" width="7.85546875" style="12" bestFit="1" customWidth="1"/>
    <col min="514" max="514" width="8.42578125" style="12" bestFit="1" customWidth="1"/>
    <col min="515" max="515" width="49.85546875" style="12" customWidth="1"/>
    <col min="516" max="516" width="12" style="12" bestFit="1" customWidth="1"/>
    <col min="517" max="517" width="6.5703125" style="12" bestFit="1" customWidth="1"/>
    <col min="518" max="518" width="13.7109375" style="12" bestFit="1" customWidth="1"/>
    <col min="519" max="519" width="13.7109375" style="12"/>
    <col min="520" max="520" width="15.85546875" style="12" bestFit="1" customWidth="1"/>
    <col min="521" max="768" width="13.7109375" style="12"/>
    <col min="769" max="769" width="7.85546875" style="12" bestFit="1" customWidth="1"/>
    <col min="770" max="770" width="8.42578125" style="12" bestFit="1" customWidth="1"/>
    <col min="771" max="771" width="49.85546875" style="12" customWidth="1"/>
    <col min="772" max="772" width="12" style="12" bestFit="1" customWidth="1"/>
    <col min="773" max="773" width="6.5703125" style="12" bestFit="1" customWidth="1"/>
    <col min="774" max="774" width="13.7109375" style="12" bestFit="1" customWidth="1"/>
    <col min="775" max="775" width="13.7109375" style="12"/>
    <col min="776" max="776" width="15.85546875" style="12" bestFit="1" customWidth="1"/>
    <col min="777" max="1024" width="13.7109375" style="12"/>
    <col min="1025" max="1025" width="7.85546875" style="12" bestFit="1" customWidth="1"/>
    <col min="1026" max="1026" width="8.42578125" style="12" bestFit="1" customWidth="1"/>
    <col min="1027" max="1027" width="49.85546875" style="12" customWidth="1"/>
    <col min="1028" max="1028" width="12" style="12" bestFit="1" customWidth="1"/>
    <col min="1029" max="1029" width="6.5703125" style="12" bestFit="1" customWidth="1"/>
    <col min="1030" max="1030" width="13.7109375" style="12" bestFit="1" customWidth="1"/>
    <col min="1031" max="1031" width="13.7109375" style="12"/>
    <col min="1032" max="1032" width="15.85546875" style="12" bestFit="1" customWidth="1"/>
    <col min="1033" max="1280" width="13.7109375" style="12"/>
    <col min="1281" max="1281" width="7.85546875" style="12" bestFit="1" customWidth="1"/>
    <col min="1282" max="1282" width="8.42578125" style="12" bestFit="1" customWidth="1"/>
    <col min="1283" max="1283" width="49.85546875" style="12" customWidth="1"/>
    <col min="1284" max="1284" width="12" style="12" bestFit="1" customWidth="1"/>
    <col min="1285" max="1285" width="6.5703125" style="12" bestFit="1" customWidth="1"/>
    <col min="1286" max="1286" width="13.7109375" style="12" bestFit="1" customWidth="1"/>
    <col min="1287" max="1287" width="13.7109375" style="12"/>
    <col min="1288" max="1288" width="15.85546875" style="12" bestFit="1" customWidth="1"/>
    <col min="1289" max="1536" width="13.7109375" style="12"/>
    <col min="1537" max="1537" width="7.85546875" style="12" bestFit="1" customWidth="1"/>
    <col min="1538" max="1538" width="8.42578125" style="12" bestFit="1" customWidth="1"/>
    <col min="1539" max="1539" width="49.85546875" style="12" customWidth="1"/>
    <col min="1540" max="1540" width="12" style="12" bestFit="1" customWidth="1"/>
    <col min="1541" max="1541" width="6.5703125" style="12" bestFit="1" customWidth="1"/>
    <col min="1542" max="1542" width="13.7109375" style="12" bestFit="1" customWidth="1"/>
    <col min="1543" max="1543" width="13.7109375" style="12"/>
    <col min="1544" max="1544" width="15.85546875" style="12" bestFit="1" customWidth="1"/>
    <col min="1545" max="1792" width="13.7109375" style="12"/>
    <col min="1793" max="1793" width="7.85546875" style="12" bestFit="1" customWidth="1"/>
    <col min="1794" max="1794" width="8.42578125" style="12" bestFit="1" customWidth="1"/>
    <col min="1795" max="1795" width="49.85546875" style="12" customWidth="1"/>
    <col min="1796" max="1796" width="12" style="12" bestFit="1" customWidth="1"/>
    <col min="1797" max="1797" width="6.5703125" style="12" bestFit="1" customWidth="1"/>
    <col min="1798" max="1798" width="13.7109375" style="12" bestFit="1" customWidth="1"/>
    <col min="1799" max="1799" width="13.7109375" style="12"/>
    <col min="1800" max="1800" width="15.85546875" style="12" bestFit="1" customWidth="1"/>
    <col min="1801" max="2048" width="13.7109375" style="12"/>
    <col min="2049" max="2049" width="7.85546875" style="12" bestFit="1" customWidth="1"/>
    <col min="2050" max="2050" width="8.42578125" style="12" bestFit="1" customWidth="1"/>
    <col min="2051" max="2051" width="49.85546875" style="12" customWidth="1"/>
    <col min="2052" max="2052" width="12" style="12" bestFit="1" customWidth="1"/>
    <col min="2053" max="2053" width="6.5703125" style="12" bestFit="1" customWidth="1"/>
    <col min="2054" max="2054" width="13.7109375" style="12" bestFit="1" customWidth="1"/>
    <col min="2055" max="2055" width="13.7109375" style="12"/>
    <col min="2056" max="2056" width="15.85546875" style="12" bestFit="1" customWidth="1"/>
    <col min="2057" max="2304" width="13.7109375" style="12"/>
    <col min="2305" max="2305" width="7.85546875" style="12" bestFit="1" customWidth="1"/>
    <col min="2306" max="2306" width="8.42578125" style="12" bestFit="1" customWidth="1"/>
    <col min="2307" max="2307" width="49.85546875" style="12" customWidth="1"/>
    <col min="2308" max="2308" width="12" style="12" bestFit="1" customWidth="1"/>
    <col min="2309" max="2309" width="6.5703125" style="12" bestFit="1" customWidth="1"/>
    <col min="2310" max="2310" width="13.7109375" style="12" bestFit="1" customWidth="1"/>
    <col min="2311" max="2311" width="13.7109375" style="12"/>
    <col min="2312" max="2312" width="15.85546875" style="12" bestFit="1" customWidth="1"/>
    <col min="2313" max="2560" width="13.7109375" style="12"/>
    <col min="2561" max="2561" width="7.85546875" style="12" bestFit="1" customWidth="1"/>
    <col min="2562" max="2562" width="8.42578125" style="12" bestFit="1" customWidth="1"/>
    <col min="2563" max="2563" width="49.85546875" style="12" customWidth="1"/>
    <col min="2564" max="2564" width="12" style="12" bestFit="1" customWidth="1"/>
    <col min="2565" max="2565" width="6.5703125" style="12" bestFit="1" customWidth="1"/>
    <col min="2566" max="2566" width="13.7109375" style="12" bestFit="1" customWidth="1"/>
    <col min="2567" max="2567" width="13.7109375" style="12"/>
    <col min="2568" max="2568" width="15.85546875" style="12" bestFit="1" customWidth="1"/>
    <col min="2569" max="2816" width="13.7109375" style="12"/>
    <col min="2817" max="2817" width="7.85546875" style="12" bestFit="1" customWidth="1"/>
    <col min="2818" max="2818" width="8.42578125" style="12" bestFit="1" customWidth="1"/>
    <col min="2819" max="2819" width="49.85546875" style="12" customWidth="1"/>
    <col min="2820" max="2820" width="12" style="12" bestFit="1" customWidth="1"/>
    <col min="2821" max="2821" width="6.5703125" style="12" bestFit="1" customWidth="1"/>
    <col min="2822" max="2822" width="13.7109375" style="12" bestFit="1" customWidth="1"/>
    <col min="2823" max="2823" width="13.7109375" style="12"/>
    <col min="2824" max="2824" width="15.85546875" style="12" bestFit="1" customWidth="1"/>
    <col min="2825" max="3072" width="13.7109375" style="12"/>
    <col min="3073" max="3073" width="7.85546875" style="12" bestFit="1" customWidth="1"/>
    <col min="3074" max="3074" width="8.42578125" style="12" bestFit="1" customWidth="1"/>
    <col min="3075" max="3075" width="49.85546875" style="12" customWidth="1"/>
    <col min="3076" max="3076" width="12" style="12" bestFit="1" customWidth="1"/>
    <col min="3077" max="3077" width="6.5703125" style="12" bestFit="1" customWidth="1"/>
    <col min="3078" max="3078" width="13.7109375" style="12" bestFit="1" customWidth="1"/>
    <col min="3079" max="3079" width="13.7109375" style="12"/>
    <col min="3080" max="3080" width="15.85546875" style="12" bestFit="1" customWidth="1"/>
    <col min="3081" max="3328" width="13.7109375" style="12"/>
    <col min="3329" max="3329" width="7.85546875" style="12" bestFit="1" customWidth="1"/>
    <col min="3330" max="3330" width="8.42578125" style="12" bestFit="1" customWidth="1"/>
    <col min="3331" max="3331" width="49.85546875" style="12" customWidth="1"/>
    <col min="3332" max="3332" width="12" style="12" bestFit="1" customWidth="1"/>
    <col min="3333" max="3333" width="6.5703125" style="12" bestFit="1" customWidth="1"/>
    <col min="3334" max="3334" width="13.7109375" style="12" bestFit="1" customWidth="1"/>
    <col min="3335" max="3335" width="13.7109375" style="12"/>
    <col min="3336" max="3336" width="15.85546875" style="12" bestFit="1" customWidth="1"/>
    <col min="3337" max="3584" width="13.7109375" style="12"/>
    <col min="3585" max="3585" width="7.85546875" style="12" bestFit="1" customWidth="1"/>
    <col min="3586" max="3586" width="8.42578125" style="12" bestFit="1" customWidth="1"/>
    <col min="3587" max="3587" width="49.85546875" style="12" customWidth="1"/>
    <col min="3588" max="3588" width="12" style="12" bestFit="1" customWidth="1"/>
    <col min="3589" max="3589" width="6.5703125" style="12" bestFit="1" customWidth="1"/>
    <col min="3590" max="3590" width="13.7109375" style="12" bestFit="1" customWidth="1"/>
    <col min="3591" max="3591" width="13.7109375" style="12"/>
    <col min="3592" max="3592" width="15.85546875" style="12" bestFit="1" customWidth="1"/>
    <col min="3593" max="3840" width="13.7109375" style="12"/>
    <col min="3841" max="3841" width="7.85546875" style="12" bestFit="1" customWidth="1"/>
    <col min="3842" max="3842" width="8.42578125" style="12" bestFit="1" customWidth="1"/>
    <col min="3843" max="3843" width="49.85546875" style="12" customWidth="1"/>
    <col min="3844" max="3844" width="12" style="12" bestFit="1" customWidth="1"/>
    <col min="3845" max="3845" width="6.5703125" style="12" bestFit="1" customWidth="1"/>
    <col min="3846" max="3846" width="13.7109375" style="12" bestFit="1" customWidth="1"/>
    <col min="3847" max="3847" width="13.7109375" style="12"/>
    <col min="3848" max="3848" width="15.85546875" style="12" bestFit="1" customWidth="1"/>
    <col min="3849" max="4096" width="13.7109375" style="12"/>
    <col min="4097" max="4097" width="7.85546875" style="12" bestFit="1" customWidth="1"/>
    <col min="4098" max="4098" width="8.42578125" style="12" bestFit="1" customWidth="1"/>
    <col min="4099" max="4099" width="49.85546875" style="12" customWidth="1"/>
    <col min="4100" max="4100" width="12" style="12" bestFit="1" customWidth="1"/>
    <col min="4101" max="4101" width="6.5703125" style="12" bestFit="1" customWidth="1"/>
    <col min="4102" max="4102" width="13.7109375" style="12" bestFit="1" customWidth="1"/>
    <col min="4103" max="4103" width="13.7109375" style="12"/>
    <col min="4104" max="4104" width="15.85546875" style="12" bestFit="1" customWidth="1"/>
    <col min="4105" max="4352" width="13.7109375" style="12"/>
    <col min="4353" max="4353" width="7.85546875" style="12" bestFit="1" customWidth="1"/>
    <col min="4354" max="4354" width="8.42578125" style="12" bestFit="1" customWidth="1"/>
    <col min="4355" max="4355" width="49.85546875" style="12" customWidth="1"/>
    <col min="4356" max="4356" width="12" style="12" bestFit="1" customWidth="1"/>
    <col min="4357" max="4357" width="6.5703125" style="12" bestFit="1" customWidth="1"/>
    <col min="4358" max="4358" width="13.7109375" style="12" bestFit="1" customWidth="1"/>
    <col min="4359" max="4359" width="13.7109375" style="12"/>
    <col min="4360" max="4360" width="15.85546875" style="12" bestFit="1" customWidth="1"/>
    <col min="4361" max="4608" width="13.7109375" style="12"/>
    <col min="4609" max="4609" width="7.85546875" style="12" bestFit="1" customWidth="1"/>
    <col min="4610" max="4610" width="8.42578125" style="12" bestFit="1" customWidth="1"/>
    <col min="4611" max="4611" width="49.85546875" style="12" customWidth="1"/>
    <col min="4612" max="4612" width="12" style="12" bestFit="1" customWidth="1"/>
    <col min="4613" max="4613" width="6.5703125" style="12" bestFit="1" customWidth="1"/>
    <col min="4614" max="4614" width="13.7109375" style="12" bestFit="1" customWidth="1"/>
    <col min="4615" max="4615" width="13.7109375" style="12"/>
    <col min="4616" max="4616" width="15.85546875" style="12" bestFit="1" customWidth="1"/>
    <col min="4617" max="4864" width="13.7109375" style="12"/>
    <col min="4865" max="4865" width="7.85546875" style="12" bestFit="1" customWidth="1"/>
    <col min="4866" max="4866" width="8.42578125" style="12" bestFit="1" customWidth="1"/>
    <col min="4867" max="4867" width="49.85546875" style="12" customWidth="1"/>
    <col min="4868" max="4868" width="12" style="12" bestFit="1" customWidth="1"/>
    <col min="4869" max="4869" width="6.5703125" style="12" bestFit="1" customWidth="1"/>
    <col min="4870" max="4870" width="13.7109375" style="12" bestFit="1" customWidth="1"/>
    <col min="4871" max="4871" width="13.7109375" style="12"/>
    <col min="4872" max="4872" width="15.85546875" style="12" bestFit="1" customWidth="1"/>
    <col min="4873" max="5120" width="13.7109375" style="12"/>
    <col min="5121" max="5121" width="7.85546875" style="12" bestFit="1" customWidth="1"/>
    <col min="5122" max="5122" width="8.42578125" style="12" bestFit="1" customWidth="1"/>
    <col min="5123" max="5123" width="49.85546875" style="12" customWidth="1"/>
    <col min="5124" max="5124" width="12" style="12" bestFit="1" customWidth="1"/>
    <col min="5125" max="5125" width="6.5703125" style="12" bestFit="1" customWidth="1"/>
    <col min="5126" max="5126" width="13.7109375" style="12" bestFit="1" customWidth="1"/>
    <col min="5127" max="5127" width="13.7109375" style="12"/>
    <col min="5128" max="5128" width="15.85546875" style="12" bestFit="1" customWidth="1"/>
    <col min="5129" max="5376" width="13.7109375" style="12"/>
    <col min="5377" max="5377" width="7.85546875" style="12" bestFit="1" customWidth="1"/>
    <col min="5378" max="5378" width="8.42578125" style="12" bestFit="1" customWidth="1"/>
    <col min="5379" max="5379" width="49.85546875" style="12" customWidth="1"/>
    <col min="5380" max="5380" width="12" style="12" bestFit="1" customWidth="1"/>
    <col min="5381" max="5381" width="6.5703125" style="12" bestFit="1" customWidth="1"/>
    <col min="5382" max="5382" width="13.7109375" style="12" bestFit="1" customWidth="1"/>
    <col min="5383" max="5383" width="13.7109375" style="12"/>
    <col min="5384" max="5384" width="15.85546875" style="12" bestFit="1" customWidth="1"/>
    <col min="5385" max="5632" width="13.7109375" style="12"/>
    <col min="5633" max="5633" width="7.85546875" style="12" bestFit="1" customWidth="1"/>
    <col min="5634" max="5634" width="8.42578125" style="12" bestFit="1" customWidth="1"/>
    <col min="5635" max="5635" width="49.85546875" style="12" customWidth="1"/>
    <col min="5636" max="5636" width="12" style="12" bestFit="1" customWidth="1"/>
    <col min="5637" max="5637" width="6.5703125" style="12" bestFit="1" customWidth="1"/>
    <col min="5638" max="5638" width="13.7109375" style="12" bestFit="1" customWidth="1"/>
    <col min="5639" max="5639" width="13.7109375" style="12"/>
    <col min="5640" max="5640" width="15.85546875" style="12" bestFit="1" customWidth="1"/>
    <col min="5641" max="5888" width="13.7109375" style="12"/>
    <col min="5889" max="5889" width="7.85546875" style="12" bestFit="1" customWidth="1"/>
    <col min="5890" max="5890" width="8.42578125" style="12" bestFit="1" customWidth="1"/>
    <col min="5891" max="5891" width="49.85546875" style="12" customWidth="1"/>
    <col min="5892" max="5892" width="12" style="12" bestFit="1" customWidth="1"/>
    <col min="5893" max="5893" width="6.5703125" style="12" bestFit="1" customWidth="1"/>
    <col min="5894" max="5894" width="13.7109375" style="12" bestFit="1" customWidth="1"/>
    <col min="5895" max="5895" width="13.7109375" style="12"/>
    <col min="5896" max="5896" width="15.85546875" style="12" bestFit="1" customWidth="1"/>
    <col min="5897" max="6144" width="13.7109375" style="12"/>
    <col min="6145" max="6145" width="7.85546875" style="12" bestFit="1" customWidth="1"/>
    <col min="6146" max="6146" width="8.42578125" style="12" bestFit="1" customWidth="1"/>
    <col min="6147" max="6147" width="49.85546875" style="12" customWidth="1"/>
    <col min="6148" max="6148" width="12" style="12" bestFit="1" customWidth="1"/>
    <col min="6149" max="6149" width="6.5703125" style="12" bestFit="1" customWidth="1"/>
    <col min="6150" max="6150" width="13.7109375" style="12" bestFit="1" customWidth="1"/>
    <col min="6151" max="6151" width="13.7109375" style="12"/>
    <col min="6152" max="6152" width="15.85546875" style="12" bestFit="1" customWidth="1"/>
    <col min="6153" max="6400" width="13.7109375" style="12"/>
    <col min="6401" max="6401" width="7.85546875" style="12" bestFit="1" customWidth="1"/>
    <col min="6402" max="6402" width="8.42578125" style="12" bestFit="1" customWidth="1"/>
    <col min="6403" max="6403" width="49.85546875" style="12" customWidth="1"/>
    <col min="6404" max="6404" width="12" style="12" bestFit="1" customWidth="1"/>
    <col min="6405" max="6405" width="6.5703125" style="12" bestFit="1" customWidth="1"/>
    <col min="6406" max="6406" width="13.7109375" style="12" bestFit="1" customWidth="1"/>
    <col min="6407" max="6407" width="13.7109375" style="12"/>
    <col min="6408" max="6408" width="15.85546875" style="12" bestFit="1" customWidth="1"/>
    <col min="6409" max="6656" width="13.7109375" style="12"/>
    <col min="6657" max="6657" width="7.85546875" style="12" bestFit="1" customWidth="1"/>
    <col min="6658" max="6658" width="8.42578125" style="12" bestFit="1" customWidth="1"/>
    <col min="6659" max="6659" width="49.85546875" style="12" customWidth="1"/>
    <col min="6660" max="6660" width="12" style="12" bestFit="1" customWidth="1"/>
    <col min="6661" max="6661" width="6.5703125" style="12" bestFit="1" customWidth="1"/>
    <col min="6662" max="6662" width="13.7109375" style="12" bestFit="1" customWidth="1"/>
    <col min="6663" max="6663" width="13.7109375" style="12"/>
    <col min="6664" max="6664" width="15.85546875" style="12" bestFit="1" customWidth="1"/>
    <col min="6665" max="6912" width="13.7109375" style="12"/>
    <col min="6913" max="6913" width="7.85546875" style="12" bestFit="1" customWidth="1"/>
    <col min="6914" max="6914" width="8.42578125" style="12" bestFit="1" customWidth="1"/>
    <col min="6915" max="6915" width="49.85546875" style="12" customWidth="1"/>
    <col min="6916" max="6916" width="12" style="12" bestFit="1" customWidth="1"/>
    <col min="6917" max="6917" width="6.5703125" style="12" bestFit="1" customWidth="1"/>
    <col min="6918" max="6918" width="13.7109375" style="12" bestFit="1" customWidth="1"/>
    <col min="6919" max="6919" width="13.7109375" style="12"/>
    <col min="6920" max="6920" width="15.85546875" style="12" bestFit="1" customWidth="1"/>
    <col min="6921" max="7168" width="13.7109375" style="12"/>
    <col min="7169" max="7169" width="7.85546875" style="12" bestFit="1" customWidth="1"/>
    <col min="7170" max="7170" width="8.42578125" style="12" bestFit="1" customWidth="1"/>
    <col min="7171" max="7171" width="49.85546875" style="12" customWidth="1"/>
    <col min="7172" max="7172" width="12" style="12" bestFit="1" customWidth="1"/>
    <col min="7173" max="7173" width="6.5703125" style="12" bestFit="1" customWidth="1"/>
    <col min="7174" max="7174" width="13.7109375" style="12" bestFit="1" customWidth="1"/>
    <col min="7175" max="7175" width="13.7109375" style="12"/>
    <col min="7176" max="7176" width="15.85546875" style="12" bestFit="1" customWidth="1"/>
    <col min="7177" max="7424" width="13.7109375" style="12"/>
    <col min="7425" max="7425" width="7.85546875" style="12" bestFit="1" customWidth="1"/>
    <col min="7426" max="7426" width="8.42578125" style="12" bestFit="1" customWidth="1"/>
    <col min="7427" max="7427" width="49.85546875" style="12" customWidth="1"/>
    <col min="7428" max="7428" width="12" style="12" bestFit="1" customWidth="1"/>
    <col min="7429" max="7429" width="6.5703125" style="12" bestFit="1" customWidth="1"/>
    <col min="7430" max="7430" width="13.7109375" style="12" bestFit="1" customWidth="1"/>
    <col min="7431" max="7431" width="13.7109375" style="12"/>
    <col min="7432" max="7432" width="15.85546875" style="12" bestFit="1" customWidth="1"/>
    <col min="7433" max="7680" width="13.7109375" style="12"/>
    <col min="7681" max="7681" width="7.85546875" style="12" bestFit="1" customWidth="1"/>
    <col min="7682" max="7682" width="8.42578125" style="12" bestFit="1" customWidth="1"/>
    <col min="7683" max="7683" width="49.85546875" style="12" customWidth="1"/>
    <col min="7684" max="7684" width="12" style="12" bestFit="1" customWidth="1"/>
    <col min="7685" max="7685" width="6.5703125" style="12" bestFit="1" customWidth="1"/>
    <col min="7686" max="7686" width="13.7109375" style="12" bestFit="1" customWidth="1"/>
    <col min="7687" max="7687" width="13.7109375" style="12"/>
    <col min="7688" max="7688" width="15.85546875" style="12" bestFit="1" customWidth="1"/>
    <col min="7689" max="7936" width="13.7109375" style="12"/>
    <col min="7937" max="7937" width="7.85546875" style="12" bestFit="1" customWidth="1"/>
    <col min="7938" max="7938" width="8.42578125" style="12" bestFit="1" customWidth="1"/>
    <col min="7939" max="7939" width="49.85546875" style="12" customWidth="1"/>
    <col min="7940" max="7940" width="12" style="12" bestFit="1" customWidth="1"/>
    <col min="7941" max="7941" width="6.5703125" style="12" bestFit="1" customWidth="1"/>
    <col min="7942" max="7942" width="13.7109375" style="12" bestFit="1" customWidth="1"/>
    <col min="7943" max="7943" width="13.7109375" style="12"/>
    <col min="7944" max="7944" width="15.85546875" style="12" bestFit="1" customWidth="1"/>
    <col min="7945" max="8192" width="13.7109375" style="12"/>
    <col min="8193" max="8193" width="7.85546875" style="12" bestFit="1" customWidth="1"/>
    <col min="8194" max="8194" width="8.42578125" style="12" bestFit="1" customWidth="1"/>
    <col min="8195" max="8195" width="49.85546875" style="12" customWidth="1"/>
    <col min="8196" max="8196" width="12" style="12" bestFit="1" customWidth="1"/>
    <col min="8197" max="8197" width="6.5703125" style="12" bestFit="1" customWidth="1"/>
    <col min="8198" max="8198" width="13.7109375" style="12" bestFit="1" customWidth="1"/>
    <col min="8199" max="8199" width="13.7109375" style="12"/>
    <col min="8200" max="8200" width="15.85546875" style="12" bestFit="1" customWidth="1"/>
    <col min="8201" max="8448" width="13.7109375" style="12"/>
    <col min="8449" max="8449" width="7.85546875" style="12" bestFit="1" customWidth="1"/>
    <col min="8450" max="8450" width="8.42578125" style="12" bestFit="1" customWidth="1"/>
    <col min="8451" max="8451" width="49.85546875" style="12" customWidth="1"/>
    <col min="8452" max="8452" width="12" style="12" bestFit="1" customWidth="1"/>
    <col min="8453" max="8453" width="6.5703125" style="12" bestFit="1" customWidth="1"/>
    <col min="8454" max="8454" width="13.7109375" style="12" bestFit="1" customWidth="1"/>
    <col min="8455" max="8455" width="13.7109375" style="12"/>
    <col min="8456" max="8456" width="15.85546875" style="12" bestFit="1" customWidth="1"/>
    <col min="8457" max="8704" width="13.7109375" style="12"/>
    <col min="8705" max="8705" width="7.85546875" style="12" bestFit="1" customWidth="1"/>
    <col min="8706" max="8706" width="8.42578125" style="12" bestFit="1" customWidth="1"/>
    <col min="8707" max="8707" width="49.85546875" style="12" customWidth="1"/>
    <col min="8708" max="8708" width="12" style="12" bestFit="1" customWidth="1"/>
    <col min="8709" max="8709" width="6.5703125" style="12" bestFit="1" customWidth="1"/>
    <col min="8710" max="8710" width="13.7109375" style="12" bestFit="1" customWidth="1"/>
    <col min="8711" max="8711" width="13.7109375" style="12"/>
    <col min="8712" max="8712" width="15.85546875" style="12" bestFit="1" customWidth="1"/>
    <col min="8713" max="8960" width="13.7109375" style="12"/>
    <col min="8961" max="8961" width="7.85546875" style="12" bestFit="1" customWidth="1"/>
    <col min="8962" max="8962" width="8.42578125" style="12" bestFit="1" customWidth="1"/>
    <col min="8963" max="8963" width="49.85546875" style="12" customWidth="1"/>
    <col min="8964" max="8964" width="12" style="12" bestFit="1" customWidth="1"/>
    <col min="8965" max="8965" width="6.5703125" style="12" bestFit="1" customWidth="1"/>
    <col min="8966" max="8966" width="13.7109375" style="12" bestFit="1" customWidth="1"/>
    <col min="8967" max="8967" width="13.7109375" style="12"/>
    <col min="8968" max="8968" width="15.85546875" style="12" bestFit="1" customWidth="1"/>
    <col min="8969" max="9216" width="13.7109375" style="12"/>
    <col min="9217" max="9217" width="7.85546875" style="12" bestFit="1" customWidth="1"/>
    <col min="9218" max="9218" width="8.42578125" style="12" bestFit="1" customWidth="1"/>
    <col min="9219" max="9219" width="49.85546875" style="12" customWidth="1"/>
    <col min="9220" max="9220" width="12" style="12" bestFit="1" customWidth="1"/>
    <col min="9221" max="9221" width="6.5703125" style="12" bestFit="1" customWidth="1"/>
    <col min="9222" max="9222" width="13.7109375" style="12" bestFit="1" customWidth="1"/>
    <col min="9223" max="9223" width="13.7109375" style="12"/>
    <col min="9224" max="9224" width="15.85546875" style="12" bestFit="1" customWidth="1"/>
    <col min="9225" max="9472" width="13.7109375" style="12"/>
    <col min="9473" max="9473" width="7.85546875" style="12" bestFit="1" customWidth="1"/>
    <col min="9474" max="9474" width="8.42578125" style="12" bestFit="1" customWidth="1"/>
    <col min="9475" max="9475" width="49.85546875" style="12" customWidth="1"/>
    <col min="9476" max="9476" width="12" style="12" bestFit="1" customWidth="1"/>
    <col min="9477" max="9477" width="6.5703125" style="12" bestFit="1" customWidth="1"/>
    <col min="9478" max="9478" width="13.7109375" style="12" bestFit="1" customWidth="1"/>
    <col min="9479" max="9479" width="13.7109375" style="12"/>
    <col min="9480" max="9480" width="15.85546875" style="12" bestFit="1" customWidth="1"/>
    <col min="9481" max="9728" width="13.7109375" style="12"/>
    <col min="9729" max="9729" width="7.85546875" style="12" bestFit="1" customWidth="1"/>
    <col min="9730" max="9730" width="8.42578125" style="12" bestFit="1" customWidth="1"/>
    <col min="9731" max="9731" width="49.85546875" style="12" customWidth="1"/>
    <col min="9732" max="9732" width="12" style="12" bestFit="1" customWidth="1"/>
    <col min="9733" max="9733" width="6.5703125" style="12" bestFit="1" customWidth="1"/>
    <col min="9734" max="9734" width="13.7109375" style="12" bestFit="1" customWidth="1"/>
    <col min="9735" max="9735" width="13.7109375" style="12"/>
    <col min="9736" max="9736" width="15.85546875" style="12" bestFit="1" customWidth="1"/>
    <col min="9737" max="9984" width="13.7109375" style="12"/>
    <col min="9985" max="9985" width="7.85546875" style="12" bestFit="1" customWidth="1"/>
    <col min="9986" max="9986" width="8.42578125" style="12" bestFit="1" customWidth="1"/>
    <col min="9987" max="9987" width="49.85546875" style="12" customWidth="1"/>
    <col min="9988" max="9988" width="12" style="12" bestFit="1" customWidth="1"/>
    <col min="9989" max="9989" width="6.5703125" style="12" bestFit="1" customWidth="1"/>
    <col min="9990" max="9990" width="13.7109375" style="12" bestFit="1" customWidth="1"/>
    <col min="9991" max="9991" width="13.7109375" style="12"/>
    <col min="9992" max="9992" width="15.85546875" style="12" bestFit="1" customWidth="1"/>
    <col min="9993" max="10240" width="13.7109375" style="12"/>
    <col min="10241" max="10241" width="7.85546875" style="12" bestFit="1" customWidth="1"/>
    <col min="10242" max="10242" width="8.42578125" style="12" bestFit="1" customWidth="1"/>
    <col min="10243" max="10243" width="49.85546875" style="12" customWidth="1"/>
    <col min="10244" max="10244" width="12" style="12" bestFit="1" customWidth="1"/>
    <col min="10245" max="10245" width="6.5703125" style="12" bestFit="1" customWidth="1"/>
    <col min="10246" max="10246" width="13.7109375" style="12" bestFit="1" customWidth="1"/>
    <col min="10247" max="10247" width="13.7109375" style="12"/>
    <col min="10248" max="10248" width="15.85546875" style="12" bestFit="1" customWidth="1"/>
    <col min="10249" max="10496" width="13.7109375" style="12"/>
    <col min="10497" max="10497" width="7.85546875" style="12" bestFit="1" customWidth="1"/>
    <col min="10498" max="10498" width="8.42578125" style="12" bestFit="1" customWidth="1"/>
    <col min="10499" max="10499" width="49.85546875" style="12" customWidth="1"/>
    <col min="10500" max="10500" width="12" style="12" bestFit="1" customWidth="1"/>
    <col min="10501" max="10501" width="6.5703125" style="12" bestFit="1" customWidth="1"/>
    <col min="10502" max="10502" width="13.7109375" style="12" bestFit="1" customWidth="1"/>
    <col min="10503" max="10503" width="13.7109375" style="12"/>
    <col min="10504" max="10504" width="15.85546875" style="12" bestFit="1" customWidth="1"/>
    <col min="10505" max="10752" width="13.7109375" style="12"/>
    <col min="10753" max="10753" width="7.85546875" style="12" bestFit="1" customWidth="1"/>
    <col min="10754" max="10754" width="8.42578125" style="12" bestFit="1" customWidth="1"/>
    <col min="10755" max="10755" width="49.85546875" style="12" customWidth="1"/>
    <col min="10756" max="10756" width="12" style="12" bestFit="1" customWidth="1"/>
    <col min="10757" max="10757" width="6.5703125" style="12" bestFit="1" customWidth="1"/>
    <col min="10758" max="10758" width="13.7109375" style="12" bestFit="1" customWidth="1"/>
    <col min="10759" max="10759" width="13.7109375" style="12"/>
    <col min="10760" max="10760" width="15.85546875" style="12" bestFit="1" customWidth="1"/>
    <col min="10761" max="11008" width="13.7109375" style="12"/>
    <col min="11009" max="11009" width="7.85546875" style="12" bestFit="1" customWidth="1"/>
    <col min="11010" max="11010" width="8.42578125" style="12" bestFit="1" customWidth="1"/>
    <col min="11011" max="11011" width="49.85546875" style="12" customWidth="1"/>
    <col min="11012" max="11012" width="12" style="12" bestFit="1" customWidth="1"/>
    <col min="11013" max="11013" width="6.5703125" style="12" bestFit="1" customWidth="1"/>
    <col min="11014" max="11014" width="13.7109375" style="12" bestFit="1" customWidth="1"/>
    <col min="11015" max="11015" width="13.7109375" style="12"/>
    <col min="11016" max="11016" width="15.85546875" style="12" bestFit="1" customWidth="1"/>
    <col min="11017" max="11264" width="13.7109375" style="12"/>
    <col min="11265" max="11265" width="7.85546875" style="12" bestFit="1" customWidth="1"/>
    <col min="11266" max="11266" width="8.42578125" style="12" bestFit="1" customWidth="1"/>
    <col min="11267" max="11267" width="49.85546875" style="12" customWidth="1"/>
    <col min="11268" max="11268" width="12" style="12" bestFit="1" customWidth="1"/>
    <col min="11269" max="11269" width="6.5703125" style="12" bestFit="1" customWidth="1"/>
    <col min="11270" max="11270" width="13.7109375" style="12" bestFit="1" customWidth="1"/>
    <col min="11271" max="11271" width="13.7109375" style="12"/>
    <col min="11272" max="11272" width="15.85546875" style="12" bestFit="1" customWidth="1"/>
    <col min="11273" max="11520" width="13.7109375" style="12"/>
    <col min="11521" max="11521" width="7.85546875" style="12" bestFit="1" customWidth="1"/>
    <col min="11522" max="11522" width="8.42578125" style="12" bestFit="1" customWidth="1"/>
    <col min="11523" max="11523" width="49.85546875" style="12" customWidth="1"/>
    <col min="11524" max="11524" width="12" style="12" bestFit="1" customWidth="1"/>
    <col min="11525" max="11525" width="6.5703125" style="12" bestFit="1" customWidth="1"/>
    <col min="11526" max="11526" width="13.7109375" style="12" bestFit="1" customWidth="1"/>
    <col min="11527" max="11527" width="13.7109375" style="12"/>
    <col min="11528" max="11528" width="15.85546875" style="12" bestFit="1" customWidth="1"/>
    <col min="11529" max="11776" width="13.7109375" style="12"/>
    <col min="11777" max="11777" width="7.85546875" style="12" bestFit="1" customWidth="1"/>
    <col min="11778" max="11778" width="8.42578125" style="12" bestFit="1" customWidth="1"/>
    <col min="11779" max="11779" width="49.85546875" style="12" customWidth="1"/>
    <col min="11780" max="11780" width="12" style="12" bestFit="1" customWidth="1"/>
    <col min="11781" max="11781" width="6.5703125" style="12" bestFit="1" customWidth="1"/>
    <col min="11782" max="11782" width="13.7109375" style="12" bestFit="1" customWidth="1"/>
    <col min="11783" max="11783" width="13.7109375" style="12"/>
    <col min="11784" max="11784" width="15.85546875" style="12" bestFit="1" customWidth="1"/>
    <col min="11785" max="12032" width="13.7109375" style="12"/>
    <col min="12033" max="12033" width="7.85546875" style="12" bestFit="1" customWidth="1"/>
    <col min="12034" max="12034" width="8.42578125" style="12" bestFit="1" customWidth="1"/>
    <col min="12035" max="12035" width="49.85546875" style="12" customWidth="1"/>
    <col min="12036" max="12036" width="12" style="12" bestFit="1" customWidth="1"/>
    <col min="12037" max="12037" width="6.5703125" style="12" bestFit="1" customWidth="1"/>
    <col min="12038" max="12038" width="13.7109375" style="12" bestFit="1" customWidth="1"/>
    <col min="12039" max="12039" width="13.7109375" style="12"/>
    <col min="12040" max="12040" width="15.85546875" style="12" bestFit="1" customWidth="1"/>
    <col min="12041" max="12288" width="13.7109375" style="12"/>
    <col min="12289" max="12289" width="7.85546875" style="12" bestFit="1" customWidth="1"/>
    <col min="12290" max="12290" width="8.42578125" style="12" bestFit="1" customWidth="1"/>
    <col min="12291" max="12291" width="49.85546875" style="12" customWidth="1"/>
    <col min="12292" max="12292" width="12" style="12" bestFit="1" customWidth="1"/>
    <col min="12293" max="12293" width="6.5703125" style="12" bestFit="1" customWidth="1"/>
    <col min="12294" max="12294" width="13.7109375" style="12" bestFit="1" customWidth="1"/>
    <col min="12295" max="12295" width="13.7109375" style="12"/>
    <col min="12296" max="12296" width="15.85546875" style="12" bestFit="1" customWidth="1"/>
    <col min="12297" max="12544" width="13.7109375" style="12"/>
    <col min="12545" max="12545" width="7.85546875" style="12" bestFit="1" customWidth="1"/>
    <col min="12546" max="12546" width="8.42578125" style="12" bestFit="1" customWidth="1"/>
    <col min="12547" max="12547" width="49.85546875" style="12" customWidth="1"/>
    <col min="12548" max="12548" width="12" style="12" bestFit="1" customWidth="1"/>
    <col min="12549" max="12549" width="6.5703125" style="12" bestFit="1" customWidth="1"/>
    <col min="12550" max="12550" width="13.7109375" style="12" bestFit="1" customWidth="1"/>
    <col min="12551" max="12551" width="13.7109375" style="12"/>
    <col min="12552" max="12552" width="15.85546875" style="12" bestFit="1" customWidth="1"/>
    <col min="12553" max="12800" width="13.7109375" style="12"/>
    <col min="12801" max="12801" width="7.85546875" style="12" bestFit="1" customWidth="1"/>
    <col min="12802" max="12802" width="8.42578125" style="12" bestFit="1" customWidth="1"/>
    <col min="12803" max="12803" width="49.85546875" style="12" customWidth="1"/>
    <col min="12804" max="12804" width="12" style="12" bestFit="1" customWidth="1"/>
    <col min="12805" max="12805" width="6.5703125" style="12" bestFit="1" customWidth="1"/>
    <col min="12806" max="12806" width="13.7109375" style="12" bestFit="1" customWidth="1"/>
    <col min="12807" max="12807" width="13.7109375" style="12"/>
    <col min="12808" max="12808" width="15.85546875" style="12" bestFit="1" customWidth="1"/>
    <col min="12809" max="13056" width="13.7109375" style="12"/>
    <col min="13057" max="13057" width="7.85546875" style="12" bestFit="1" customWidth="1"/>
    <col min="13058" max="13058" width="8.42578125" style="12" bestFit="1" customWidth="1"/>
    <col min="13059" max="13059" width="49.85546875" style="12" customWidth="1"/>
    <col min="13060" max="13060" width="12" style="12" bestFit="1" customWidth="1"/>
    <col min="13061" max="13061" width="6.5703125" style="12" bestFit="1" customWidth="1"/>
    <col min="13062" max="13062" width="13.7109375" style="12" bestFit="1" customWidth="1"/>
    <col min="13063" max="13063" width="13.7109375" style="12"/>
    <col min="13064" max="13064" width="15.85546875" style="12" bestFit="1" customWidth="1"/>
    <col min="13065" max="13312" width="13.7109375" style="12"/>
    <col min="13313" max="13313" width="7.85546875" style="12" bestFit="1" customWidth="1"/>
    <col min="13314" max="13314" width="8.42578125" style="12" bestFit="1" customWidth="1"/>
    <col min="13315" max="13315" width="49.85546875" style="12" customWidth="1"/>
    <col min="13316" max="13316" width="12" style="12" bestFit="1" customWidth="1"/>
    <col min="13317" max="13317" width="6.5703125" style="12" bestFit="1" customWidth="1"/>
    <col min="13318" max="13318" width="13.7109375" style="12" bestFit="1" customWidth="1"/>
    <col min="13319" max="13319" width="13.7109375" style="12"/>
    <col min="13320" max="13320" width="15.85546875" style="12" bestFit="1" customWidth="1"/>
    <col min="13321" max="13568" width="13.7109375" style="12"/>
    <col min="13569" max="13569" width="7.85546875" style="12" bestFit="1" customWidth="1"/>
    <col min="13570" max="13570" width="8.42578125" style="12" bestFit="1" customWidth="1"/>
    <col min="13571" max="13571" width="49.85546875" style="12" customWidth="1"/>
    <col min="13572" max="13572" width="12" style="12" bestFit="1" customWidth="1"/>
    <col min="13573" max="13573" width="6.5703125" style="12" bestFit="1" customWidth="1"/>
    <col min="13574" max="13574" width="13.7109375" style="12" bestFit="1" customWidth="1"/>
    <col min="13575" max="13575" width="13.7109375" style="12"/>
    <col min="13576" max="13576" width="15.85546875" style="12" bestFit="1" customWidth="1"/>
    <col min="13577" max="13824" width="13.7109375" style="12"/>
    <col min="13825" max="13825" width="7.85546875" style="12" bestFit="1" customWidth="1"/>
    <col min="13826" max="13826" width="8.42578125" style="12" bestFit="1" customWidth="1"/>
    <col min="13827" max="13827" width="49.85546875" style="12" customWidth="1"/>
    <col min="13828" max="13828" width="12" style="12" bestFit="1" customWidth="1"/>
    <col min="13829" max="13829" width="6.5703125" style="12" bestFit="1" customWidth="1"/>
    <col min="13830" max="13830" width="13.7109375" style="12" bestFit="1" customWidth="1"/>
    <col min="13831" max="13831" width="13.7109375" style="12"/>
    <col min="13832" max="13832" width="15.85546875" style="12" bestFit="1" customWidth="1"/>
    <col min="13833" max="14080" width="13.7109375" style="12"/>
    <col min="14081" max="14081" width="7.85546875" style="12" bestFit="1" customWidth="1"/>
    <col min="14082" max="14082" width="8.42578125" style="12" bestFit="1" customWidth="1"/>
    <col min="14083" max="14083" width="49.85546875" style="12" customWidth="1"/>
    <col min="14084" max="14084" width="12" style="12" bestFit="1" customWidth="1"/>
    <col min="14085" max="14085" width="6.5703125" style="12" bestFit="1" customWidth="1"/>
    <col min="14086" max="14086" width="13.7109375" style="12" bestFit="1" customWidth="1"/>
    <col min="14087" max="14087" width="13.7109375" style="12"/>
    <col min="14088" max="14088" width="15.85546875" style="12" bestFit="1" customWidth="1"/>
    <col min="14089" max="14336" width="13.7109375" style="12"/>
    <col min="14337" max="14337" width="7.85546875" style="12" bestFit="1" customWidth="1"/>
    <col min="14338" max="14338" width="8.42578125" style="12" bestFit="1" customWidth="1"/>
    <col min="14339" max="14339" width="49.85546875" style="12" customWidth="1"/>
    <col min="14340" max="14340" width="12" style="12" bestFit="1" customWidth="1"/>
    <col min="14341" max="14341" width="6.5703125" style="12" bestFit="1" customWidth="1"/>
    <col min="14342" max="14342" width="13.7109375" style="12" bestFit="1" customWidth="1"/>
    <col min="14343" max="14343" width="13.7109375" style="12"/>
    <col min="14344" max="14344" width="15.85546875" style="12" bestFit="1" customWidth="1"/>
    <col min="14345" max="14592" width="13.7109375" style="12"/>
    <col min="14593" max="14593" width="7.85546875" style="12" bestFit="1" customWidth="1"/>
    <col min="14594" max="14594" width="8.42578125" style="12" bestFit="1" customWidth="1"/>
    <col min="14595" max="14595" width="49.85546875" style="12" customWidth="1"/>
    <col min="14596" max="14596" width="12" style="12" bestFit="1" customWidth="1"/>
    <col min="14597" max="14597" width="6.5703125" style="12" bestFit="1" customWidth="1"/>
    <col min="14598" max="14598" width="13.7109375" style="12" bestFit="1" customWidth="1"/>
    <col min="14599" max="14599" width="13.7109375" style="12"/>
    <col min="14600" max="14600" width="15.85546875" style="12" bestFit="1" customWidth="1"/>
    <col min="14601" max="14848" width="13.7109375" style="12"/>
    <col min="14849" max="14849" width="7.85546875" style="12" bestFit="1" customWidth="1"/>
    <col min="14850" max="14850" width="8.42578125" style="12" bestFit="1" customWidth="1"/>
    <col min="14851" max="14851" width="49.85546875" style="12" customWidth="1"/>
    <col min="14852" max="14852" width="12" style="12" bestFit="1" customWidth="1"/>
    <col min="14853" max="14853" width="6.5703125" style="12" bestFit="1" customWidth="1"/>
    <col min="14854" max="14854" width="13.7109375" style="12" bestFit="1" customWidth="1"/>
    <col min="14855" max="14855" width="13.7109375" style="12"/>
    <col min="14856" max="14856" width="15.85546875" style="12" bestFit="1" customWidth="1"/>
    <col min="14857" max="15104" width="13.7109375" style="12"/>
    <col min="15105" max="15105" width="7.85546875" style="12" bestFit="1" customWidth="1"/>
    <col min="15106" max="15106" width="8.42578125" style="12" bestFit="1" customWidth="1"/>
    <col min="15107" max="15107" width="49.85546875" style="12" customWidth="1"/>
    <col min="15108" max="15108" width="12" style="12" bestFit="1" customWidth="1"/>
    <col min="15109" max="15109" width="6.5703125" style="12" bestFit="1" customWidth="1"/>
    <col min="15110" max="15110" width="13.7109375" style="12" bestFit="1" customWidth="1"/>
    <col min="15111" max="15111" width="13.7109375" style="12"/>
    <col min="15112" max="15112" width="15.85546875" style="12" bestFit="1" customWidth="1"/>
    <col min="15113" max="15360" width="13.7109375" style="12"/>
    <col min="15361" max="15361" width="7.85546875" style="12" bestFit="1" customWidth="1"/>
    <col min="15362" max="15362" width="8.42578125" style="12" bestFit="1" customWidth="1"/>
    <col min="15363" max="15363" width="49.85546875" style="12" customWidth="1"/>
    <col min="15364" max="15364" width="12" style="12" bestFit="1" customWidth="1"/>
    <col min="15365" max="15365" width="6.5703125" style="12" bestFit="1" customWidth="1"/>
    <col min="15366" max="15366" width="13.7109375" style="12" bestFit="1" customWidth="1"/>
    <col min="15367" max="15367" width="13.7109375" style="12"/>
    <col min="15368" max="15368" width="15.85546875" style="12" bestFit="1" customWidth="1"/>
    <col min="15369" max="15616" width="13.7109375" style="12"/>
    <col min="15617" max="15617" width="7.85546875" style="12" bestFit="1" customWidth="1"/>
    <col min="15618" max="15618" width="8.42578125" style="12" bestFit="1" customWidth="1"/>
    <col min="15619" max="15619" width="49.85546875" style="12" customWidth="1"/>
    <col min="15620" max="15620" width="12" style="12" bestFit="1" customWidth="1"/>
    <col min="15621" max="15621" width="6.5703125" style="12" bestFit="1" customWidth="1"/>
    <col min="15622" max="15622" width="13.7109375" style="12" bestFit="1" customWidth="1"/>
    <col min="15623" max="15623" width="13.7109375" style="12"/>
    <col min="15624" max="15624" width="15.85546875" style="12" bestFit="1" customWidth="1"/>
    <col min="15625" max="15872" width="13.7109375" style="12"/>
    <col min="15873" max="15873" width="7.85546875" style="12" bestFit="1" customWidth="1"/>
    <col min="15874" max="15874" width="8.42578125" style="12" bestFit="1" customWidth="1"/>
    <col min="15875" max="15875" width="49.85546875" style="12" customWidth="1"/>
    <col min="15876" max="15876" width="12" style="12" bestFit="1" customWidth="1"/>
    <col min="15877" max="15877" width="6.5703125" style="12" bestFit="1" customWidth="1"/>
    <col min="15878" max="15878" width="13.7109375" style="12" bestFit="1" customWidth="1"/>
    <col min="15879" max="15879" width="13.7109375" style="12"/>
    <col min="15880" max="15880" width="15.85546875" style="12" bestFit="1" customWidth="1"/>
    <col min="15881" max="16128" width="13.7109375" style="12"/>
    <col min="16129" max="16129" width="7.85546875" style="12" bestFit="1" customWidth="1"/>
    <col min="16130" max="16130" width="8.42578125" style="12" bestFit="1" customWidth="1"/>
    <col min="16131" max="16131" width="49.85546875" style="12" customWidth="1"/>
    <col min="16132" max="16132" width="12" style="12" bestFit="1" customWidth="1"/>
    <col min="16133" max="16133" width="6.5703125" style="12" bestFit="1" customWidth="1"/>
    <col min="16134" max="16134" width="13.7109375" style="12" bestFit="1" customWidth="1"/>
    <col min="16135" max="16135" width="13.7109375" style="12"/>
    <col min="16136" max="16136" width="15.85546875" style="12" bestFit="1" customWidth="1"/>
    <col min="16137" max="16384" width="13.7109375" style="12"/>
  </cols>
  <sheetData>
    <row r="1" spans="1:8" s="32" customFormat="1" ht="19.5" customHeight="1" x14ac:dyDescent="0.25">
      <c r="A1" s="71" t="s">
        <v>7</v>
      </c>
      <c r="B1" s="71"/>
      <c r="C1" s="71"/>
      <c r="D1" s="71"/>
      <c r="E1" s="71"/>
      <c r="F1" s="71"/>
    </row>
    <row r="2" spans="1:8" s="32" customFormat="1" ht="19.5" customHeight="1" x14ac:dyDescent="0.25">
      <c r="A2" s="71" t="s">
        <v>5</v>
      </c>
      <c r="B2" s="71"/>
      <c r="C2" s="71"/>
      <c r="D2" s="71"/>
      <c r="E2" s="71"/>
      <c r="F2" s="71"/>
    </row>
    <row r="3" spans="1:8" s="32" customFormat="1" ht="39" customHeight="1" x14ac:dyDescent="0.25">
      <c r="A3" s="71" t="s">
        <v>866</v>
      </c>
      <c r="B3" s="71"/>
      <c r="C3" s="71"/>
      <c r="D3" s="71"/>
      <c r="E3" s="71"/>
      <c r="F3" s="71"/>
    </row>
    <row r="4" spans="1:8" s="32" customFormat="1" ht="19.5" customHeight="1" x14ac:dyDescent="0.25">
      <c r="A4" s="71" t="s">
        <v>8</v>
      </c>
      <c r="B4" s="71"/>
      <c r="C4" s="71"/>
      <c r="D4" s="71"/>
      <c r="E4" s="71"/>
      <c r="F4" s="71"/>
    </row>
    <row r="5" spans="1:8" s="32" customFormat="1" ht="19.5" customHeight="1" x14ac:dyDescent="0.25">
      <c r="A5" s="7" t="s">
        <v>194</v>
      </c>
      <c r="B5" s="21" t="s">
        <v>4</v>
      </c>
      <c r="C5" s="7" t="s">
        <v>9</v>
      </c>
      <c r="D5" s="7" t="s">
        <v>10</v>
      </c>
      <c r="E5" s="7" t="s">
        <v>196</v>
      </c>
      <c r="F5" s="21" t="s">
        <v>11</v>
      </c>
    </row>
    <row r="6" spans="1:8" s="32" customFormat="1" ht="126" x14ac:dyDescent="0.25">
      <c r="A6" s="50">
        <v>1</v>
      </c>
      <c r="B6" s="21">
        <f>Det!H7</f>
        <v>2.2000000000000002</v>
      </c>
      <c r="C6" s="51" t="s">
        <v>786</v>
      </c>
      <c r="D6" s="21">
        <v>846.5</v>
      </c>
      <c r="E6" s="50" t="s">
        <v>15</v>
      </c>
      <c r="F6" s="21">
        <f t="shared" ref="F6:F40" si="0">D6*B6</f>
        <v>1862.3000000000002</v>
      </c>
      <c r="G6" s="32" t="b">
        <f>H6=B6</f>
        <v>1</v>
      </c>
      <c r="H6" s="77">
        <v>2.2000000000000002</v>
      </c>
    </row>
    <row r="7" spans="1:8" s="32" customFormat="1" ht="126" x14ac:dyDescent="0.25">
      <c r="A7" s="50">
        <f>A6+1</f>
        <v>2</v>
      </c>
      <c r="B7" s="21">
        <f>Det!H10</f>
        <v>28</v>
      </c>
      <c r="C7" s="51" t="s">
        <v>789</v>
      </c>
      <c r="D7" s="21">
        <f>Sheet3!F99</f>
        <v>158.03</v>
      </c>
      <c r="E7" s="50" t="s">
        <v>13</v>
      </c>
      <c r="F7" s="21">
        <f t="shared" si="0"/>
        <v>4424.84</v>
      </c>
      <c r="G7" s="32" t="b">
        <f t="shared" ref="G7:G70" si="1">H7=B7</f>
        <v>1</v>
      </c>
      <c r="H7" s="77">
        <v>28</v>
      </c>
    </row>
    <row r="8" spans="1:8" s="32" customFormat="1" ht="110.25" x14ac:dyDescent="0.25">
      <c r="A8" s="50">
        <f>A7+1</f>
        <v>3</v>
      </c>
      <c r="B8" s="21">
        <f>Det!H13</f>
        <v>1</v>
      </c>
      <c r="C8" s="51" t="s">
        <v>787</v>
      </c>
      <c r="D8" s="21">
        <v>2195.34</v>
      </c>
      <c r="E8" s="50" t="s">
        <v>12</v>
      </c>
      <c r="F8" s="21">
        <f t="shared" si="0"/>
        <v>2195.34</v>
      </c>
      <c r="G8" s="32" t="b">
        <f t="shared" si="1"/>
        <v>1</v>
      </c>
      <c r="H8" s="77">
        <v>1</v>
      </c>
    </row>
    <row r="9" spans="1:8" s="32" customFormat="1" ht="78.75" x14ac:dyDescent="0.25">
      <c r="A9" s="50">
        <f>A8+1</f>
        <v>4</v>
      </c>
      <c r="B9" s="21">
        <f>Det!H17</f>
        <v>1</v>
      </c>
      <c r="C9" s="51" t="s">
        <v>788</v>
      </c>
      <c r="D9" s="21">
        <f>Sheet3!F123</f>
        <v>573</v>
      </c>
      <c r="E9" s="50" t="s">
        <v>12</v>
      </c>
      <c r="F9" s="21">
        <f t="shared" si="0"/>
        <v>573</v>
      </c>
      <c r="G9" s="32" t="b">
        <f t="shared" si="1"/>
        <v>1</v>
      </c>
      <c r="H9" s="77">
        <v>1</v>
      </c>
    </row>
    <row r="10" spans="1:8" s="32" customFormat="1" ht="110.25" x14ac:dyDescent="0.25">
      <c r="A10" s="50">
        <f>A9+1</f>
        <v>5</v>
      </c>
      <c r="B10" s="21">
        <f>Det!H19</f>
        <v>1</v>
      </c>
      <c r="C10" s="13" t="s">
        <v>820</v>
      </c>
      <c r="D10" s="21">
        <v>6999</v>
      </c>
      <c r="E10" s="50" t="s">
        <v>12</v>
      </c>
      <c r="F10" s="21">
        <f t="shared" si="0"/>
        <v>6999</v>
      </c>
      <c r="G10" s="32" t="b">
        <f t="shared" si="1"/>
        <v>1</v>
      </c>
      <c r="H10" s="77">
        <v>1</v>
      </c>
    </row>
    <row r="11" spans="1:8" s="32" customFormat="1" ht="44.25" customHeight="1" x14ac:dyDescent="0.25">
      <c r="A11" s="50">
        <f>A10+1</f>
        <v>6</v>
      </c>
      <c r="B11" s="21">
        <f>Det!H22</f>
        <v>1</v>
      </c>
      <c r="C11" s="51" t="s">
        <v>821</v>
      </c>
      <c r="D11" s="21">
        <v>2199</v>
      </c>
      <c r="E11" s="50" t="s">
        <v>12</v>
      </c>
      <c r="F11" s="21">
        <f t="shared" si="0"/>
        <v>2199</v>
      </c>
      <c r="G11" s="32" t="b">
        <f t="shared" si="1"/>
        <v>1</v>
      </c>
      <c r="H11" s="77">
        <v>1</v>
      </c>
    </row>
    <row r="12" spans="1:8" ht="84.75" customHeight="1" x14ac:dyDescent="0.25">
      <c r="A12" s="7">
        <v>7</v>
      </c>
      <c r="B12" s="21">
        <f>Det!H28</f>
        <v>0.79999999999999993</v>
      </c>
      <c r="C12" s="51" t="s">
        <v>226</v>
      </c>
      <c r="D12" s="33">
        <f>Sheet3!F155</f>
        <v>248.93</v>
      </c>
      <c r="E12" s="33" t="s">
        <v>57</v>
      </c>
      <c r="F12" s="33">
        <f t="shared" si="0"/>
        <v>199.14399999999998</v>
      </c>
      <c r="G12" s="32" t="b">
        <f t="shared" si="1"/>
        <v>1</v>
      </c>
      <c r="H12" s="30">
        <v>0.79999999999999993</v>
      </c>
    </row>
    <row r="13" spans="1:8" ht="84.75" customHeight="1" x14ac:dyDescent="0.25">
      <c r="A13" s="62">
        <v>8</v>
      </c>
      <c r="B13" s="21">
        <f>Det!H31</f>
        <v>2.6</v>
      </c>
      <c r="C13" s="63" t="s">
        <v>847</v>
      </c>
      <c r="D13" s="33">
        <f>Sheet3!F167</f>
        <v>117.65</v>
      </c>
      <c r="E13" s="33" t="s">
        <v>57</v>
      </c>
      <c r="F13" s="33">
        <f t="shared" si="0"/>
        <v>305.89000000000004</v>
      </c>
      <c r="G13" s="32" t="b">
        <f t="shared" si="1"/>
        <v>1</v>
      </c>
      <c r="H13" s="30">
        <v>2.6</v>
      </c>
    </row>
    <row r="14" spans="1:8" ht="84" customHeight="1" x14ac:dyDescent="0.25">
      <c r="A14" s="7">
        <v>9</v>
      </c>
      <c r="B14" s="21">
        <f>Det!H35</f>
        <v>0.73</v>
      </c>
      <c r="C14" s="13" t="s">
        <v>227</v>
      </c>
      <c r="D14" s="33">
        <f>Sheet3!F180</f>
        <v>1560.13</v>
      </c>
      <c r="E14" s="33" t="s">
        <v>57</v>
      </c>
      <c r="F14" s="33">
        <f t="shared" si="0"/>
        <v>1138.8949</v>
      </c>
      <c r="G14" s="32" t="b">
        <f t="shared" si="1"/>
        <v>1</v>
      </c>
      <c r="H14" s="30">
        <v>0.73</v>
      </c>
    </row>
    <row r="15" spans="1:8" ht="114" customHeight="1" x14ac:dyDescent="0.25">
      <c r="A15" s="21">
        <v>10</v>
      </c>
      <c r="B15" s="21">
        <f>Det!H40</f>
        <v>0.79999999999999993</v>
      </c>
      <c r="C15" s="13" t="s">
        <v>228</v>
      </c>
      <c r="D15" s="34">
        <f>Sheet3!F189</f>
        <v>321.85000000000002</v>
      </c>
      <c r="E15" s="34" t="s">
        <v>57</v>
      </c>
      <c r="F15" s="33">
        <f t="shared" si="0"/>
        <v>257.48</v>
      </c>
      <c r="G15" s="32" t="b">
        <f t="shared" si="1"/>
        <v>1</v>
      </c>
      <c r="H15" s="30">
        <v>0.79999999999999993</v>
      </c>
    </row>
    <row r="16" spans="1:8" ht="73.5" customHeight="1" x14ac:dyDescent="0.25">
      <c r="A16" s="21">
        <v>11</v>
      </c>
      <c r="B16" s="21">
        <f>Det!H48</f>
        <v>1.6</v>
      </c>
      <c r="C16" s="13" t="s">
        <v>197</v>
      </c>
      <c r="D16" s="34">
        <f>Sheet3!F219</f>
        <v>4785.71</v>
      </c>
      <c r="E16" s="34" t="s">
        <v>57</v>
      </c>
      <c r="F16" s="33">
        <f t="shared" si="0"/>
        <v>7657.1360000000004</v>
      </c>
      <c r="G16" s="32" t="b">
        <f t="shared" si="1"/>
        <v>1</v>
      </c>
      <c r="H16" s="30">
        <v>1.6</v>
      </c>
    </row>
    <row r="17" spans="1:8" ht="88.5" customHeight="1" x14ac:dyDescent="0.25">
      <c r="A17" s="21">
        <v>12</v>
      </c>
      <c r="B17" s="21">
        <f>Det!H51</f>
        <v>0.5</v>
      </c>
      <c r="C17" s="13" t="s">
        <v>863</v>
      </c>
      <c r="D17" s="34">
        <f>Sheet3!F233</f>
        <v>4222.8100000000004</v>
      </c>
      <c r="E17" s="34" t="s">
        <v>57</v>
      </c>
      <c r="F17" s="33">
        <f t="shared" si="0"/>
        <v>2111.4050000000002</v>
      </c>
      <c r="G17" s="32" t="b">
        <f t="shared" si="1"/>
        <v>1</v>
      </c>
      <c r="H17" s="30">
        <v>0.5</v>
      </c>
    </row>
    <row r="18" spans="1:8" ht="74.25" customHeight="1" x14ac:dyDescent="0.25">
      <c r="A18" s="7">
        <v>13</v>
      </c>
      <c r="B18" s="21">
        <f>Det!H57</f>
        <v>3.1</v>
      </c>
      <c r="C18" s="13" t="s">
        <v>200</v>
      </c>
      <c r="D18" s="33">
        <f>Sheet3!F278</f>
        <v>6742.22</v>
      </c>
      <c r="E18" s="33" t="s">
        <v>57</v>
      </c>
      <c r="F18" s="33">
        <f t="shared" si="0"/>
        <v>20900.882000000001</v>
      </c>
      <c r="G18" s="32" t="b">
        <f t="shared" si="1"/>
        <v>1</v>
      </c>
      <c r="H18" s="30">
        <v>3.1</v>
      </c>
    </row>
    <row r="19" spans="1:8" ht="87" customHeight="1" x14ac:dyDescent="0.25">
      <c r="A19" s="21">
        <v>14</v>
      </c>
      <c r="B19" s="21"/>
      <c r="C19" s="13" t="s">
        <v>229</v>
      </c>
      <c r="E19" s="34"/>
      <c r="F19" s="33">
        <f t="shared" si="0"/>
        <v>0</v>
      </c>
      <c r="G19" s="32" t="b">
        <f t="shared" si="1"/>
        <v>1</v>
      </c>
      <c r="H19" s="30"/>
    </row>
    <row r="20" spans="1:8" ht="26.25" customHeight="1" x14ac:dyDescent="0.25">
      <c r="A20" s="7"/>
      <c r="B20" s="21">
        <f>Det!H65</f>
        <v>1.4000000000000001</v>
      </c>
      <c r="C20" s="13" t="s">
        <v>198</v>
      </c>
      <c r="D20" s="34">
        <f>Sheet3!F249</f>
        <v>7940.06</v>
      </c>
      <c r="E20" s="33" t="s">
        <v>57</v>
      </c>
      <c r="F20" s="33">
        <f t="shared" si="0"/>
        <v>11116.084000000001</v>
      </c>
      <c r="G20" s="32" t="b">
        <f t="shared" si="1"/>
        <v>1</v>
      </c>
      <c r="H20" s="30">
        <v>1.4000000000000001</v>
      </c>
    </row>
    <row r="21" spans="1:8" ht="26.25" customHeight="1" x14ac:dyDescent="0.25">
      <c r="A21" s="7"/>
      <c r="B21" s="21">
        <f>Det!H74</f>
        <v>0.79999999999999993</v>
      </c>
      <c r="C21" s="13" t="s">
        <v>199</v>
      </c>
      <c r="D21" s="33">
        <f>Sheet3!F251</f>
        <v>8065.9</v>
      </c>
      <c r="E21" s="33" t="s">
        <v>57</v>
      </c>
      <c r="F21" s="33">
        <f t="shared" si="0"/>
        <v>6452.7199999999993</v>
      </c>
      <c r="G21" s="32" t="b">
        <f t="shared" si="1"/>
        <v>1</v>
      </c>
      <c r="H21" s="30">
        <v>0.79999999999999993</v>
      </c>
    </row>
    <row r="22" spans="1:8" ht="87.75" customHeight="1" x14ac:dyDescent="0.25">
      <c r="A22" s="7">
        <v>15</v>
      </c>
      <c r="B22" s="35">
        <f>Det!H79</f>
        <v>0.22000000000000003</v>
      </c>
      <c r="C22" s="13" t="s">
        <v>230</v>
      </c>
      <c r="D22" s="33">
        <f>Sheet3!F263</f>
        <v>90389</v>
      </c>
      <c r="E22" s="33" t="s">
        <v>14</v>
      </c>
      <c r="F22" s="33">
        <f t="shared" si="0"/>
        <v>19885.580000000002</v>
      </c>
      <c r="G22" s="32" t="b">
        <f t="shared" si="1"/>
        <v>1</v>
      </c>
      <c r="H22" s="30">
        <v>0.22000000000000003</v>
      </c>
    </row>
    <row r="23" spans="1:8" ht="60.75" customHeight="1" x14ac:dyDescent="0.25">
      <c r="A23" s="7">
        <v>16</v>
      </c>
      <c r="B23" s="21">
        <f>Det!H88</f>
        <v>3.6</v>
      </c>
      <c r="C23" s="13" t="s">
        <v>317</v>
      </c>
      <c r="D23" s="33">
        <f>Sheet3!F295</f>
        <v>6767.08</v>
      </c>
      <c r="E23" s="33" t="s">
        <v>57</v>
      </c>
      <c r="F23" s="33">
        <f t="shared" si="0"/>
        <v>24361.488000000001</v>
      </c>
      <c r="G23" s="32" t="b">
        <f t="shared" si="1"/>
        <v>1</v>
      </c>
      <c r="H23" s="30">
        <v>3.6</v>
      </c>
    </row>
    <row r="24" spans="1:8" ht="60.75" customHeight="1" x14ac:dyDescent="0.25">
      <c r="A24" s="62">
        <v>17</v>
      </c>
      <c r="B24" s="21">
        <f>Det!H92</f>
        <v>3.7</v>
      </c>
      <c r="C24" s="13" t="s">
        <v>862</v>
      </c>
      <c r="D24" s="33">
        <f>Sheet3!F306</f>
        <v>1692.25</v>
      </c>
      <c r="E24" s="33" t="s">
        <v>57</v>
      </c>
      <c r="F24" s="33">
        <f t="shared" si="0"/>
        <v>6261.3250000000007</v>
      </c>
      <c r="G24" s="32" t="b">
        <f t="shared" si="1"/>
        <v>1</v>
      </c>
      <c r="H24" s="30">
        <v>3.7</v>
      </c>
    </row>
    <row r="25" spans="1:8" ht="75" customHeight="1" x14ac:dyDescent="0.25">
      <c r="A25" s="7">
        <v>18</v>
      </c>
      <c r="B25" s="21">
        <f>Det!H96</f>
        <v>0.12</v>
      </c>
      <c r="C25" s="13" t="s">
        <v>231</v>
      </c>
      <c r="D25" s="21">
        <f>D16</f>
        <v>4785.71</v>
      </c>
      <c r="E25" s="21" t="s">
        <v>57</v>
      </c>
      <c r="F25" s="33">
        <f t="shared" si="0"/>
        <v>574.28520000000003</v>
      </c>
      <c r="G25" s="32" t="b">
        <f t="shared" si="1"/>
        <v>1</v>
      </c>
      <c r="H25" s="30">
        <v>0.12</v>
      </c>
    </row>
    <row r="26" spans="1:8" ht="126" x14ac:dyDescent="0.25">
      <c r="A26" s="7">
        <v>19</v>
      </c>
      <c r="B26" s="21">
        <f>Det!H99</f>
        <v>3.07</v>
      </c>
      <c r="C26" s="13" t="s">
        <v>225</v>
      </c>
      <c r="D26" s="21">
        <f>Sheet3!F336</f>
        <v>3941.47</v>
      </c>
      <c r="E26" s="21" t="s">
        <v>57</v>
      </c>
      <c r="F26" s="33">
        <f t="shared" si="0"/>
        <v>12100.312899999999</v>
      </c>
      <c r="G26" s="32" t="b">
        <f t="shared" si="1"/>
        <v>1</v>
      </c>
      <c r="H26" s="30">
        <v>3.07</v>
      </c>
    </row>
    <row r="27" spans="1:8" ht="189" x14ac:dyDescent="0.25">
      <c r="A27" s="7">
        <v>20</v>
      </c>
      <c r="B27" s="21">
        <f>Det!H106</f>
        <v>3.3000000000000003</v>
      </c>
      <c r="C27" s="13" t="s">
        <v>245</v>
      </c>
      <c r="D27" s="21">
        <v>1247.5999999999999</v>
      </c>
      <c r="E27" s="21" t="s">
        <v>15</v>
      </c>
      <c r="F27" s="33">
        <f t="shared" si="0"/>
        <v>4117.08</v>
      </c>
      <c r="G27" s="32" t="b">
        <f t="shared" si="1"/>
        <v>1</v>
      </c>
      <c r="H27" s="30">
        <v>3.3000000000000003</v>
      </c>
    </row>
    <row r="28" spans="1:8" ht="66" customHeight="1" x14ac:dyDescent="0.25">
      <c r="A28" s="7">
        <v>21</v>
      </c>
      <c r="B28" s="21">
        <f>Det!H125</f>
        <v>63.800000000000004</v>
      </c>
      <c r="C28" s="13" t="s">
        <v>232</v>
      </c>
      <c r="D28" s="33">
        <f>Sheet3!F382</f>
        <v>259.14</v>
      </c>
      <c r="E28" s="33" t="s">
        <v>15</v>
      </c>
      <c r="F28" s="33">
        <f t="shared" si="0"/>
        <v>16533.132000000001</v>
      </c>
      <c r="G28" s="32" t="b">
        <f t="shared" si="1"/>
        <v>1</v>
      </c>
      <c r="H28" s="30">
        <v>63.800000000000004</v>
      </c>
    </row>
    <row r="29" spans="1:8" ht="66" customHeight="1" x14ac:dyDescent="0.25">
      <c r="A29" s="7">
        <v>22</v>
      </c>
      <c r="B29" s="21">
        <f>Det!H127</f>
        <v>3.6</v>
      </c>
      <c r="C29" s="13" t="s">
        <v>201</v>
      </c>
      <c r="D29" s="33">
        <f>Sheet3!F395</f>
        <v>265.23</v>
      </c>
      <c r="E29" s="33" t="s">
        <v>15</v>
      </c>
      <c r="F29" s="33">
        <f t="shared" si="0"/>
        <v>954.82800000000009</v>
      </c>
      <c r="G29" s="32" t="b">
        <f t="shared" si="1"/>
        <v>1</v>
      </c>
      <c r="H29" s="30">
        <v>3.6</v>
      </c>
    </row>
    <row r="30" spans="1:8" ht="66" customHeight="1" x14ac:dyDescent="0.25">
      <c r="A30" s="50">
        <v>23</v>
      </c>
      <c r="B30" s="21">
        <f>Det!H131</f>
        <v>29.200000000000003</v>
      </c>
      <c r="C30" s="13" t="s">
        <v>844</v>
      </c>
      <c r="D30" s="33">
        <v>1289.94</v>
      </c>
      <c r="E30" s="33" t="s">
        <v>15</v>
      </c>
      <c r="F30" s="33">
        <f t="shared" si="0"/>
        <v>37666.248000000007</v>
      </c>
      <c r="G30" s="32" t="b">
        <f t="shared" si="1"/>
        <v>1</v>
      </c>
      <c r="H30" s="30">
        <v>29.200000000000003</v>
      </c>
    </row>
    <row r="31" spans="1:8" ht="66" customHeight="1" x14ac:dyDescent="0.25">
      <c r="A31" s="7">
        <v>24</v>
      </c>
      <c r="B31" s="21">
        <f>Det!H138</f>
        <v>2.8000000000000003</v>
      </c>
      <c r="C31" s="13" t="s">
        <v>233</v>
      </c>
      <c r="D31" s="33">
        <f>Sheet3!F407</f>
        <v>298.20999999999998</v>
      </c>
      <c r="E31" s="33" t="s">
        <v>15</v>
      </c>
      <c r="F31" s="33">
        <f t="shared" si="0"/>
        <v>834.98800000000006</v>
      </c>
      <c r="G31" s="32" t="b">
        <f t="shared" si="1"/>
        <v>1</v>
      </c>
      <c r="H31" s="30">
        <v>2.8000000000000003</v>
      </c>
    </row>
    <row r="32" spans="1:8" ht="66" customHeight="1" x14ac:dyDescent="0.25">
      <c r="A32" s="7">
        <v>25</v>
      </c>
      <c r="B32" s="21">
        <f>Det!H145</f>
        <v>10.6</v>
      </c>
      <c r="C32" s="13" t="s">
        <v>371</v>
      </c>
      <c r="D32" s="33">
        <v>54.68</v>
      </c>
      <c r="E32" s="33" t="s">
        <v>53</v>
      </c>
      <c r="F32" s="33">
        <f t="shared" si="0"/>
        <v>579.60799999999995</v>
      </c>
      <c r="G32" s="32" t="b">
        <f t="shared" si="1"/>
        <v>1</v>
      </c>
      <c r="H32" s="30">
        <v>10.6</v>
      </c>
    </row>
    <row r="33" spans="1:8" ht="67.5" customHeight="1" x14ac:dyDescent="0.25">
      <c r="A33" s="7">
        <v>26</v>
      </c>
      <c r="B33" s="21">
        <f>Det!H149</f>
        <v>1.7000000000000002</v>
      </c>
      <c r="C33" s="13" t="s">
        <v>202</v>
      </c>
      <c r="D33" s="33">
        <f>Sheet3!F433</f>
        <v>47.48</v>
      </c>
      <c r="E33" s="33" t="s">
        <v>15</v>
      </c>
      <c r="F33" s="33">
        <f t="shared" si="0"/>
        <v>80.716000000000008</v>
      </c>
      <c r="G33" s="32" t="b">
        <f t="shared" si="1"/>
        <v>1</v>
      </c>
      <c r="H33" s="30">
        <v>1.7000000000000002</v>
      </c>
    </row>
    <row r="34" spans="1:8" ht="157.5" customHeight="1" x14ac:dyDescent="0.25">
      <c r="A34" s="7">
        <v>27</v>
      </c>
      <c r="B34" s="21">
        <f>Det!H152</f>
        <v>25</v>
      </c>
      <c r="C34" s="13" t="s">
        <v>376</v>
      </c>
      <c r="D34" s="33">
        <v>261.83</v>
      </c>
      <c r="E34" s="33" t="s">
        <v>53</v>
      </c>
      <c r="F34" s="33">
        <f t="shared" si="0"/>
        <v>6545.75</v>
      </c>
      <c r="G34" s="32" t="b">
        <f t="shared" si="1"/>
        <v>1</v>
      </c>
      <c r="H34" s="30">
        <v>25</v>
      </c>
    </row>
    <row r="35" spans="1:8" ht="25.5" customHeight="1" x14ac:dyDescent="0.25">
      <c r="A35" s="7"/>
      <c r="B35" s="21">
        <f>Det!H156</f>
        <v>6</v>
      </c>
      <c r="C35" s="13" t="s">
        <v>203</v>
      </c>
      <c r="D35" s="33">
        <v>243.72</v>
      </c>
      <c r="E35" s="33" t="s">
        <v>53</v>
      </c>
      <c r="F35" s="33">
        <f t="shared" si="0"/>
        <v>1462.32</v>
      </c>
      <c r="G35" s="32" t="b">
        <f t="shared" si="1"/>
        <v>1</v>
      </c>
      <c r="H35" s="30">
        <v>6</v>
      </c>
    </row>
    <row r="36" spans="1:8" ht="25.5" customHeight="1" x14ac:dyDescent="0.25">
      <c r="A36" s="7"/>
      <c r="B36" s="21">
        <f>Det!H159</f>
        <v>5</v>
      </c>
      <c r="C36" s="13" t="s">
        <v>204</v>
      </c>
      <c r="D36" s="33">
        <v>238.88</v>
      </c>
      <c r="E36" s="33" t="s">
        <v>53</v>
      </c>
      <c r="F36" s="33">
        <f t="shared" si="0"/>
        <v>1194.4000000000001</v>
      </c>
      <c r="G36" s="32" t="b">
        <f t="shared" si="1"/>
        <v>1</v>
      </c>
      <c r="H36" s="30">
        <v>5</v>
      </c>
    </row>
    <row r="37" spans="1:8" ht="195" customHeight="1" x14ac:dyDescent="0.25">
      <c r="A37" s="36">
        <v>28</v>
      </c>
      <c r="B37" s="21">
        <f>Det!H162</f>
        <v>2</v>
      </c>
      <c r="C37" s="13" t="s">
        <v>205</v>
      </c>
      <c r="D37" s="33">
        <f>Sheet3!F533</f>
        <v>160</v>
      </c>
      <c r="E37" s="33" t="s">
        <v>54</v>
      </c>
      <c r="F37" s="33">
        <f t="shared" si="0"/>
        <v>320</v>
      </c>
      <c r="G37" s="32" t="b">
        <f t="shared" si="1"/>
        <v>1</v>
      </c>
      <c r="H37" s="30">
        <v>2</v>
      </c>
    </row>
    <row r="38" spans="1:8" ht="63" x14ac:dyDescent="0.25">
      <c r="A38" s="7">
        <v>29</v>
      </c>
      <c r="B38" s="21">
        <f>Det!H169</f>
        <v>8.1999999999999993</v>
      </c>
      <c r="C38" s="13" t="s">
        <v>422</v>
      </c>
      <c r="D38" s="33">
        <f>Sheet3!D535</f>
        <v>886.03</v>
      </c>
      <c r="E38" s="33" t="s">
        <v>15</v>
      </c>
      <c r="F38" s="33">
        <f t="shared" si="0"/>
        <v>7265.445999999999</v>
      </c>
      <c r="G38" s="32" t="b">
        <f t="shared" si="1"/>
        <v>1</v>
      </c>
      <c r="H38" s="30">
        <v>8.1999999999999993</v>
      </c>
    </row>
    <row r="39" spans="1:8" ht="39.75" customHeight="1" x14ac:dyDescent="0.25">
      <c r="A39" s="7"/>
      <c r="B39" s="21">
        <f>Det!H181</f>
        <v>3.9</v>
      </c>
      <c r="C39" s="13" t="s">
        <v>207</v>
      </c>
      <c r="D39" s="33">
        <f>Sheet3!D537</f>
        <v>987.02</v>
      </c>
      <c r="E39" s="33" t="s">
        <v>15</v>
      </c>
      <c r="F39" s="33">
        <f t="shared" si="0"/>
        <v>3849.3779999999997</v>
      </c>
      <c r="G39" s="32" t="b">
        <f t="shared" si="1"/>
        <v>1</v>
      </c>
      <c r="H39" s="30">
        <v>3.9</v>
      </c>
    </row>
    <row r="40" spans="1:8" ht="66.75" customHeight="1" x14ac:dyDescent="0.25">
      <c r="A40" s="7"/>
      <c r="B40" s="21">
        <f>Det!H188</f>
        <v>4.5999999999999996</v>
      </c>
      <c r="C40" s="13" t="s">
        <v>208</v>
      </c>
      <c r="D40" s="33">
        <f>Sheet3!D539</f>
        <v>1184.42</v>
      </c>
      <c r="E40" s="33" t="s">
        <v>15</v>
      </c>
      <c r="F40" s="33">
        <f t="shared" si="0"/>
        <v>5448.3320000000003</v>
      </c>
      <c r="G40" s="32" t="b">
        <f t="shared" si="1"/>
        <v>1</v>
      </c>
      <c r="H40" s="30">
        <v>4.5999999999999996</v>
      </c>
    </row>
    <row r="41" spans="1:8" ht="42" customHeight="1" x14ac:dyDescent="0.25">
      <c r="A41" s="7">
        <v>30</v>
      </c>
      <c r="B41" s="21">
        <f>Det!H192</f>
        <v>1.7000000000000002</v>
      </c>
      <c r="C41" s="13" t="s">
        <v>209</v>
      </c>
      <c r="D41" s="33">
        <f>Sheet3!F561</f>
        <v>1241.81</v>
      </c>
      <c r="E41" s="33" t="s">
        <v>15</v>
      </c>
      <c r="F41" s="33">
        <f t="shared" ref="F41:F71" si="2">D41*B41</f>
        <v>2111.0770000000002</v>
      </c>
      <c r="G41" s="32" t="b">
        <f t="shared" si="1"/>
        <v>1</v>
      </c>
      <c r="H41" s="30">
        <v>1.7000000000000002</v>
      </c>
    </row>
    <row r="42" spans="1:8" ht="42" customHeight="1" x14ac:dyDescent="0.25">
      <c r="A42" s="7">
        <v>31</v>
      </c>
      <c r="B42" s="21">
        <f>Det!H198</f>
        <v>4.5</v>
      </c>
      <c r="C42" s="13" t="s">
        <v>210</v>
      </c>
      <c r="D42" s="33">
        <f>Sheet3!F575</f>
        <v>1418.68</v>
      </c>
      <c r="E42" s="33" t="s">
        <v>15</v>
      </c>
      <c r="F42" s="33">
        <f t="shared" si="2"/>
        <v>6384.06</v>
      </c>
      <c r="G42" s="32" t="b">
        <f t="shared" si="1"/>
        <v>1</v>
      </c>
      <c r="H42" s="30">
        <v>4.5</v>
      </c>
    </row>
    <row r="43" spans="1:8" ht="98.25" customHeight="1" x14ac:dyDescent="0.25">
      <c r="A43" s="7">
        <v>32</v>
      </c>
      <c r="B43" s="21">
        <f>Det!H206</f>
        <v>12.7</v>
      </c>
      <c r="C43" s="13" t="s">
        <v>211</v>
      </c>
      <c r="D43" s="33">
        <f>Sheet3!F587</f>
        <v>64.510000000000005</v>
      </c>
      <c r="E43" s="33" t="s">
        <v>15</v>
      </c>
      <c r="F43" s="33">
        <f t="shared" si="2"/>
        <v>819.27700000000004</v>
      </c>
      <c r="G43" s="32" t="b">
        <f t="shared" si="1"/>
        <v>1</v>
      </c>
      <c r="H43" s="30">
        <v>12.7</v>
      </c>
    </row>
    <row r="44" spans="1:8" ht="66.75" customHeight="1" x14ac:dyDescent="0.25">
      <c r="A44" s="7">
        <v>33</v>
      </c>
      <c r="B44" s="21">
        <f>Det!H216</f>
        <v>33</v>
      </c>
      <c r="C44" s="13" t="s">
        <v>212</v>
      </c>
      <c r="D44" s="33">
        <f>Sheet3!F599</f>
        <v>240.2</v>
      </c>
      <c r="E44" s="33" t="s">
        <v>15</v>
      </c>
      <c r="F44" s="33">
        <f t="shared" si="2"/>
        <v>7926.5999999999995</v>
      </c>
      <c r="G44" s="32" t="b">
        <f t="shared" si="1"/>
        <v>1</v>
      </c>
      <c r="H44" s="30">
        <v>33</v>
      </c>
    </row>
    <row r="45" spans="1:8" ht="68.25" customHeight="1" x14ac:dyDescent="0.25">
      <c r="A45" s="7">
        <v>34</v>
      </c>
      <c r="B45" s="21">
        <f>Det!H219</f>
        <v>12.7</v>
      </c>
      <c r="C45" s="13" t="s">
        <v>213</v>
      </c>
      <c r="D45" s="33">
        <f>Sheet3!F613</f>
        <v>131.03</v>
      </c>
      <c r="E45" s="33" t="s">
        <v>15</v>
      </c>
      <c r="F45" s="33">
        <f t="shared" si="2"/>
        <v>1664.0809999999999</v>
      </c>
      <c r="G45" s="32" t="b">
        <f t="shared" si="1"/>
        <v>1</v>
      </c>
      <c r="H45" s="30">
        <v>12.7</v>
      </c>
    </row>
    <row r="46" spans="1:8" ht="58.5" customHeight="1" x14ac:dyDescent="0.25">
      <c r="A46" s="7">
        <v>35</v>
      </c>
      <c r="B46" s="21">
        <f>Det!H221</f>
        <v>1</v>
      </c>
      <c r="C46" s="13" t="s">
        <v>214</v>
      </c>
      <c r="D46" s="33">
        <f>Sheet3!F630</f>
        <v>7285.48</v>
      </c>
      <c r="E46" s="33" t="s">
        <v>12</v>
      </c>
      <c r="F46" s="33">
        <f t="shared" si="2"/>
        <v>7285.48</v>
      </c>
      <c r="G46" s="32" t="b">
        <f t="shared" si="1"/>
        <v>1</v>
      </c>
      <c r="H46" s="30">
        <v>1</v>
      </c>
    </row>
    <row r="47" spans="1:8" ht="114.75" customHeight="1" x14ac:dyDescent="0.25">
      <c r="A47" s="7">
        <v>36</v>
      </c>
      <c r="B47" s="21">
        <f>Det!H226</f>
        <v>2</v>
      </c>
      <c r="C47" s="13" t="s">
        <v>234</v>
      </c>
      <c r="D47" s="33">
        <f>Sheet3!D645</f>
        <v>495</v>
      </c>
      <c r="E47" s="33" t="s">
        <v>54</v>
      </c>
      <c r="F47" s="33">
        <f t="shared" si="2"/>
        <v>990</v>
      </c>
      <c r="G47" s="32" t="b">
        <f t="shared" si="1"/>
        <v>1</v>
      </c>
      <c r="H47" s="30">
        <v>2</v>
      </c>
    </row>
    <row r="48" spans="1:8" ht="42.75" customHeight="1" x14ac:dyDescent="0.25">
      <c r="A48" s="7">
        <v>37</v>
      </c>
      <c r="B48" s="21">
        <f>Det!H230</f>
        <v>3</v>
      </c>
      <c r="C48" s="13" t="s">
        <v>216</v>
      </c>
      <c r="D48" s="33">
        <f>Sheet3!F645</f>
        <v>447</v>
      </c>
      <c r="E48" s="33" t="s">
        <v>54</v>
      </c>
      <c r="F48" s="33">
        <f t="shared" si="2"/>
        <v>1341</v>
      </c>
      <c r="G48" s="32" t="b">
        <f t="shared" si="1"/>
        <v>1</v>
      </c>
      <c r="H48" s="30">
        <v>3</v>
      </c>
    </row>
    <row r="49" spans="1:8" ht="162.75" customHeight="1" x14ac:dyDescent="0.25">
      <c r="A49" s="7">
        <v>38</v>
      </c>
      <c r="B49" s="21">
        <f>Det!H233</f>
        <v>3</v>
      </c>
      <c r="C49" s="13" t="s">
        <v>485</v>
      </c>
      <c r="D49" s="33">
        <f>Sheet3!F672</f>
        <v>737.96</v>
      </c>
      <c r="E49" s="33" t="s">
        <v>53</v>
      </c>
      <c r="F49" s="33">
        <f t="shared" si="2"/>
        <v>2213.88</v>
      </c>
      <c r="G49" s="32" t="b">
        <f t="shared" si="1"/>
        <v>1</v>
      </c>
      <c r="H49" s="30">
        <v>3</v>
      </c>
    </row>
    <row r="50" spans="1:8" ht="39.75" customHeight="1" x14ac:dyDescent="0.25">
      <c r="A50" s="7"/>
      <c r="B50" s="21">
        <f>Det!H236</f>
        <v>5</v>
      </c>
      <c r="C50" s="13" t="s">
        <v>217</v>
      </c>
      <c r="D50" s="33">
        <f>Sheet3!F696</f>
        <v>620.66</v>
      </c>
      <c r="E50" s="33" t="s">
        <v>53</v>
      </c>
      <c r="F50" s="33">
        <f t="shared" si="2"/>
        <v>3103.2999999999997</v>
      </c>
      <c r="G50" s="32" t="b">
        <f t="shared" si="1"/>
        <v>1</v>
      </c>
      <c r="H50" s="30">
        <v>5</v>
      </c>
    </row>
    <row r="51" spans="1:8" ht="87" customHeight="1" x14ac:dyDescent="0.25">
      <c r="A51" s="7">
        <v>39</v>
      </c>
      <c r="B51" s="21">
        <f>Det!H239</f>
        <v>5</v>
      </c>
      <c r="C51" s="13" t="s">
        <v>251</v>
      </c>
      <c r="D51" s="33">
        <v>491.5</v>
      </c>
      <c r="E51" s="33" t="s">
        <v>53</v>
      </c>
      <c r="F51" s="33">
        <f t="shared" si="2"/>
        <v>2457.5</v>
      </c>
      <c r="G51" s="32" t="b">
        <f t="shared" si="1"/>
        <v>1</v>
      </c>
      <c r="H51" s="30">
        <v>5</v>
      </c>
    </row>
    <row r="52" spans="1:8" ht="87" customHeight="1" x14ac:dyDescent="0.25">
      <c r="A52" s="7"/>
      <c r="B52" s="21">
        <f>Det!H242</f>
        <v>10</v>
      </c>
      <c r="C52" s="13" t="s">
        <v>250</v>
      </c>
      <c r="D52" s="33">
        <v>815.75</v>
      </c>
      <c r="E52" s="33" t="s">
        <v>53</v>
      </c>
      <c r="F52" s="33">
        <f t="shared" si="2"/>
        <v>8157.5</v>
      </c>
      <c r="G52" s="32" t="b">
        <f t="shared" si="1"/>
        <v>1</v>
      </c>
      <c r="H52" s="30">
        <v>10</v>
      </c>
    </row>
    <row r="53" spans="1:8" ht="69" customHeight="1" x14ac:dyDescent="0.25">
      <c r="A53" s="7">
        <v>40</v>
      </c>
      <c r="B53" s="21">
        <f>Det!H247</f>
        <v>2</v>
      </c>
      <c r="C53" s="13" t="s">
        <v>535</v>
      </c>
      <c r="D53" s="33">
        <f>Sheet3!F767</f>
        <v>1692.1</v>
      </c>
      <c r="E53" s="33" t="s">
        <v>54</v>
      </c>
      <c r="F53" s="33">
        <f t="shared" si="2"/>
        <v>3384.2</v>
      </c>
      <c r="G53" s="32" t="b">
        <f t="shared" si="1"/>
        <v>1</v>
      </c>
      <c r="H53" s="30">
        <v>2</v>
      </c>
    </row>
    <row r="54" spans="1:8" ht="25.5" customHeight="1" x14ac:dyDescent="0.25">
      <c r="A54" s="7"/>
      <c r="B54" s="21">
        <f>Det!H250</f>
        <v>2</v>
      </c>
      <c r="C54" s="13" t="s">
        <v>218</v>
      </c>
      <c r="D54" s="33">
        <v>1695.1</v>
      </c>
      <c r="E54" s="33" t="s">
        <v>54</v>
      </c>
      <c r="F54" s="33">
        <f t="shared" si="2"/>
        <v>3390.2</v>
      </c>
      <c r="G54" s="32" t="b">
        <f t="shared" si="1"/>
        <v>1</v>
      </c>
      <c r="H54" s="30">
        <v>2</v>
      </c>
    </row>
    <row r="55" spans="1:8" ht="56.25" customHeight="1" x14ac:dyDescent="0.25">
      <c r="A55" s="7">
        <v>41</v>
      </c>
      <c r="B55" s="21">
        <f>Det!H253</f>
        <v>20</v>
      </c>
      <c r="C55" s="37" t="s">
        <v>219</v>
      </c>
      <c r="D55" s="33">
        <v>232.9</v>
      </c>
      <c r="E55" s="33" t="s">
        <v>53</v>
      </c>
      <c r="F55" s="33">
        <f t="shared" si="2"/>
        <v>4658</v>
      </c>
      <c r="G55" s="32" t="b">
        <f t="shared" si="1"/>
        <v>1</v>
      </c>
      <c r="H55" s="30">
        <v>20</v>
      </c>
    </row>
    <row r="56" spans="1:8" ht="141" customHeight="1" x14ac:dyDescent="0.25">
      <c r="A56" s="7">
        <v>42</v>
      </c>
      <c r="B56" s="21">
        <f>Det!H256</f>
        <v>5</v>
      </c>
      <c r="C56" s="13" t="s">
        <v>220</v>
      </c>
      <c r="D56" s="33">
        <f>Sheet3!F821</f>
        <v>350.32</v>
      </c>
      <c r="E56" s="33" t="s">
        <v>53</v>
      </c>
      <c r="F56" s="33">
        <f t="shared" si="2"/>
        <v>1751.6</v>
      </c>
      <c r="G56" s="32" t="b">
        <f t="shared" si="1"/>
        <v>1</v>
      </c>
      <c r="H56" s="30">
        <v>5</v>
      </c>
    </row>
    <row r="57" spans="1:8" ht="39" customHeight="1" x14ac:dyDescent="0.25">
      <c r="A57" s="7">
        <v>43</v>
      </c>
      <c r="B57" s="21">
        <f>Det!H258</f>
        <v>1</v>
      </c>
      <c r="C57" s="13" t="s">
        <v>235</v>
      </c>
      <c r="D57" s="33">
        <f>Sheet3!F833</f>
        <v>95</v>
      </c>
      <c r="E57" s="33" t="s">
        <v>54</v>
      </c>
      <c r="F57" s="33">
        <f t="shared" si="2"/>
        <v>95</v>
      </c>
      <c r="G57" s="32" t="b">
        <f t="shared" si="1"/>
        <v>1</v>
      </c>
      <c r="H57" s="30">
        <v>1</v>
      </c>
    </row>
    <row r="58" spans="1:8" ht="89.25" customHeight="1" x14ac:dyDescent="0.25">
      <c r="A58" s="7">
        <v>44</v>
      </c>
      <c r="B58" s="21">
        <f>Det!H262</f>
        <v>1.6</v>
      </c>
      <c r="C58" s="20" t="s">
        <v>236</v>
      </c>
      <c r="D58" s="21">
        <f>Sheet3!D835</f>
        <v>3325</v>
      </c>
      <c r="E58" s="7" t="s">
        <v>15</v>
      </c>
      <c r="F58" s="33">
        <f t="shared" si="2"/>
        <v>5320</v>
      </c>
      <c r="G58" s="32" t="b">
        <f t="shared" si="1"/>
        <v>1</v>
      </c>
      <c r="H58" s="30">
        <v>1.6</v>
      </c>
    </row>
    <row r="59" spans="1:8" ht="83.25" customHeight="1" x14ac:dyDescent="0.25">
      <c r="A59" s="7">
        <v>45</v>
      </c>
      <c r="B59" s="21">
        <f>Det!H266</f>
        <v>10.8</v>
      </c>
      <c r="C59" s="20" t="s">
        <v>237</v>
      </c>
      <c r="D59" s="21">
        <v>70.150000000000006</v>
      </c>
      <c r="E59" s="7" t="s">
        <v>221</v>
      </c>
      <c r="F59" s="33">
        <f t="shared" si="2"/>
        <v>757.62000000000012</v>
      </c>
      <c r="G59" s="32" t="b">
        <f t="shared" si="1"/>
        <v>1</v>
      </c>
      <c r="H59" s="30">
        <v>10.8</v>
      </c>
    </row>
    <row r="60" spans="1:8" ht="67.5" customHeight="1" x14ac:dyDescent="0.25">
      <c r="A60" s="7">
        <v>46</v>
      </c>
      <c r="B60" s="21">
        <f>Det!H270</f>
        <v>0.6</v>
      </c>
      <c r="C60" s="20" t="s">
        <v>238</v>
      </c>
      <c r="D60" s="21">
        <f>Sheet3!F852</f>
        <v>142.72999999999999</v>
      </c>
      <c r="E60" s="7" t="s">
        <v>15</v>
      </c>
      <c r="F60" s="33">
        <f t="shared" si="2"/>
        <v>85.637999999999991</v>
      </c>
      <c r="G60" s="32" t="b">
        <f t="shared" si="1"/>
        <v>1</v>
      </c>
      <c r="H60" s="30">
        <v>0.6</v>
      </c>
    </row>
    <row r="61" spans="1:8" ht="110.25" x14ac:dyDescent="0.25">
      <c r="A61" s="7">
        <v>47</v>
      </c>
      <c r="B61" s="21">
        <f>Det!H272</f>
        <v>1</v>
      </c>
      <c r="C61" s="20" t="s">
        <v>247</v>
      </c>
      <c r="D61" s="21">
        <f>Sheet3!F871</f>
        <v>3416.5</v>
      </c>
      <c r="E61" s="7" t="s">
        <v>12</v>
      </c>
      <c r="F61" s="33">
        <f t="shared" si="2"/>
        <v>3416.5</v>
      </c>
      <c r="G61" s="32" t="b">
        <f t="shared" si="1"/>
        <v>1</v>
      </c>
      <c r="H61" s="30">
        <v>1</v>
      </c>
    </row>
    <row r="62" spans="1:8" ht="55.5" customHeight="1" x14ac:dyDescent="0.25">
      <c r="A62" s="7">
        <v>48</v>
      </c>
      <c r="B62" s="21">
        <f>Det!H277</f>
        <v>5.1999999999999993</v>
      </c>
      <c r="C62" s="20" t="s">
        <v>222</v>
      </c>
      <c r="D62" s="21">
        <v>34</v>
      </c>
      <c r="E62" s="7" t="s">
        <v>15</v>
      </c>
      <c r="F62" s="33">
        <f t="shared" si="2"/>
        <v>176.79999999999998</v>
      </c>
      <c r="G62" s="32" t="b">
        <f t="shared" si="1"/>
        <v>1</v>
      </c>
      <c r="H62" s="30">
        <v>5.1999999999999993</v>
      </c>
    </row>
    <row r="63" spans="1:8" ht="94.5" x14ac:dyDescent="0.25">
      <c r="A63" s="7">
        <v>49</v>
      </c>
      <c r="B63" s="21">
        <f>Det!H279</f>
        <v>1</v>
      </c>
      <c r="C63" s="20" t="s">
        <v>246</v>
      </c>
      <c r="D63" s="21">
        <f>Sheet3!F876</f>
        <v>398.3</v>
      </c>
      <c r="E63" s="7" t="s">
        <v>12</v>
      </c>
      <c r="F63" s="33">
        <f t="shared" si="2"/>
        <v>398.3</v>
      </c>
      <c r="G63" s="32" t="b">
        <f t="shared" si="1"/>
        <v>1</v>
      </c>
      <c r="H63" s="30">
        <v>1</v>
      </c>
    </row>
    <row r="64" spans="1:8" s="42" customFormat="1" ht="74.25" customHeight="1" x14ac:dyDescent="0.25">
      <c r="A64" s="38">
        <v>50</v>
      </c>
      <c r="B64" s="39">
        <f>Det!H283</f>
        <v>1</v>
      </c>
      <c r="C64" s="40" t="s">
        <v>865</v>
      </c>
      <c r="D64" s="41">
        <v>135</v>
      </c>
      <c r="E64" s="41" t="s">
        <v>54</v>
      </c>
      <c r="F64" s="33">
        <f t="shared" si="2"/>
        <v>135</v>
      </c>
      <c r="G64" s="32" t="b">
        <f t="shared" si="1"/>
        <v>1</v>
      </c>
      <c r="H64" s="78">
        <v>1</v>
      </c>
    </row>
    <row r="65" spans="1:8" s="42" customFormat="1" ht="74.25" customHeight="1" x14ac:dyDescent="0.25">
      <c r="A65" s="38">
        <v>51</v>
      </c>
      <c r="B65" s="39">
        <f>Det!H285</f>
        <v>2</v>
      </c>
      <c r="C65" s="40" t="s">
        <v>223</v>
      </c>
      <c r="D65" s="41">
        <v>529.20000000000005</v>
      </c>
      <c r="E65" s="41" t="s">
        <v>0</v>
      </c>
      <c r="F65" s="33">
        <f t="shared" si="2"/>
        <v>1058.4000000000001</v>
      </c>
      <c r="G65" s="32" t="b">
        <f t="shared" si="1"/>
        <v>1</v>
      </c>
      <c r="H65" s="78">
        <v>2</v>
      </c>
    </row>
    <row r="66" spans="1:8" ht="35.25" customHeight="1" x14ac:dyDescent="0.25">
      <c r="A66" s="38">
        <v>52</v>
      </c>
      <c r="B66" s="21">
        <f>Det!H288</f>
        <v>2</v>
      </c>
      <c r="C66" s="13" t="s">
        <v>224</v>
      </c>
      <c r="D66" s="33">
        <v>3460</v>
      </c>
      <c r="E66" s="33" t="s">
        <v>0</v>
      </c>
      <c r="F66" s="33">
        <f t="shared" si="2"/>
        <v>6920</v>
      </c>
      <c r="G66" s="32" t="b">
        <f t="shared" si="1"/>
        <v>1</v>
      </c>
      <c r="H66" s="30">
        <v>2</v>
      </c>
    </row>
    <row r="67" spans="1:8" ht="59.25" customHeight="1" x14ac:dyDescent="0.25">
      <c r="A67" s="38">
        <v>53</v>
      </c>
      <c r="B67" s="21">
        <f>Det!H291</f>
        <v>2</v>
      </c>
      <c r="C67" s="13" t="s">
        <v>650</v>
      </c>
      <c r="D67" s="33">
        <v>995</v>
      </c>
      <c r="E67" s="33" t="s">
        <v>0</v>
      </c>
      <c r="F67" s="33">
        <f t="shared" si="2"/>
        <v>1990</v>
      </c>
      <c r="G67" s="32" t="b">
        <f t="shared" si="1"/>
        <v>1</v>
      </c>
      <c r="H67" s="30">
        <v>2</v>
      </c>
    </row>
    <row r="68" spans="1:8" ht="110.25" x14ac:dyDescent="0.25">
      <c r="A68" s="38">
        <v>54</v>
      </c>
      <c r="B68" s="21">
        <f>Det!H294</f>
        <v>6</v>
      </c>
      <c r="C68" s="13" t="s">
        <v>191</v>
      </c>
      <c r="D68" s="33">
        <v>2700</v>
      </c>
      <c r="E68" s="33" t="s">
        <v>190</v>
      </c>
      <c r="F68" s="33">
        <f t="shared" si="2"/>
        <v>16200</v>
      </c>
      <c r="G68" s="32" t="b">
        <f t="shared" si="1"/>
        <v>1</v>
      </c>
      <c r="H68" s="30">
        <v>6</v>
      </c>
    </row>
    <row r="69" spans="1:8" ht="94.5" x14ac:dyDescent="0.25">
      <c r="A69" s="38">
        <v>55</v>
      </c>
      <c r="B69" s="21">
        <f>Det!H297</f>
        <v>41</v>
      </c>
      <c r="C69" s="13" t="s">
        <v>674</v>
      </c>
      <c r="D69" s="33">
        <f>Sheet3!F952</f>
        <v>2066</v>
      </c>
      <c r="E69" s="33" t="s">
        <v>15</v>
      </c>
      <c r="F69" s="33">
        <f t="shared" si="2"/>
        <v>84706</v>
      </c>
      <c r="G69" s="32" t="b">
        <f t="shared" si="1"/>
        <v>1</v>
      </c>
      <c r="H69" s="30">
        <v>41</v>
      </c>
    </row>
    <row r="70" spans="1:8" ht="110.25" x14ac:dyDescent="0.25">
      <c r="A70" s="38">
        <v>56</v>
      </c>
      <c r="B70" s="21">
        <f>Det!H323</f>
        <v>246.4</v>
      </c>
      <c r="C70" s="13" t="s">
        <v>830</v>
      </c>
      <c r="D70" s="33">
        <v>135.44</v>
      </c>
      <c r="E70" s="33" t="s">
        <v>15</v>
      </c>
      <c r="F70" s="33">
        <f t="shared" si="2"/>
        <v>33372.415999999997</v>
      </c>
      <c r="G70" s="32" t="b">
        <f t="shared" si="1"/>
        <v>1</v>
      </c>
      <c r="H70" s="30">
        <v>246.4</v>
      </c>
    </row>
    <row r="71" spans="1:8" ht="94.5" x14ac:dyDescent="0.25">
      <c r="A71" s="38">
        <v>57</v>
      </c>
      <c r="B71" s="21">
        <f>Det!H335</f>
        <v>311.60000000000002</v>
      </c>
      <c r="C71" s="13" t="s">
        <v>831</v>
      </c>
      <c r="D71" s="33">
        <v>171.76</v>
      </c>
      <c r="E71" s="33" t="s">
        <v>15</v>
      </c>
      <c r="F71" s="33">
        <f t="shared" si="2"/>
        <v>53520.415999999997</v>
      </c>
      <c r="G71" s="32" t="b">
        <f t="shared" ref="G71" si="3">H71=B71</f>
        <v>1</v>
      </c>
      <c r="H71" s="30">
        <v>311.60000000000002</v>
      </c>
    </row>
    <row r="72" spans="1:8" s="32" customFormat="1" ht="34.5" customHeight="1" x14ac:dyDescent="0.25">
      <c r="A72" s="43"/>
      <c r="B72" s="44"/>
      <c r="C72" s="72" t="s">
        <v>239</v>
      </c>
      <c r="D72" s="72"/>
      <c r="E72" s="72"/>
      <c r="F72" s="45">
        <f>SUM(F6:F71)</f>
        <v>484218.17799999996</v>
      </c>
    </row>
    <row r="73" spans="1:8" ht="29.25" customHeight="1" x14ac:dyDescent="0.25">
      <c r="A73" s="7">
        <v>58</v>
      </c>
      <c r="B73" s="21" t="s">
        <v>16</v>
      </c>
      <c r="C73" s="73" t="s">
        <v>240</v>
      </c>
      <c r="D73" s="73"/>
      <c r="E73" s="73"/>
      <c r="F73" s="33">
        <f>F72*18%</f>
        <v>87159.272039999982</v>
      </c>
    </row>
    <row r="74" spans="1:8" ht="29.25" customHeight="1" x14ac:dyDescent="0.25">
      <c r="A74" s="43"/>
      <c r="B74" s="44"/>
      <c r="C74" s="72" t="s">
        <v>843</v>
      </c>
      <c r="D74" s="72"/>
      <c r="E74" s="72"/>
      <c r="F74" s="45">
        <f>SUM(F72:F73)</f>
        <v>571377.45003999991</v>
      </c>
    </row>
    <row r="75" spans="1:8" ht="29.25" customHeight="1" x14ac:dyDescent="0.25">
      <c r="A75" s="7">
        <v>59</v>
      </c>
      <c r="B75" s="21" t="s">
        <v>16</v>
      </c>
      <c r="C75" s="73" t="s">
        <v>241</v>
      </c>
      <c r="D75" s="73"/>
      <c r="E75" s="73"/>
      <c r="F75" s="33">
        <f>F72*1%</f>
        <v>4842.1817799999999</v>
      </c>
    </row>
    <row r="76" spans="1:8" ht="29.25" customHeight="1" x14ac:dyDescent="0.25">
      <c r="A76" s="7">
        <v>60</v>
      </c>
      <c r="B76" s="21" t="s">
        <v>16</v>
      </c>
      <c r="C76" s="73" t="s">
        <v>242</v>
      </c>
      <c r="D76" s="73"/>
      <c r="E76" s="73"/>
      <c r="F76" s="33">
        <f>F74*2.5%</f>
        <v>14284.436250999999</v>
      </c>
    </row>
    <row r="77" spans="1:8" ht="29.25" customHeight="1" x14ac:dyDescent="0.25">
      <c r="A77" s="7">
        <v>61</v>
      </c>
      <c r="B77" s="21" t="s">
        <v>16</v>
      </c>
      <c r="C77" s="73" t="s">
        <v>243</v>
      </c>
      <c r="D77" s="73"/>
      <c r="E77" s="73"/>
      <c r="F77" s="33">
        <f>(F74*7.5%)</f>
        <v>42853.30875299999</v>
      </c>
    </row>
    <row r="78" spans="1:8" ht="29.25" customHeight="1" x14ac:dyDescent="0.25">
      <c r="A78" s="7"/>
      <c r="B78" s="21"/>
      <c r="C78" s="71" t="s">
        <v>244</v>
      </c>
      <c r="D78" s="71"/>
      <c r="E78" s="71"/>
      <c r="F78" s="33">
        <f>SUM(F74:F77)</f>
        <v>633357.37682399992</v>
      </c>
    </row>
    <row r="79" spans="1:8" ht="29.25" customHeight="1" x14ac:dyDescent="0.25">
      <c r="A79" s="43"/>
      <c r="B79" s="44"/>
      <c r="C79" s="46"/>
      <c r="D79" s="72" t="s">
        <v>6</v>
      </c>
      <c r="E79" s="72"/>
      <c r="F79" s="45">
        <f>ROUNDUP(F78,-2)</f>
        <v>633400</v>
      </c>
      <c r="G79" s="12">
        <v>633500</v>
      </c>
    </row>
    <row r="80" spans="1:8" x14ac:dyDescent="0.25">
      <c r="G80" s="30">
        <f>F78-G79</f>
        <v>-142.623176000081</v>
      </c>
    </row>
  </sheetData>
  <mergeCells count="12">
    <mergeCell ref="A1:F1"/>
    <mergeCell ref="A2:F2"/>
    <mergeCell ref="A3:F3"/>
    <mergeCell ref="A4:F4"/>
    <mergeCell ref="C72:E72"/>
    <mergeCell ref="C78:E78"/>
    <mergeCell ref="D79:E79"/>
    <mergeCell ref="C73:E73"/>
    <mergeCell ref="C74:E74"/>
    <mergeCell ref="C75:E75"/>
    <mergeCell ref="C76:E76"/>
    <mergeCell ref="C77:E77"/>
  </mergeCells>
  <printOptions horizontalCentered="1"/>
  <pageMargins left="0.75" right="0.25" top="0.75" bottom="0.25" header="0.25" footer="0.25"/>
  <pageSetup paperSize="9" scale="9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48"/>
  <sheetViews>
    <sheetView view="pageBreakPreview" topLeftCell="A325" zoomScaleNormal="100" zoomScaleSheetLayoutView="100" workbookViewId="0">
      <selection activeCell="G193" sqref="G193"/>
    </sheetView>
  </sheetViews>
  <sheetFormatPr defaultColWidth="13.7109375" defaultRowHeight="21.95" customHeight="1" x14ac:dyDescent="0.25"/>
  <cols>
    <col min="1" max="1" width="7" style="11" customWidth="1"/>
    <col min="2" max="2" width="35.42578125" style="6" customWidth="1"/>
    <col min="3" max="4" width="4.5703125" style="11" bestFit="1" customWidth="1"/>
    <col min="5" max="5" width="8.42578125" style="29" bestFit="1" customWidth="1"/>
    <col min="6" max="6" width="7.140625" style="31" bestFit="1" customWidth="1"/>
    <col min="7" max="7" width="8.42578125" style="31" bestFit="1" customWidth="1"/>
    <col min="8" max="8" width="9.7109375" style="31" bestFit="1" customWidth="1"/>
    <col min="9" max="9" width="6.85546875" style="6" bestFit="1" customWidth="1"/>
    <col min="10" max="17" width="13.7109375" style="6"/>
    <col min="18" max="19" width="13.85546875" style="6" bestFit="1" customWidth="1"/>
    <col min="20" max="256" width="13.7109375" style="6"/>
    <col min="257" max="257" width="7" style="6" customWidth="1"/>
    <col min="258" max="258" width="44.85546875" style="6" customWidth="1"/>
    <col min="259" max="260" width="4.5703125" style="6" bestFit="1" customWidth="1"/>
    <col min="261" max="261" width="8.42578125" style="6" bestFit="1" customWidth="1"/>
    <col min="262" max="262" width="7.140625" style="6" bestFit="1" customWidth="1"/>
    <col min="263" max="263" width="8.42578125" style="6" bestFit="1" customWidth="1"/>
    <col min="264" max="264" width="9.7109375" style="6" bestFit="1" customWidth="1"/>
    <col min="265" max="265" width="6.85546875" style="6" bestFit="1" customWidth="1"/>
    <col min="266" max="273" width="13.7109375" style="6"/>
    <col min="274" max="275" width="13.85546875" style="6" bestFit="1" customWidth="1"/>
    <col min="276" max="512" width="13.7109375" style="6"/>
    <col min="513" max="513" width="7" style="6" customWidth="1"/>
    <col min="514" max="514" width="44.85546875" style="6" customWidth="1"/>
    <col min="515" max="516" width="4.5703125" style="6" bestFit="1" customWidth="1"/>
    <col min="517" max="517" width="8.42578125" style="6" bestFit="1" customWidth="1"/>
    <col min="518" max="518" width="7.140625" style="6" bestFit="1" customWidth="1"/>
    <col min="519" max="519" width="8.42578125" style="6" bestFit="1" customWidth="1"/>
    <col min="520" max="520" width="9.7109375" style="6" bestFit="1" customWidth="1"/>
    <col min="521" max="521" width="6.85546875" style="6" bestFit="1" customWidth="1"/>
    <col min="522" max="529" width="13.7109375" style="6"/>
    <col min="530" max="531" width="13.85546875" style="6" bestFit="1" customWidth="1"/>
    <col min="532" max="768" width="13.7109375" style="6"/>
    <col min="769" max="769" width="7" style="6" customWidth="1"/>
    <col min="770" max="770" width="44.85546875" style="6" customWidth="1"/>
    <col min="771" max="772" width="4.5703125" style="6" bestFit="1" customWidth="1"/>
    <col min="773" max="773" width="8.42578125" style="6" bestFit="1" customWidth="1"/>
    <col min="774" max="774" width="7.140625" style="6" bestFit="1" customWidth="1"/>
    <col min="775" max="775" width="8.42578125" style="6" bestFit="1" customWidth="1"/>
    <col min="776" max="776" width="9.7109375" style="6" bestFit="1" customWidth="1"/>
    <col min="777" max="777" width="6.85546875" style="6" bestFit="1" customWidth="1"/>
    <col min="778" max="785" width="13.7109375" style="6"/>
    <col min="786" max="787" width="13.85546875" style="6" bestFit="1" customWidth="1"/>
    <col min="788" max="1024" width="13.7109375" style="6"/>
    <col min="1025" max="1025" width="7" style="6" customWidth="1"/>
    <col min="1026" max="1026" width="44.85546875" style="6" customWidth="1"/>
    <col min="1027" max="1028" width="4.5703125" style="6" bestFit="1" customWidth="1"/>
    <col min="1029" max="1029" width="8.42578125" style="6" bestFit="1" customWidth="1"/>
    <col min="1030" max="1030" width="7.140625" style="6" bestFit="1" customWidth="1"/>
    <col min="1031" max="1031" width="8.42578125" style="6" bestFit="1" customWidth="1"/>
    <col min="1032" max="1032" width="9.7109375" style="6" bestFit="1" customWidth="1"/>
    <col min="1033" max="1033" width="6.85546875" style="6" bestFit="1" customWidth="1"/>
    <col min="1034" max="1041" width="13.7109375" style="6"/>
    <col min="1042" max="1043" width="13.85546875" style="6" bestFit="1" customWidth="1"/>
    <col min="1044" max="1280" width="13.7109375" style="6"/>
    <col min="1281" max="1281" width="7" style="6" customWidth="1"/>
    <col min="1282" max="1282" width="44.85546875" style="6" customWidth="1"/>
    <col min="1283" max="1284" width="4.5703125" style="6" bestFit="1" customWidth="1"/>
    <col min="1285" max="1285" width="8.42578125" style="6" bestFit="1" customWidth="1"/>
    <col min="1286" max="1286" width="7.140625" style="6" bestFit="1" customWidth="1"/>
    <col min="1287" max="1287" width="8.42578125" style="6" bestFit="1" customWidth="1"/>
    <col min="1288" max="1288" width="9.7109375" style="6" bestFit="1" customWidth="1"/>
    <col min="1289" max="1289" width="6.85546875" style="6" bestFit="1" customWidth="1"/>
    <col min="1290" max="1297" width="13.7109375" style="6"/>
    <col min="1298" max="1299" width="13.85546875" style="6" bestFit="1" customWidth="1"/>
    <col min="1300" max="1536" width="13.7109375" style="6"/>
    <col min="1537" max="1537" width="7" style="6" customWidth="1"/>
    <col min="1538" max="1538" width="44.85546875" style="6" customWidth="1"/>
    <col min="1539" max="1540" width="4.5703125" style="6" bestFit="1" customWidth="1"/>
    <col min="1541" max="1541" width="8.42578125" style="6" bestFit="1" customWidth="1"/>
    <col min="1542" max="1542" width="7.140625" style="6" bestFit="1" customWidth="1"/>
    <col min="1543" max="1543" width="8.42578125" style="6" bestFit="1" customWidth="1"/>
    <col min="1544" max="1544" width="9.7109375" style="6" bestFit="1" customWidth="1"/>
    <col min="1545" max="1545" width="6.85546875" style="6" bestFit="1" customWidth="1"/>
    <col min="1546" max="1553" width="13.7109375" style="6"/>
    <col min="1554" max="1555" width="13.85546875" style="6" bestFit="1" customWidth="1"/>
    <col min="1556" max="1792" width="13.7109375" style="6"/>
    <col min="1793" max="1793" width="7" style="6" customWidth="1"/>
    <col min="1794" max="1794" width="44.85546875" style="6" customWidth="1"/>
    <col min="1795" max="1796" width="4.5703125" style="6" bestFit="1" customWidth="1"/>
    <col min="1797" max="1797" width="8.42578125" style="6" bestFit="1" customWidth="1"/>
    <col min="1798" max="1798" width="7.140625" style="6" bestFit="1" customWidth="1"/>
    <col min="1799" max="1799" width="8.42578125" style="6" bestFit="1" customWidth="1"/>
    <col min="1800" max="1800" width="9.7109375" style="6" bestFit="1" customWidth="1"/>
    <col min="1801" max="1801" width="6.85546875" style="6" bestFit="1" customWidth="1"/>
    <col min="1802" max="1809" width="13.7109375" style="6"/>
    <col min="1810" max="1811" width="13.85546875" style="6" bestFit="1" customWidth="1"/>
    <col min="1812" max="2048" width="13.7109375" style="6"/>
    <col min="2049" max="2049" width="7" style="6" customWidth="1"/>
    <col min="2050" max="2050" width="44.85546875" style="6" customWidth="1"/>
    <col min="2051" max="2052" width="4.5703125" style="6" bestFit="1" customWidth="1"/>
    <col min="2053" max="2053" width="8.42578125" style="6" bestFit="1" customWidth="1"/>
    <col min="2054" max="2054" width="7.140625" style="6" bestFit="1" customWidth="1"/>
    <col min="2055" max="2055" width="8.42578125" style="6" bestFit="1" customWidth="1"/>
    <col min="2056" max="2056" width="9.7109375" style="6" bestFit="1" customWidth="1"/>
    <col min="2057" max="2057" width="6.85546875" style="6" bestFit="1" customWidth="1"/>
    <col min="2058" max="2065" width="13.7109375" style="6"/>
    <col min="2066" max="2067" width="13.85546875" style="6" bestFit="1" customWidth="1"/>
    <col min="2068" max="2304" width="13.7109375" style="6"/>
    <col min="2305" max="2305" width="7" style="6" customWidth="1"/>
    <col min="2306" max="2306" width="44.85546875" style="6" customWidth="1"/>
    <col min="2307" max="2308" width="4.5703125" style="6" bestFit="1" customWidth="1"/>
    <col min="2309" max="2309" width="8.42578125" style="6" bestFit="1" customWidth="1"/>
    <col min="2310" max="2310" width="7.140625" style="6" bestFit="1" customWidth="1"/>
    <col min="2311" max="2311" width="8.42578125" style="6" bestFit="1" customWidth="1"/>
    <col min="2312" max="2312" width="9.7109375" style="6" bestFit="1" customWidth="1"/>
    <col min="2313" max="2313" width="6.85546875" style="6" bestFit="1" customWidth="1"/>
    <col min="2314" max="2321" width="13.7109375" style="6"/>
    <col min="2322" max="2323" width="13.85546875" style="6" bestFit="1" customWidth="1"/>
    <col min="2324" max="2560" width="13.7109375" style="6"/>
    <col min="2561" max="2561" width="7" style="6" customWidth="1"/>
    <col min="2562" max="2562" width="44.85546875" style="6" customWidth="1"/>
    <col min="2563" max="2564" width="4.5703125" style="6" bestFit="1" customWidth="1"/>
    <col min="2565" max="2565" width="8.42578125" style="6" bestFit="1" customWidth="1"/>
    <col min="2566" max="2566" width="7.140625" style="6" bestFit="1" customWidth="1"/>
    <col min="2567" max="2567" width="8.42578125" style="6" bestFit="1" customWidth="1"/>
    <col min="2568" max="2568" width="9.7109375" style="6" bestFit="1" customWidth="1"/>
    <col min="2569" max="2569" width="6.85546875" style="6" bestFit="1" customWidth="1"/>
    <col min="2570" max="2577" width="13.7109375" style="6"/>
    <col min="2578" max="2579" width="13.85546875" style="6" bestFit="1" customWidth="1"/>
    <col min="2580" max="2816" width="13.7109375" style="6"/>
    <col min="2817" max="2817" width="7" style="6" customWidth="1"/>
    <col min="2818" max="2818" width="44.85546875" style="6" customWidth="1"/>
    <col min="2819" max="2820" width="4.5703125" style="6" bestFit="1" customWidth="1"/>
    <col min="2821" max="2821" width="8.42578125" style="6" bestFit="1" customWidth="1"/>
    <col min="2822" max="2822" width="7.140625" style="6" bestFit="1" customWidth="1"/>
    <col min="2823" max="2823" width="8.42578125" style="6" bestFit="1" customWidth="1"/>
    <col min="2824" max="2824" width="9.7109375" style="6" bestFit="1" customWidth="1"/>
    <col min="2825" max="2825" width="6.85546875" style="6" bestFit="1" customWidth="1"/>
    <col min="2826" max="2833" width="13.7109375" style="6"/>
    <col min="2834" max="2835" width="13.85546875" style="6" bestFit="1" customWidth="1"/>
    <col min="2836" max="3072" width="13.7109375" style="6"/>
    <col min="3073" max="3073" width="7" style="6" customWidth="1"/>
    <col min="3074" max="3074" width="44.85546875" style="6" customWidth="1"/>
    <col min="3075" max="3076" width="4.5703125" style="6" bestFit="1" customWidth="1"/>
    <col min="3077" max="3077" width="8.42578125" style="6" bestFit="1" customWidth="1"/>
    <col min="3078" max="3078" width="7.140625" style="6" bestFit="1" customWidth="1"/>
    <col min="3079" max="3079" width="8.42578125" style="6" bestFit="1" customWidth="1"/>
    <col min="3080" max="3080" width="9.7109375" style="6" bestFit="1" customWidth="1"/>
    <col min="3081" max="3081" width="6.85546875" style="6" bestFit="1" customWidth="1"/>
    <col min="3082" max="3089" width="13.7109375" style="6"/>
    <col min="3090" max="3091" width="13.85546875" style="6" bestFit="1" customWidth="1"/>
    <col min="3092" max="3328" width="13.7109375" style="6"/>
    <col min="3329" max="3329" width="7" style="6" customWidth="1"/>
    <col min="3330" max="3330" width="44.85546875" style="6" customWidth="1"/>
    <col min="3331" max="3332" width="4.5703125" style="6" bestFit="1" customWidth="1"/>
    <col min="3333" max="3333" width="8.42578125" style="6" bestFit="1" customWidth="1"/>
    <col min="3334" max="3334" width="7.140625" style="6" bestFit="1" customWidth="1"/>
    <col min="3335" max="3335" width="8.42578125" style="6" bestFit="1" customWidth="1"/>
    <col min="3336" max="3336" width="9.7109375" style="6" bestFit="1" customWidth="1"/>
    <col min="3337" max="3337" width="6.85546875" style="6" bestFit="1" customWidth="1"/>
    <col min="3338" max="3345" width="13.7109375" style="6"/>
    <col min="3346" max="3347" width="13.85546875" style="6" bestFit="1" customWidth="1"/>
    <col min="3348" max="3584" width="13.7109375" style="6"/>
    <col min="3585" max="3585" width="7" style="6" customWidth="1"/>
    <col min="3586" max="3586" width="44.85546875" style="6" customWidth="1"/>
    <col min="3587" max="3588" width="4.5703125" style="6" bestFit="1" customWidth="1"/>
    <col min="3589" max="3589" width="8.42578125" style="6" bestFit="1" customWidth="1"/>
    <col min="3590" max="3590" width="7.140625" style="6" bestFit="1" customWidth="1"/>
    <col min="3591" max="3591" width="8.42578125" style="6" bestFit="1" customWidth="1"/>
    <col min="3592" max="3592" width="9.7109375" style="6" bestFit="1" customWidth="1"/>
    <col min="3593" max="3593" width="6.85546875" style="6" bestFit="1" customWidth="1"/>
    <col min="3594" max="3601" width="13.7109375" style="6"/>
    <col min="3602" max="3603" width="13.85546875" style="6" bestFit="1" customWidth="1"/>
    <col min="3604" max="3840" width="13.7109375" style="6"/>
    <col min="3841" max="3841" width="7" style="6" customWidth="1"/>
    <col min="3842" max="3842" width="44.85546875" style="6" customWidth="1"/>
    <col min="3843" max="3844" width="4.5703125" style="6" bestFit="1" customWidth="1"/>
    <col min="3845" max="3845" width="8.42578125" style="6" bestFit="1" customWidth="1"/>
    <col min="3846" max="3846" width="7.140625" style="6" bestFit="1" customWidth="1"/>
    <col min="3847" max="3847" width="8.42578125" style="6" bestFit="1" customWidth="1"/>
    <col min="3848" max="3848" width="9.7109375" style="6" bestFit="1" customWidth="1"/>
    <col min="3849" max="3849" width="6.85546875" style="6" bestFit="1" customWidth="1"/>
    <col min="3850" max="3857" width="13.7109375" style="6"/>
    <col min="3858" max="3859" width="13.85546875" style="6" bestFit="1" customWidth="1"/>
    <col min="3860" max="4096" width="13.7109375" style="6"/>
    <col min="4097" max="4097" width="7" style="6" customWidth="1"/>
    <col min="4098" max="4098" width="44.85546875" style="6" customWidth="1"/>
    <col min="4099" max="4100" width="4.5703125" style="6" bestFit="1" customWidth="1"/>
    <col min="4101" max="4101" width="8.42578125" style="6" bestFit="1" customWidth="1"/>
    <col min="4102" max="4102" width="7.140625" style="6" bestFit="1" customWidth="1"/>
    <col min="4103" max="4103" width="8.42578125" style="6" bestFit="1" customWidth="1"/>
    <col min="4104" max="4104" width="9.7109375" style="6" bestFit="1" customWidth="1"/>
    <col min="4105" max="4105" width="6.85546875" style="6" bestFit="1" customWidth="1"/>
    <col min="4106" max="4113" width="13.7109375" style="6"/>
    <col min="4114" max="4115" width="13.85546875" style="6" bestFit="1" customWidth="1"/>
    <col min="4116" max="4352" width="13.7109375" style="6"/>
    <col min="4353" max="4353" width="7" style="6" customWidth="1"/>
    <col min="4354" max="4354" width="44.85546875" style="6" customWidth="1"/>
    <col min="4355" max="4356" width="4.5703125" style="6" bestFit="1" customWidth="1"/>
    <col min="4357" max="4357" width="8.42578125" style="6" bestFit="1" customWidth="1"/>
    <col min="4358" max="4358" width="7.140625" style="6" bestFit="1" customWidth="1"/>
    <col min="4359" max="4359" width="8.42578125" style="6" bestFit="1" customWidth="1"/>
    <col min="4360" max="4360" width="9.7109375" style="6" bestFit="1" customWidth="1"/>
    <col min="4361" max="4361" width="6.85546875" style="6" bestFit="1" customWidth="1"/>
    <col min="4362" max="4369" width="13.7109375" style="6"/>
    <col min="4370" max="4371" width="13.85546875" style="6" bestFit="1" customWidth="1"/>
    <col min="4372" max="4608" width="13.7109375" style="6"/>
    <col min="4609" max="4609" width="7" style="6" customWidth="1"/>
    <col min="4610" max="4610" width="44.85546875" style="6" customWidth="1"/>
    <col min="4611" max="4612" width="4.5703125" style="6" bestFit="1" customWidth="1"/>
    <col min="4613" max="4613" width="8.42578125" style="6" bestFit="1" customWidth="1"/>
    <col min="4614" max="4614" width="7.140625" style="6" bestFit="1" customWidth="1"/>
    <col min="4615" max="4615" width="8.42578125" style="6" bestFit="1" customWidth="1"/>
    <col min="4616" max="4616" width="9.7109375" style="6" bestFit="1" customWidth="1"/>
    <col min="4617" max="4617" width="6.85546875" style="6" bestFit="1" customWidth="1"/>
    <col min="4618" max="4625" width="13.7109375" style="6"/>
    <col min="4626" max="4627" width="13.85546875" style="6" bestFit="1" customWidth="1"/>
    <col min="4628" max="4864" width="13.7109375" style="6"/>
    <col min="4865" max="4865" width="7" style="6" customWidth="1"/>
    <col min="4866" max="4866" width="44.85546875" style="6" customWidth="1"/>
    <col min="4867" max="4868" width="4.5703125" style="6" bestFit="1" customWidth="1"/>
    <col min="4869" max="4869" width="8.42578125" style="6" bestFit="1" customWidth="1"/>
    <col min="4870" max="4870" width="7.140625" style="6" bestFit="1" customWidth="1"/>
    <col min="4871" max="4871" width="8.42578125" style="6" bestFit="1" customWidth="1"/>
    <col min="4872" max="4872" width="9.7109375" style="6" bestFit="1" customWidth="1"/>
    <col min="4873" max="4873" width="6.85546875" style="6" bestFit="1" customWidth="1"/>
    <col min="4874" max="4881" width="13.7109375" style="6"/>
    <col min="4882" max="4883" width="13.85546875" style="6" bestFit="1" customWidth="1"/>
    <col min="4884" max="5120" width="13.7109375" style="6"/>
    <col min="5121" max="5121" width="7" style="6" customWidth="1"/>
    <col min="5122" max="5122" width="44.85546875" style="6" customWidth="1"/>
    <col min="5123" max="5124" width="4.5703125" style="6" bestFit="1" customWidth="1"/>
    <col min="5125" max="5125" width="8.42578125" style="6" bestFit="1" customWidth="1"/>
    <col min="5126" max="5126" width="7.140625" style="6" bestFit="1" customWidth="1"/>
    <col min="5127" max="5127" width="8.42578125" style="6" bestFit="1" customWidth="1"/>
    <col min="5128" max="5128" width="9.7109375" style="6" bestFit="1" customWidth="1"/>
    <col min="5129" max="5129" width="6.85546875" style="6" bestFit="1" customWidth="1"/>
    <col min="5130" max="5137" width="13.7109375" style="6"/>
    <col min="5138" max="5139" width="13.85546875" style="6" bestFit="1" customWidth="1"/>
    <col min="5140" max="5376" width="13.7109375" style="6"/>
    <col min="5377" max="5377" width="7" style="6" customWidth="1"/>
    <col min="5378" max="5378" width="44.85546875" style="6" customWidth="1"/>
    <col min="5379" max="5380" width="4.5703125" style="6" bestFit="1" customWidth="1"/>
    <col min="5381" max="5381" width="8.42578125" style="6" bestFit="1" customWidth="1"/>
    <col min="5382" max="5382" width="7.140625" style="6" bestFit="1" customWidth="1"/>
    <col min="5383" max="5383" width="8.42578125" style="6" bestFit="1" customWidth="1"/>
    <col min="5384" max="5384" width="9.7109375" style="6" bestFit="1" customWidth="1"/>
    <col min="5385" max="5385" width="6.85546875" style="6" bestFit="1" customWidth="1"/>
    <col min="5386" max="5393" width="13.7109375" style="6"/>
    <col min="5394" max="5395" width="13.85546875" style="6" bestFit="1" customWidth="1"/>
    <col min="5396" max="5632" width="13.7109375" style="6"/>
    <col min="5633" max="5633" width="7" style="6" customWidth="1"/>
    <col min="5634" max="5634" width="44.85546875" style="6" customWidth="1"/>
    <col min="5635" max="5636" width="4.5703125" style="6" bestFit="1" customWidth="1"/>
    <col min="5637" max="5637" width="8.42578125" style="6" bestFit="1" customWidth="1"/>
    <col min="5638" max="5638" width="7.140625" style="6" bestFit="1" customWidth="1"/>
    <col min="5639" max="5639" width="8.42578125" style="6" bestFit="1" customWidth="1"/>
    <col min="5640" max="5640" width="9.7109375" style="6" bestFit="1" customWidth="1"/>
    <col min="5641" max="5641" width="6.85546875" style="6" bestFit="1" customWidth="1"/>
    <col min="5642" max="5649" width="13.7109375" style="6"/>
    <col min="5650" max="5651" width="13.85546875" style="6" bestFit="1" customWidth="1"/>
    <col min="5652" max="5888" width="13.7109375" style="6"/>
    <col min="5889" max="5889" width="7" style="6" customWidth="1"/>
    <col min="5890" max="5890" width="44.85546875" style="6" customWidth="1"/>
    <col min="5891" max="5892" width="4.5703125" style="6" bestFit="1" customWidth="1"/>
    <col min="5893" max="5893" width="8.42578125" style="6" bestFit="1" customWidth="1"/>
    <col min="5894" max="5894" width="7.140625" style="6" bestFit="1" customWidth="1"/>
    <col min="5895" max="5895" width="8.42578125" style="6" bestFit="1" customWidth="1"/>
    <col min="5896" max="5896" width="9.7109375" style="6" bestFit="1" customWidth="1"/>
    <col min="5897" max="5897" width="6.85546875" style="6" bestFit="1" customWidth="1"/>
    <col min="5898" max="5905" width="13.7109375" style="6"/>
    <col min="5906" max="5907" width="13.85546875" style="6" bestFit="1" customWidth="1"/>
    <col min="5908" max="6144" width="13.7109375" style="6"/>
    <col min="6145" max="6145" width="7" style="6" customWidth="1"/>
    <col min="6146" max="6146" width="44.85546875" style="6" customWidth="1"/>
    <col min="6147" max="6148" width="4.5703125" style="6" bestFit="1" customWidth="1"/>
    <col min="6149" max="6149" width="8.42578125" style="6" bestFit="1" customWidth="1"/>
    <col min="6150" max="6150" width="7.140625" style="6" bestFit="1" customWidth="1"/>
    <col min="6151" max="6151" width="8.42578125" style="6" bestFit="1" customWidth="1"/>
    <col min="6152" max="6152" width="9.7109375" style="6" bestFit="1" customWidth="1"/>
    <col min="6153" max="6153" width="6.85546875" style="6" bestFit="1" customWidth="1"/>
    <col min="6154" max="6161" width="13.7109375" style="6"/>
    <col min="6162" max="6163" width="13.85546875" style="6" bestFit="1" customWidth="1"/>
    <col min="6164" max="6400" width="13.7109375" style="6"/>
    <col min="6401" max="6401" width="7" style="6" customWidth="1"/>
    <col min="6402" max="6402" width="44.85546875" style="6" customWidth="1"/>
    <col min="6403" max="6404" width="4.5703125" style="6" bestFit="1" customWidth="1"/>
    <col min="6405" max="6405" width="8.42578125" style="6" bestFit="1" customWidth="1"/>
    <col min="6406" max="6406" width="7.140625" style="6" bestFit="1" customWidth="1"/>
    <col min="6407" max="6407" width="8.42578125" style="6" bestFit="1" customWidth="1"/>
    <col min="6408" max="6408" width="9.7109375" style="6" bestFit="1" customWidth="1"/>
    <col min="6409" max="6409" width="6.85546875" style="6" bestFit="1" customWidth="1"/>
    <col min="6410" max="6417" width="13.7109375" style="6"/>
    <col min="6418" max="6419" width="13.85546875" style="6" bestFit="1" customWidth="1"/>
    <col min="6420" max="6656" width="13.7109375" style="6"/>
    <col min="6657" max="6657" width="7" style="6" customWidth="1"/>
    <col min="6658" max="6658" width="44.85546875" style="6" customWidth="1"/>
    <col min="6659" max="6660" width="4.5703125" style="6" bestFit="1" customWidth="1"/>
    <col min="6661" max="6661" width="8.42578125" style="6" bestFit="1" customWidth="1"/>
    <col min="6662" max="6662" width="7.140625" style="6" bestFit="1" customWidth="1"/>
    <col min="6663" max="6663" width="8.42578125" style="6" bestFit="1" customWidth="1"/>
    <col min="6664" max="6664" width="9.7109375" style="6" bestFit="1" customWidth="1"/>
    <col min="6665" max="6665" width="6.85546875" style="6" bestFit="1" customWidth="1"/>
    <col min="6666" max="6673" width="13.7109375" style="6"/>
    <col min="6674" max="6675" width="13.85546875" style="6" bestFit="1" customWidth="1"/>
    <col min="6676" max="6912" width="13.7109375" style="6"/>
    <col min="6913" max="6913" width="7" style="6" customWidth="1"/>
    <col min="6914" max="6914" width="44.85546875" style="6" customWidth="1"/>
    <col min="6915" max="6916" width="4.5703125" style="6" bestFit="1" customWidth="1"/>
    <col min="6917" max="6917" width="8.42578125" style="6" bestFit="1" customWidth="1"/>
    <col min="6918" max="6918" width="7.140625" style="6" bestFit="1" customWidth="1"/>
    <col min="6919" max="6919" width="8.42578125" style="6" bestFit="1" customWidth="1"/>
    <col min="6920" max="6920" width="9.7109375" style="6" bestFit="1" customWidth="1"/>
    <col min="6921" max="6921" width="6.85546875" style="6" bestFit="1" customWidth="1"/>
    <col min="6922" max="6929" width="13.7109375" style="6"/>
    <col min="6930" max="6931" width="13.85546875" style="6" bestFit="1" customWidth="1"/>
    <col min="6932" max="7168" width="13.7109375" style="6"/>
    <col min="7169" max="7169" width="7" style="6" customWidth="1"/>
    <col min="7170" max="7170" width="44.85546875" style="6" customWidth="1"/>
    <col min="7171" max="7172" width="4.5703125" style="6" bestFit="1" customWidth="1"/>
    <col min="7173" max="7173" width="8.42578125" style="6" bestFit="1" customWidth="1"/>
    <col min="7174" max="7174" width="7.140625" style="6" bestFit="1" customWidth="1"/>
    <col min="7175" max="7175" width="8.42578125" style="6" bestFit="1" customWidth="1"/>
    <col min="7176" max="7176" width="9.7109375" style="6" bestFit="1" customWidth="1"/>
    <col min="7177" max="7177" width="6.85546875" style="6" bestFit="1" customWidth="1"/>
    <col min="7178" max="7185" width="13.7109375" style="6"/>
    <col min="7186" max="7187" width="13.85546875" style="6" bestFit="1" customWidth="1"/>
    <col min="7188" max="7424" width="13.7109375" style="6"/>
    <col min="7425" max="7425" width="7" style="6" customWidth="1"/>
    <col min="7426" max="7426" width="44.85546875" style="6" customWidth="1"/>
    <col min="7427" max="7428" width="4.5703125" style="6" bestFit="1" customWidth="1"/>
    <col min="7429" max="7429" width="8.42578125" style="6" bestFit="1" customWidth="1"/>
    <col min="7430" max="7430" width="7.140625" style="6" bestFit="1" customWidth="1"/>
    <col min="7431" max="7431" width="8.42578125" style="6" bestFit="1" customWidth="1"/>
    <col min="7432" max="7432" width="9.7109375" style="6" bestFit="1" customWidth="1"/>
    <col min="7433" max="7433" width="6.85546875" style="6" bestFit="1" customWidth="1"/>
    <col min="7434" max="7441" width="13.7109375" style="6"/>
    <col min="7442" max="7443" width="13.85546875" style="6" bestFit="1" customWidth="1"/>
    <col min="7444" max="7680" width="13.7109375" style="6"/>
    <col min="7681" max="7681" width="7" style="6" customWidth="1"/>
    <col min="7682" max="7682" width="44.85546875" style="6" customWidth="1"/>
    <col min="7683" max="7684" width="4.5703125" style="6" bestFit="1" customWidth="1"/>
    <col min="7685" max="7685" width="8.42578125" style="6" bestFit="1" customWidth="1"/>
    <col min="7686" max="7686" width="7.140625" style="6" bestFit="1" customWidth="1"/>
    <col min="7687" max="7687" width="8.42578125" style="6" bestFit="1" customWidth="1"/>
    <col min="7688" max="7688" width="9.7109375" style="6" bestFit="1" customWidth="1"/>
    <col min="7689" max="7689" width="6.85546875" style="6" bestFit="1" customWidth="1"/>
    <col min="7690" max="7697" width="13.7109375" style="6"/>
    <col min="7698" max="7699" width="13.85546875" style="6" bestFit="1" customWidth="1"/>
    <col min="7700" max="7936" width="13.7109375" style="6"/>
    <col min="7937" max="7937" width="7" style="6" customWidth="1"/>
    <col min="7938" max="7938" width="44.85546875" style="6" customWidth="1"/>
    <col min="7939" max="7940" width="4.5703125" style="6" bestFit="1" customWidth="1"/>
    <col min="7941" max="7941" width="8.42578125" style="6" bestFit="1" customWidth="1"/>
    <col min="7942" max="7942" width="7.140625" style="6" bestFit="1" customWidth="1"/>
    <col min="7943" max="7943" width="8.42578125" style="6" bestFit="1" customWidth="1"/>
    <col min="7944" max="7944" width="9.7109375" style="6" bestFit="1" customWidth="1"/>
    <col min="7945" max="7945" width="6.85546875" style="6" bestFit="1" customWidth="1"/>
    <col min="7946" max="7953" width="13.7109375" style="6"/>
    <col min="7954" max="7955" width="13.85546875" style="6" bestFit="1" customWidth="1"/>
    <col min="7956" max="8192" width="13.7109375" style="6"/>
    <col min="8193" max="8193" width="7" style="6" customWidth="1"/>
    <col min="8194" max="8194" width="44.85546875" style="6" customWidth="1"/>
    <col min="8195" max="8196" width="4.5703125" style="6" bestFit="1" customWidth="1"/>
    <col min="8197" max="8197" width="8.42578125" style="6" bestFit="1" customWidth="1"/>
    <col min="8198" max="8198" width="7.140625" style="6" bestFit="1" customWidth="1"/>
    <col min="8199" max="8199" width="8.42578125" style="6" bestFit="1" customWidth="1"/>
    <col min="8200" max="8200" width="9.7109375" style="6" bestFit="1" customWidth="1"/>
    <col min="8201" max="8201" width="6.85546875" style="6" bestFit="1" customWidth="1"/>
    <col min="8202" max="8209" width="13.7109375" style="6"/>
    <col min="8210" max="8211" width="13.85546875" style="6" bestFit="1" customWidth="1"/>
    <col min="8212" max="8448" width="13.7109375" style="6"/>
    <col min="8449" max="8449" width="7" style="6" customWidth="1"/>
    <col min="8450" max="8450" width="44.85546875" style="6" customWidth="1"/>
    <col min="8451" max="8452" width="4.5703125" style="6" bestFit="1" customWidth="1"/>
    <col min="8453" max="8453" width="8.42578125" style="6" bestFit="1" customWidth="1"/>
    <col min="8454" max="8454" width="7.140625" style="6" bestFit="1" customWidth="1"/>
    <col min="8455" max="8455" width="8.42578125" style="6" bestFit="1" customWidth="1"/>
    <col min="8456" max="8456" width="9.7109375" style="6" bestFit="1" customWidth="1"/>
    <col min="8457" max="8457" width="6.85546875" style="6" bestFit="1" customWidth="1"/>
    <col min="8458" max="8465" width="13.7109375" style="6"/>
    <col min="8466" max="8467" width="13.85546875" style="6" bestFit="1" customWidth="1"/>
    <col min="8468" max="8704" width="13.7109375" style="6"/>
    <col min="8705" max="8705" width="7" style="6" customWidth="1"/>
    <col min="8706" max="8706" width="44.85546875" style="6" customWidth="1"/>
    <col min="8707" max="8708" width="4.5703125" style="6" bestFit="1" customWidth="1"/>
    <col min="8709" max="8709" width="8.42578125" style="6" bestFit="1" customWidth="1"/>
    <col min="8710" max="8710" width="7.140625" style="6" bestFit="1" customWidth="1"/>
    <col min="8711" max="8711" width="8.42578125" style="6" bestFit="1" customWidth="1"/>
    <col min="8712" max="8712" width="9.7109375" style="6" bestFit="1" customWidth="1"/>
    <col min="8713" max="8713" width="6.85546875" style="6" bestFit="1" customWidth="1"/>
    <col min="8714" max="8721" width="13.7109375" style="6"/>
    <col min="8722" max="8723" width="13.85546875" style="6" bestFit="1" customWidth="1"/>
    <col min="8724" max="8960" width="13.7109375" style="6"/>
    <col min="8961" max="8961" width="7" style="6" customWidth="1"/>
    <col min="8962" max="8962" width="44.85546875" style="6" customWidth="1"/>
    <col min="8963" max="8964" width="4.5703125" style="6" bestFit="1" customWidth="1"/>
    <col min="8965" max="8965" width="8.42578125" style="6" bestFit="1" customWidth="1"/>
    <col min="8966" max="8966" width="7.140625" style="6" bestFit="1" customWidth="1"/>
    <col min="8967" max="8967" width="8.42578125" style="6" bestFit="1" customWidth="1"/>
    <col min="8968" max="8968" width="9.7109375" style="6" bestFit="1" customWidth="1"/>
    <col min="8969" max="8969" width="6.85546875" style="6" bestFit="1" customWidth="1"/>
    <col min="8970" max="8977" width="13.7109375" style="6"/>
    <col min="8978" max="8979" width="13.85546875" style="6" bestFit="1" customWidth="1"/>
    <col min="8980" max="9216" width="13.7109375" style="6"/>
    <col min="9217" max="9217" width="7" style="6" customWidth="1"/>
    <col min="9218" max="9218" width="44.85546875" style="6" customWidth="1"/>
    <col min="9219" max="9220" width="4.5703125" style="6" bestFit="1" customWidth="1"/>
    <col min="9221" max="9221" width="8.42578125" style="6" bestFit="1" customWidth="1"/>
    <col min="9222" max="9222" width="7.140625" style="6" bestFit="1" customWidth="1"/>
    <col min="9223" max="9223" width="8.42578125" style="6" bestFit="1" customWidth="1"/>
    <col min="9224" max="9224" width="9.7109375" style="6" bestFit="1" customWidth="1"/>
    <col min="9225" max="9225" width="6.85546875" style="6" bestFit="1" customWidth="1"/>
    <col min="9226" max="9233" width="13.7109375" style="6"/>
    <col min="9234" max="9235" width="13.85546875" style="6" bestFit="1" customWidth="1"/>
    <col min="9236" max="9472" width="13.7109375" style="6"/>
    <col min="9473" max="9473" width="7" style="6" customWidth="1"/>
    <col min="9474" max="9474" width="44.85546875" style="6" customWidth="1"/>
    <col min="9475" max="9476" width="4.5703125" style="6" bestFit="1" customWidth="1"/>
    <col min="9477" max="9477" width="8.42578125" style="6" bestFit="1" customWidth="1"/>
    <col min="9478" max="9478" width="7.140625" style="6" bestFit="1" customWidth="1"/>
    <col min="9479" max="9479" width="8.42578125" style="6" bestFit="1" customWidth="1"/>
    <col min="9480" max="9480" width="9.7109375" style="6" bestFit="1" customWidth="1"/>
    <col min="9481" max="9481" width="6.85546875" style="6" bestFit="1" customWidth="1"/>
    <col min="9482" max="9489" width="13.7109375" style="6"/>
    <col min="9490" max="9491" width="13.85546875" style="6" bestFit="1" customWidth="1"/>
    <col min="9492" max="9728" width="13.7109375" style="6"/>
    <col min="9729" max="9729" width="7" style="6" customWidth="1"/>
    <col min="9730" max="9730" width="44.85546875" style="6" customWidth="1"/>
    <col min="9731" max="9732" width="4.5703125" style="6" bestFit="1" customWidth="1"/>
    <col min="9733" max="9733" width="8.42578125" style="6" bestFit="1" customWidth="1"/>
    <col min="9734" max="9734" width="7.140625" style="6" bestFit="1" customWidth="1"/>
    <col min="9735" max="9735" width="8.42578125" style="6" bestFit="1" customWidth="1"/>
    <col min="9736" max="9736" width="9.7109375" style="6" bestFit="1" customWidth="1"/>
    <col min="9737" max="9737" width="6.85546875" style="6" bestFit="1" customWidth="1"/>
    <col min="9738" max="9745" width="13.7109375" style="6"/>
    <col min="9746" max="9747" width="13.85546875" style="6" bestFit="1" customWidth="1"/>
    <col min="9748" max="9984" width="13.7109375" style="6"/>
    <col min="9985" max="9985" width="7" style="6" customWidth="1"/>
    <col min="9986" max="9986" width="44.85546875" style="6" customWidth="1"/>
    <col min="9987" max="9988" width="4.5703125" style="6" bestFit="1" customWidth="1"/>
    <col min="9989" max="9989" width="8.42578125" style="6" bestFit="1" customWidth="1"/>
    <col min="9990" max="9990" width="7.140625" style="6" bestFit="1" customWidth="1"/>
    <col min="9991" max="9991" width="8.42578125" style="6" bestFit="1" customWidth="1"/>
    <col min="9992" max="9992" width="9.7109375" style="6" bestFit="1" customWidth="1"/>
    <col min="9993" max="9993" width="6.85546875" style="6" bestFit="1" customWidth="1"/>
    <col min="9994" max="10001" width="13.7109375" style="6"/>
    <col min="10002" max="10003" width="13.85546875" style="6" bestFit="1" customWidth="1"/>
    <col min="10004" max="10240" width="13.7109375" style="6"/>
    <col min="10241" max="10241" width="7" style="6" customWidth="1"/>
    <col min="10242" max="10242" width="44.85546875" style="6" customWidth="1"/>
    <col min="10243" max="10244" width="4.5703125" style="6" bestFit="1" customWidth="1"/>
    <col min="10245" max="10245" width="8.42578125" style="6" bestFit="1" customWidth="1"/>
    <col min="10246" max="10246" width="7.140625" style="6" bestFit="1" customWidth="1"/>
    <col min="10247" max="10247" width="8.42578125" style="6" bestFit="1" customWidth="1"/>
    <col min="10248" max="10248" width="9.7109375" style="6" bestFit="1" customWidth="1"/>
    <col min="10249" max="10249" width="6.85546875" style="6" bestFit="1" customWidth="1"/>
    <col min="10250" max="10257" width="13.7109375" style="6"/>
    <col min="10258" max="10259" width="13.85546875" style="6" bestFit="1" customWidth="1"/>
    <col min="10260" max="10496" width="13.7109375" style="6"/>
    <col min="10497" max="10497" width="7" style="6" customWidth="1"/>
    <col min="10498" max="10498" width="44.85546875" style="6" customWidth="1"/>
    <col min="10499" max="10500" width="4.5703125" style="6" bestFit="1" customWidth="1"/>
    <col min="10501" max="10501" width="8.42578125" style="6" bestFit="1" customWidth="1"/>
    <col min="10502" max="10502" width="7.140625" style="6" bestFit="1" customWidth="1"/>
    <col min="10503" max="10503" width="8.42578125" style="6" bestFit="1" customWidth="1"/>
    <col min="10504" max="10504" width="9.7109375" style="6" bestFit="1" customWidth="1"/>
    <col min="10505" max="10505" width="6.85546875" style="6" bestFit="1" customWidth="1"/>
    <col min="10506" max="10513" width="13.7109375" style="6"/>
    <col min="10514" max="10515" width="13.85546875" style="6" bestFit="1" customWidth="1"/>
    <col min="10516" max="10752" width="13.7109375" style="6"/>
    <col min="10753" max="10753" width="7" style="6" customWidth="1"/>
    <col min="10754" max="10754" width="44.85546875" style="6" customWidth="1"/>
    <col min="10755" max="10756" width="4.5703125" style="6" bestFit="1" customWidth="1"/>
    <col min="10757" max="10757" width="8.42578125" style="6" bestFit="1" customWidth="1"/>
    <col min="10758" max="10758" width="7.140625" style="6" bestFit="1" customWidth="1"/>
    <col min="10759" max="10759" width="8.42578125" style="6" bestFit="1" customWidth="1"/>
    <col min="10760" max="10760" width="9.7109375" style="6" bestFit="1" customWidth="1"/>
    <col min="10761" max="10761" width="6.85546875" style="6" bestFit="1" customWidth="1"/>
    <col min="10762" max="10769" width="13.7109375" style="6"/>
    <col min="10770" max="10771" width="13.85546875" style="6" bestFit="1" customWidth="1"/>
    <col min="10772" max="11008" width="13.7109375" style="6"/>
    <col min="11009" max="11009" width="7" style="6" customWidth="1"/>
    <col min="11010" max="11010" width="44.85546875" style="6" customWidth="1"/>
    <col min="11011" max="11012" width="4.5703125" style="6" bestFit="1" customWidth="1"/>
    <col min="11013" max="11013" width="8.42578125" style="6" bestFit="1" customWidth="1"/>
    <col min="11014" max="11014" width="7.140625" style="6" bestFit="1" customWidth="1"/>
    <col min="11015" max="11015" width="8.42578125" style="6" bestFit="1" customWidth="1"/>
    <col min="11016" max="11016" width="9.7109375" style="6" bestFit="1" customWidth="1"/>
    <col min="11017" max="11017" width="6.85546875" style="6" bestFit="1" customWidth="1"/>
    <col min="11018" max="11025" width="13.7109375" style="6"/>
    <col min="11026" max="11027" width="13.85546875" style="6" bestFit="1" customWidth="1"/>
    <col min="11028" max="11264" width="13.7109375" style="6"/>
    <col min="11265" max="11265" width="7" style="6" customWidth="1"/>
    <col min="11266" max="11266" width="44.85546875" style="6" customWidth="1"/>
    <col min="11267" max="11268" width="4.5703125" style="6" bestFit="1" customWidth="1"/>
    <col min="11269" max="11269" width="8.42578125" style="6" bestFit="1" customWidth="1"/>
    <col min="11270" max="11270" width="7.140625" style="6" bestFit="1" customWidth="1"/>
    <col min="11271" max="11271" width="8.42578125" style="6" bestFit="1" customWidth="1"/>
    <col min="11272" max="11272" width="9.7109375" style="6" bestFit="1" customWidth="1"/>
    <col min="11273" max="11273" width="6.85546875" style="6" bestFit="1" customWidth="1"/>
    <col min="11274" max="11281" width="13.7109375" style="6"/>
    <col min="11282" max="11283" width="13.85546875" style="6" bestFit="1" customWidth="1"/>
    <col min="11284" max="11520" width="13.7109375" style="6"/>
    <col min="11521" max="11521" width="7" style="6" customWidth="1"/>
    <col min="11522" max="11522" width="44.85546875" style="6" customWidth="1"/>
    <col min="11523" max="11524" width="4.5703125" style="6" bestFit="1" customWidth="1"/>
    <col min="11525" max="11525" width="8.42578125" style="6" bestFit="1" customWidth="1"/>
    <col min="11526" max="11526" width="7.140625" style="6" bestFit="1" customWidth="1"/>
    <col min="11527" max="11527" width="8.42578125" style="6" bestFit="1" customWidth="1"/>
    <col min="11528" max="11528" width="9.7109375" style="6" bestFit="1" customWidth="1"/>
    <col min="11529" max="11529" width="6.85546875" style="6" bestFit="1" customWidth="1"/>
    <col min="11530" max="11537" width="13.7109375" style="6"/>
    <col min="11538" max="11539" width="13.85546875" style="6" bestFit="1" customWidth="1"/>
    <col min="11540" max="11776" width="13.7109375" style="6"/>
    <col min="11777" max="11777" width="7" style="6" customWidth="1"/>
    <col min="11778" max="11778" width="44.85546875" style="6" customWidth="1"/>
    <col min="11779" max="11780" width="4.5703125" style="6" bestFit="1" customWidth="1"/>
    <col min="11781" max="11781" width="8.42578125" style="6" bestFit="1" customWidth="1"/>
    <col min="11782" max="11782" width="7.140625" style="6" bestFit="1" customWidth="1"/>
    <col min="11783" max="11783" width="8.42578125" style="6" bestFit="1" customWidth="1"/>
    <col min="11784" max="11784" width="9.7109375" style="6" bestFit="1" customWidth="1"/>
    <col min="11785" max="11785" width="6.85546875" style="6" bestFit="1" customWidth="1"/>
    <col min="11786" max="11793" width="13.7109375" style="6"/>
    <col min="11794" max="11795" width="13.85546875" style="6" bestFit="1" customWidth="1"/>
    <col min="11796" max="12032" width="13.7109375" style="6"/>
    <col min="12033" max="12033" width="7" style="6" customWidth="1"/>
    <col min="12034" max="12034" width="44.85546875" style="6" customWidth="1"/>
    <col min="12035" max="12036" width="4.5703125" style="6" bestFit="1" customWidth="1"/>
    <col min="12037" max="12037" width="8.42578125" style="6" bestFit="1" customWidth="1"/>
    <col min="12038" max="12038" width="7.140625" style="6" bestFit="1" customWidth="1"/>
    <col min="12039" max="12039" width="8.42578125" style="6" bestFit="1" customWidth="1"/>
    <col min="12040" max="12040" width="9.7109375" style="6" bestFit="1" customWidth="1"/>
    <col min="12041" max="12041" width="6.85546875" style="6" bestFit="1" customWidth="1"/>
    <col min="12042" max="12049" width="13.7109375" style="6"/>
    <col min="12050" max="12051" width="13.85546875" style="6" bestFit="1" customWidth="1"/>
    <col min="12052" max="12288" width="13.7109375" style="6"/>
    <col min="12289" max="12289" width="7" style="6" customWidth="1"/>
    <col min="12290" max="12290" width="44.85546875" style="6" customWidth="1"/>
    <col min="12291" max="12292" width="4.5703125" style="6" bestFit="1" customWidth="1"/>
    <col min="12293" max="12293" width="8.42578125" style="6" bestFit="1" customWidth="1"/>
    <col min="12294" max="12294" width="7.140625" style="6" bestFit="1" customWidth="1"/>
    <col min="12295" max="12295" width="8.42578125" style="6" bestFit="1" customWidth="1"/>
    <col min="12296" max="12296" width="9.7109375" style="6" bestFit="1" customWidth="1"/>
    <col min="12297" max="12297" width="6.85546875" style="6" bestFit="1" customWidth="1"/>
    <col min="12298" max="12305" width="13.7109375" style="6"/>
    <col min="12306" max="12307" width="13.85546875" style="6" bestFit="1" customWidth="1"/>
    <col min="12308" max="12544" width="13.7109375" style="6"/>
    <col min="12545" max="12545" width="7" style="6" customWidth="1"/>
    <col min="12546" max="12546" width="44.85546875" style="6" customWidth="1"/>
    <col min="12547" max="12548" width="4.5703125" style="6" bestFit="1" customWidth="1"/>
    <col min="12549" max="12549" width="8.42578125" style="6" bestFit="1" customWidth="1"/>
    <col min="12550" max="12550" width="7.140625" style="6" bestFit="1" customWidth="1"/>
    <col min="12551" max="12551" width="8.42578125" style="6" bestFit="1" customWidth="1"/>
    <col min="12552" max="12552" width="9.7109375" style="6" bestFit="1" customWidth="1"/>
    <col min="12553" max="12553" width="6.85546875" style="6" bestFit="1" customWidth="1"/>
    <col min="12554" max="12561" width="13.7109375" style="6"/>
    <col min="12562" max="12563" width="13.85546875" style="6" bestFit="1" customWidth="1"/>
    <col min="12564" max="12800" width="13.7109375" style="6"/>
    <col min="12801" max="12801" width="7" style="6" customWidth="1"/>
    <col min="12802" max="12802" width="44.85546875" style="6" customWidth="1"/>
    <col min="12803" max="12804" width="4.5703125" style="6" bestFit="1" customWidth="1"/>
    <col min="12805" max="12805" width="8.42578125" style="6" bestFit="1" customWidth="1"/>
    <col min="12806" max="12806" width="7.140625" style="6" bestFit="1" customWidth="1"/>
    <col min="12807" max="12807" width="8.42578125" style="6" bestFit="1" customWidth="1"/>
    <col min="12808" max="12808" width="9.7109375" style="6" bestFit="1" customWidth="1"/>
    <col min="12809" max="12809" width="6.85546875" style="6" bestFit="1" customWidth="1"/>
    <col min="12810" max="12817" width="13.7109375" style="6"/>
    <col min="12818" max="12819" width="13.85546875" style="6" bestFit="1" customWidth="1"/>
    <col min="12820" max="13056" width="13.7109375" style="6"/>
    <col min="13057" max="13057" width="7" style="6" customWidth="1"/>
    <col min="13058" max="13058" width="44.85546875" style="6" customWidth="1"/>
    <col min="13059" max="13060" width="4.5703125" style="6" bestFit="1" customWidth="1"/>
    <col min="13061" max="13061" width="8.42578125" style="6" bestFit="1" customWidth="1"/>
    <col min="13062" max="13062" width="7.140625" style="6" bestFit="1" customWidth="1"/>
    <col min="13063" max="13063" width="8.42578125" style="6" bestFit="1" customWidth="1"/>
    <col min="13064" max="13064" width="9.7109375" style="6" bestFit="1" customWidth="1"/>
    <col min="13065" max="13065" width="6.85546875" style="6" bestFit="1" customWidth="1"/>
    <col min="13066" max="13073" width="13.7109375" style="6"/>
    <col min="13074" max="13075" width="13.85546875" style="6" bestFit="1" customWidth="1"/>
    <col min="13076" max="13312" width="13.7109375" style="6"/>
    <col min="13313" max="13313" width="7" style="6" customWidth="1"/>
    <col min="13314" max="13314" width="44.85546875" style="6" customWidth="1"/>
    <col min="13315" max="13316" width="4.5703125" style="6" bestFit="1" customWidth="1"/>
    <col min="13317" max="13317" width="8.42578125" style="6" bestFit="1" customWidth="1"/>
    <col min="13318" max="13318" width="7.140625" style="6" bestFit="1" customWidth="1"/>
    <col min="13319" max="13319" width="8.42578125" style="6" bestFit="1" customWidth="1"/>
    <col min="13320" max="13320" width="9.7109375" style="6" bestFit="1" customWidth="1"/>
    <col min="13321" max="13321" width="6.85546875" style="6" bestFit="1" customWidth="1"/>
    <col min="13322" max="13329" width="13.7109375" style="6"/>
    <col min="13330" max="13331" width="13.85546875" style="6" bestFit="1" customWidth="1"/>
    <col min="13332" max="13568" width="13.7109375" style="6"/>
    <col min="13569" max="13569" width="7" style="6" customWidth="1"/>
    <col min="13570" max="13570" width="44.85546875" style="6" customWidth="1"/>
    <col min="13571" max="13572" width="4.5703125" style="6" bestFit="1" customWidth="1"/>
    <col min="13573" max="13573" width="8.42578125" style="6" bestFit="1" customWidth="1"/>
    <col min="13574" max="13574" width="7.140625" style="6" bestFit="1" customWidth="1"/>
    <col min="13575" max="13575" width="8.42578125" style="6" bestFit="1" customWidth="1"/>
    <col min="13576" max="13576" width="9.7109375" style="6" bestFit="1" customWidth="1"/>
    <col min="13577" max="13577" width="6.85546875" style="6" bestFit="1" customWidth="1"/>
    <col min="13578" max="13585" width="13.7109375" style="6"/>
    <col min="13586" max="13587" width="13.85546875" style="6" bestFit="1" customWidth="1"/>
    <col min="13588" max="13824" width="13.7109375" style="6"/>
    <col min="13825" max="13825" width="7" style="6" customWidth="1"/>
    <col min="13826" max="13826" width="44.85546875" style="6" customWidth="1"/>
    <col min="13827" max="13828" width="4.5703125" style="6" bestFit="1" customWidth="1"/>
    <col min="13829" max="13829" width="8.42578125" style="6" bestFit="1" customWidth="1"/>
    <col min="13830" max="13830" width="7.140625" style="6" bestFit="1" customWidth="1"/>
    <col min="13831" max="13831" width="8.42578125" style="6" bestFit="1" customWidth="1"/>
    <col min="13832" max="13832" width="9.7109375" style="6" bestFit="1" customWidth="1"/>
    <col min="13833" max="13833" width="6.85546875" style="6" bestFit="1" customWidth="1"/>
    <col min="13834" max="13841" width="13.7109375" style="6"/>
    <col min="13842" max="13843" width="13.85546875" style="6" bestFit="1" customWidth="1"/>
    <col min="13844" max="14080" width="13.7109375" style="6"/>
    <col min="14081" max="14081" width="7" style="6" customWidth="1"/>
    <col min="14082" max="14082" width="44.85546875" style="6" customWidth="1"/>
    <col min="14083" max="14084" width="4.5703125" style="6" bestFit="1" customWidth="1"/>
    <col min="14085" max="14085" width="8.42578125" style="6" bestFit="1" customWidth="1"/>
    <col min="14086" max="14086" width="7.140625" style="6" bestFit="1" customWidth="1"/>
    <col min="14087" max="14087" width="8.42578125" style="6" bestFit="1" customWidth="1"/>
    <col min="14088" max="14088" width="9.7109375" style="6" bestFit="1" customWidth="1"/>
    <col min="14089" max="14089" width="6.85546875" style="6" bestFit="1" customWidth="1"/>
    <col min="14090" max="14097" width="13.7109375" style="6"/>
    <col min="14098" max="14099" width="13.85546875" style="6" bestFit="1" customWidth="1"/>
    <col min="14100" max="14336" width="13.7109375" style="6"/>
    <col min="14337" max="14337" width="7" style="6" customWidth="1"/>
    <col min="14338" max="14338" width="44.85546875" style="6" customWidth="1"/>
    <col min="14339" max="14340" width="4.5703125" style="6" bestFit="1" customWidth="1"/>
    <col min="14341" max="14341" width="8.42578125" style="6" bestFit="1" customWidth="1"/>
    <col min="14342" max="14342" width="7.140625" style="6" bestFit="1" customWidth="1"/>
    <col min="14343" max="14343" width="8.42578125" style="6" bestFit="1" customWidth="1"/>
    <col min="14344" max="14344" width="9.7109375" style="6" bestFit="1" customWidth="1"/>
    <col min="14345" max="14345" width="6.85546875" style="6" bestFit="1" customWidth="1"/>
    <col min="14346" max="14353" width="13.7109375" style="6"/>
    <col min="14354" max="14355" width="13.85546875" style="6" bestFit="1" customWidth="1"/>
    <col min="14356" max="14592" width="13.7109375" style="6"/>
    <col min="14593" max="14593" width="7" style="6" customWidth="1"/>
    <col min="14594" max="14594" width="44.85546875" style="6" customWidth="1"/>
    <col min="14595" max="14596" width="4.5703125" style="6" bestFit="1" customWidth="1"/>
    <col min="14597" max="14597" width="8.42578125" style="6" bestFit="1" customWidth="1"/>
    <col min="14598" max="14598" width="7.140625" style="6" bestFit="1" customWidth="1"/>
    <col min="14599" max="14599" width="8.42578125" style="6" bestFit="1" customWidth="1"/>
    <col min="14600" max="14600" width="9.7109375" style="6" bestFit="1" customWidth="1"/>
    <col min="14601" max="14601" width="6.85546875" style="6" bestFit="1" customWidth="1"/>
    <col min="14602" max="14609" width="13.7109375" style="6"/>
    <col min="14610" max="14611" width="13.85546875" style="6" bestFit="1" customWidth="1"/>
    <col min="14612" max="14848" width="13.7109375" style="6"/>
    <col min="14849" max="14849" width="7" style="6" customWidth="1"/>
    <col min="14850" max="14850" width="44.85546875" style="6" customWidth="1"/>
    <col min="14851" max="14852" width="4.5703125" style="6" bestFit="1" customWidth="1"/>
    <col min="14853" max="14853" width="8.42578125" style="6" bestFit="1" customWidth="1"/>
    <col min="14854" max="14854" width="7.140625" style="6" bestFit="1" customWidth="1"/>
    <col min="14855" max="14855" width="8.42578125" style="6" bestFit="1" customWidth="1"/>
    <col min="14856" max="14856" width="9.7109375" style="6" bestFit="1" customWidth="1"/>
    <col min="14857" max="14857" width="6.85546875" style="6" bestFit="1" customWidth="1"/>
    <col min="14858" max="14865" width="13.7109375" style="6"/>
    <col min="14866" max="14867" width="13.85546875" style="6" bestFit="1" customWidth="1"/>
    <col min="14868" max="15104" width="13.7109375" style="6"/>
    <col min="15105" max="15105" width="7" style="6" customWidth="1"/>
    <col min="15106" max="15106" width="44.85546875" style="6" customWidth="1"/>
    <col min="15107" max="15108" width="4.5703125" style="6" bestFit="1" customWidth="1"/>
    <col min="15109" max="15109" width="8.42578125" style="6" bestFit="1" customWidth="1"/>
    <col min="15110" max="15110" width="7.140625" style="6" bestFit="1" customWidth="1"/>
    <col min="15111" max="15111" width="8.42578125" style="6" bestFit="1" customWidth="1"/>
    <col min="15112" max="15112" width="9.7109375" style="6" bestFit="1" customWidth="1"/>
    <col min="15113" max="15113" width="6.85546875" style="6" bestFit="1" customWidth="1"/>
    <col min="15114" max="15121" width="13.7109375" style="6"/>
    <col min="15122" max="15123" width="13.85546875" style="6" bestFit="1" customWidth="1"/>
    <col min="15124" max="15360" width="13.7109375" style="6"/>
    <col min="15361" max="15361" width="7" style="6" customWidth="1"/>
    <col min="15362" max="15362" width="44.85546875" style="6" customWidth="1"/>
    <col min="15363" max="15364" width="4.5703125" style="6" bestFit="1" customWidth="1"/>
    <col min="15365" max="15365" width="8.42578125" style="6" bestFit="1" customWidth="1"/>
    <col min="15366" max="15366" width="7.140625" style="6" bestFit="1" customWidth="1"/>
    <col min="15367" max="15367" width="8.42578125" style="6" bestFit="1" customWidth="1"/>
    <col min="15368" max="15368" width="9.7109375" style="6" bestFit="1" customWidth="1"/>
    <col min="15369" max="15369" width="6.85546875" style="6" bestFit="1" customWidth="1"/>
    <col min="15370" max="15377" width="13.7109375" style="6"/>
    <col min="15378" max="15379" width="13.85546875" style="6" bestFit="1" customWidth="1"/>
    <col min="15380" max="15616" width="13.7109375" style="6"/>
    <col min="15617" max="15617" width="7" style="6" customWidth="1"/>
    <col min="15618" max="15618" width="44.85546875" style="6" customWidth="1"/>
    <col min="15619" max="15620" width="4.5703125" style="6" bestFit="1" customWidth="1"/>
    <col min="15621" max="15621" width="8.42578125" style="6" bestFit="1" customWidth="1"/>
    <col min="15622" max="15622" width="7.140625" style="6" bestFit="1" customWidth="1"/>
    <col min="15623" max="15623" width="8.42578125" style="6" bestFit="1" customWidth="1"/>
    <col min="15624" max="15624" width="9.7109375" style="6" bestFit="1" customWidth="1"/>
    <col min="15625" max="15625" width="6.85546875" style="6" bestFit="1" customWidth="1"/>
    <col min="15626" max="15633" width="13.7109375" style="6"/>
    <col min="15634" max="15635" width="13.85546875" style="6" bestFit="1" customWidth="1"/>
    <col min="15636" max="15872" width="13.7109375" style="6"/>
    <col min="15873" max="15873" width="7" style="6" customWidth="1"/>
    <col min="15874" max="15874" width="44.85546875" style="6" customWidth="1"/>
    <col min="15875" max="15876" width="4.5703125" style="6" bestFit="1" customWidth="1"/>
    <col min="15877" max="15877" width="8.42578125" style="6" bestFit="1" customWidth="1"/>
    <col min="15878" max="15878" width="7.140625" style="6" bestFit="1" customWidth="1"/>
    <col min="15879" max="15879" width="8.42578125" style="6" bestFit="1" customWidth="1"/>
    <col min="15880" max="15880" width="9.7109375" style="6" bestFit="1" customWidth="1"/>
    <col min="15881" max="15881" width="6.85546875" style="6" bestFit="1" customWidth="1"/>
    <col min="15882" max="15889" width="13.7109375" style="6"/>
    <col min="15890" max="15891" width="13.85546875" style="6" bestFit="1" customWidth="1"/>
    <col min="15892" max="16128" width="13.7109375" style="6"/>
    <col min="16129" max="16129" width="7" style="6" customWidth="1"/>
    <col min="16130" max="16130" width="44.85546875" style="6" customWidth="1"/>
    <col min="16131" max="16132" width="4.5703125" style="6" bestFit="1" customWidth="1"/>
    <col min="16133" max="16133" width="8.42578125" style="6" bestFit="1" customWidth="1"/>
    <col min="16134" max="16134" width="7.140625" style="6" bestFit="1" customWidth="1"/>
    <col min="16135" max="16135" width="8.42578125" style="6" bestFit="1" customWidth="1"/>
    <col min="16136" max="16136" width="9.7109375" style="6" bestFit="1" customWidth="1"/>
    <col min="16137" max="16137" width="6.85546875" style="6" bestFit="1" customWidth="1"/>
    <col min="16138" max="16145" width="13.7109375" style="6"/>
    <col min="16146" max="16147" width="13.85546875" style="6" bestFit="1" customWidth="1"/>
    <col min="16148" max="16384" width="13.7109375" style="6"/>
  </cols>
  <sheetData>
    <row r="1" spans="1:20" ht="18" customHeight="1" x14ac:dyDescent="0.25">
      <c r="A1" s="71" t="s">
        <v>7</v>
      </c>
      <c r="B1" s="71"/>
      <c r="C1" s="71"/>
      <c r="D1" s="71"/>
      <c r="E1" s="71"/>
      <c r="F1" s="71"/>
      <c r="G1" s="71"/>
      <c r="H1" s="71"/>
      <c r="I1" s="71"/>
    </row>
    <row r="2" spans="1:20" ht="18" customHeight="1" x14ac:dyDescent="0.25">
      <c r="A2" s="71" t="s">
        <v>5</v>
      </c>
      <c r="B2" s="71"/>
      <c r="C2" s="71"/>
      <c r="D2" s="71"/>
      <c r="E2" s="71"/>
      <c r="F2" s="71"/>
      <c r="G2" s="71"/>
      <c r="H2" s="71"/>
      <c r="I2" s="71"/>
    </row>
    <row r="3" spans="1:20" ht="51" customHeight="1" x14ac:dyDescent="0.25">
      <c r="A3" s="71" t="str">
        <f>Abs!A3</f>
        <v>NAME OF WORK : PROVIDING SPECIAL REPAIR WORKS TO AMMAPET AWPS BUILDING AT AMMAPET IN SALEM CITY</v>
      </c>
      <c r="B3" s="71"/>
      <c r="C3" s="71"/>
      <c r="D3" s="71"/>
      <c r="E3" s="71"/>
      <c r="F3" s="71"/>
      <c r="G3" s="71"/>
      <c r="H3" s="71"/>
      <c r="I3" s="71"/>
    </row>
    <row r="4" spans="1:20" ht="18" customHeight="1" x14ac:dyDescent="0.25">
      <c r="A4" s="71" t="s">
        <v>193</v>
      </c>
      <c r="B4" s="71"/>
      <c r="C4" s="71"/>
      <c r="D4" s="71"/>
      <c r="E4" s="71"/>
      <c r="F4" s="71"/>
      <c r="G4" s="71"/>
      <c r="H4" s="71"/>
      <c r="I4" s="71"/>
    </row>
    <row r="5" spans="1:20" s="11" customFormat="1" ht="33" customHeight="1" x14ac:dyDescent="0.25">
      <c r="A5" s="7" t="s">
        <v>194</v>
      </c>
      <c r="B5" s="8" t="s">
        <v>195</v>
      </c>
      <c r="C5" s="76" t="s">
        <v>0</v>
      </c>
      <c r="D5" s="76"/>
      <c r="E5" s="9" t="s">
        <v>1</v>
      </c>
      <c r="F5" s="10" t="s">
        <v>2</v>
      </c>
      <c r="G5" s="10" t="s">
        <v>3</v>
      </c>
      <c r="H5" s="10" t="s">
        <v>4</v>
      </c>
      <c r="I5" s="9" t="s">
        <v>196</v>
      </c>
      <c r="O5" s="12"/>
    </row>
    <row r="6" spans="1:20" s="13" customFormat="1" ht="37.5" customHeight="1" x14ac:dyDescent="0.25">
      <c r="A6" s="7">
        <v>1</v>
      </c>
      <c r="B6" s="13" t="s">
        <v>651</v>
      </c>
      <c r="C6" s="7"/>
      <c r="D6" s="7"/>
      <c r="E6" s="7"/>
      <c r="F6" s="7"/>
      <c r="G6" s="7"/>
      <c r="H6" s="7"/>
      <c r="J6" s="18"/>
      <c r="K6" s="18"/>
      <c r="L6" s="18"/>
      <c r="M6" s="18"/>
      <c r="N6" s="18"/>
      <c r="O6" s="18"/>
      <c r="P6" s="18"/>
      <c r="Q6" s="18"/>
      <c r="R6" s="18"/>
      <c r="S6" s="18"/>
      <c r="T6" s="19"/>
    </row>
    <row r="7" spans="1:20" ht="18.75" customHeight="1" x14ac:dyDescent="0.25">
      <c r="A7" s="8"/>
      <c r="B7" s="49" t="s">
        <v>652</v>
      </c>
      <c r="C7" s="8">
        <v>1</v>
      </c>
      <c r="D7" s="8">
        <v>10</v>
      </c>
      <c r="E7" s="9">
        <v>0.38</v>
      </c>
      <c r="F7" s="9" t="s">
        <v>22</v>
      </c>
      <c r="G7" s="9">
        <v>0.57999999999999996</v>
      </c>
      <c r="H7" s="15">
        <f>ROUND(PRODUCT(C7:G7),2)</f>
        <v>2.2000000000000002</v>
      </c>
      <c r="I7" s="49" t="s">
        <v>15</v>
      </c>
    </row>
    <row r="8" spans="1:20" ht="18.75" customHeight="1" x14ac:dyDescent="0.25">
      <c r="A8" s="8"/>
      <c r="B8" s="16"/>
      <c r="C8" s="8"/>
      <c r="D8" s="8"/>
      <c r="E8" s="9"/>
      <c r="F8" s="9"/>
      <c r="G8" s="9"/>
      <c r="H8" s="15"/>
      <c r="I8" s="16"/>
    </row>
    <row r="9" spans="1:20" s="13" customFormat="1" ht="38.25" customHeight="1" x14ac:dyDescent="0.25">
      <c r="A9" s="7">
        <v>2</v>
      </c>
      <c r="B9" s="13" t="s">
        <v>845</v>
      </c>
      <c r="C9" s="7"/>
      <c r="D9" s="7"/>
      <c r="E9" s="7"/>
      <c r="F9" s="7"/>
      <c r="G9" s="7"/>
      <c r="H9" s="7"/>
      <c r="J9" s="18"/>
      <c r="K9" s="18"/>
      <c r="L9" s="18"/>
      <c r="M9" s="18"/>
      <c r="N9" s="18"/>
      <c r="O9" s="18"/>
      <c r="P9" s="18"/>
      <c r="Q9" s="18"/>
      <c r="R9" s="18"/>
      <c r="S9" s="18"/>
      <c r="T9" s="19"/>
    </row>
    <row r="10" spans="1:20" ht="18.75" customHeight="1" x14ac:dyDescent="0.25">
      <c r="A10" s="8"/>
      <c r="B10" s="49" t="s">
        <v>653</v>
      </c>
      <c r="C10" s="8">
        <v>1</v>
      </c>
      <c r="D10" s="8">
        <v>1</v>
      </c>
      <c r="E10" s="9">
        <v>28</v>
      </c>
      <c r="F10" s="9" t="s">
        <v>22</v>
      </c>
      <c r="G10" s="9" t="s">
        <v>22</v>
      </c>
      <c r="H10" s="15">
        <f>ROUND(PRODUCT(C10:G10),2)</f>
        <v>28</v>
      </c>
      <c r="I10" s="16" t="s">
        <v>53</v>
      </c>
    </row>
    <row r="11" spans="1:20" ht="18.75" customHeight="1" x14ac:dyDescent="0.25">
      <c r="A11" s="8"/>
      <c r="B11" s="16"/>
      <c r="C11" s="8"/>
      <c r="D11" s="8"/>
      <c r="E11" s="9"/>
      <c r="F11" s="9"/>
      <c r="G11" s="9"/>
      <c r="H11" s="15"/>
      <c r="I11" s="16"/>
    </row>
    <row r="12" spans="1:20" ht="36" customHeight="1" x14ac:dyDescent="0.25">
      <c r="A12" s="8">
        <v>3</v>
      </c>
      <c r="B12" s="47" t="s">
        <v>654</v>
      </c>
      <c r="C12" s="8"/>
      <c r="D12" s="8"/>
      <c r="E12" s="9"/>
      <c r="F12" s="9"/>
      <c r="G12" s="9"/>
      <c r="H12" s="15"/>
      <c r="I12" s="16"/>
    </row>
    <row r="13" spans="1:20" ht="18.75" customHeight="1" x14ac:dyDescent="0.25">
      <c r="A13" s="8"/>
      <c r="B13" s="49" t="s">
        <v>655</v>
      </c>
      <c r="C13" s="8">
        <v>1</v>
      </c>
      <c r="D13" s="8">
        <v>1</v>
      </c>
      <c r="E13" s="9"/>
      <c r="F13" s="9"/>
      <c r="G13" s="9"/>
      <c r="H13" s="15">
        <f>ROUND(PRODUCT(C13:G13),2)</f>
        <v>1</v>
      </c>
      <c r="I13" s="49" t="s">
        <v>12</v>
      </c>
    </row>
    <row r="14" spans="1:20" ht="18.75" customHeight="1" x14ac:dyDescent="0.25">
      <c r="A14" s="8"/>
      <c r="B14" s="16"/>
      <c r="C14" s="8"/>
      <c r="D14" s="8"/>
      <c r="E14" s="9"/>
      <c r="F14" s="9"/>
      <c r="G14" s="9"/>
      <c r="H14" s="15"/>
      <c r="I14" s="16"/>
    </row>
    <row r="15" spans="1:20" s="13" customFormat="1" ht="31.5" x14ac:dyDescent="0.25">
      <c r="A15" s="7">
        <v>4</v>
      </c>
      <c r="B15" s="13" t="s">
        <v>656</v>
      </c>
      <c r="C15" s="7"/>
      <c r="D15" s="7"/>
      <c r="E15" s="7"/>
      <c r="F15" s="7"/>
      <c r="G15" s="7"/>
      <c r="H15" s="7"/>
      <c r="J15" s="18"/>
      <c r="K15" s="18"/>
      <c r="L15" s="18"/>
      <c r="M15" s="18"/>
      <c r="N15" s="18"/>
      <c r="O15" s="18"/>
      <c r="P15" s="18"/>
      <c r="Q15" s="18"/>
      <c r="R15" s="18"/>
      <c r="S15" s="18"/>
      <c r="T15" s="19"/>
    </row>
    <row r="16" spans="1:20" ht="18" customHeight="1" x14ac:dyDescent="0.25">
      <c r="A16" s="8"/>
      <c r="B16" s="49" t="s">
        <v>655</v>
      </c>
      <c r="C16" s="8">
        <v>1</v>
      </c>
      <c r="D16" s="8">
        <v>1</v>
      </c>
      <c r="E16" s="9"/>
      <c r="F16" s="9"/>
      <c r="G16" s="9"/>
      <c r="H16" s="9">
        <f>PRODUCT(C16:G16)</f>
        <v>1</v>
      </c>
      <c r="I16" s="16"/>
    </row>
    <row r="17" spans="1:21" ht="18" customHeight="1" x14ac:dyDescent="0.25">
      <c r="A17" s="8"/>
      <c r="B17" s="16"/>
      <c r="C17" s="8"/>
      <c r="D17" s="8"/>
      <c r="E17" s="9"/>
      <c r="F17" s="10"/>
      <c r="G17" s="9"/>
      <c r="H17" s="15">
        <f>SUM(H16:H16)</f>
        <v>1</v>
      </c>
      <c r="I17" s="16" t="s">
        <v>54</v>
      </c>
    </row>
    <row r="18" spans="1:21" s="13" customFormat="1" ht="126" x14ac:dyDescent="0.25">
      <c r="A18" s="7">
        <v>5</v>
      </c>
      <c r="B18" s="13" t="s">
        <v>657</v>
      </c>
      <c r="C18" s="7"/>
      <c r="D18" s="7"/>
      <c r="E18" s="7"/>
      <c r="F18" s="7"/>
      <c r="G18" s="7"/>
      <c r="H18" s="7"/>
      <c r="J18" s="18"/>
      <c r="K18" s="18"/>
      <c r="L18" s="18"/>
      <c r="M18" s="18"/>
      <c r="N18" s="18"/>
      <c r="O18" s="18"/>
      <c r="P18" s="18"/>
      <c r="Q18" s="18"/>
      <c r="R18" s="18"/>
      <c r="S18" s="18"/>
      <c r="T18" s="19"/>
    </row>
    <row r="19" spans="1:21" ht="18.75" customHeight="1" x14ac:dyDescent="0.25">
      <c r="A19" s="8"/>
      <c r="B19" s="49" t="s">
        <v>658</v>
      </c>
      <c r="C19" s="8">
        <v>1</v>
      </c>
      <c r="D19" s="8">
        <v>1</v>
      </c>
      <c r="E19" s="9"/>
      <c r="F19" s="9" t="s">
        <v>22</v>
      </c>
      <c r="G19" s="9" t="s">
        <v>22</v>
      </c>
      <c r="H19" s="15">
        <f>ROUND(PRODUCT(C19:G19),2)</f>
        <v>1</v>
      </c>
      <c r="I19" s="49" t="s">
        <v>0</v>
      </c>
      <c r="L19" s="14"/>
    </row>
    <row r="20" spans="1:21" ht="18.75" customHeight="1" x14ac:dyDescent="0.25">
      <c r="A20" s="48"/>
      <c r="B20" s="49"/>
      <c r="C20" s="48"/>
      <c r="D20" s="48"/>
      <c r="E20" s="9"/>
      <c r="F20" s="9"/>
      <c r="G20" s="9"/>
      <c r="H20" s="15"/>
      <c r="I20" s="49"/>
      <c r="L20" s="14"/>
    </row>
    <row r="21" spans="1:21" s="13" customFormat="1" ht="31.5" x14ac:dyDescent="0.25">
      <c r="A21" s="7">
        <v>6</v>
      </c>
      <c r="B21" s="13" t="s">
        <v>659</v>
      </c>
      <c r="C21" s="7"/>
      <c r="D21" s="7"/>
      <c r="E21" s="7"/>
      <c r="F21" s="7"/>
      <c r="G21" s="7"/>
      <c r="H21" s="7"/>
      <c r="J21" s="18"/>
      <c r="K21" s="18"/>
      <c r="L21" s="18"/>
      <c r="M21" s="18"/>
      <c r="N21" s="18"/>
      <c r="O21" s="18"/>
      <c r="P21" s="18"/>
      <c r="Q21" s="18"/>
      <c r="R21" s="18"/>
      <c r="S21" s="18"/>
      <c r="T21" s="19"/>
    </row>
    <row r="22" spans="1:21" ht="16.5" customHeight="1" x14ac:dyDescent="0.25">
      <c r="A22" s="8"/>
      <c r="B22" s="49" t="s">
        <v>655</v>
      </c>
      <c r="C22" s="8">
        <v>1</v>
      </c>
      <c r="D22" s="8">
        <v>1</v>
      </c>
      <c r="E22" s="9"/>
      <c r="F22" s="9"/>
      <c r="G22" s="9"/>
      <c r="H22" s="15">
        <f>ROUND(PRODUCT(C22:G22),2)</f>
        <v>1</v>
      </c>
      <c r="I22" s="49" t="s">
        <v>0</v>
      </c>
    </row>
    <row r="23" spans="1:21" ht="16.5" customHeight="1" x14ac:dyDescent="0.25">
      <c r="A23" s="8"/>
      <c r="B23" s="16"/>
      <c r="C23" s="8"/>
      <c r="D23" s="8"/>
      <c r="E23" s="9"/>
      <c r="F23" s="9"/>
      <c r="G23" s="9"/>
      <c r="H23" s="9"/>
      <c r="I23" s="16"/>
    </row>
    <row r="24" spans="1:21" s="13" customFormat="1" ht="47.25" x14ac:dyDescent="0.25">
      <c r="A24" s="7">
        <v>7</v>
      </c>
      <c r="B24" s="13" t="s">
        <v>660</v>
      </c>
      <c r="C24" s="7"/>
      <c r="D24" s="7"/>
      <c r="E24" s="7"/>
      <c r="F24" s="7"/>
      <c r="G24" s="7"/>
      <c r="H24" s="7"/>
      <c r="J24" s="18"/>
      <c r="K24" s="18"/>
      <c r="L24" s="18"/>
      <c r="M24" s="18"/>
      <c r="N24" s="18"/>
      <c r="O24" s="18"/>
      <c r="P24" s="18"/>
      <c r="Q24" s="18"/>
      <c r="R24" s="18"/>
      <c r="S24" s="18"/>
      <c r="T24" s="19"/>
    </row>
    <row r="25" spans="1:21" s="27" customFormat="1" ht="18" customHeight="1" x14ac:dyDescent="0.25">
      <c r="A25" s="22"/>
      <c r="B25" s="23" t="s">
        <v>846</v>
      </c>
      <c r="C25" s="22"/>
      <c r="D25" s="22"/>
      <c r="E25" s="24"/>
      <c r="F25" s="24"/>
      <c r="G25" s="24"/>
      <c r="H25" s="15"/>
      <c r="I25" s="25"/>
      <c r="J25" s="26"/>
      <c r="K25" s="26"/>
      <c r="L25" s="26"/>
      <c r="M25" s="26"/>
      <c r="N25" s="26"/>
      <c r="O25" s="26"/>
      <c r="P25" s="26"/>
      <c r="Q25" s="26"/>
      <c r="R25" s="26"/>
      <c r="S25" s="26"/>
      <c r="T25" s="26"/>
      <c r="U25" s="26"/>
    </row>
    <row r="26" spans="1:21" ht="18" customHeight="1" x14ac:dyDescent="0.25">
      <c r="A26" s="53"/>
      <c r="B26" s="58" t="s">
        <v>692</v>
      </c>
      <c r="C26" s="53">
        <v>1</v>
      </c>
      <c r="D26" s="53">
        <v>1</v>
      </c>
      <c r="E26" s="9">
        <v>6.32</v>
      </c>
      <c r="F26" s="9">
        <v>0.38</v>
      </c>
      <c r="G26" s="9">
        <v>0.3</v>
      </c>
      <c r="H26" s="15">
        <f>ROUND(PRODUCT(C26:G26),2)</f>
        <v>0.72</v>
      </c>
      <c r="I26" s="53"/>
      <c r="K26" s="14"/>
      <c r="L26" s="14"/>
    </row>
    <row r="27" spans="1:21" s="27" customFormat="1" ht="18" customHeight="1" x14ac:dyDescent="0.25">
      <c r="A27" s="22"/>
      <c r="B27" s="28"/>
      <c r="C27" s="22"/>
      <c r="D27" s="22"/>
      <c r="E27" s="24"/>
      <c r="F27" s="24"/>
      <c r="G27" s="24"/>
      <c r="H27" s="24">
        <f>SUM(H25:H26)</f>
        <v>0.72</v>
      </c>
      <c r="I27" s="25"/>
      <c r="J27" s="26"/>
      <c r="K27" s="26"/>
      <c r="L27" s="26"/>
      <c r="M27" s="26"/>
      <c r="N27" s="26"/>
      <c r="O27" s="26"/>
      <c r="P27" s="26"/>
      <c r="Q27" s="26"/>
      <c r="R27" s="26"/>
      <c r="S27" s="26"/>
      <c r="T27" s="26"/>
      <c r="U27" s="26"/>
    </row>
    <row r="28" spans="1:21" s="27" customFormat="1" ht="18" customHeight="1" x14ac:dyDescent="0.25">
      <c r="A28" s="22"/>
      <c r="B28" s="28"/>
      <c r="C28" s="22"/>
      <c r="D28" s="22"/>
      <c r="E28" s="24"/>
      <c r="F28" s="24"/>
      <c r="G28" s="24"/>
      <c r="H28" s="59">
        <f>ROUNDUP(H27,1)</f>
        <v>0.79999999999999993</v>
      </c>
      <c r="I28" s="25" t="s">
        <v>57</v>
      </c>
      <c r="J28" s="26"/>
      <c r="K28" s="26"/>
      <c r="L28" s="26"/>
      <c r="M28" s="26"/>
      <c r="N28" s="26"/>
      <c r="O28" s="26"/>
      <c r="P28" s="26"/>
      <c r="Q28" s="26"/>
      <c r="R28" s="26"/>
      <c r="S28" s="26"/>
      <c r="T28" s="26"/>
      <c r="U28" s="26"/>
    </row>
    <row r="29" spans="1:21" ht="78.75" x14ac:dyDescent="0.25">
      <c r="A29" s="66">
        <v>8</v>
      </c>
      <c r="B29" s="13" t="s">
        <v>847</v>
      </c>
      <c r="C29" s="66"/>
      <c r="D29" s="66"/>
      <c r="E29" s="9"/>
      <c r="F29" s="65"/>
      <c r="G29" s="65"/>
      <c r="H29" s="9"/>
      <c r="I29" s="66"/>
      <c r="O29" s="17"/>
    </row>
    <row r="30" spans="1:21" ht="15.75" x14ac:dyDescent="0.25">
      <c r="A30" s="66"/>
      <c r="B30" s="13" t="s">
        <v>848</v>
      </c>
      <c r="C30" s="66">
        <v>1</v>
      </c>
      <c r="D30" s="66">
        <v>1</v>
      </c>
      <c r="E30" s="9">
        <v>1.8</v>
      </c>
      <c r="F30" s="9">
        <v>1.8</v>
      </c>
      <c r="G30" s="9">
        <v>0.8</v>
      </c>
      <c r="H30" s="15">
        <f>ROUND(PRODUCT(C30:G30),2)</f>
        <v>2.59</v>
      </c>
      <c r="I30" s="66"/>
      <c r="O30" s="17"/>
    </row>
    <row r="31" spans="1:21" ht="18" customHeight="1" x14ac:dyDescent="0.25">
      <c r="A31" s="66"/>
      <c r="B31" s="64"/>
      <c r="C31" s="66"/>
      <c r="D31" s="66"/>
      <c r="E31" s="9"/>
      <c r="F31" s="65"/>
      <c r="G31" s="65" t="s">
        <v>6</v>
      </c>
      <c r="H31" s="9">
        <f>ROUNDUP(H30,1)</f>
        <v>2.6</v>
      </c>
      <c r="I31" s="66" t="s">
        <v>57</v>
      </c>
      <c r="O31" s="17"/>
    </row>
    <row r="32" spans="1:21" ht="83.25" customHeight="1" x14ac:dyDescent="0.25">
      <c r="A32" s="53">
        <v>9</v>
      </c>
      <c r="B32" s="13" t="s">
        <v>693</v>
      </c>
      <c r="C32" s="50"/>
      <c r="D32" s="50"/>
      <c r="E32" s="50"/>
      <c r="F32" s="50"/>
      <c r="G32" s="50"/>
      <c r="H32" s="50"/>
      <c r="I32" s="13"/>
      <c r="N32" s="14"/>
    </row>
    <row r="33" spans="1:21" ht="18" customHeight="1" x14ac:dyDescent="0.25">
      <c r="A33" s="66"/>
      <c r="B33" s="58" t="s">
        <v>849</v>
      </c>
      <c r="C33" s="66">
        <v>1</v>
      </c>
      <c r="D33" s="66">
        <v>1</v>
      </c>
      <c r="E33" s="9">
        <v>1.8</v>
      </c>
      <c r="F33" s="9">
        <v>0.9</v>
      </c>
      <c r="G33" s="9">
        <v>0.15</v>
      </c>
      <c r="H33" s="15">
        <f>ROUND(PRODUCT(C33:G33),2)</f>
        <v>0.24</v>
      </c>
      <c r="I33" s="66"/>
      <c r="K33" s="14"/>
      <c r="L33" s="14"/>
    </row>
    <row r="34" spans="1:21" ht="15.75" x14ac:dyDescent="0.25">
      <c r="A34" s="66"/>
      <c r="B34" s="13" t="s">
        <v>848</v>
      </c>
      <c r="C34" s="66">
        <v>1</v>
      </c>
      <c r="D34" s="66">
        <v>1</v>
      </c>
      <c r="E34" s="9">
        <v>1.8</v>
      </c>
      <c r="F34" s="9">
        <v>1.8</v>
      </c>
      <c r="G34" s="9">
        <v>0.15</v>
      </c>
      <c r="H34" s="15">
        <f>ROUND(PRODUCT(C34:G34),2)</f>
        <v>0.49</v>
      </c>
      <c r="I34" s="66"/>
      <c r="O34" s="17"/>
    </row>
    <row r="35" spans="1:21" ht="18" customHeight="1" x14ac:dyDescent="0.25">
      <c r="A35" s="53"/>
      <c r="B35" s="58"/>
      <c r="C35" s="53"/>
      <c r="D35" s="53"/>
      <c r="E35" s="9"/>
      <c r="F35" s="9"/>
      <c r="G35" s="9"/>
      <c r="H35" s="59">
        <f>SUM(H33:H34)</f>
        <v>0.73</v>
      </c>
      <c r="I35" s="25"/>
      <c r="K35" s="14"/>
      <c r="L35" s="14"/>
    </row>
    <row r="36" spans="1:21" ht="18" customHeight="1" x14ac:dyDescent="0.25">
      <c r="A36" s="66"/>
      <c r="B36" s="58"/>
      <c r="C36" s="66"/>
      <c r="D36" s="66"/>
      <c r="E36" s="9"/>
      <c r="F36" s="9"/>
      <c r="G36" s="9"/>
      <c r="H36" s="56">
        <f>ROUNDUP(H35,1)</f>
        <v>0.79999999999999993</v>
      </c>
      <c r="I36" s="25" t="s">
        <v>57</v>
      </c>
      <c r="K36" s="14"/>
      <c r="L36" s="14"/>
    </row>
    <row r="37" spans="1:21" ht="126" x14ac:dyDescent="0.25">
      <c r="A37" s="53">
        <v>10</v>
      </c>
      <c r="B37" s="13" t="s">
        <v>694</v>
      </c>
      <c r="C37" s="50"/>
      <c r="D37" s="50"/>
      <c r="E37" s="50"/>
      <c r="F37" s="50"/>
      <c r="G37" s="50"/>
      <c r="H37" s="50"/>
      <c r="I37" s="13"/>
      <c r="N37" s="14"/>
    </row>
    <row r="38" spans="1:21" ht="18" customHeight="1" x14ac:dyDescent="0.25">
      <c r="A38" s="66"/>
      <c r="B38" s="58" t="s">
        <v>849</v>
      </c>
      <c r="C38" s="66">
        <v>1</v>
      </c>
      <c r="D38" s="66">
        <v>1</v>
      </c>
      <c r="E38" s="9">
        <v>1.8</v>
      </c>
      <c r="F38" s="9">
        <v>0.9</v>
      </c>
      <c r="G38" s="9">
        <v>0.45</v>
      </c>
      <c r="H38" s="15">
        <f>ROUND(PRODUCT(C38:G38),2)</f>
        <v>0.73</v>
      </c>
      <c r="I38" s="66"/>
      <c r="K38" s="14"/>
      <c r="L38" s="14"/>
    </row>
    <row r="39" spans="1:21" ht="18" customHeight="1" x14ac:dyDescent="0.25">
      <c r="A39" s="53"/>
      <c r="B39" s="58"/>
      <c r="C39" s="53"/>
      <c r="D39" s="53"/>
      <c r="E39" s="9"/>
      <c r="F39" s="9"/>
      <c r="G39" s="9"/>
      <c r="H39" s="15">
        <f>SUM(H38:H38)</f>
        <v>0.73</v>
      </c>
      <c r="I39" s="53"/>
      <c r="K39" s="14"/>
      <c r="L39" s="14"/>
    </row>
    <row r="40" spans="1:21" ht="18" customHeight="1" x14ac:dyDescent="0.25">
      <c r="A40" s="53"/>
      <c r="B40" s="58"/>
      <c r="C40" s="53"/>
      <c r="D40" s="53"/>
      <c r="E40" s="9"/>
      <c r="F40" s="9"/>
      <c r="G40" s="9" t="s">
        <v>6</v>
      </c>
      <c r="H40" s="54">
        <f>ROUNDUP(H39,1)</f>
        <v>0.79999999999999993</v>
      </c>
      <c r="I40" s="53" t="s">
        <v>57</v>
      </c>
      <c r="K40" s="14"/>
      <c r="L40" s="14"/>
    </row>
    <row r="41" spans="1:21" s="13" customFormat="1" ht="75.75" customHeight="1" x14ac:dyDescent="0.25">
      <c r="A41" s="7">
        <v>11</v>
      </c>
      <c r="B41" s="13" t="s">
        <v>661</v>
      </c>
      <c r="C41" s="7"/>
      <c r="D41" s="7"/>
      <c r="E41" s="7"/>
      <c r="F41" s="7"/>
      <c r="G41" s="7"/>
      <c r="H41" s="7"/>
      <c r="J41" s="18"/>
      <c r="K41" s="18"/>
      <c r="L41" s="18"/>
      <c r="M41" s="18"/>
      <c r="N41" s="18"/>
      <c r="O41" s="18"/>
      <c r="P41" s="18"/>
      <c r="Q41" s="18"/>
      <c r="R41" s="18"/>
      <c r="S41" s="18"/>
      <c r="T41" s="19"/>
    </row>
    <row r="42" spans="1:21" s="27" customFormat="1" ht="18" customHeight="1" x14ac:dyDescent="0.25">
      <c r="A42" s="22"/>
      <c r="B42" s="23" t="s">
        <v>662</v>
      </c>
      <c r="C42" s="22">
        <v>1</v>
      </c>
      <c r="D42" s="22">
        <v>1</v>
      </c>
      <c r="E42" s="24">
        <v>10.8</v>
      </c>
      <c r="F42" s="24">
        <v>0.38</v>
      </c>
      <c r="G42" s="24">
        <v>0.1</v>
      </c>
      <c r="H42" s="15">
        <f>ROUND(PRODUCT(C42:G42),2)</f>
        <v>0.41</v>
      </c>
      <c r="I42" s="25"/>
      <c r="J42" s="26"/>
      <c r="K42" s="26"/>
      <c r="L42" s="26"/>
      <c r="M42" s="26"/>
      <c r="N42" s="26"/>
      <c r="O42" s="26"/>
      <c r="P42" s="26"/>
      <c r="Q42" s="26"/>
      <c r="R42" s="26"/>
      <c r="S42" s="26"/>
      <c r="T42" s="26"/>
      <c r="U42" s="26"/>
    </row>
    <row r="43" spans="1:21" s="27" customFormat="1" ht="18" customHeight="1" x14ac:dyDescent="0.25">
      <c r="A43" s="22"/>
      <c r="B43" s="23" t="s">
        <v>667</v>
      </c>
      <c r="C43" s="22">
        <v>1</v>
      </c>
      <c r="D43" s="22">
        <v>2</v>
      </c>
      <c r="E43" s="24">
        <v>1.51</v>
      </c>
      <c r="F43" s="24">
        <v>1.51</v>
      </c>
      <c r="G43" s="24">
        <v>0.1</v>
      </c>
      <c r="H43" s="15">
        <f>ROUND(PRODUCT(C43:G43),2)</f>
        <v>0.46</v>
      </c>
      <c r="I43" s="25"/>
      <c r="J43" s="26"/>
      <c r="K43" s="26"/>
      <c r="L43" s="26"/>
      <c r="M43" s="26"/>
      <c r="N43" s="26"/>
      <c r="O43" s="26"/>
      <c r="P43" s="26"/>
      <c r="Q43" s="26"/>
      <c r="R43" s="26"/>
      <c r="S43" s="26"/>
      <c r="T43" s="26"/>
      <c r="U43" s="26"/>
    </row>
    <row r="44" spans="1:21" s="27" customFormat="1" ht="18" customHeight="1" x14ac:dyDescent="0.25">
      <c r="A44" s="22"/>
      <c r="B44" s="67" t="s">
        <v>846</v>
      </c>
      <c r="C44" s="22"/>
      <c r="D44" s="22"/>
      <c r="E44" s="24"/>
      <c r="F44" s="24"/>
      <c r="G44" s="24"/>
      <c r="H44" s="15"/>
      <c r="I44" s="25"/>
      <c r="J44" s="26"/>
      <c r="K44" s="26"/>
      <c r="L44" s="26"/>
      <c r="M44" s="26"/>
      <c r="N44" s="26"/>
      <c r="O44" s="26"/>
      <c r="P44" s="26"/>
      <c r="Q44" s="26"/>
      <c r="R44" s="26"/>
      <c r="S44" s="26"/>
      <c r="T44" s="26"/>
      <c r="U44" s="26"/>
    </row>
    <row r="45" spans="1:21" ht="18" customHeight="1" x14ac:dyDescent="0.25">
      <c r="A45" s="53"/>
      <c r="B45" s="58" t="s">
        <v>691</v>
      </c>
      <c r="C45" s="53">
        <v>2</v>
      </c>
      <c r="D45" s="53">
        <v>2</v>
      </c>
      <c r="E45" s="9">
        <v>1.05</v>
      </c>
      <c r="F45" s="9">
        <v>1.05</v>
      </c>
      <c r="G45" s="9">
        <v>0.1</v>
      </c>
      <c r="H45" s="15">
        <f>ROUND(PRODUCT(C45:G45),2)</f>
        <v>0.44</v>
      </c>
      <c r="I45" s="53"/>
      <c r="K45" s="14"/>
      <c r="L45" s="14"/>
    </row>
    <row r="46" spans="1:21" ht="18" customHeight="1" x14ac:dyDescent="0.25">
      <c r="A46" s="53"/>
      <c r="B46" s="58" t="s">
        <v>692</v>
      </c>
      <c r="C46" s="53">
        <v>1</v>
      </c>
      <c r="D46" s="53">
        <v>1</v>
      </c>
      <c r="E46" s="9">
        <v>6.32</v>
      </c>
      <c r="F46" s="9">
        <v>0.38</v>
      </c>
      <c r="G46" s="9">
        <v>0.1</v>
      </c>
      <c r="H46" s="15">
        <f>ROUND(PRODUCT(C46:G46),2)</f>
        <v>0.24</v>
      </c>
      <c r="I46" s="53"/>
      <c r="K46" s="14"/>
      <c r="L46" s="14"/>
    </row>
    <row r="47" spans="1:21" s="27" customFormat="1" ht="18" customHeight="1" x14ac:dyDescent="0.25">
      <c r="A47" s="22"/>
      <c r="B47" s="23"/>
      <c r="C47" s="22"/>
      <c r="D47" s="22"/>
      <c r="E47" s="24"/>
      <c r="F47" s="24"/>
      <c r="G47" s="24"/>
      <c r="H47" s="15">
        <f>SUM(H42:H46)</f>
        <v>1.55</v>
      </c>
      <c r="I47" s="25"/>
      <c r="J47" s="26"/>
      <c r="K47" s="26"/>
      <c r="L47" s="26"/>
      <c r="M47" s="26"/>
      <c r="N47" s="26"/>
      <c r="O47" s="26"/>
      <c r="P47" s="26"/>
      <c r="Q47" s="26"/>
      <c r="R47" s="26"/>
      <c r="S47" s="26"/>
      <c r="T47" s="26"/>
      <c r="U47" s="26"/>
    </row>
    <row r="48" spans="1:21" ht="15.75" x14ac:dyDescent="0.25">
      <c r="A48" s="8"/>
      <c r="B48" s="16"/>
      <c r="C48" s="8"/>
      <c r="D48" s="8"/>
      <c r="E48" s="9"/>
      <c r="F48" s="9"/>
      <c r="G48" s="9"/>
      <c r="H48" s="59">
        <f>ROUNDUP(H47,1)</f>
        <v>1.6</v>
      </c>
      <c r="I48" s="25" t="s">
        <v>57</v>
      </c>
    </row>
    <row r="49" spans="1:21" ht="110.25" x14ac:dyDescent="0.25">
      <c r="A49" s="66">
        <v>12</v>
      </c>
      <c r="B49" s="13" t="s">
        <v>863</v>
      </c>
      <c r="C49" s="66"/>
      <c r="D49" s="66"/>
      <c r="E49" s="9"/>
      <c r="F49" s="9"/>
      <c r="G49" s="9"/>
      <c r="H49" s="15"/>
      <c r="I49" s="66"/>
      <c r="K49" s="14"/>
      <c r="L49" s="14"/>
    </row>
    <row r="50" spans="1:21" ht="18" customHeight="1" x14ac:dyDescent="0.25">
      <c r="A50" s="66"/>
      <c r="B50" s="58" t="s">
        <v>864</v>
      </c>
      <c r="C50" s="66">
        <v>1</v>
      </c>
      <c r="D50" s="66">
        <v>2</v>
      </c>
      <c r="E50" s="9">
        <v>0.9</v>
      </c>
      <c r="F50" s="9">
        <v>0.9</v>
      </c>
      <c r="G50" s="9">
        <v>0.3</v>
      </c>
      <c r="H50" s="15">
        <f>ROUND(PRODUCT(C50:G50),2)</f>
        <v>0.49</v>
      </c>
      <c r="I50" s="66"/>
      <c r="K50" s="14"/>
      <c r="L50" s="14"/>
    </row>
    <row r="51" spans="1:21" ht="18" customHeight="1" x14ac:dyDescent="0.25">
      <c r="A51" s="66"/>
      <c r="B51" s="58"/>
      <c r="C51" s="66"/>
      <c r="D51" s="66"/>
      <c r="E51" s="9"/>
      <c r="F51" s="9"/>
      <c r="G51" s="9" t="s">
        <v>6</v>
      </c>
      <c r="H51" s="54">
        <f>ROUNDUP(H50,1)</f>
        <v>0.5</v>
      </c>
      <c r="I51" s="66" t="s">
        <v>57</v>
      </c>
      <c r="K51" s="14"/>
      <c r="L51" s="14"/>
    </row>
    <row r="52" spans="1:21" s="13" customFormat="1" ht="68.25" customHeight="1" x14ac:dyDescent="0.25">
      <c r="A52" s="7">
        <v>13</v>
      </c>
      <c r="B52" s="13" t="s">
        <v>663</v>
      </c>
      <c r="C52" s="7"/>
      <c r="D52" s="7"/>
      <c r="E52" s="7"/>
      <c r="F52" s="7"/>
      <c r="G52" s="7"/>
      <c r="H52" s="7"/>
      <c r="J52" s="18"/>
      <c r="K52" s="18"/>
      <c r="L52" s="18"/>
      <c r="M52" s="18"/>
      <c r="N52" s="18"/>
      <c r="O52" s="18"/>
      <c r="P52" s="18"/>
      <c r="Q52" s="18"/>
      <c r="R52" s="18"/>
      <c r="S52" s="18"/>
      <c r="T52" s="19"/>
    </row>
    <row r="53" spans="1:21" s="27" customFormat="1" ht="18" customHeight="1" x14ac:dyDescent="0.25">
      <c r="A53" s="22"/>
      <c r="B53" s="23" t="s">
        <v>662</v>
      </c>
      <c r="C53" s="22">
        <v>1</v>
      </c>
      <c r="D53" s="22">
        <v>1</v>
      </c>
      <c r="E53" s="24">
        <v>11.03</v>
      </c>
      <c r="F53" s="24">
        <v>0.23</v>
      </c>
      <c r="G53" s="24">
        <v>0.45</v>
      </c>
      <c r="H53" s="15">
        <f>ROUND(PRODUCT(C53:G53),2)</f>
        <v>1.1399999999999999</v>
      </c>
      <c r="I53" s="25"/>
      <c r="J53" s="26"/>
      <c r="K53" s="26"/>
      <c r="L53" s="26"/>
      <c r="M53" s="26"/>
      <c r="N53" s="26"/>
      <c r="O53" s="26"/>
      <c r="P53" s="26"/>
      <c r="Q53" s="26"/>
      <c r="R53" s="26"/>
      <c r="S53" s="26"/>
      <c r="T53" s="26"/>
      <c r="U53" s="26"/>
    </row>
    <row r="54" spans="1:21" s="27" customFormat="1" ht="18" customHeight="1" x14ac:dyDescent="0.25">
      <c r="A54" s="22"/>
      <c r="B54" s="23" t="s">
        <v>667</v>
      </c>
      <c r="C54" s="22">
        <v>1</v>
      </c>
      <c r="D54" s="22">
        <v>2</v>
      </c>
      <c r="E54" s="24">
        <v>4.5199999999999996</v>
      </c>
      <c r="F54" s="24">
        <v>0.23</v>
      </c>
      <c r="G54" s="24">
        <v>0.5</v>
      </c>
      <c r="H54" s="15">
        <f>ROUND(PRODUCT(C54:G54),2)</f>
        <v>1.04</v>
      </c>
      <c r="I54" s="25"/>
      <c r="J54" s="26"/>
      <c r="K54" s="26"/>
      <c r="L54" s="26"/>
      <c r="M54" s="26"/>
      <c r="N54" s="26"/>
      <c r="O54" s="26"/>
      <c r="P54" s="26"/>
      <c r="Q54" s="26"/>
      <c r="R54" s="26"/>
      <c r="S54" s="26"/>
      <c r="T54" s="26"/>
      <c r="U54" s="26"/>
    </row>
    <row r="55" spans="1:21" ht="18" customHeight="1" x14ac:dyDescent="0.25">
      <c r="A55" s="53"/>
      <c r="B55" s="58" t="s">
        <v>850</v>
      </c>
      <c r="C55" s="53">
        <v>1</v>
      </c>
      <c r="D55" s="53">
        <v>1</v>
      </c>
      <c r="E55" s="9">
        <v>6.32</v>
      </c>
      <c r="F55" s="9">
        <v>0.23</v>
      </c>
      <c r="G55" s="9">
        <v>0.6</v>
      </c>
      <c r="H55" s="15">
        <f>ROUND(PRODUCT(C55:G55),2)</f>
        <v>0.87</v>
      </c>
      <c r="I55" s="53"/>
      <c r="K55" s="14"/>
      <c r="L55" s="14"/>
    </row>
    <row r="56" spans="1:21" s="27" customFormat="1" ht="18" customHeight="1" x14ac:dyDescent="0.25">
      <c r="A56" s="22"/>
      <c r="B56" s="23"/>
      <c r="C56" s="22"/>
      <c r="D56" s="22"/>
      <c r="E56" s="24"/>
      <c r="F56" s="24"/>
      <c r="G56" s="24"/>
      <c r="H56" s="15">
        <f>SUM(H53:H55)</f>
        <v>3.05</v>
      </c>
      <c r="I56" s="25"/>
      <c r="J56" s="26"/>
      <c r="K56" s="26"/>
      <c r="L56" s="26"/>
      <c r="M56" s="26"/>
      <c r="N56" s="26"/>
      <c r="O56" s="26"/>
      <c r="P56" s="26"/>
      <c r="Q56" s="26"/>
      <c r="R56" s="26"/>
      <c r="S56" s="26"/>
      <c r="T56" s="26"/>
      <c r="U56" s="26"/>
    </row>
    <row r="57" spans="1:21" ht="21.75" customHeight="1" x14ac:dyDescent="0.25">
      <c r="A57" s="8"/>
      <c r="B57" s="16"/>
      <c r="C57" s="8"/>
      <c r="D57" s="8"/>
      <c r="E57" s="9"/>
      <c r="F57" s="9"/>
      <c r="G57" s="9"/>
      <c r="H57" s="59">
        <f>ROUNDUP(H56,1)</f>
        <v>3.1</v>
      </c>
      <c r="I57" s="25" t="s">
        <v>57</v>
      </c>
    </row>
    <row r="58" spans="1:21" ht="78.75" x14ac:dyDescent="0.25">
      <c r="A58" s="53">
        <v>14</v>
      </c>
      <c r="B58" s="13" t="s">
        <v>695</v>
      </c>
      <c r="C58" s="50"/>
      <c r="D58" s="50"/>
      <c r="E58" s="50"/>
      <c r="F58" s="50"/>
      <c r="G58" s="50"/>
      <c r="H58" s="50"/>
      <c r="I58" s="13"/>
      <c r="N58" s="14"/>
    </row>
    <row r="59" spans="1:21" ht="18" customHeight="1" x14ac:dyDescent="0.25">
      <c r="A59" s="53"/>
      <c r="B59" s="58" t="s">
        <v>198</v>
      </c>
      <c r="C59" s="53"/>
      <c r="D59" s="53"/>
      <c r="E59" s="9"/>
      <c r="F59" s="9"/>
      <c r="G59" s="9"/>
      <c r="H59" s="15"/>
      <c r="I59" s="53"/>
      <c r="K59" s="14"/>
      <c r="L59" s="14"/>
    </row>
    <row r="60" spans="1:21" ht="18" customHeight="1" x14ac:dyDescent="0.25">
      <c r="A60" s="66"/>
      <c r="B60" s="68" t="s">
        <v>846</v>
      </c>
      <c r="C60" s="66"/>
      <c r="D60" s="66"/>
      <c r="E60" s="9"/>
      <c r="F60" s="9"/>
      <c r="G60" s="9"/>
      <c r="H60" s="15"/>
      <c r="I60" s="66"/>
      <c r="K60" s="14"/>
      <c r="L60" s="14"/>
    </row>
    <row r="61" spans="1:21" ht="18" customHeight="1" x14ac:dyDescent="0.25">
      <c r="A61" s="53"/>
      <c r="B61" s="58" t="s">
        <v>696</v>
      </c>
      <c r="C61" s="53">
        <v>2</v>
      </c>
      <c r="D61" s="53">
        <v>2</v>
      </c>
      <c r="E61" s="9">
        <v>0.9</v>
      </c>
      <c r="F61" s="9">
        <v>0.9</v>
      </c>
      <c r="G61" s="9">
        <v>0.23</v>
      </c>
      <c r="H61" s="15">
        <f>ROUND(PRODUCT(C61:G61),2)</f>
        <v>0.75</v>
      </c>
      <c r="I61" s="53"/>
      <c r="K61" s="14"/>
      <c r="L61" s="14"/>
    </row>
    <row r="62" spans="1:21" ht="18" customHeight="1" x14ac:dyDescent="0.25">
      <c r="A62" s="53"/>
      <c r="B62" s="58" t="s">
        <v>697</v>
      </c>
      <c r="C62" s="53">
        <v>1</v>
      </c>
      <c r="D62" s="53">
        <v>1</v>
      </c>
      <c r="E62" s="9">
        <v>6.32</v>
      </c>
      <c r="F62" s="9">
        <v>0.23</v>
      </c>
      <c r="G62" s="9">
        <v>0.3</v>
      </c>
      <c r="H62" s="15">
        <f>ROUND(PRODUCT(C62:G62),2)</f>
        <v>0.44</v>
      </c>
      <c r="I62" s="53"/>
      <c r="K62" s="14"/>
      <c r="L62" s="14"/>
    </row>
    <row r="63" spans="1:21" ht="18" customHeight="1" x14ac:dyDescent="0.25">
      <c r="A63" s="53"/>
      <c r="B63" s="58" t="s">
        <v>698</v>
      </c>
      <c r="C63" s="53">
        <v>2</v>
      </c>
      <c r="D63" s="53">
        <v>2</v>
      </c>
      <c r="E63" s="9">
        <v>0.23</v>
      </c>
      <c r="F63" s="9">
        <v>0.23</v>
      </c>
      <c r="G63" s="9">
        <v>0.9</v>
      </c>
      <c r="H63" s="15">
        <f>ROUND(PRODUCT(C63:G63),2)</f>
        <v>0.19</v>
      </c>
      <c r="I63" s="53"/>
      <c r="K63" s="14"/>
      <c r="L63" s="14"/>
    </row>
    <row r="64" spans="1:21" ht="18" customHeight="1" x14ac:dyDescent="0.25">
      <c r="A64" s="53"/>
      <c r="B64" s="58"/>
      <c r="C64" s="53"/>
      <c r="D64" s="53"/>
      <c r="E64" s="9"/>
      <c r="F64" s="9"/>
      <c r="G64" s="9" t="s">
        <v>56</v>
      </c>
      <c r="H64" s="15">
        <f>SUM(H61:H63)</f>
        <v>1.38</v>
      </c>
      <c r="I64" s="53"/>
      <c r="K64" s="14"/>
      <c r="L64" s="14"/>
    </row>
    <row r="65" spans="1:15" ht="18" customHeight="1" x14ac:dyDescent="0.25">
      <c r="A65" s="53"/>
      <c r="B65" s="58"/>
      <c r="C65" s="53"/>
      <c r="D65" s="53"/>
      <c r="E65" s="9"/>
      <c r="F65" s="9"/>
      <c r="G65" s="9" t="s">
        <v>6</v>
      </c>
      <c r="H65" s="15">
        <f>ROUNDUP(H64,1)</f>
        <v>1.4000000000000001</v>
      </c>
      <c r="I65" s="53" t="s">
        <v>57</v>
      </c>
      <c r="K65" s="14"/>
      <c r="L65" s="14"/>
    </row>
    <row r="66" spans="1:15" ht="18" customHeight="1" x14ac:dyDescent="0.25">
      <c r="A66" s="53"/>
      <c r="B66" s="73" t="s">
        <v>199</v>
      </c>
      <c r="C66" s="73"/>
      <c r="D66" s="73"/>
      <c r="E66" s="73"/>
      <c r="F66" s="73"/>
      <c r="G66" s="73"/>
      <c r="H66" s="73"/>
      <c r="I66" s="73"/>
    </row>
    <row r="67" spans="1:15" ht="18" customHeight="1" x14ac:dyDescent="0.25">
      <c r="A67" s="66"/>
      <c r="B67" s="68" t="s">
        <v>851</v>
      </c>
      <c r="C67" s="63"/>
      <c r="D67" s="63"/>
      <c r="E67" s="63"/>
      <c r="F67" s="63"/>
      <c r="G67" s="63"/>
      <c r="H67" s="63"/>
      <c r="I67" s="63"/>
    </row>
    <row r="68" spans="1:15" ht="18" customHeight="1" x14ac:dyDescent="0.25">
      <c r="A68" s="53"/>
      <c r="B68" s="58" t="s">
        <v>699</v>
      </c>
      <c r="C68" s="53">
        <v>1</v>
      </c>
      <c r="D68" s="53">
        <v>1</v>
      </c>
      <c r="E68" s="9">
        <v>1.21</v>
      </c>
      <c r="F68" s="9">
        <v>0.23</v>
      </c>
      <c r="G68" s="9">
        <v>0.15</v>
      </c>
      <c r="H68" s="15">
        <f>ROUND(PRODUCT(C68:G68),2)</f>
        <v>0.04</v>
      </c>
      <c r="I68" s="53"/>
      <c r="K68" s="14"/>
      <c r="L68" s="14"/>
    </row>
    <row r="69" spans="1:15" ht="18" customHeight="1" x14ac:dyDescent="0.25">
      <c r="A69" s="53"/>
      <c r="B69" s="58" t="s">
        <v>700</v>
      </c>
      <c r="C69" s="53">
        <v>1</v>
      </c>
      <c r="D69" s="53">
        <v>1</v>
      </c>
      <c r="E69" s="9">
        <v>1.36</v>
      </c>
      <c r="F69" s="9">
        <v>0.23</v>
      </c>
      <c r="G69" s="9">
        <v>0.15</v>
      </c>
      <c r="H69" s="15">
        <f>ROUND(PRODUCT(C69:G69),2)</f>
        <v>0.05</v>
      </c>
      <c r="I69" s="53"/>
      <c r="K69" s="14"/>
      <c r="L69" s="14"/>
    </row>
    <row r="70" spans="1:15" ht="18" customHeight="1" x14ac:dyDescent="0.25">
      <c r="A70" s="53"/>
      <c r="B70" s="58" t="s">
        <v>701</v>
      </c>
      <c r="C70" s="53">
        <v>1</v>
      </c>
      <c r="D70" s="53">
        <v>1</v>
      </c>
      <c r="E70" s="9">
        <v>1.21</v>
      </c>
      <c r="F70" s="9">
        <v>0.45</v>
      </c>
      <c r="G70" s="9">
        <v>0.06</v>
      </c>
      <c r="H70" s="15">
        <f>ROUND(PRODUCT(C70:G70),2)</f>
        <v>0.03</v>
      </c>
      <c r="I70" s="53"/>
      <c r="K70" s="14"/>
      <c r="L70" s="14"/>
    </row>
    <row r="71" spans="1:15" ht="18" customHeight="1" x14ac:dyDescent="0.25">
      <c r="A71" s="53"/>
      <c r="B71" s="58" t="s">
        <v>702</v>
      </c>
      <c r="C71" s="53">
        <v>1</v>
      </c>
      <c r="D71" s="53">
        <v>1</v>
      </c>
      <c r="E71" s="9">
        <v>1.36</v>
      </c>
      <c r="F71" s="9">
        <v>0.45</v>
      </c>
      <c r="G71" s="9">
        <v>0.06</v>
      </c>
      <c r="H71" s="15">
        <f>ROUND(PRODUCT(C71:G71),2)</f>
        <v>0.04</v>
      </c>
      <c r="I71" s="53"/>
      <c r="K71" s="14"/>
      <c r="L71" s="14"/>
    </row>
    <row r="72" spans="1:15" ht="18" customHeight="1" x14ac:dyDescent="0.25">
      <c r="A72" s="53"/>
      <c r="B72" s="58" t="s">
        <v>703</v>
      </c>
      <c r="C72" s="53">
        <v>1</v>
      </c>
      <c r="D72" s="53">
        <v>1</v>
      </c>
      <c r="E72" s="9">
        <v>2.2599999999999998</v>
      </c>
      <c r="F72" s="9">
        <v>2.2599999999999998</v>
      </c>
      <c r="G72" s="9">
        <v>0.12</v>
      </c>
      <c r="H72" s="15">
        <f>ROUND(PRODUCT(C72:G72),2)</f>
        <v>0.61</v>
      </c>
      <c r="I72" s="53"/>
      <c r="K72" s="14"/>
      <c r="L72" s="14"/>
    </row>
    <row r="73" spans="1:15" ht="18" customHeight="1" x14ac:dyDescent="0.25">
      <c r="A73" s="53"/>
      <c r="B73" s="58"/>
      <c r="C73" s="53"/>
      <c r="D73" s="53"/>
      <c r="E73" s="9"/>
      <c r="F73" s="9"/>
      <c r="G73" s="9" t="s">
        <v>56</v>
      </c>
      <c r="H73" s="15">
        <f>SUM(H68:H72)</f>
        <v>0.77</v>
      </c>
      <c r="I73" s="53"/>
      <c r="K73" s="14"/>
      <c r="L73" s="14"/>
    </row>
    <row r="74" spans="1:15" ht="18" customHeight="1" x14ac:dyDescent="0.25">
      <c r="A74" s="53"/>
      <c r="B74" s="58"/>
      <c r="C74" s="53"/>
      <c r="D74" s="53"/>
      <c r="E74" s="9"/>
      <c r="F74" s="9"/>
      <c r="G74" s="9" t="s">
        <v>6</v>
      </c>
      <c r="H74" s="15">
        <f>ROUNDUP(H73,1)</f>
        <v>0.79999999999999993</v>
      </c>
      <c r="I74" s="53" t="s">
        <v>57</v>
      </c>
      <c r="K74" s="14"/>
      <c r="L74" s="14"/>
    </row>
    <row r="75" spans="1:15" ht="21.75" customHeight="1" x14ac:dyDescent="0.25">
      <c r="A75" s="8"/>
      <c r="B75" s="16"/>
      <c r="C75" s="8"/>
      <c r="D75" s="8"/>
      <c r="E75" s="9"/>
      <c r="F75" s="9"/>
      <c r="G75" s="9"/>
      <c r="H75" s="15"/>
      <c r="I75" s="16"/>
    </row>
    <row r="76" spans="1:15" ht="94.5" x14ac:dyDescent="0.25">
      <c r="A76" s="53">
        <v>15</v>
      </c>
      <c r="B76" s="13" t="s">
        <v>704</v>
      </c>
      <c r="C76" s="50"/>
      <c r="D76" s="50"/>
      <c r="E76" s="50"/>
      <c r="F76" s="50"/>
      <c r="G76" s="50"/>
      <c r="H76" s="50"/>
      <c r="I76" s="13"/>
      <c r="N76" s="14"/>
    </row>
    <row r="77" spans="1:15" ht="19.5" customHeight="1" x14ac:dyDescent="0.25">
      <c r="A77" s="53"/>
      <c r="B77" s="52" t="s">
        <v>705</v>
      </c>
      <c r="C77" s="53"/>
      <c r="D77" s="53"/>
      <c r="E77" s="9"/>
      <c r="F77" s="10"/>
      <c r="G77" s="10"/>
      <c r="H77" s="9">
        <f>H74+H65</f>
        <v>2.2000000000000002</v>
      </c>
      <c r="I77" s="52"/>
      <c r="O77" s="17"/>
    </row>
    <row r="78" spans="1:15" ht="19.5" customHeight="1" x14ac:dyDescent="0.25">
      <c r="A78" s="53"/>
      <c r="B78" s="52"/>
      <c r="C78" s="53"/>
      <c r="D78" s="53"/>
      <c r="E78" s="75" t="s">
        <v>706</v>
      </c>
      <c r="F78" s="75"/>
      <c r="G78" s="75"/>
      <c r="H78" s="9">
        <f>H77*100</f>
        <v>220.00000000000003</v>
      </c>
      <c r="I78" s="52" t="s">
        <v>221</v>
      </c>
      <c r="O78" s="17"/>
    </row>
    <row r="79" spans="1:15" ht="19.5" customHeight="1" x14ac:dyDescent="0.25">
      <c r="A79" s="53"/>
      <c r="B79" s="52"/>
      <c r="C79" s="53"/>
      <c r="D79" s="53"/>
      <c r="E79" s="10"/>
      <c r="F79" s="10"/>
      <c r="G79" s="10" t="s">
        <v>6</v>
      </c>
      <c r="H79" s="56">
        <f>H78/1000</f>
        <v>0.22000000000000003</v>
      </c>
      <c r="I79" s="60" t="s">
        <v>14</v>
      </c>
      <c r="O79" s="17"/>
    </row>
    <row r="80" spans="1:15" ht="72.75" customHeight="1" x14ac:dyDescent="0.25">
      <c r="A80" s="53">
        <v>16</v>
      </c>
      <c r="B80" s="13" t="s">
        <v>707</v>
      </c>
      <c r="C80" s="50"/>
      <c r="D80" s="50"/>
      <c r="E80" s="50"/>
      <c r="F80" s="50"/>
      <c r="G80" s="50"/>
      <c r="H80" s="50"/>
      <c r="I80" s="13"/>
      <c r="N80" s="14"/>
    </row>
    <row r="81" spans="1:14" ht="18" customHeight="1" x14ac:dyDescent="0.25">
      <c r="A81" s="53"/>
      <c r="B81" s="58" t="s">
        <v>708</v>
      </c>
      <c r="C81" s="53"/>
      <c r="D81" s="53"/>
      <c r="E81" s="9"/>
      <c r="F81" s="9"/>
      <c r="G81" s="9"/>
      <c r="H81" s="15"/>
      <c r="I81" s="53"/>
      <c r="K81" s="14"/>
      <c r="L81" s="14"/>
    </row>
    <row r="82" spans="1:14" ht="18" customHeight="1" x14ac:dyDescent="0.25">
      <c r="A82" s="53"/>
      <c r="B82" s="58" t="s">
        <v>852</v>
      </c>
      <c r="C82" s="53">
        <v>1</v>
      </c>
      <c r="D82" s="53">
        <v>1</v>
      </c>
      <c r="E82" s="9">
        <v>6.32</v>
      </c>
      <c r="F82" s="9">
        <v>0.23</v>
      </c>
      <c r="G82" s="9">
        <v>2.4</v>
      </c>
      <c r="H82" s="15">
        <f t="shared" ref="H82:H86" si="0">ROUND(PRODUCT(C82:G82),2)</f>
        <v>3.49</v>
      </c>
      <c r="I82" s="53"/>
      <c r="K82" s="14"/>
      <c r="L82" s="14"/>
    </row>
    <row r="83" spans="1:14" ht="18" customHeight="1" x14ac:dyDescent="0.25">
      <c r="A83" s="53"/>
      <c r="B83" s="58" t="s">
        <v>709</v>
      </c>
      <c r="C83" s="53">
        <v>-1</v>
      </c>
      <c r="D83" s="53">
        <v>1</v>
      </c>
      <c r="E83" s="9">
        <v>0.75</v>
      </c>
      <c r="F83" s="9">
        <v>0.23</v>
      </c>
      <c r="G83" s="9">
        <v>2.1</v>
      </c>
      <c r="H83" s="15">
        <f t="shared" si="0"/>
        <v>-0.36</v>
      </c>
      <c r="I83" s="53"/>
      <c r="K83" s="14"/>
      <c r="L83" s="14"/>
    </row>
    <row r="84" spans="1:14" ht="18" customHeight="1" x14ac:dyDescent="0.25">
      <c r="A84" s="53"/>
      <c r="B84" s="58" t="s">
        <v>710</v>
      </c>
      <c r="C84" s="53">
        <v>-1</v>
      </c>
      <c r="D84" s="53">
        <v>1</v>
      </c>
      <c r="E84" s="9">
        <v>1.21</v>
      </c>
      <c r="F84" s="9">
        <v>0.23</v>
      </c>
      <c r="G84" s="9">
        <v>0.1</v>
      </c>
      <c r="H84" s="15">
        <f t="shared" si="0"/>
        <v>-0.03</v>
      </c>
      <c r="I84" s="53"/>
      <c r="K84" s="14"/>
      <c r="L84" s="14"/>
    </row>
    <row r="85" spans="1:14" ht="18" customHeight="1" x14ac:dyDescent="0.25">
      <c r="A85" s="53"/>
      <c r="B85" s="58" t="s">
        <v>711</v>
      </c>
      <c r="C85" s="53">
        <v>-1</v>
      </c>
      <c r="D85" s="53">
        <v>1</v>
      </c>
      <c r="E85" s="9">
        <v>1.36</v>
      </c>
      <c r="F85" s="9">
        <v>0.23</v>
      </c>
      <c r="G85" s="9">
        <v>0.1</v>
      </c>
      <c r="H85" s="15">
        <f t="shared" si="0"/>
        <v>-0.03</v>
      </c>
      <c r="I85" s="53"/>
      <c r="K85" s="14"/>
      <c r="L85" s="14"/>
    </row>
    <row r="86" spans="1:14" ht="18" customHeight="1" x14ac:dyDescent="0.25">
      <c r="A86" s="53"/>
      <c r="B86" s="58" t="s">
        <v>712</v>
      </c>
      <c r="C86" s="53">
        <v>1</v>
      </c>
      <c r="D86" s="53">
        <v>1</v>
      </c>
      <c r="E86" s="9">
        <v>6.32</v>
      </c>
      <c r="F86" s="9">
        <v>0.23</v>
      </c>
      <c r="G86" s="9">
        <v>0.3</v>
      </c>
      <c r="H86" s="15">
        <f t="shared" si="0"/>
        <v>0.44</v>
      </c>
      <c r="I86" s="53"/>
      <c r="K86" s="14"/>
      <c r="L86" s="14"/>
    </row>
    <row r="87" spans="1:14" ht="18" customHeight="1" x14ac:dyDescent="0.25">
      <c r="A87" s="53"/>
      <c r="B87" s="58"/>
      <c r="C87" s="53"/>
      <c r="D87" s="53"/>
      <c r="E87" s="9"/>
      <c r="F87" s="9"/>
      <c r="G87" s="9" t="s">
        <v>56</v>
      </c>
      <c r="H87" s="15">
        <f>SUM(H82:H86)</f>
        <v>3.5100000000000007</v>
      </c>
      <c r="I87" s="53"/>
      <c r="K87" s="14"/>
      <c r="L87" s="14"/>
    </row>
    <row r="88" spans="1:14" ht="18" customHeight="1" x14ac:dyDescent="0.25">
      <c r="A88" s="53"/>
      <c r="B88" s="58"/>
      <c r="C88" s="53"/>
      <c r="D88" s="53"/>
      <c r="E88" s="9"/>
      <c r="F88" s="9"/>
      <c r="G88" s="9" t="s">
        <v>6</v>
      </c>
      <c r="H88" s="54">
        <f>ROUNDUP(H87,1)</f>
        <v>3.6</v>
      </c>
      <c r="I88" s="53" t="s">
        <v>57</v>
      </c>
      <c r="K88" s="14"/>
      <c r="L88" s="14"/>
    </row>
    <row r="89" spans="1:14" ht="63" x14ac:dyDescent="0.25">
      <c r="A89" s="66">
        <v>17</v>
      </c>
      <c r="B89" s="13" t="s">
        <v>859</v>
      </c>
      <c r="C89" s="62"/>
      <c r="D89" s="62"/>
      <c r="E89" s="62"/>
      <c r="F89" s="62"/>
      <c r="G89" s="62"/>
      <c r="H89" s="62"/>
      <c r="I89" s="13"/>
      <c r="N89" s="14"/>
    </row>
    <row r="90" spans="1:14" ht="18" customHeight="1" x14ac:dyDescent="0.25">
      <c r="A90" s="66"/>
      <c r="B90" s="58" t="s">
        <v>860</v>
      </c>
      <c r="C90" s="66"/>
      <c r="D90" s="66"/>
      <c r="E90" s="9"/>
      <c r="F90" s="9"/>
      <c r="G90" s="9"/>
      <c r="H90" s="15"/>
      <c r="I90" s="66"/>
      <c r="K90" s="14"/>
      <c r="L90" s="14"/>
    </row>
    <row r="91" spans="1:14" ht="18" customHeight="1" x14ac:dyDescent="0.25">
      <c r="A91" s="66"/>
      <c r="B91" s="58" t="s">
        <v>861</v>
      </c>
      <c r="C91" s="66">
        <v>1</v>
      </c>
      <c r="D91" s="66">
        <v>2</v>
      </c>
      <c r="E91" s="9">
        <v>1.36</v>
      </c>
      <c r="F91" s="9">
        <v>1.36</v>
      </c>
      <c r="G91" s="9"/>
      <c r="H91" s="15">
        <f>ROUND(PRODUCT(C91:G91),2)</f>
        <v>3.7</v>
      </c>
      <c r="I91" s="66"/>
      <c r="K91" s="14"/>
      <c r="L91" s="14"/>
    </row>
    <row r="92" spans="1:14" ht="18" customHeight="1" x14ac:dyDescent="0.25">
      <c r="A92" s="66"/>
      <c r="B92" s="58"/>
      <c r="C92" s="66"/>
      <c r="D92" s="66"/>
      <c r="E92" s="9"/>
      <c r="F92" s="9"/>
      <c r="G92" s="9"/>
      <c r="H92" s="54">
        <f>SUM(H91)</f>
        <v>3.7</v>
      </c>
      <c r="I92" s="66" t="s">
        <v>15</v>
      </c>
      <c r="K92" s="14"/>
      <c r="L92" s="14"/>
    </row>
    <row r="93" spans="1:14" ht="78.75" x14ac:dyDescent="0.25">
      <c r="A93" s="53">
        <v>18</v>
      </c>
      <c r="B93" s="13" t="s">
        <v>713</v>
      </c>
      <c r="C93" s="50"/>
      <c r="D93" s="50"/>
      <c r="E93" s="50"/>
      <c r="F93" s="50"/>
      <c r="G93" s="50"/>
      <c r="H93" s="50"/>
      <c r="I93" s="13"/>
      <c r="N93" s="14"/>
    </row>
    <row r="94" spans="1:14" ht="18" customHeight="1" x14ac:dyDescent="0.25">
      <c r="A94" s="53"/>
      <c r="B94" s="58" t="s">
        <v>714</v>
      </c>
      <c r="C94" s="53">
        <v>1</v>
      </c>
      <c r="D94" s="53">
        <v>1</v>
      </c>
      <c r="E94" s="9">
        <v>1.8</v>
      </c>
      <c r="F94" s="9">
        <v>0.9</v>
      </c>
      <c r="G94" s="10">
        <v>7.4999999999999997E-2</v>
      </c>
      <c r="H94" s="15">
        <f>ROUND(PRODUCT(C94:G94),2)</f>
        <v>0.12</v>
      </c>
      <c r="I94" s="53"/>
      <c r="K94" s="14"/>
      <c r="L94" s="14"/>
    </row>
    <row r="95" spans="1:14" ht="18" customHeight="1" x14ac:dyDescent="0.25">
      <c r="A95" s="53"/>
      <c r="B95" s="58"/>
      <c r="C95" s="53"/>
      <c r="D95" s="53"/>
      <c r="E95" s="9"/>
      <c r="F95" s="9"/>
      <c r="G95" s="9"/>
      <c r="H95" s="15">
        <f>SUM(H94:H94)</f>
        <v>0.12</v>
      </c>
      <c r="I95" s="53"/>
      <c r="K95" s="14"/>
      <c r="L95" s="14"/>
    </row>
    <row r="96" spans="1:14" ht="18" customHeight="1" x14ac:dyDescent="0.25">
      <c r="A96" s="66"/>
      <c r="B96" s="58"/>
      <c r="C96" s="66"/>
      <c r="D96" s="66"/>
      <c r="E96" s="9"/>
      <c r="F96" s="9"/>
      <c r="G96" s="9" t="s">
        <v>6</v>
      </c>
      <c r="H96" s="54">
        <f>H95</f>
        <v>0.12</v>
      </c>
      <c r="I96" s="66" t="s">
        <v>57</v>
      </c>
      <c r="K96" s="14"/>
      <c r="L96" s="14"/>
    </row>
    <row r="97" spans="1:14" ht="173.25" x14ac:dyDescent="0.25">
      <c r="A97" s="53">
        <v>19</v>
      </c>
      <c r="B97" s="13" t="s">
        <v>225</v>
      </c>
      <c r="C97" s="50"/>
      <c r="D97" s="50"/>
      <c r="E97" s="50"/>
      <c r="F97" s="50"/>
      <c r="G97" s="50"/>
      <c r="H97" s="50"/>
      <c r="I97" s="13"/>
      <c r="N97" s="14"/>
    </row>
    <row r="98" spans="1:14" ht="18" customHeight="1" x14ac:dyDescent="0.25">
      <c r="A98" s="53"/>
      <c r="B98" s="58" t="s">
        <v>853</v>
      </c>
      <c r="C98" s="53">
        <v>1</v>
      </c>
      <c r="D98" s="53">
        <v>1</v>
      </c>
      <c r="E98" s="9">
        <v>2.2599999999999998</v>
      </c>
      <c r="F98" s="9">
        <v>1.36</v>
      </c>
      <c r="G98" s="9"/>
      <c r="H98" s="15">
        <f>ROUND(PRODUCT(C98:G98),2)</f>
        <v>3.07</v>
      </c>
      <c r="I98" s="53"/>
      <c r="K98" s="14"/>
      <c r="L98" s="14"/>
    </row>
    <row r="99" spans="1:14" ht="18" customHeight="1" x14ac:dyDescent="0.25">
      <c r="A99" s="53"/>
      <c r="B99" s="58"/>
      <c r="C99" s="53"/>
      <c r="D99" s="53"/>
      <c r="E99" s="9"/>
      <c r="F99" s="9"/>
      <c r="G99" s="9"/>
      <c r="H99" s="15">
        <f>SUM(H98:H98)</f>
        <v>3.07</v>
      </c>
      <c r="I99" s="53"/>
      <c r="K99" s="14"/>
      <c r="L99" s="14"/>
    </row>
    <row r="100" spans="1:14" ht="18" customHeight="1" x14ac:dyDescent="0.25">
      <c r="A100" s="66"/>
      <c r="B100" s="58"/>
      <c r="C100" s="66"/>
      <c r="D100" s="66"/>
      <c r="E100" s="9"/>
      <c r="F100" s="9"/>
      <c r="G100" s="9" t="s">
        <v>6</v>
      </c>
      <c r="H100" s="54">
        <f>H99</f>
        <v>3.07</v>
      </c>
      <c r="I100" s="66" t="s">
        <v>15</v>
      </c>
      <c r="K100" s="14"/>
      <c r="L100" s="14"/>
    </row>
    <row r="101" spans="1:14" ht="252.75" customHeight="1" x14ac:dyDescent="0.25">
      <c r="A101" s="53">
        <v>20</v>
      </c>
      <c r="B101" s="57" t="s">
        <v>245</v>
      </c>
      <c r="C101" s="53"/>
      <c r="D101" s="53"/>
      <c r="E101" s="9"/>
      <c r="F101" s="9"/>
      <c r="G101" s="9"/>
      <c r="H101" s="15"/>
      <c r="I101" s="53"/>
      <c r="K101" s="14"/>
      <c r="L101" s="14"/>
    </row>
    <row r="102" spans="1:14" ht="15.75" x14ac:dyDescent="0.25">
      <c r="A102" s="66"/>
      <c r="B102" s="69" t="s">
        <v>854</v>
      </c>
      <c r="C102" s="66"/>
      <c r="D102" s="66"/>
      <c r="E102" s="9"/>
      <c r="F102" s="9"/>
      <c r="G102" s="9"/>
      <c r="H102" s="15"/>
      <c r="I102" s="66"/>
      <c r="K102" s="14"/>
      <c r="L102" s="14"/>
    </row>
    <row r="103" spans="1:14" ht="18" customHeight="1" x14ac:dyDescent="0.25">
      <c r="A103" s="53"/>
      <c r="B103" s="58" t="s">
        <v>715</v>
      </c>
      <c r="C103" s="53">
        <v>1</v>
      </c>
      <c r="D103" s="53">
        <v>1</v>
      </c>
      <c r="E103" s="9">
        <v>1.8</v>
      </c>
      <c r="F103" s="9">
        <v>0.9</v>
      </c>
      <c r="G103" s="9"/>
      <c r="H103" s="15">
        <f>ROUND(PRODUCT(C103:G103),2)</f>
        <v>1.62</v>
      </c>
      <c r="I103" s="53"/>
      <c r="K103" s="14"/>
      <c r="L103" s="14"/>
    </row>
    <row r="104" spans="1:14" ht="18" customHeight="1" x14ac:dyDescent="0.25">
      <c r="A104" s="53"/>
      <c r="B104" s="58" t="s">
        <v>716</v>
      </c>
      <c r="C104" s="53">
        <v>1</v>
      </c>
      <c r="D104" s="53">
        <v>1</v>
      </c>
      <c r="E104" s="9">
        <v>5.4</v>
      </c>
      <c r="F104" s="9"/>
      <c r="G104" s="9">
        <v>0.3</v>
      </c>
      <c r="H104" s="15">
        <f>ROUND(PRODUCT(C104:G104),2)</f>
        <v>1.62</v>
      </c>
      <c r="I104" s="53"/>
      <c r="K104" s="14"/>
      <c r="L104" s="14"/>
    </row>
    <row r="105" spans="1:14" ht="18" customHeight="1" x14ac:dyDescent="0.25">
      <c r="A105" s="53"/>
      <c r="B105" s="58"/>
      <c r="C105" s="53"/>
      <c r="D105" s="53"/>
      <c r="E105" s="9"/>
      <c r="F105" s="9"/>
      <c r="G105" s="9"/>
      <c r="H105" s="15">
        <f>SUM(H103:H104)</f>
        <v>3.24</v>
      </c>
      <c r="I105" s="53"/>
      <c r="K105" s="14"/>
      <c r="L105" s="14"/>
    </row>
    <row r="106" spans="1:14" ht="20.25" customHeight="1" x14ac:dyDescent="0.25">
      <c r="A106" s="53"/>
      <c r="B106" s="51"/>
      <c r="C106" s="53"/>
      <c r="D106" s="53"/>
      <c r="E106" s="9"/>
      <c r="F106" s="9"/>
      <c r="G106" s="9"/>
      <c r="H106" s="54">
        <f>ROUNDUP(H105,1)</f>
        <v>3.3000000000000003</v>
      </c>
      <c r="I106" s="25" t="s">
        <v>15</v>
      </c>
    </row>
    <row r="107" spans="1:14" ht="80.25" customHeight="1" x14ac:dyDescent="0.25">
      <c r="A107" s="53">
        <v>21</v>
      </c>
      <c r="B107" s="13" t="s">
        <v>717</v>
      </c>
      <c r="C107" s="50"/>
      <c r="D107" s="50"/>
      <c r="E107" s="50"/>
      <c r="F107" s="50"/>
      <c r="G107" s="50"/>
      <c r="H107" s="50"/>
      <c r="I107" s="13"/>
      <c r="N107" s="14"/>
    </row>
    <row r="108" spans="1:14" ht="18" customHeight="1" x14ac:dyDescent="0.25">
      <c r="A108" s="53"/>
      <c r="B108" s="58" t="s">
        <v>854</v>
      </c>
      <c r="C108" s="53"/>
      <c r="D108" s="53"/>
      <c r="E108" s="9"/>
      <c r="F108" s="9"/>
      <c r="G108" s="9"/>
      <c r="H108" s="15"/>
      <c r="I108" s="53"/>
      <c r="K108" s="14"/>
      <c r="L108" s="14"/>
    </row>
    <row r="109" spans="1:14" ht="18" customHeight="1" x14ac:dyDescent="0.25">
      <c r="A109" s="53"/>
      <c r="B109" s="58" t="s">
        <v>718</v>
      </c>
      <c r="C109" s="53">
        <v>1</v>
      </c>
      <c r="D109" s="53">
        <v>1</v>
      </c>
      <c r="E109" s="9">
        <v>5.4</v>
      </c>
      <c r="F109" s="9" t="s">
        <v>22</v>
      </c>
      <c r="G109" s="9">
        <v>2.4</v>
      </c>
      <c r="H109" s="15">
        <f t="shared" ref="H109:H119" si="1">ROUND(PRODUCT(C109:G109),2)</f>
        <v>12.96</v>
      </c>
      <c r="I109" s="53"/>
      <c r="K109" s="14"/>
      <c r="L109" s="14"/>
    </row>
    <row r="110" spans="1:14" ht="18" customHeight="1" x14ac:dyDescent="0.25">
      <c r="A110" s="53"/>
      <c r="B110" s="58" t="s">
        <v>719</v>
      </c>
      <c r="C110" s="53">
        <v>-1</v>
      </c>
      <c r="D110" s="53">
        <v>1</v>
      </c>
      <c r="E110" s="9">
        <v>0.75</v>
      </c>
      <c r="F110" s="9" t="s">
        <v>22</v>
      </c>
      <c r="G110" s="9">
        <v>2.1</v>
      </c>
      <c r="H110" s="15">
        <f t="shared" si="1"/>
        <v>-1.58</v>
      </c>
      <c r="I110" s="53"/>
      <c r="K110" s="14"/>
      <c r="L110" s="14"/>
    </row>
    <row r="111" spans="1:14" ht="18" customHeight="1" x14ac:dyDescent="0.25">
      <c r="A111" s="53"/>
      <c r="B111" s="58" t="s">
        <v>720</v>
      </c>
      <c r="C111" s="53">
        <v>-1</v>
      </c>
      <c r="D111" s="53">
        <v>1</v>
      </c>
      <c r="E111" s="9">
        <v>0.9</v>
      </c>
      <c r="F111" s="9" t="s">
        <v>22</v>
      </c>
      <c r="G111" s="9">
        <v>0.6</v>
      </c>
      <c r="H111" s="15">
        <f t="shared" si="1"/>
        <v>-0.54</v>
      </c>
      <c r="I111" s="53"/>
      <c r="K111" s="14"/>
      <c r="L111" s="14"/>
    </row>
    <row r="112" spans="1:14" ht="18" customHeight="1" x14ac:dyDescent="0.25">
      <c r="A112" s="53"/>
      <c r="B112" s="58" t="s">
        <v>721</v>
      </c>
      <c r="C112" s="53">
        <v>1</v>
      </c>
      <c r="D112" s="53">
        <v>1</v>
      </c>
      <c r="E112" s="9">
        <v>4.95</v>
      </c>
      <c r="F112" s="9">
        <v>0.23</v>
      </c>
      <c r="G112" s="9"/>
      <c r="H112" s="15">
        <f t="shared" si="1"/>
        <v>1.1399999999999999</v>
      </c>
      <c r="I112" s="53"/>
      <c r="K112" s="14"/>
      <c r="L112" s="14"/>
    </row>
    <row r="113" spans="1:21" ht="18" customHeight="1" x14ac:dyDescent="0.25">
      <c r="A113" s="53"/>
      <c r="B113" s="58" t="s">
        <v>722</v>
      </c>
      <c r="C113" s="53">
        <v>1</v>
      </c>
      <c r="D113" s="53">
        <v>1</v>
      </c>
      <c r="E113" s="9">
        <v>3</v>
      </c>
      <c r="F113" s="9">
        <v>0.23</v>
      </c>
      <c r="G113" s="9" t="s">
        <v>22</v>
      </c>
      <c r="H113" s="15">
        <f t="shared" si="1"/>
        <v>0.69</v>
      </c>
      <c r="I113" s="53"/>
      <c r="K113" s="14"/>
      <c r="L113" s="14"/>
    </row>
    <row r="114" spans="1:21" ht="18" customHeight="1" x14ac:dyDescent="0.25">
      <c r="A114" s="53"/>
      <c r="B114" s="58" t="s">
        <v>723</v>
      </c>
      <c r="C114" s="53">
        <v>1</v>
      </c>
      <c r="D114" s="53">
        <v>1</v>
      </c>
      <c r="E114" s="9">
        <v>7.24</v>
      </c>
      <c r="F114" s="9" t="s">
        <v>22</v>
      </c>
      <c r="G114" s="9">
        <v>4.2</v>
      </c>
      <c r="H114" s="15">
        <f t="shared" si="1"/>
        <v>30.41</v>
      </c>
      <c r="I114" s="53"/>
      <c r="K114" s="14"/>
      <c r="L114" s="14"/>
    </row>
    <row r="115" spans="1:21" ht="18" customHeight="1" x14ac:dyDescent="0.25">
      <c r="A115" s="53"/>
      <c r="B115" s="58" t="s">
        <v>724</v>
      </c>
      <c r="C115" s="53">
        <v>1</v>
      </c>
      <c r="D115" s="53">
        <v>1</v>
      </c>
      <c r="E115" s="9">
        <v>5.4</v>
      </c>
      <c r="F115" s="9" t="s">
        <v>22</v>
      </c>
      <c r="G115" s="9">
        <v>0.3</v>
      </c>
      <c r="H115" s="15">
        <f t="shared" si="1"/>
        <v>1.62</v>
      </c>
      <c r="I115" s="53"/>
      <c r="K115" s="14"/>
      <c r="L115" s="14"/>
    </row>
    <row r="116" spans="1:21" ht="18" customHeight="1" x14ac:dyDescent="0.25">
      <c r="A116" s="53"/>
      <c r="B116" s="58" t="s">
        <v>719</v>
      </c>
      <c r="C116" s="53">
        <v>-1</v>
      </c>
      <c r="D116" s="53">
        <v>1</v>
      </c>
      <c r="E116" s="9">
        <v>0.75</v>
      </c>
      <c r="F116" s="9" t="s">
        <v>22</v>
      </c>
      <c r="G116" s="9">
        <v>2.1</v>
      </c>
      <c r="H116" s="15">
        <f t="shared" si="1"/>
        <v>-1.58</v>
      </c>
      <c r="I116" s="53"/>
      <c r="K116" s="14"/>
      <c r="L116" s="14"/>
    </row>
    <row r="117" spans="1:21" ht="18" customHeight="1" x14ac:dyDescent="0.25">
      <c r="A117" s="53"/>
      <c r="B117" s="58" t="s">
        <v>720</v>
      </c>
      <c r="C117" s="53">
        <v>-1</v>
      </c>
      <c r="D117" s="53">
        <v>1</v>
      </c>
      <c r="E117" s="9">
        <v>0.9</v>
      </c>
      <c r="F117" s="9" t="s">
        <v>22</v>
      </c>
      <c r="G117" s="9">
        <v>0.6</v>
      </c>
      <c r="H117" s="15">
        <f t="shared" si="1"/>
        <v>-0.54</v>
      </c>
      <c r="I117" s="53"/>
      <c r="K117" s="14"/>
      <c r="L117" s="14"/>
    </row>
    <row r="118" spans="1:21" ht="18" customHeight="1" x14ac:dyDescent="0.25">
      <c r="A118" s="53"/>
      <c r="B118" s="58" t="s">
        <v>725</v>
      </c>
      <c r="C118" s="53">
        <v>1</v>
      </c>
      <c r="D118" s="53">
        <v>1</v>
      </c>
      <c r="E118" s="9">
        <v>1.21</v>
      </c>
      <c r="F118" s="9">
        <v>0.45</v>
      </c>
      <c r="G118" s="9"/>
      <c r="H118" s="15">
        <f t="shared" si="1"/>
        <v>0.54</v>
      </c>
      <c r="I118" s="53"/>
      <c r="K118" s="14"/>
      <c r="L118" s="14"/>
    </row>
    <row r="119" spans="1:21" ht="18" customHeight="1" x14ac:dyDescent="0.25">
      <c r="A119" s="53"/>
      <c r="B119" s="58" t="s">
        <v>726</v>
      </c>
      <c r="C119" s="53">
        <v>1</v>
      </c>
      <c r="D119" s="53">
        <v>1</v>
      </c>
      <c r="E119" s="9">
        <v>1.36</v>
      </c>
      <c r="F119" s="9">
        <v>0.45</v>
      </c>
      <c r="G119" s="9"/>
      <c r="H119" s="15">
        <f t="shared" si="1"/>
        <v>0.61</v>
      </c>
      <c r="I119" s="53"/>
      <c r="K119" s="14"/>
      <c r="L119" s="14"/>
    </row>
    <row r="120" spans="1:21" s="27" customFormat="1" ht="18" customHeight="1" x14ac:dyDescent="0.25">
      <c r="A120" s="22"/>
      <c r="B120" s="23" t="s">
        <v>664</v>
      </c>
      <c r="C120" s="22">
        <v>1</v>
      </c>
      <c r="D120" s="22">
        <v>2</v>
      </c>
      <c r="E120" s="24">
        <v>11.03</v>
      </c>
      <c r="F120" s="24"/>
      <c r="G120" s="24">
        <v>0.45</v>
      </c>
      <c r="H120" s="15">
        <f>ROUND(PRODUCT(C120:G120),2)</f>
        <v>9.93</v>
      </c>
      <c r="I120" s="25"/>
      <c r="J120" s="26"/>
      <c r="K120" s="26"/>
      <c r="L120" s="26"/>
      <c r="M120" s="26"/>
      <c r="N120" s="26"/>
      <c r="O120" s="26"/>
      <c r="P120" s="26"/>
      <c r="Q120" s="26"/>
      <c r="R120" s="26"/>
      <c r="S120" s="26"/>
      <c r="T120" s="26"/>
      <c r="U120" s="26"/>
    </row>
    <row r="121" spans="1:21" ht="24.75" customHeight="1" x14ac:dyDescent="0.25">
      <c r="A121" s="8"/>
      <c r="B121" s="49" t="s">
        <v>55</v>
      </c>
      <c r="C121" s="8">
        <v>1</v>
      </c>
      <c r="D121" s="8">
        <v>1</v>
      </c>
      <c r="E121" s="24">
        <v>11.03</v>
      </c>
      <c r="F121" s="9">
        <v>0.23</v>
      </c>
      <c r="G121" s="9"/>
      <c r="H121" s="15">
        <f>ROUND(PRODUCT(C121:G121),2)</f>
        <v>2.54</v>
      </c>
      <c r="I121" s="16"/>
    </row>
    <row r="122" spans="1:21" ht="24.75" customHeight="1" x14ac:dyDescent="0.25">
      <c r="A122" s="53"/>
      <c r="B122" s="52" t="s">
        <v>668</v>
      </c>
      <c r="C122" s="53">
        <v>1</v>
      </c>
      <c r="D122" s="53">
        <v>2</v>
      </c>
      <c r="E122" s="24">
        <v>5.44</v>
      </c>
      <c r="F122" s="9"/>
      <c r="G122" s="9">
        <v>0.5</v>
      </c>
      <c r="H122" s="15">
        <f>ROUND(PRODUCT(C122:G122),2)</f>
        <v>5.44</v>
      </c>
      <c r="I122" s="52"/>
    </row>
    <row r="123" spans="1:21" ht="24.75" customHeight="1" x14ac:dyDescent="0.25">
      <c r="A123" s="53"/>
      <c r="B123" s="52" t="s">
        <v>55</v>
      </c>
      <c r="C123" s="53">
        <v>1</v>
      </c>
      <c r="D123" s="53">
        <v>2</v>
      </c>
      <c r="E123" s="24">
        <v>4.5199999999999996</v>
      </c>
      <c r="F123" s="9">
        <v>0.23</v>
      </c>
      <c r="G123" s="9"/>
      <c r="H123" s="15">
        <f>ROUND(PRODUCT(C123:G123),2)</f>
        <v>2.08</v>
      </c>
      <c r="I123" s="52"/>
    </row>
    <row r="124" spans="1:21" ht="18.75" customHeight="1" x14ac:dyDescent="0.25">
      <c r="A124" s="8"/>
      <c r="B124" s="16"/>
      <c r="C124" s="8"/>
      <c r="D124" s="8"/>
      <c r="E124" s="9"/>
      <c r="F124" s="9"/>
      <c r="G124" s="9"/>
      <c r="H124" s="15">
        <f>SUM(H109:H123)</f>
        <v>63.719999999999992</v>
      </c>
      <c r="I124" s="25"/>
    </row>
    <row r="125" spans="1:21" ht="20.25" customHeight="1" x14ac:dyDescent="0.25">
      <c r="A125" s="8"/>
      <c r="B125" s="20"/>
      <c r="C125" s="8"/>
      <c r="D125" s="8"/>
      <c r="E125" s="9"/>
      <c r="F125" s="9"/>
      <c r="G125" s="9"/>
      <c r="H125" s="24">
        <f>ROUNDUP(H124,1)</f>
        <v>63.800000000000004</v>
      </c>
      <c r="I125" s="25" t="s">
        <v>57</v>
      </c>
    </row>
    <row r="126" spans="1:21" ht="20.25" customHeight="1" x14ac:dyDescent="0.25">
      <c r="A126" s="53">
        <v>22</v>
      </c>
      <c r="B126" s="51" t="s">
        <v>669</v>
      </c>
      <c r="C126" s="53"/>
      <c r="D126" s="53"/>
      <c r="E126" s="9"/>
      <c r="F126" s="9"/>
      <c r="G126" s="9"/>
      <c r="H126" s="24"/>
      <c r="I126" s="25"/>
    </row>
    <row r="127" spans="1:21" ht="20.25" customHeight="1" x14ac:dyDescent="0.25">
      <c r="A127" s="53"/>
      <c r="B127" s="51" t="s">
        <v>670</v>
      </c>
      <c r="C127" s="53">
        <v>1</v>
      </c>
      <c r="D127" s="53">
        <v>2</v>
      </c>
      <c r="E127" s="9">
        <v>3.6</v>
      </c>
      <c r="F127" s="9"/>
      <c r="G127" s="9">
        <v>0.5</v>
      </c>
      <c r="H127" s="54">
        <f>ROUND(PRODUCT(C127:G127),2)</f>
        <v>3.6</v>
      </c>
      <c r="I127" s="25" t="s">
        <v>15</v>
      </c>
    </row>
    <row r="128" spans="1:21" ht="20.25" customHeight="1" x14ac:dyDescent="0.25">
      <c r="A128" s="53"/>
      <c r="B128" s="51"/>
      <c r="C128" s="53"/>
      <c r="D128" s="53"/>
      <c r="E128" s="9"/>
      <c r="F128" s="9"/>
      <c r="G128" s="9"/>
      <c r="H128" s="24"/>
      <c r="I128" s="25"/>
    </row>
    <row r="129" spans="1:20" ht="47.25" x14ac:dyDescent="0.25">
      <c r="A129" s="8">
        <v>23</v>
      </c>
      <c r="B129" s="47" t="s">
        <v>665</v>
      </c>
      <c r="C129" s="8"/>
      <c r="D129" s="8"/>
      <c r="E129" s="9"/>
      <c r="F129" s="9"/>
      <c r="G129" s="9"/>
      <c r="H129" s="15"/>
      <c r="I129" s="16"/>
    </row>
    <row r="130" spans="1:20" ht="24.75" customHeight="1" x14ac:dyDescent="0.25">
      <c r="A130" s="8"/>
      <c r="B130" s="49" t="s">
        <v>666</v>
      </c>
      <c r="C130" s="48">
        <v>1</v>
      </c>
      <c r="D130" s="48">
        <v>1</v>
      </c>
      <c r="E130" s="9">
        <v>5.3</v>
      </c>
      <c r="F130" s="9">
        <v>5.5</v>
      </c>
      <c r="G130" s="9"/>
      <c r="H130" s="15">
        <f>ROUND(PRODUCT(C130:G130),2)</f>
        <v>29.15</v>
      </c>
      <c r="I130" s="16"/>
    </row>
    <row r="131" spans="1:20" s="13" customFormat="1" ht="22.5" customHeight="1" x14ac:dyDescent="0.25">
      <c r="A131" s="7"/>
      <c r="C131" s="7"/>
      <c r="D131" s="7"/>
      <c r="E131" s="7"/>
      <c r="F131" s="7"/>
      <c r="G131" s="7"/>
      <c r="H131" s="24">
        <f>ROUNDUP(H130,1)</f>
        <v>29.200000000000003</v>
      </c>
      <c r="I131" s="25" t="s">
        <v>15</v>
      </c>
      <c r="J131" s="18"/>
      <c r="K131" s="18"/>
      <c r="L131" s="18"/>
      <c r="M131" s="18"/>
      <c r="N131" s="18"/>
      <c r="O131" s="18"/>
      <c r="P131" s="18"/>
      <c r="Q131" s="18"/>
      <c r="R131" s="18"/>
      <c r="S131" s="18"/>
      <c r="T131" s="19"/>
    </row>
    <row r="132" spans="1:20" ht="63" x14ac:dyDescent="0.25">
      <c r="A132" s="53">
        <v>24</v>
      </c>
      <c r="B132" s="13" t="s">
        <v>727</v>
      </c>
      <c r="C132" s="50"/>
      <c r="D132" s="50"/>
      <c r="E132" s="50"/>
      <c r="F132" s="50"/>
      <c r="G132" s="50"/>
      <c r="H132" s="50"/>
      <c r="I132" s="13"/>
      <c r="N132" s="14"/>
    </row>
    <row r="133" spans="1:20" ht="15.75" x14ac:dyDescent="0.25">
      <c r="A133" s="66"/>
      <c r="B133" s="46" t="s">
        <v>854</v>
      </c>
      <c r="C133" s="62"/>
      <c r="D133" s="62"/>
      <c r="E133" s="62"/>
      <c r="F133" s="62"/>
      <c r="G133" s="62"/>
      <c r="H133" s="62"/>
      <c r="I133" s="13"/>
      <c r="N133" s="14"/>
    </row>
    <row r="134" spans="1:20" ht="18" customHeight="1" x14ac:dyDescent="0.25">
      <c r="A134" s="53"/>
      <c r="B134" s="58" t="s">
        <v>728</v>
      </c>
      <c r="C134" s="53">
        <v>1</v>
      </c>
      <c r="D134" s="53">
        <v>1</v>
      </c>
      <c r="E134" s="9">
        <v>1.8</v>
      </c>
      <c r="F134" s="9">
        <v>0.9</v>
      </c>
      <c r="G134" s="9" t="s">
        <v>22</v>
      </c>
      <c r="H134" s="15">
        <f>ROUND(PRODUCT(C134:G134),2)</f>
        <v>1.62</v>
      </c>
      <c r="I134" s="53"/>
      <c r="K134" s="14"/>
      <c r="L134" s="14"/>
    </row>
    <row r="135" spans="1:20" ht="18" customHeight="1" x14ac:dyDescent="0.25">
      <c r="A135" s="53"/>
      <c r="B135" s="58" t="s">
        <v>729</v>
      </c>
      <c r="C135" s="53">
        <v>1</v>
      </c>
      <c r="D135" s="53">
        <v>1</v>
      </c>
      <c r="E135" s="9">
        <v>1.36</v>
      </c>
      <c r="F135" s="9">
        <v>0.45</v>
      </c>
      <c r="G135" s="9" t="s">
        <v>22</v>
      </c>
      <c r="H135" s="15">
        <f>ROUND(PRODUCT(C135:G135),2)</f>
        <v>0.61</v>
      </c>
      <c r="I135" s="53"/>
      <c r="K135" s="14"/>
      <c r="L135" s="14"/>
    </row>
    <row r="136" spans="1:20" ht="18" customHeight="1" x14ac:dyDescent="0.25">
      <c r="A136" s="53"/>
      <c r="B136" s="58" t="s">
        <v>688</v>
      </c>
      <c r="C136" s="53">
        <v>1</v>
      </c>
      <c r="D136" s="53">
        <v>1</v>
      </c>
      <c r="E136" s="9">
        <v>1.21</v>
      </c>
      <c r="F136" s="9">
        <v>0.45</v>
      </c>
      <c r="G136" s="9"/>
      <c r="H136" s="15">
        <f>ROUND(PRODUCT(C136:G136),2)</f>
        <v>0.54</v>
      </c>
      <c r="I136" s="53"/>
      <c r="K136" s="14"/>
      <c r="L136" s="14"/>
    </row>
    <row r="137" spans="1:20" ht="18" customHeight="1" x14ac:dyDescent="0.25">
      <c r="A137" s="53"/>
      <c r="B137" s="58"/>
      <c r="C137" s="53"/>
      <c r="D137" s="53"/>
      <c r="E137" s="9"/>
      <c r="F137" s="9"/>
      <c r="G137" s="9" t="s">
        <v>56</v>
      </c>
      <c r="H137" s="15">
        <f>SUM(H134:H136)</f>
        <v>2.77</v>
      </c>
      <c r="I137" s="53"/>
      <c r="K137" s="14"/>
      <c r="L137" s="14"/>
    </row>
    <row r="138" spans="1:20" ht="18" customHeight="1" x14ac:dyDescent="0.25">
      <c r="A138" s="53"/>
      <c r="B138" s="58"/>
      <c r="C138" s="53"/>
      <c r="D138" s="53"/>
      <c r="E138" s="9"/>
      <c r="F138" s="9"/>
      <c r="G138" s="9" t="s">
        <v>6</v>
      </c>
      <c r="H138" s="15">
        <f>ROUNDUP(H137,1)</f>
        <v>2.8000000000000003</v>
      </c>
      <c r="I138" s="53" t="s">
        <v>15</v>
      </c>
      <c r="K138" s="14"/>
      <c r="L138" s="14"/>
    </row>
    <row r="139" spans="1:20" ht="63" x14ac:dyDescent="0.25">
      <c r="A139" s="53">
        <v>25</v>
      </c>
      <c r="B139" s="13" t="s">
        <v>730</v>
      </c>
      <c r="C139" s="50"/>
      <c r="D139" s="50"/>
      <c r="E139" s="50"/>
      <c r="F139" s="50"/>
      <c r="G139" s="50"/>
      <c r="H139" s="50"/>
      <c r="I139" s="13"/>
      <c r="N139" s="14"/>
    </row>
    <row r="140" spans="1:20" ht="18" customHeight="1" x14ac:dyDescent="0.25">
      <c r="A140" s="53"/>
      <c r="B140" s="58" t="s">
        <v>731</v>
      </c>
      <c r="C140" s="53"/>
      <c r="D140" s="53"/>
      <c r="E140" s="9"/>
      <c r="F140" s="9"/>
      <c r="G140" s="9"/>
      <c r="H140" s="15"/>
      <c r="I140" s="53"/>
      <c r="K140" s="14"/>
      <c r="L140" s="14"/>
    </row>
    <row r="141" spans="1:20" ht="18" customHeight="1" x14ac:dyDescent="0.25">
      <c r="A141" s="66"/>
      <c r="B141" s="68" t="s">
        <v>854</v>
      </c>
      <c r="C141" s="66"/>
      <c r="D141" s="66"/>
      <c r="E141" s="9"/>
      <c r="F141" s="9"/>
      <c r="G141" s="9"/>
      <c r="H141" s="15"/>
      <c r="I141" s="66"/>
      <c r="K141" s="14"/>
      <c r="L141" s="14"/>
    </row>
    <row r="142" spans="1:20" ht="18" customHeight="1" x14ac:dyDescent="0.25">
      <c r="A142" s="53"/>
      <c r="B142" s="58" t="s">
        <v>732</v>
      </c>
      <c r="C142" s="53">
        <v>1</v>
      </c>
      <c r="D142" s="53">
        <v>1</v>
      </c>
      <c r="E142" s="9">
        <v>7.24</v>
      </c>
      <c r="F142" s="9" t="s">
        <v>22</v>
      </c>
      <c r="G142" s="9" t="s">
        <v>22</v>
      </c>
      <c r="H142" s="15">
        <f>ROUND(PRODUCT(C142:G142),2)</f>
        <v>7.24</v>
      </c>
      <c r="I142" s="53"/>
      <c r="K142" s="14"/>
      <c r="L142" s="14"/>
    </row>
    <row r="143" spans="1:20" ht="18" customHeight="1" x14ac:dyDescent="0.25">
      <c r="A143" s="53"/>
      <c r="B143" s="58" t="s">
        <v>733</v>
      </c>
      <c r="C143" s="53">
        <v>1</v>
      </c>
      <c r="D143" s="53">
        <v>1</v>
      </c>
      <c r="E143" s="9">
        <v>3.3</v>
      </c>
      <c r="F143" s="9" t="s">
        <v>22</v>
      </c>
      <c r="G143" s="9" t="s">
        <v>22</v>
      </c>
      <c r="H143" s="15">
        <f>ROUND(PRODUCT(C143:G143),2)</f>
        <v>3.3</v>
      </c>
      <c r="I143" s="53"/>
      <c r="K143" s="14"/>
      <c r="L143" s="14"/>
    </row>
    <row r="144" spans="1:20" ht="18" customHeight="1" x14ac:dyDescent="0.25">
      <c r="A144" s="53"/>
      <c r="B144" s="58"/>
      <c r="C144" s="53"/>
      <c r="D144" s="53"/>
      <c r="E144" s="9"/>
      <c r="F144" s="9"/>
      <c r="G144" s="9" t="s">
        <v>56</v>
      </c>
      <c r="H144" s="15">
        <f>SUM(H142:H143)</f>
        <v>10.54</v>
      </c>
      <c r="I144" s="53"/>
      <c r="K144" s="14"/>
      <c r="L144" s="14"/>
    </row>
    <row r="145" spans="1:14" ht="18" customHeight="1" x14ac:dyDescent="0.25">
      <c r="A145" s="53"/>
      <c r="B145" s="58"/>
      <c r="C145" s="53"/>
      <c r="D145" s="53"/>
      <c r="E145" s="9"/>
      <c r="F145" s="9"/>
      <c r="G145" s="9" t="s">
        <v>6</v>
      </c>
      <c r="H145" s="15">
        <f>ROUNDUP(H144,1)</f>
        <v>10.6</v>
      </c>
      <c r="I145" s="53" t="s">
        <v>53</v>
      </c>
      <c r="K145" s="14"/>
      <c r="L145" s="14"/>
    </row>
    <row r="146" spans="1:14" ht="78.75" x14ac:dyDescent="0.25">
      <c r="A146" s="53">
        <v>26</v>
      </c>
      <c r="B146" s="13" t="s">
        <v>202</v>
      </c>
      <c r="C146" s="50"/>
      <c r="D146" s="50"/>
      <c r="E146" s="50"/>
      <c r="F146" s="50"/>
      <c r="G146" s="50"/>
      <c r="H146" s="50"/>
      <c r="I146" s="13"/>
      <c r="N146" s="14"/>
    </row>
    <row r="147" spans="1:14" ht="18" customHeight="1" x14ac:dyDescent="0.25">
      <c r="A147" s="53"/>
      <c r="B147" s="58" t="s">
        <v>855</v>
      </c>
      <c r="C147" s="53">
        <v>1</v>
      </c>
      <c r="D147" s="53">
        <v>1</v>
      </c>
      <c r="E147" s="9">
        <v>1.8</v>
      </c>
      <c r="F147" s="9">
        <v>0.9</v>
      </c>
      <c r="G147" s="9" t="s">
        <v>22</v>
      </c>
      <c r="H147" s="15">
        <f>ROUND(PRODUCT(C147:G147),2)</f>
        <v>1.62</v>
      </c>
      <c r="I147" s="53"/>
      <c r="K147" s="14"/>
      <c r="L147" s="14"/>
    </row>
    <row r="148" spans="1:14" ht="18" customHeight="1" x14ac:dyDescent="0.25">
      <c r="A148" s="53"/>
      <c r="B148" s="58"/>
      <c r="C148" s="53"/>
      <c r="D148" s="53"/>
      <c r="E148" s="9"/>
      <c r="F148" s="9"/>
      <c r="G148" s="9"/>
      <c r="H148" s="15">
        <f>SUM(H147:H147)</f>
        <v>1.62</v>
      </c>
      <c r="I148" s="53"/>
      <c r="K148" s="14"/>
      <c r="L148" s="14"/>
    </row>
    <row r="149" spans="1:14" ht="18" customHeight="1" x14ac:dyDescent="0.25">
      <c r="A149" s="53"/>
      <c r="B149" s="58"/>
      <c r="C149" s="53"/>
      <c r="D149" s="53"/>
      <c r="E149" s="9"/>
      <c r="F149" s="9"/>
      <c r="G149" s="9" t="s">
        <v>6</v>
      </c>
      <c r="H149" s="15">
        <f>ROUNDUP(H148,1)</f>
        <v>1.7000000000000002</v>
      </c>
      <c r="I149" s="53" t="s">
        <v>15</v>
      </c>
      <c r="K149" s="14"/>
      <c r="L149" s="14"/>
    </row>
    <row r="150" spans="1:14" ht="47.25" x14ac:dyDescent="0.25">
      <c r="A150" s="53">
        <v>27</v>
      </c>
      <c r="B150" s="13" t="s">
        <v>734</v>
      </c>
      <c r="C150" s="50"/>
      <c r="D150" s="50"/>
      <c r="E150" s="50"/>
      <c r="F150" s="50"/>
      <c r="G150" s="50"/>
      <c r="H150" s="50"/>
      <c r="I150" s="13"/>
      <c r="N150" s="14"/>
    </row>
    <row r="151" spans="1:14" ht="18" customHeight="1" x14ac:dyDescent="0.25">
      <c r="A151" s="53"/>
      <c r="B151" s="58" t="s">
        <v>735</v>
      </c>
      <c r="C151" s="53"/>
      <c r="D151" s="53"/>
      <c r="E151" s="9"/>
      <c r="F151" s="9"/>
      <c r="G151" s="9"/>
      <c r="H151" s="15"/>
      <c r="I151" s="53"/>
      <c r="K151" s="14"/>
      <c r="L151" s="14"/>
    </row>
    <row r="152" spans="1:14" ht="18" customHeight="1" x14ac:dyDescent="0.25">
      <c r="A152" s="53"/>
      <c r="B152" s="58" t="s">
        <v>736</v>
      </c>
      <c r="C152" s="53">
        <v>1</v>
      </c>
      <c r="D152" s="53">
        <v>1</v>
      </c>
      <c r="E152" s="9">
        <v>25</v>
      </c>
      <c r="F152" s="9" t="s">
        <v>22</v>
      </c>
      <c r="G152" s="9" t="s">
        <v>22</v>
      </c>
      <c r="H152" s="15">
        <f>ROUND(PRODUCT(C152:G152),2)</f>
        <v>25</v>
      </c>
      <c r="I152" s="53" t="s">
        <v>53</v>
      </c>
      <c r="K152" s="14"/>
      <c r="L152" s="14"/>
    </row>
    <row r="153" spans="1:14" ht="18" customHeight="1" x14ac:dyDescent="0.25">
      <c r="A153" s="53"/>
      <c r="B153" s="58"/>
      <c r="C153" s="53"/>
      <c r="D153" s="53"/>
      <c r="E153" s="9"/>
      <c r="F153" s="9"/>
      <c r="G153" s="9"/>
      <c r="H153" s="15"/>
      <c r="I153" s="53"/>
      <c r="K153" s="14"/>
      <c r="L153" s="14"/>
    </row>
    <row r="154" spans="1:14" ht="18" customHeight="1" x14ac:dyDescent="0.25">
      <c r="A154" s="53"/>
      <c r="B154" s="58" t="s">
        <v>203</v>
      </c>
      <c r="C154" s="53"/>
      <c r="D154" s="53"/>
      <c r="E154" s="9"/>
      <c r="F154" s="9"/>
      <c r="G154" s="9"/>
      <c r="H154" s="15"/>
      <c r="I154" s="53"/>
      <c r="K154" s="14"/>
      <c r="L154" s="14"/>
    </row>
    <row r="155" spans="1:14" ht="18" customHeight="1" x14ac:dyDescent="0.25">
      <c r="A155" s="53"/>
      <c r="B155" s="58" t="s">
        <v>736</v>
      </c>
      <c r="C155" s="53">
        <v>1</v>
      </c>
      <c r="D155" s="53">
        <v>1</v>
      </c>
      <c r="E155" s="9">
        <v>6</v>
      </c>
      <c r="F155" s="9" t="s">
        <v>22</v>
      </c>
      <c r="G155" s="9" t="s">
        <v>22</v>
      </c>
      <c r="H155" s="15">
        <f>ROUND(PRODUCT(C155:G155),2)</f>
        <v>6</v>
      </c>
      <c r="I155" s="53"/>
      <c r="K155" s="14"/>
      <c r="L155" s="14"/>
    </row>
    <row r="156" spans="1:14" ht="18" customHeight="1" x14ac:dyDescent="0.25">
      <c r="A156" s="53"/>
      <c r="B156" s="58"/>
      <c r="C156" s="53"/>
      <c r="D156" s="53"/>
      <c r="E156" s="9"/>
      <c r="F156" s="9"/>
      <c r="G156" s="9"/>
      <c r="H156" s="15">
        <f>SUM(H155:H155)</f>
        <v>6</v>
      </c>
      <c r="I156" s="53" t="s">
        <v>53</v>
      </c>
      <c r="K156" s="14"/>
      <c r="L156" s="14"/>
    </row>
    <row r="157" spans="1:14" ht="18" customHeight="1" x14ac:dyDescent="0.25">
      <c r="A157" s="53"/>
      <c r="B157" s="58" t="s">
        <v>204</v>
      </c>
      <c r="C157" s="53"/>
      <c r="D157" s="53"/>
      <c r="E157" s="9"/>
      <c r="F157" s="9"/>
      <c r="G157" s="9"/>
      <c r="H157" s="15"/>
      <c r="I157" s="53"/>
      <c r="K157" s="14"/>
      <c r="L157" s="14"/>
    </row>
    <row r="158" spans="1:14" ht="18" customHeight="1" x14ac:dyDescent="0.25">
      <c r="A158" s="53"/>
      <c r="B158" s="58" t="s">
        <v>737</v>
      </c>
      <c r="C158" s="53">
        <v>1</v>
      </c>
      <c r="D158" s="53">
        <v>1</v>
      </c>
      <c r="E158" s="9">
        <v>5</v>
      </c>
      <c r="F158" s="9" t="s">
        <v>22</v>
      </c>
      <c r="G158" s="9" t="s">
        <v>22</v>
      </c>
      <c r="H158" s="15">
        <f>ROUND(PRODUCT(C158:G158),2)</f>
        <v>5</v>
      </c>
      <c r="I158" s="53"/>
      <c r="K158" s="14"/>
      <c r="L158" s="14"/>
    </row>
    <row r="159" spans="1:14" ht="18" customHeight="1" x14ac:dyDescent="0.25">
      <c r="A159" s="53"/>
      <c r="B159" s="58"/>
      <c r="C159" s="53"/>
      <c r="D159" s="53"/>
      <c r="E159" s="9"/>
      <c r="F159" s="9"/>
      <c r="G159" s="9" t="s">
        <v>6</v>
      </c>
      <c r="H159" s="15">
        <f>SUM(H158)</f>
        <v>5</v>
      </c>
      <c r="I159" s="53" t="s">
        <v>53</v>
      </c>
      <c r="K159" s="14"/>
      <c r="L159" s="14"/>
    </row>
    <row r="160" spans="1:14" ht="204.75" x14ac:dyDescent="0.25">
      <c r="A160" s="53">
        <v>28</v>
      </c>
      <c r="B160" s="13" t="s">
        <v>205</v>
      </c>
      <c r="C160" s="50"/>
      <c r="D160" s="50"/>
      <c r="E160" s="50"/>
      <c r="F160" s="50"/>
      <c r="G160" s="50"/>
      <c r="H160" s="50"/>
      <c r="I160" s="13"/>
      <c r="N160" s="14"/>
    </row>
    <row r="161" spans="1:20" ht="16.5" customHeight="1" x14ac:dyDescent="0.25">
      <c r="A161" s="53"/>
      <c r="B161" s="52" t="s">
        <v>206</v>
      </c>
      <c r="C161" s="53">
        <v>1</v>
      </c>
      <c r="D161" s="53">
        <v>2</v>
      </c>
      <c r="E161" s="9"/>
      <c r="F161" s="9" t="s">
        <v>22</v>
      </c>
      <c r="G161" s="9" t="s">
        <v>22</v>
      </c>
      <c r="H161" s="15">
        <f>ROUND(PRODUCT(C161:G161),2)</f>
        <v>2</v>
      </c>
      <c r="I161" s="52"/>
    </row>
    <row r="162" spans="1:20" ht="16.5" customHeight="1" x14ac:dyDescent="0.25">
      <c r="A162" s="53"/>
      <c r="B162" s="52"/>
      <c r="C162" s="53"/>
      <c r="D162" s="53"/>
      <c r="E162" s="9"/>
      <c r="F162" s="10"/>
      <c r="G162" s="9"/>
      <c r="H162" s="9">
        <f>SUM(H161:H161)</f>
        <v>2</v>
      </c>
      <c r="I162" s="52" t="s">
        <v>54</v>
      </c>
    </row>
    <row r="163" spans="1:20" s="13" customFormat="1" ht="63" x14ac:dyDescent="0.25">
      <c r="A163" s="50">
        <v>29</v>
      </c>
      <c r="B163" s="13" t="s">
        <v>738</v>
      </c>
      <c r="C163" s="50"/>
      <c r="D163" s="50"/>
      <c r="E163" s="50"/>
      <c r="F163" s="50"/>
      <c r="G163" s="50"/>
      <c r="H163" s="50"/>
      <c r="J163" s="18"/>
      <c r="K163" s="18"/>
      <c r="L163" s="18"/>
      <c r="M163" s="18"/>
      <c r="N163" s="18"/>
      <c r="O163" s="18"/>
      <c r="P163" s="18"/>
      <c r="Q163" s="18"/>
      <c r="R163" s="18"/>
      <c r="S163" s="18"/>
      <c r="T163" s="19"/>
    </row>
    <row r="164" spans="1:20" ht="16.5" customHeight="1" x14ac:dyDescent="0.25">
      <c r="A164" s="53"/>
      <c r="B164" s="73" t="s">
        <v>739</v>
      </c>
      <c r="C164" s="73"/>
      <c r="D164" s="73"/>
      <c r="E164" s="73"/>
      <c r="F164" s="73"/>
      <c r="G164" s="73"/>
      <c r="H164" s="73"/>
      <c r="I164" s="73"/>
    </row>
    <row r="165" spans="1:20" ht="16.5" customHeight="1" x14ac:dyDescent="0.25">
      <c r="A165" s="66"/>
      <c r="B165" s="55" t="s">
        <v>846</v>
      </c>
      <c r="C165" s="63"/>
      <c r="D165" s="63"/>
      <c r="E165" s="63"/>
      <c r="F165" s="63"/>
      <c r="G165" s="63"/>
      <c r="H165" s="63"/>
      <c r="I165" s="63"/>
    </row>
    <row r="166" spans="1:20" ht="16.5" customHeight="1" x14ac:dyDescent="0.25">
      <c r="A166" s="53"/>
      <c r="B166" s="52" t="s">
        <v>740</v>
      </c>
      <c r="C166" s="53">
        <v>2</v>
      </c>
      <c r="D166" s="53">
        <v>2</v>
      </c>
      <c r="E166" s="9">
        <v>3.6</v>
      </c>
      <c r="F166" s="9" t="s">
        <v>22</v>
      </c>
      <c r="G166" s="9">
        <v>0.23</v>
      </c>
      <c r="H166" s="15">
        <f>ROUND(PRODUCT(C166:G166),2)</f>
        <v>3.31</v>
      </c>
      <c r="I166" s="52"/>
    </row>
    <row r="167" spans="1:20" ht="16.5" customHeight="1" x14ac:dyDescent="0.25">
      <c r="A167" s="53"/>
      <c r="B167" s="51" t="s">
        <v>741</v>
      </c>
      <c r="C167" s="53">
        <v>1</v>
      </c>
      <c r="D167" s="53">
        <v>2</v>
      </c>
      <c r="E167" s="9">
        <v>8.1199999999999992</v>
      </c>
      <c r="F167" s="9" t="s">
        <v>22</v>
      </c>
      <c r="G167" s="9">
        <v>0.3</v>
      </c>
      <c r="H167" s="15">
        <f>ROUND(PRODUCT(C167:G167),2)</f>
        <v>4.87</v>
      </c>
      <c r="I167" s="52"/>
      <c r="K167" s="14"/>
      <c r="L167" s="14"/>
    </row>
    <row r="168" spans="1:20" ht="16.5" customHeight="1" x14ac:dyDescent="0.25">
      <c r="A168" s="53"/>
      <c r="B168" s="52"/>
      <c r="C168" s="53"/>
      <c r="D168" s="53"/>
      <c r="E168" s="9"/>
      <c r="F168" s="10"/>
      <c r="G168" s="10" t="s">
        <v>56</v>
      </c>
      <c r="H168" s="9">
        <f>SUM(H166:H167)</f>
        <v>8.18</v>
      </c>
      <c r="I168" s="52"/>
      <c r="K168" s="14"/>
      <c r="L168" s="14"/>
    </row>
    <row r="169" spans="1:20" ht="16.5" customHeight="1" x14ac:dyDescent="0.25">
      <c r="A169" s="53"/>
      <c r="B169" s="52"/>
      <c r="C169" s="53"/>
      <c r="D169" s="53"/>
      <c r="E169" s="9"/>
      <c r="F169" s="10"/>
      <c r="G169" s="10" t="s">
        <v>6</v>
      </c>
      <c r="H169" s="9">
        <f>ROUNDUP(H168,1)</f>
        <v>8.1999999999999993</v>
      </c>
      <c r="I169" s="52" t="s">
        <v>15</v>
      </c>
    </row>
    <row r="170" spans="1:20" ht="16.5" customHeight="1" x14ac:dyDescent="0.25">
      <c r="A170" s="53"/>
      <c r="B170" s="73" t="s">
        <v>207</v>
      </c>
      <c r="C170" s="73"/>
      <c r="D170" s="73"/>
      <c r="E170" s="73"/>
      <c r="F170" s="73"/>
      <c r="G170" s="73"/>
      <c r="H170" s="73"/>
      <c r="I170" s="73"/>
    </row>
    <row r="171" spans="1:20" ht="16.5" customHeight="1" x14ac:dyDescent="0.25">
      <c r="A171" s="53"/>
      <c r="B171" s="51" t="s">
        <v>742</v>
      </c>
      <c r="C171" s="50">
        <v>1</v>
      </c>
      <c r="D171" s="50">
        <v>1</v>
      </c>
      <c r="E171" s="21">
        <v>0.75</v>
      </c>
      <c r="F171" s="50">
        <v>0.23</v>
      </c>
      <c r="G171" s="50"/>
      <c r="H171" s="15">
        <f t="shared" ref="H171:H179" si="2">ROUND(PRODUCT(C171:G171),2)</f>
        <v>0.17</v>
      </c>
      <c r="I171" s="51"/>
    </row>
    <row r="172" spans="1:20" ht="16.5" customHeight="1" x14ac:dyDescent="0.25">
      <c r="A172" s="53"/>
      <c r="B172" s="51" t="s">
        <v>743</v>
      </c>
      <c r="C172" s="50">
        <v>1</v>
      </c>
      <c r="D172" s="50">
        <v>1</v>
      </c>
      <c r="E172" s="21">
        <v>0.9</v>
      </c>
      <c r="F172" s="50">
        <v>0.23</v>
      </c>
      <c r="G172" s="50"/>
      <c r="H172" s="15">
        <f t="shared" si="2"/>
        <v>0.21</v>
      </c>
      <c r="I172" s="51"/>
    </row>
    <row r="173" spans="1:20" ht="16.5" customHeight="1" x14ac:dyDescent="0.25">
      <c r="A173" s="53"/>
      <c r="B173" s="52" t="s">
        <v>744</v>
      </c>
      <c r="C173" s="53">
        <v>1</v>
      </c>
      <c r="D173" s="53">
        <v>1</v>
      </c>
      <c r="E173" s="9">
        <v>1.21</v>
      </c>
      <c r="F173" s="9" t="s">
        <v>22</v>
      </c>
      <c r="G173" s="9">
        <v>0.15</v>
      </c>
      <c r="H173" s="15">
        <f t="shared" si="2"/>
        <v>0.18</v>
      </c>
      <c r="I173" s="52"/>
    </row>
    <row r="174" spans="1:20" ht="16.5" customHeight="1" x14ac:dyDescent="0.25">
      <c r="A174" s="53"/>
      <c r="B174" s="52" t="s">
        <v>688</v>
      </c>
      <c r="C174" s="53">
        <v>1</v>
      </c>
      <c r="D174" s="53">
        <v>1</v>
      </c>
      <c r="E174" s="9">
        <v>1.21</v>
      </c>
      <c r="F174" s="9"/>
      <c r="G174" s="9">
        <v>0.1</v>
      </c>
      <c r="H174" s="15">
        <f t="shared" si="2"/>
        <v>0.12</v>
      </c>
      <c r="I174" s="52"/>
    </row>
    <row r="175" spans="1:20" ht="16.5" customHeight="1" x14ac:dyDescent="0.25">
      <c r="A175" s="53"/>
      <c r="B175" s="52" t="s">
        <v>688</v>
      </c>
      <c r="C175" s="53">
        <v>1</v>
      </c>
      <c r="D175" s="53">
        <v>1</v>
      </c>
      <c r="E175" s="9">
        <v>1.36</v>
      </c>
      <c r="F175" s="9"/>
      <c r="G175" s="9">
        <v>0.15</v>
      </c>
      <c r="H175" s="15">
        <f t="shared" si="2"/>
        <v>0.2</v>
      </c>
      <c r="I175" s="52"/>
    </row>
    <row r="176" spans="1:20" ht="16.5" customHeight="1" x14ac:dyDescent="0.25">
      <c r="A176" s="53"/>
      <c r="B176" s="52" t="s">
        <v>688</v>
      </c>
      <c r="C176" s="53">
        <v>1</v>
      </c>
      <c r="D176" s="53">
        <v>1</v>
      </c>
      <c r="E176" s="9">
        <v>1.36</v>
      </c>
      <c r="F176" s="9"/>
      <c r="G176" s="9">
        <v>0.1</v>
      </c>
      <c r="H176" s="15">
        <f t="shared" si="2"/>
        <v>0.14000000000000001</v>
      </c>
      <c r="I176" s="52"/>
    </row>
    <row r="177" spans="1:20" ht="16.5" customHeight="1" x14ac:dyDescent="0.25">
      <c r="A177" s="53"/>
      <c r="B177" s="52" t="s">
        <v>745</v>
      </c>
      <c r="C177" s="53"/>
      <c r="D177" s="53"/>
      <c r="E177" s="9"/>
      <c r="F177" s="10"/>
      <c r="G177" s="9"/>
      <c r="H177" s="15">
        <f t="shared" si="2"/>
        <v>0</v>
      </c>
      <c r="I177" s="52"/>
    </row>
    <row r="178" spans="1:20" ht="16.5" customHeight="1" x14ac:dyDescent="0.25">
      <c r="A178" s="53"/>
      <c r="B178" s="52" t="s">
        <v>746</v>
      </c>
      <c r="C178" s="53">
        <v>1</v>
      </c>
      <c r="D178" s="53">
        <v>1</v>
      </c>
      <c r="E178" s="10">
        <v>1.8</v>
      </c>
      <c r="F178" s="10">
        <v>0.9</v>
      </c>
      <c r="G178" s="9" t="s">
        <v>22</v>
      </c>
      <c r="H178" s="15">
        <f t="shared" si="2"/>
        <v>1.62</v>
      </c>
      <c r="I178" s="52"/>
    </row>
    <row r="179" spans="1:20" ht="16.5" customHeight="1" x14ac:dyDescent="0.25">
      <c r="A179" s="53"/>
      <c r="B179" s="52" t="s">
        <v>747</v>
      </c>
      <c r="C179" s="53">
        <v>1</v>
      </c>
      <c r="D179" s="53">
        <v>1</v>
      </c>
      <c r="E179" s="9">
        <v>8.1199999999999992</v>
      </c>
      <c r="F179" s="9" t="s">
        <v>22</v>
      </c>
      <c r="G179" s="9">
        <v>0.15</v>
      </c>
      <c r="H179" s="15">
        <f t="shared" si="2"/>
        <v>1.22</v>
      </c>
      <c r="I179" s="52"/>
    </row>
    <row r="180" spans="1:20" ht="16.5" customHeight="1" x14ac:dyDescent="0.25">
      <c r="A180" s="53"/>
      <c r="B180" s="52"/>
      <c r="C180" s="53"/>
      <c r="D180" s="53"/>
      <c r="E180" s="9"/>
      <c r="F180" s="10"/>
      <c r="G180" s="9" t="s">
        <v>56</v>
      </c>
      <c r="H180" s="9">
        <f>SUM(H171:H179)</f>
        <v>3.8600000000000003</v>
      </c>
      <c r="I180" s="52"/>
    </row>
    <row r="181" spans="1:20" ht="16.5" customHeight="1" x14ac:dyDescent="0.25">
      <c r="A181" s="53"/>
      <c r="B181" s="52"/>
      <c r="C181" s="53"/>
      <c r="D181" s="53"/>
      <c r="E181" s="9"/>
      <c r="F181" s="10"/>
      <c r="G181" s="10" t="s">
        <v>6</v>
      </c>
      <c r="H181" s="9">
        <f>ROUNDUP(H180,1)</f>
        <v>3.9</v>
      </c>
      <c r="I181" s="52" t="s">
        <v>15</v>
      </c>
      <c r="O181" s="17"/>
    </row>
    <row r="182" spans="1:20" ht="40.5" customHeight="1" x14ac:dyDescent="0.25">
      <c r="A182" s="53"/>
      <c r="B182" s="73" t="s">
        <v>208</v>
      </c>
      <c r="C182" s="73"/>
      <c r="D182" s="73"/>
      <c r="E182" s="73"/>
      <c r="F182" s="73"/>
      <c r="G182" s="73"/>
      <c r="H182" s="73"/>
      <c r="I182" s="73"/>
    </row>
    <row r="183" spans="1:20" ht="18.75" customHeight="1" x14ac:dyDescent="0.25">
      <c r="A183" s="53"/>
      <c r="B183" s="52" t="s">
        <v>748</v>
      </c>
      <c r="C183" s="53">
        <v>4</v>
      </c>
      <c r="D183" s="53">
        <v>1</v>
      </c>
      <c r="E183" s="9">
        <v>0.92</v>
      </c>
      <c r="F183" s="9" t="s">
        <v>22</v>
      </c>
      <c r="G183" s="9">
        <v>0.9</v>
      </c>
      <c r="H183" s="15">
        <f>ROUND(PRODUCT(C183:G183),2)</f>
        <v>3.31</v>
      </c>
      <c r="I183" s="52"/>
    </row>
    <row r="184" spans="1:20" ht="18.75" customHeight="1" x14ac:dyDescent="0.25">
      <c r="A184" s="53"/>
      <c r="B184" s="52" t="s">
        <v>749</v>
      </c>
      <c r="C184" s="53">
        <v>1</v>
      </c>
      <c r="D184" s="53">
        <v>1</v>
      </c>
      <c r="E184" s="9">
        <v>1.36</v>
      </c>
      <c r="F184" s="9">
        <v>0.45</v>
      </c>
      <c r="G184" s="9"/>
      <c r="H184" s="15">
        <f>ROUND(PRODUCT(C184:G184),2)</f>
        <v>0.61</v>
      </c>
      <c r="I184" s="52"/>
    </row>
    <row r="185" spans="1:20" ht="18.75" customHeight="1" x14ac:dyDescent="0.25">
      <c r="A185" s="53"/>
      <c r="B185" s="52" t="s">
        <v>750</v>
      </c>
      <c r="C185" s="53">
        <v>1</v>
      </c>
      <c r="D185" s="53">
        <v>1</v>
      </c>
      <c r="E185" s="10">
        <v>1.21</v>
      </c>
      <c r="F185" s="9">
        <v>0.45</v>
      </c>
      <c r="G185" s="9"/>
      <c r="H185" s="15">
        <f>ROUND(PRODUCT(C185:G185),2)</f>
        <v>0.54</v>
      </c>
      <c r="I185" s="52"/>
    </row>
    <row r="186" spans="1:20" ht="18.75" customHeight="1" x14ac:dyDescent="0.25">
      <c r="A186" s="53"/>
      <c r="B186" s="52" t="s">
        <v>751</v>
      </c>
      <c r="C186" s="53">
        <v>4</v>
      </c>
      <c r="D186" s="53">
        <v>1</v>
      </c>
      <c r="E186" s="9">
        <v>0.45</v>
      </c>
      <c r="F186" s="9" t="s">
        <v>22</v>
      </c>
      <c r="G186" s="61">
        <v>6.25E-2</v>
      </c>
      <c r="H186" s="15">
        <f>ROUND(PRODUCT(C186:G186),2)</f>
        <v>0.11</v>
      </c>
      <c r="I186" s="52"/>
    </row>
    <row r="187" spans="1:20" ht="18.75" customHeight="1" x14ac:dyDescent="0.25">
      <c r="A187" s="53"/>
      <c r="B187" s="52"/>
      <c r="C187" s="53"/>
      <c r="D187" s="53"/>
      <c r="E187" s="9"/>
      <c r="F187" s="10"/>
      <c r="G187" s="9" t="s">
        <v>56</v>
      </c>
      <c r="H187" s="9">
        <f>SUM(H183:H186)</f>
        <v>4.57</v>
      </c>
      <c r="I187" s="52"/>
    </row>
    <row r="188" spans="1:20" ht="18.75" customHeight="1" x14ac:dyDescent="0.25">
      <c r="A188" s="53"/>
      <c r="B188" s="52"/>
      <c r="C188" s="53"/>
      <c r="D188" s="53"/>
      <c r="E188" s="9"/>
      <c r="F188" s="10"/>
      <c r="G188" s="10" t="s">
        <v>6</v>
      </c>
      <c r="H188" s="9">
        <f>ROUNDUP(H187,1)</f>
        <v>4.5999999999999996</v>
      </c>
      <c r="I188" s="52" t="s">
        <v>15</v>
      </c>
      <c r="O188" s="17"/>
    </row>
    <row r="189" spans="1:20" s="13" customFormat="1" ht="47.25" x14ac:dyDescent="0.25">
      <c r="A189" s="50">
        <v>30</v>
      </c>
      <c r="B189" s="13" t="s">
        <v>209</v>
      </c>
      <c r="C189" s="50"/>
      <c r="D189" s="50"/>
      <c r="E189" s="50"/>
      <c r="F189" s="50"/>
      <c r="G189" s="50"/>
      <c r="H189" s="50"/>
      <c r="J189" s="18"/>
      <c r="K189" s="18"/>
      <c r="L189" s="18"/>
      <c r="M189" s="18"/>
      <c r="N189" s="18"/>
      <c r="O189" s="18"/>
      <c r="P189" s="18"/>
      <c r="Q189" s="18"/>
      <c r="R189" s="18"/>
      <c r="S189" s="18"/>
      <c r="T189" s="19"/>
    </row>
    <row r="190" spans="1:20" ht="18" customHeight="1" x14ac:dyDescent="0.25">
      <c r="A190" s="66"/>
      <c r="B190" s="64" t="s">
        <v>856</v>
      </c>
      <c r="C190" s="66">
        <v>1</v>
      </c>
      <c r="D190" s="66">
        <v>1</v>
      </c>
      <c r="E190" s="9">
        <v>1.8</v>
      </c>
      <c r="F190" s="9">
        <v>0.9</v>
      </c>
      <c r="G190" s="9"/>
      <c r="H190" s="15">
        <f>ROUND(PRODUCT(C190:G190),2)</f>
        <v>1.62</v>
      </c>
      <c r="I190" s="64"/>
    </row>
    <row r="191" spans="1:20" ht="18" customHeight="1" x14ac:dyDescent="0.25">
      <c r="A191" s="53"/>
      <c r="B191" s="52"/>
      <c r="C191" s="53"/>
      <c r="D191" s="53"/>
      <c r="E191" s="9"/>
      <c r="F191" s="9"/>
      <c r="G191" s="9"/>
      <c r="H191" s="15">
        <f>SUM(H190:H190)</f>
        <v>1.62</v>
      </c>
      <c r="I191" s="52"/>
    </row>
    <row r="192" spans="1:20" ht="18" customHeight="1" x14ac:dyDescent="0.25">
      <c r="A192" s="53"/>
      <c r="B192" s="52"/>
      <c r="C192" s="53"/>
      <c r="D192" s="53"/>
      <c r="E192" s="9"/>
      <c r="F192" s="9"/>
      <c r="G192" s="56" t="s">
        <v>6</v>
      </c>
      <c r="H192" s="56">
        <f>ROUNDUP(H191,1)</f>
        <v>1.7000000000000002</v>
      </c>
      <c r="I192" s="60" t="s">
        <v>15</v>
      </c>
    </row>
    <row r="193" spans="1:20" s="13" customFormat="1" ht="31.5" x14ac:dyDescent="0.25">
      <c r="A193" s="50">
        <v>31</v>
      </c>
      <c r="B193" s="13" t="s">
        <v>210</v>
      </c>
      <c r="C193" s="50"/>
      <c r="D193" s="50"/>
      <c r="E193" s="50"/>
      <c r="F193" s="50"/>
      <c r="G193" s="50"/>
      <c r="H193" s="50"/>
      <c r="J193" s="18"/>
      <c r="K193" s="18"/>
      <c r="L193" s="18"/>
      <c r="M193" s="18"/>
      <c r="N193" s="18"/>
      <c r="O193" s="18"/>
      <c r="P193" s="18"/>
      <c r="Q193" s="18"/>
      <c r="R193" s="18"/>
      <c r="S193" s="18"/>
      <c r="T193" s="19"/>
    </row>
    <row r="194" spans="1:20" ht="18" customHeight="1" x14ac:dyDescent="0.25">
      <c r="A194" s="53"/>
      <c r="B194" s="64" t="s">
        <v>846</v>
      </c>
      <c r="C194" s="53">
        <v>1</v>
      </c>
      <c r="D194" s="53">
        <v>1</v>
      </c>
      <c r="E194" s="9">
        <v>5.4</v>
      </c>
      <c r="F194" s="9" t="s">
        <v>22</v>
      </c>
      <c r="G194" s="9">
        <v>0.9</v>
      </c>
      <c r="H194" s="15">
        <f t="shared" ref="H194:H196" si="3">ROUND(PRODUCT(C194:G194),2)</f>
        <v>4.8600000000000003</v>
      </c>
      <c r="I194" s="52"/>
    </row>
    <row r="195" spans="1:20" ht="18" customHeight="1" x14ac:dyDescent="0.25">
      <c r="A195" s="53"/>
      <c r="B195" s="52" t="s">
        <v>679</v>
      </c>
      <c r="C195" s="53">
        <v>-1</v>
      </c>
      <c r="D195" s="53">
        <v>1</v>
      </c>
      <c r="E195" s="9">
        <v>0.75</v>
      </c>
      <c r="F195" s="9" t="s">
        <v>22</v>
      </c>
      <c r="G195" s="9">
        <v>0.9</v>
      </c>
      <c r="H195" s="15">
        <f t="shared" si="3"/>
        <v>-0.68</v>
      </c>
      <c r="I195" s="52"/>
    </row>
    <row r="196" spans="1:20" ht="18" customHeight="1" x14ac:dyDescent="0.25">
      <c r="A196" s="53"/>
      <c r="B196" s="52" t="s">
        <v>753</v>
      </c>
      <c r="C196" s="53">
        <v>1</v>
      </c>
      <c r="D196" s="53">
        <v>2</v>
      </c>
      <c r="E196" s="9">
        <v>0.15</v>
      </c>
      <c r="F196" s="9" t="s">
        <v>22</v>
      </c>
      <c r="G196" s="9">
        <v>0.9</v>
      </c>
      <c r="H196" s="15">
        <f t="shared" si="3"/>
        <v>0.27</v>
      </c>
      <c r="I196" s="52"/>
    </row>
    <row r="197" spans="1:20" ht="18" customHeight="1" x14ac:dyDescent="0.25">
      <c r="A197" s="53"/>
      <c r="B197" s="52"/>
      <c r="C197" s="53"/>
      <c r="D197" s="53"/>
      <c r="E197" s="9"/>
      <c r="F197" s="9"/>
      <c r="G197" s="9" t="s">
        <v>56</v>
      </c>
      <c r="H197" s="9">
        <f>SUM(H194:H196)</f>
        <v>4.4500000000000011</v>
      </c>
      <c r="I197" s="52" t="s">
        <v>15</v>
      </c>
    </row>
    <row r="198" spans="1:20" ht="18" customHeight="1" x14ac:dyDescent="0.25">
      <c r="A198" s="53"/>
      <c r="B198" s="52"/>
      <c r="C198" s="53"/>
      <c r="D198" s="53"/>
      <c r="E198" s="9"/>
      <c r="F198" s="9"/>
      <c r="G198" s="9" t="s">
        <v>6</v>
      </c>
      <c r="H198" s="9">
        <f>ROUNDUP(H197,1)</f>
        <v>4.5</v>
      </c>
      <c r="I198" s="52" t="s">
        <v>15</v>
      </c>
    </row>
    <row r="199" spans="1:20" s="13" customFormat="1" ht="94.5" x14ac:dyDescent="0.25">
      <c r="A199" s="50">
        <v>32</v>
      </c>
      <c r="B199" s="13" t="s">
        <v>211</v>
      </c>
      <c r="C199" s="50"/>
      <c r="D199" s="50"/>
      <c r="E199" s="50"/>
      <c r="F199" s="50"/>
      <c r="G199" s="50"/>
      <c r="H199" s="50"/>
      <c r="J199" s="18"/>
      <c r="K199" s="18"/>
      <c r="L199" s="18"/>
      <c r="M199" s="18"/>
      <c r="N199" s="18"/>
      <c r="O199" s="18"/>
      <c r="P199" s="18"/>
      <c r="Q199" s="18"/>
      <c r="R199" s="18"/>
      <c r="S199" s="18"/>
      <c r="T199" s="19"/>
    </row>
    <row r="200" spans="1:20" ht="18" customHeight="1" x14ac:dyDescent="0.25">
      <c r="A200" s="53"/>
      <c r="B200" s="58" t="s">
        <v>857</v>
      </c>
      <c r="C200" s="53">
        <v>1</v>
      </c>
      <c r="D200" s="53">
        <v>1</v>
      </c>
      <c r="E200" s="9">
        <v>5.4</v>
      </c>
      <c r="F200" s="9" t="s">
        <v>22</v>
      </c>
      <c r="G200" s="9">
        <v>2.4</v>
      </c>
      <c r="H200" s="15">
        <f t="shared" ref="H200:H204" si="4">ROUND(PRODUCT(C200:G200),2)</f>
        <v>12.96</v>
      </c>
      <c r="I200" s="52"/>
    </row>
    <row r="201" spans="1:20" ht="18" customHeight="1" x14ac:dyDescent="0.25">
      <c r="A201" s="53"/>
      <c r="B201" s="58" t="s">
        <v>719</v>
      </c>
      <c r="C201" s="53">
        <v>-1</v>
      </c>
      <c r="D201" s="53">
        <v>1</v>
      </c>
      <c r="E201" s="9">
        <v>0.75</v>
      </c>
      <c r="F201" s="9" t="s">
        <v>22</v>
      </c>
      <c r="G201" s="9">
        <v>2.1</v>
      </c>
      <c r="H201" s="15">
        <f t="shared" si="4"/>
        <v>-1.58</v>
      </c>
      <c r="I201" s="52"/>
    </row>
    <row r="202" spans="1:20" ht="18" customHeight="1" x14ac:dyDescent="0.25">
      <c r="A202" s="53"/>
      <c r="B202" s="58" t="s">
        <v>720</v>
      </c>
      <c r="C202" s="53">
        <v>-1</v>
      </c>
      <c r="D202" s="53">
        <v>1</v>
      </c>
      <c r="E202" s="9">
        <v>0.9</v>
      </c>
      <c r="F202" s="9" t="s">
        <v>22</v>
      </c>
      <c r="G202" s="9">
        <v>0.6</v>
      </c>
      <c r="H202" s="15">
        <f t="shared" si="4"/>
        <v>-0.54</v>
      </c>
      <c r="I202" s="52"/>
    </row>
    <row r="203" spans="1:20" ht="18" customHeight="1" x14ac:dyDescent="0.25">
      <c r="A203" s="53"/>
      <c r="B203" s="58" t="s">
        <v>721</v>
      </c>
      <c r="C203" s="53">
        <v>1</v>
      </c>
      <c r="D203" s="53">
        <v>1</v>
      </c>
      <c r="E203" s="9">
        <v>4.95</v>
      </c>
      <c r="F203" s="9">
        <v>0.23</v>
      </c>
      <c r="G203" s="9"/>
      <c r="H203" s="15">
        <f t="shared" si="4"/>
        <v>1.1399999999999999</v>
      </c>
      <c r="I203" s="52"/>
    </row>
    <row r="204" spans="1:20" ht="18" customHeight="1" x14ac:dyDescent="0.25">
      <c r="A204" s="53"/>
      <c r="B204" s="58" t="s">
        <v>722</v>
      </c>
      <c r="C204" s="53">
        <v>1</v>
      </c>
      <c r="D204" s="53">
        <v>1</v>
      </c>
      <c r="E204" s="9">
        <v>3</v>
      </c>
      <c r="F204" s="9">
        <v>0.23</v>
      </c>
      <c r="G204" s="9" t="s">
        <v>22</v>
      </c>
      <c r="H204" s="15">
        <f t="shared" si="4"/>
        <v>0.69</v>
      </c>
      <c r="I204" s="52"/>
    </row>
    <row r="205" spans="1:20" ht="17.25" customHeight="1" x14ac:dyDescent="0.25">
      <c r="A205" s="53"/>
      <c r="B205" s="51"/>
      <c r="C205" s="53"/>
      <c r="D205" s="53"/>
      <c r="E205" s="9"/>
      <c r="F205" s="9"/>
      <c r="G205" s="9" t="s">
        <v>56</v>
      </c>
      <c r="H205" s="9">
        <f>SUM(H200:H204)</f>
        <v>12.67</v>
      </c>
      <c r="I205" s="52" t="s">
        <v>15</v>
      </c>
    </row>
    <row r="206" spans="1:20" ht="17.25" customHeight="1" x14ac:dyDescent="0.25">
      <c r="A206" s="53"/>
      <c r="B206" s="51"/>
      <c r="C206" s="53"/>
      <c r="D206" s="53"/>
      <c r="E206" s="9"/>
      <c r="F206" s="9"/>
      <c r="G206" s="9" t="s">
        <v>6</v>
      </c>
      <c r="H206" s="9">
        <f>ROUNDUP(H205,1)</f>
        <v>12.7</v>
      </c>
      <c r="I206" s="52" t="s">
        <v>15</v>
      </c>
    </row>
    <row r="207" spans="1:20" s="13" customFormat="1" ht="78.75" x14ac:dyDescent="0.25">
      <c r="A207" s="50">
        <v>33</v>
      </c>
      <c r="B207" s="13" t="s">
        <v>212</v>
      </c>
      <c r="C207" s="50"/>
      <c r="D207" s="50"/>
      <c r="E207" s="50"/>
      <c r="F207" s="50"/>
      <c r="G207" s="50"/>
      <c r="H207" s="50"/>
      <c r="J207" s="18"/>
      <c r="K207" s="18"/>
      <c r="L207" s="18"/>
      <c r="M207" s="18"/>
      <c r="N207" s="18"/>
      <c r="O207" s="18"/>
      <c r="P207" s="18"/>
      <c r="Q207" s="18"/>
      <c r="R207" s="18"/>
      <c r="S207" s="18"/>
      <c r="T207" s="19"/>
    </row>
    <row r="208" spans="1:20" ht="18" customHeight="1" x14ac:dyDescent="0.25">
      <c r="A208" s="66"/>
      <c r="B208" s="58" t="s">
        <v>858</v>
      </c>
      <c r="C208" s="66">
        <v>1</v>
      </c>
      <c r="D208" s="66">
        <v>1</v>
      </c>
      <c r="E208" s="9">
        <v>7.24</v>
      </c>
      <c r="F208" s="9" t="s">
        <v>22</v>
      </c>
      <c r="G208" s="9">
        <v>4.2</v>
      </c>
      <c r="H208" s="15">
        <f t="shared" ref="H208:H214" si="5">ROUND(PRODUCT(C208:G208),2)</f>
        <v>30.41</v>
      </c>
      <c r="I208" s="64"/>
    </row>
    <row r="209" spans="1:20" ht="18" customHeight="1" x14ac:dyDescent="0.25">
      <c r="A209" s="66"/>
      <c r="B209" s="58" t="s">
        <v>724</v>
      </c>
      <c r="C209" s="66">
        <v>1</v>
      </c>
      <c r="D209" s="66">
        <v>1</v>
      </c>
      <c r="E209" s="9">
        <v>7.2</v>
      </c>
      <c r="F209" s="9" t="s">
        <v>22</v>
      </c>
      <c r="G209" s="9">
        <v>0.3</v>
      </c>
      <c r="H209" s="15">
        <f t="shared" si="5"/>
        <v>2.16</v>
      </c>
      <c r="I209" s="64"/>
    </row>
    <row r="210" spans="1:20" ht="18" customHeight="1" x14ac:dyDescent="0.25">
      <c r="A210" s="66"/>
      <c r="B210" s="58" t="s">
        <v>719</v>
      </c>
      <c r="C210" s="66">
        <v>-1</v>
      </c>
      <c r="D210" s="66">
        <v>1</v>
      </c>
      <c r="E210" s="9">
        <v>0.75</v>
      </c>
      <c r="F210" s="9" t="s">
        <v>22</v>
      </c>
      <c r="G210" s="9">
        <v>2.1</v>
      </c>
      <c r="H210" s="15">
        <f t="shared" si="5"/>
        <v>-1.58</v>
      </c>
      <c r="I210" s="64"/>
      <c r="K210" s="14"/>
      <c r="L210" s="14"/>
    </row>
    <row r="211" spans="1:20" ht="18" customHeight="1" x14ac:dyDescent="0.25">
      <c r="A211" s="66"/>
      <c r="B211" s="58" t="s">
        <v>720</v>
      </c>
      <c r="C211" s="66">
        <v>-1</v>
      </c>
      <c r="D211" s="66">
        <v>1</v>
      </c>
      <c r="E211" s="9">
        <v>0.9</v>
      </c>
      <c r="F211" s="9" t="s">
        <v>22</v>
      </c>
      <c r="G211" s="9">
        <v>0.6</v>
      </c>
      <c r="H211" s="15">
        <f t="shared" si="5"/>
        <v>-0.54</v>
      </c>
      <c r="I211" s="64"/>
      <c r="K211" s="14"/>
      <c r="L211" s="14"/>
    </row>
    <row r="212" spans="1:20" ht="17.25" customHeight="1" x14ac:dyDescent="0.25">
      <c r="A212" s="66"/>
      <c r="B212" s="58" t="s">
        <v>725</v>
      </c>
      <c r="C212" s="66">
        <v>1</v>
      </c>
      <c r="D212" s="66">
        <v>2</v>
      </c>
      <c r="E212" s="9">
        <v>1.21</v>
      </c>
      <c r="F212" s="9">
        <v>0.45</v>
      </c>
      <c r="G212" s="9"/>
      <c r="H212" s="15">
        <f t="shared" si="5"/>
        <v>1.0900000000000001</v>
      </c>
      <c r="I212" s="64"/>
      <c r="K212" s="14"/>
      <c r="L212" s="14"/>
    </row>
    <row r="213" spans="1:20" ht="17.25" customHeight="1" x14ac:dyDescent="0.25">
      <c r="A213" s="66"/>
      <c r="B213" s="58" t="s">
        <v>726</v>
      </c>
      <c r="C213" s="66">
        <v>1</v>
      </c>
      <c r="D213" s="66">
        <v>2</v>
      </c>
      <c r="E213" s="9">
        <v>1.36</v>
      </c>
      <c r="F213" s="9">
        <v>0.45</v>
      </c>
      <c r="G213" s="9"/>
      <c r="H213" s="15">
        <f t="shared" si="5"/>
        <v>1.22</v>
      </c>
      <c r="I213" s="64"/>
      <c r="K213" s="14"/>
      <c r="L213" s="14"/>
    </row>
    <row r="214" spans="1:20" ht="17.25" customHeight="1" x14ac:dyDescent="0.25">
      <c r="A214" s="66"/>
      <c r="B214" s="58" t="s">
        <v>754</v>
      </c>
      <c r="C214" s="66">
        <v>2</v>
      </c>
      <c r="D214" s="66">
        <v>2</v>
      </c>
      <c r="E214" s="9">
        <v>0.6</v>
      </c>
      <c r="F214" s="9"/>
      <c r="G214" s="61">
        <v>6.25E-2</v>
      </c>
      <c r="H214" s="15">
        <f t="shared" si="5"/>
        <v>0.15</v>
      </c>
      <c r="I214" s="64"/>
      <c r="K214" s="14"/>
      <c r="L214" s="14"/>
    </row>
    <row r="215" spans="1:20" ht="19.5" customHeight="1" x14ac:dyDescent="0.25">
      <c r="A215" s="53"/>
      <c r="B215" s="52"/>
      <c r="C215" s="53"/>
      <c r="D215" s="53"/>
      <c r="E215" s="9"/>
      <c r="F215" s="9"/>
      <c r="G215" s="53" t="s">
        <v>56</v>
      </c>
      <c r="H215" s="9">
        <f>SUM(H208:H214)</f>
        <v>32.910000000000004</v>
      </c>
      <c r="I215" s="52"/>
    </row>
    <row r="216" spans="1:20" ht="19.5" customHeight="1" x14ac:dyDescent="0.25">
      <c r="A216" s="53"/>
      <c r="B216" s="52"/>
      <c r="C216" s="53"/>
      <c r="D216" s="53"/>
      <c r="E216" s="9"/>
      <c r="F216" s="9"/>
      <c r="G216" s="10" t="s">
        <v>6</v>
      </c>
      <c r="H216" s="9">
        <f>ROUNDUP(H215,1)</f>
        <v>33</v>
      </c>
      <c r="I216" s="52" t="s">
        <v>15</v>
      </c>
    </row>
    <row r="217" spans="1:20" s="13" customFormat="1" ht="63" x14ac:dyDescent="0.25">
      <c r="A217" s="50">
        <v>34</v>
      </c>
      <c r="B217" s="13" t="s">
        <v>213</v>
      </c>
      <c r="C217" s="50"/>
      <c r="D217" s="50"/>
      <c r="E217" s="50"/>
      <c r="F217" s="50"/>
      <c r="G217" s="50"/>
      <c r="H217" s="50"/>
      <c r="J217" s="18"/>
      <c r="K217" s="18"/>
      <c r="L217" s="18"/>
      <c r="M217" s="18"/>
      <c r="N217" s="18"/>
      <c r="O217" s="18"/>
      <c r="P217" s="18"/>
      <c r="Q217" s="18"/>
      <c r="R217" s="18"/>
      <c r="S217" s="18"/>
      <c r="T217" s="19"/>
    </row>
    <row r="218" spans="1:20" ht="18" customHeight="1" x14ac:dyDescent="0.25">
      <c r="A218" s="53"/>
      <c r="B218" s="51" t="s">
        <v>755</v>
      </c>
      <c r="C218" s="53"/>
      <c r="D218" s="53"/>
      <c r="E218" s="9"/>
      <c r="F218" s="9"/>
      <c r="G218" s="9"/>
      <c r="H218" s="9">
        <f>H206</f>
        <v>12.7</v>
      </c>
      <c r="I218" s="52"/>
    </row>
    <row r="219" spans="1:20" ht="18" customHeight="1" x14ac:dyDescent="0.25">
      <c r="A219" s="53"/>
      <c r="B219" s="51"/>
      <c r="C219" s="53"/>
      <c r="D219" s="53"/>
      <c r="E219" s="9"/>
      <c r="F219" s="9"/>
      <c r="G219" s="9" t="s">
        <v>56</v>
      </c>
      <c r="H219" s="9">
        <f>ROUNDUP(H218,1)</f>
        <v>12.7</v>
      </c>
      <c r="I219" s="52" t="s">
        <v>15</v>
      </c>
    </row>
    <row r="220" spans="1:20" s="13" customFormat="1" ht="36" customHeight="1" x14ac:dyDescent="0.25">
      <c r="A220" s="50">
        <v>35</v>
      </c>
      <c r="B220" s="13" t="s">
        <v>214</v>
      </c>
      <c r="C220" s="50"/>
      <c r="D220" s="50"/>
      <c r="E220" s="50"/>
      <c r="F220" s="50"/>
      <c r="G220" s="50"/>
      <c r="H220" s="50"/>
      <c r="J220" s="18"/>
      <c r="K220" s="18"/>
      <c r="L220" s="18"/>
      <c r="M220" s="18"/>
      <c r="N220" s="18"/>
      <c r="O220" s="18"/>
      <c r="P220" s="18"/>
      <c r="Q220" s="18"/>
      <c r="R220" s="18"/>
      <c r="S220" s="18"/>
      <c r="T220" s="19"/>
    </row>
    <row r="221" spans="1:20" ht="18" customHeight="1" x14ac:dyDescent="0.25">
      <c r="A221" s="53"/>
      <c r="B221" s="51" t="s">
        <v>756</v>
      </c>
      <c r="C221" s="53">
        <v>1</v>
      </c>
      <c r="D221" s="53">
        <v>1</v>
      </c>
      <c r="E221" s="9" t="s">
        <v>22</v>
      </c>
      <c r="F221" s="9" t="s">
        <v>22</v>
      </c>
      <c r="G221" s="9" t="s">
        <v>22</v>
      </c>
      <c r="H221" s="15">
        <f>ROUND(PRODUCT(C221:G221),2)</f>
        <v>1</v>
      </c>
      <c r="I221" s="52" t="s">
        <v>54</v>
      </c>
    </row>
    <row r="222" spans="1:20" ht="18" customHeight="1" x14ac:dyDescent="0.25">
      <c r="A222" s="53"/>
      <c r="B222" s="51"/>
      <c r="C222" s="53"/>
      <c r="D222" s="53"/>
      <c r="E222" s="9"/>
      <c r="F222" s="9"/>
      <c r="G222" s="9"/>
      <c r="H222" s="9"/>
      <c r="I222" s="52"/>
    </row>
    <row r="223" spans="1:20" s="13" customFormat="1" ht="31.5" x14ac:dyDescent="0.25">
      <c r="A223" s="50">
        <v>36</v>
      </c>
      <c r="B223" s="13" t="s">
        <v>215</v>
      </c>
      <c r="C223" s="50"/>
      <c r="D223" s="50"/>
      <c r="E223" s="50"/>
      <c r="F223" s="50"/>
      <c r="G223" s="50"/>
      <c r="H223" s="50"/>
      <c r="J223" s="18"/>
      <c r="K223" s="18"/>
      <c r="L223" s="18"/>
      <c r="M223" s="18"/>
      <c r="N223" s="18"/>
      <c r="O223" s="18"/>
      <c r="P223" s="18"/>
      <c r="Q223" s="18"/>
      <c r="R223" s="18"/>
      <c r="S223" s="18"/>
      <c r="T223" s="19"/>
    </row>
    <row r="224" spans="1:20" ht="21.75" customHeight="1" x14ac:dyDescent="0.25">
      <c r="A224" s="53"/>
      <c r="B224" s="51" t="s">
        <v>756</v>
      </c>
      <c r="C224" s="53">
        <v>1</v>
      </c>
      <c r="D224" s="53">
        <v>1</v>
      </c>
      <c r="E224" s="9" t="s">
        <v>22</v>
      </c>
      <c r="F224" s="9" t="s">
        <v>22</v>
      </c>
      <c r="G224" s="9" t="s">
        <v>22</v>
      </c>
      <c r="H224" s="15">
        <f>ROUND(PRODUCT(C224:G224),2)</f>
        <v>1</v>
      </c>
    </row>
    <row r="225" spans="1:20" ht="21.75" customHeight="1" x14ac:dyDescent="0.25">
      <c r="A225" s="53"/>
      <c r="B225" s="51" t="s">
        <v>785</v>
      </c>
      <c r="C225" s="53">
        <v>1</v>
      </c>
      <c r="D225" s="53">
        <v>1</v>
      </c>
      <c r="E225" s="9"/>
      <c r="F225" s="9"/>
      <c r="G225" s="9"/>
      <c r="H225" s="15">
        <f>ROUND(PRODUCT(C225:G225),2)</f>
        <v>1</v>
      </c>
      <c r="I225" s="52"/>
    </row>
    <row r="226" spans="1:20" ht="21.75" customHeight="1" x14ac:dyDescent="0.25">
      <c r="A226" s="53"/>
      <c r="B226" s="52"/>
      <c r="C226" s="53"/>
      <c r="D226" s="53"/>
      <c r="E226" s="9"/>
      <c r="F226" s="9"/>
      <c r="G226" s="9"/>
      <c r="H226" s="56">
        <f>SUM(H224:H225)</f>
        <v>2</v>
      </c>
      <c r="I226" s="52" t="s">
        <v>54</v>
      </c>
    </row>
    <row r="227" spans="1:20" s="13" customFormat="1" ht="31.5" x14ac:dyDescent="0.25">
      <c r="A227" s="50">
        <v>37</v>
      </c>
      <c r="B227" s="13" t="s">
        <v>216</v>
      </c>
      <c r="C227" s="50"/>
      <c r="D227" s="50"/>
      <c r="E227" s="50"/>
      <c r="F227" s="50"/>
      <c r="G227" s="50"/>
      <c r="H227" s="50"/>
      <c r="J227" s="18"/>
      <c r="K227" s="18"/>
      <c r="L227" s="18"/>
      <c r="M227" s="18"/>
      <c r="N227" s="18"/>
      <c r="O227" s="18"/>
      <c r="P227" s="18"/>
      <c r="Q227" s="18"/>
      <c r="R227" s="18"/>
      <c r="S227" s="18"/>
      <c r="T227" s="19"/>
    </row>
    <row r="228" spans="1:20" ht="21.75" customHeight="1" x14ac:dyDescent="0.25">
      <c r="A228" s="53"/>
      <c r="B228" s="51" t="s">
        <v>756</v>
      </c>
      <c r="C228" s="53">
        <v>1</v>
      </c>
      <c r="D228" s="53">
        <v>1</v>
      </c>
      <c r="E228" s="9" t="s">
        <v>22</v>
      </c>
      <c r="F228" s="9" t="s">
        <v>22</v>
      </c>
      <c r="G228" s="9" t="s">
        <v>22</v>
      </c>
      <c r="H228" s="15">
        <f>ROUND(PRODUCT(C228:G228),2)</f>
        <v>1</v>
      </c>
    </row>
    <row r="229" spans="1:20" ht="21.75" customHeight="1" x14ac:dyDescent="0.25">
      <c r="A229" s="53"/>
      <c r="B229" s="51" t="s">
        <v>785</v>
      </c>
      <c r="C229" s="53">
        <v>1</v>
      </c>
      <c r="D229" s="53">
        <v>2</v>
      </c>
      <c r="E229" s="9"/>
      <c r="F229" s="9"/>
      <c r="G229" s="9"/>
      <c r="H229" s="15">
        <f>ROUND(PRODUCT(C229:G229),2)</f>
        <v>2</v>
      </c>
      <c r="I229" s="52"/>
    </row>
    <row r="230" spans="1:20" ht="21.75" customHeight="1" x14ac:dyDescent="0.25">
      <c r="A230" s="53"/>
      <c r="B230" s="51"/>
      <c r="C230" s="53"/>
      <c r="D230" s="53"/>
      <c r="E230" s="9"/>
      <c r="F230" s="9"/>
      <c r="G230" s="9"/>
      <c r="H230" s="54">
        <f>SUM(H228:H229)</f>
        <v>3</v>
      </c>
      <c r="I230" s="52" t="s">
        <v>54</v>
      </c>
    </row>
    <row r="231" spans="1:20" s="13" customFormat="1" ht="130.5" customHeight="1" x14ac:dyDescent="0.25">
      <c r="A231" s="50">
        <v>38</v>
      </c>
      <c r="B231" s="13" t="s">
        <v>757</v>
      </c>
      <c r="C231" s="50"/>
      <c r="D231" s="50"/>
      <c r="E231" s="50"/>
      <c r="F231" s="50"/>
      <c r="G231" s="50"/>
      <c r="H231" s="50"/>
      <c r="J231" s="18"/>
      <c r="K231" s="18"/>
      <c r="L231" s="18"/>
      <c r="M231" s="18"/>
      <c r="N231" s="18"/>
      <c r="O231" s="18"/>
      <c r="P231" s="18"/>
      <c r="Q231" s="18"/>
      <c r="R231" s="18"/>
      <c r="S231" s="18"/>
      <c r="T231" s="19"/>
    </row>
    <row r="232" spans="1:20" ht="32.25" customHeight="1" x14ac:dyDescent="0.25">
      <c r="A232" s="53"/>
      <c r="B232" s="73" t="s">
        <v>758</v>
      </c>
      <c r="C232" s="73"/>
      <c r="D232" s="73"/>
      <c r="E232" s="73"/>
      <c r="F232" s="73"/>
      <c r="G232" s="73"/>
      <c r="H232" s="73"/>
      <c r="I232" s="73"/>
    </row>
    <row r="233" spans="1:20" ht="18.75" customHeight="1" x14ac:dyDescent="0.25">
      <c r="A233" s="53"/>
      <c r="B233" s="52" t="s">
        <v>759</v>
      </c>
      <c r="C233" s="53">
        <v>1</v>
      </c>
      <c r="D233" s="53">
        <v>1</v>
      </c>
      <c r="E233" s="9">
        <v>3</v>
      </c>
      <c r="F233" s="9" t="s">
        <v>22</v>
      </c>
      <c r="G233" s="9" t="s">
        <v>22</v>
      </c>
      <c r="H233" s="15">
        <f>ROUND(PRODUCT(C233:G233),2)</f>
        <v>3</v>
      </c>
      <c r="I233" s="52" t="s">
        <v>53</v>
      </c>
    </row>
    <row r="234" spans="1:20" ht="18.75" customHeight="1" x14ac:dyDescent="0.25">
      <c r="A234" s="53"/>
      <c r="B234" s="52"/>
      <c r="C234" s="53"/>
      <c r="D234" s="53"/>
      <c r="E234" s="9"/>
      <c r="F234" s="9"/>
      <c r="G234" s="9"/>
      <c r="H234" s="15"/>
      <c r="I234" s="52"/>
    </row>
    <row r="235" spans="1:20" ht="32.25" customHeight="1" x14ac:dyDescent="0.25">
      <c r="A235" s="53"/>
      <c r="B235" s="73" t="s">
        <v>217</v>
      </c>
      <c r="C235" s="73"/>
      <c r="D235" s="73"/>
      <c r="E235" s="73"/>
      <c r="F235" s="73"/>
      <c r="G235" s="73"/>
      <c r="H235" s="73"/>
      <c r="I235" s="73"/>
    </row>
    <row r="236" spans="1:20" ht="18.75" customHeight="1" x14ac:dyDescent="0.25">
      <c r="A236" s="53"/>
      <c r="B236" s="52" t="s">
        <v>760</v>
      </c>
      <c r="C236" s="53">
        <v>1</v>
      </c>
      <c r="D236" s="53">
        <v>1</v>
      </c>
      <c r="E236" s="9">
        <v>5</v>
      </c>
      <c r="F236" s="9" t="s">
        <v>22</v>
      </c>
      <c r="G236" s="9" t="s">
        <v>22</v>
      </c>
      <c r="H236" s="15">
        <f>ROUND(PRODUCT(C236:G236),2)</f>
        <v>5</v>
      </c>
      <c r="I236" s="52" t="s">
        <v>53</v>
      </c>
    </row>
    <row r="237" spans="1:20" ht="18.75" customHeight="1" x14ac:dyDescent="0.25">
      <c r="A237" s="53"/>
      <c r="B237" s="52"/>
      <c r="C237" s="53"/>
      <c r="D237" s="53"/>
      <c r="E237" s="9"/>
      <c r="F237" s="9"/>
      <c r="G237" s="9"/>
      <c r="H237" s="15"/>
      <c r="I237" s="52"/>
    </row>
    <row r="238" spans="1:20" s="13" customFormat="1" ht="96" customHeight="1" x14ac:dyDescent="0.25">
      <c r="A238" s="50">
        <v>39</v>
      </c>
      <c r="B238" s="13" t="s">
        <v>673</v>
      </c>
      <c r="C238" s="50"/>
      <c r="D238" s="50"/>
      <c r="E238" s="50"/>
      <c r="F238" s="50"/>
      <c r="G238" s="50"/>
      <c r="H238" s="50"/>
      <c r="J238" s="18"/>
      <c r="K238" s="18"/>
      <c r="L238" s="18"/>
      <c r="M238" s="18"/>
      <c r="N238" s="18"/>
      <c r="O238" s="18"/>
      <c r="P238" s="18"/>
      <c r="Q238" s="18"/>
      <c r="R238" s="18"/>
      <c r="S238" s="18"/>
      <c r="T238" s="19"/>
    </row>
    <row r="239" spans="1:20" ht="18.75" customHeight="1" x14ac:dyDescent="0.25">
      <c r="A239" s="53"/>
      <c r="B239" s="52" t="s">
        <v>761</v>
      </c>
      <c r="C239" s="53">
        <v>1</v>
      </c>
      <c r="D239" s="53">
        <v>1</v>
      </c>
      <c r="E239" s="9">
        <v>5</v>
      </c>
      <c r="F239" s="9" t="s">
        <v>22</v>
      </c>
      <c r="G239" s="9" t="s">
        <v>22</v>
      </c>
      <c r="H239" s="15">
        <f>ROUND(PRODUCT(C239:G239),2)</f>
        <v>5</v>
      </c>
      <c r="I239" s="52" t="s">
        <v>53</v>
      </c>
    </row>
    <row r="240" spans="1:20" ht="18.75" customHeight="1" x14ac:dyDescent="0.25">
      <c r="A240" s="53"/>
      <c r="B240" s="52"/>
      <c r="C240" s="53"/>
      <c r="D240" s="53"/>
      <c r="E240" s="9"/>
      <c r="F240" s="9"/>
      <c r="G240" s="9"/>
      <c r="H240" s="15"/>
      <c r="I240" s="52"/>
    </row>
    <row r="241" spans="1:20" ht="36" customHeight="1" x14ac:dyDescent="0.25">
      <c r="A241" s="53"/>
      <c r="B241" s="51" t="s">
        <v>762</v>
      </c>
      <c r="C241" s="53"/>
      <c r="D241" s="53"/>
      <c r="E241" s="9"/>
      <c r="F241" s="9"/>
      <c r="G241" s="9"/>
      <c r="H241" s="15"/>
      <c r="I241" s="52"/>
    </row>
    <row r="242" spans="1:20" ht="18.75" customHeight="1" x14ac:dyDescent="0.25">
      <c r="A242" s="53"/>
      <c r="B242" s="52" t="s">
        <v>763</v>
      </c>
      <c r="C242" s="53">
        <v>1</v>
      </c>
      <c r="D242" s="53">
        <v>1</v>
      </c>
      <c r="E242" s="9">
        <v>10</v>
      </c>
      <c r="F242" s="9"/>
      <c r="G242" s="9"/>
      <c r="H242" s="15">
        <f>ROUND(PRODUCT(C242:G242),2)</f>
        <v>10</v>
      </c>
      <c r="I242" s="52" t="s">
        <v>53</v>
      </c>
    </row>
    <row r="243" spans="1:20" ht="18.75" customHeight="1" x14ac:dyDescent="0.25">
      <c r="A243" s="53"/>
      <c r="B243" s="52"/>
      <c r="C243" s="53"/>
      <c r="D243" s="53"/>
      <c r="E243" s="9"/>
      <c r="F243" s="9"/>
      <c r="G243" s="9"/>
      <c r="H243" s="15"/>
      <c r="I243" s="52"/>
    </row>
    <row r="244" spans="1:20" s="13" customFormat="1" ht="63" x14ac:dyDescent="0.25">
      <c r="A244" s="50">
        <v>40</v>
      </c>
      <c r="B244" s="13" t="s">
        <v>764</v>
      </c>
      <c r="C244" s="50"/>
      <c r="D244" s="50"/>
      <c r="E244" s="50"/>
      <c r="F244" s="50"/>
      <c r="G244" s="50"/>
      <c r="H244" s="50"/>
      <c r="J244" s="18"/>
      <c r="K244" s="18"/>
      <c r="L244" s="18"/>
      <c r="M244" s="18"/>
      <c r="N244" s="18"/>
      <c r="O244" s="18"/>
      <c r="P244" s="18"/>
      <c r="Q244" s="18"/>
      <c r="R244" s="18"/>
      <c r="S244" s="18"/>
      <c r="T244" s="19"/>
    </row>
    <row r="245" spans="1:20" ht="18" customHeight="1" x14ac:dyDescent="0.25">
      <c r="A245" s="53"/>
      <c r="B245" s="73" t="s">
        <v>765</v>
      </c>
      <c r="C245" s="73"/>
      <c r="D245" s="73"/>
      <c r="E245" s="73"/>
      <c r="F245" s="73"/>
      <c r="G245" s="73"/>
      <c r="H245" s="73"/>
      <c r="I245" s="73"/>
    </row>
    <row r="246" spans="1:20" ht="18" customHeight="1" x14ac:dyDescent="0.25">
      <c r="A246" s="53"/>
      <c r="B246" s="52" t="s">
        <v>766</v>
      </c>
      <c r="C246" s="53">
        <v>1</v>
      </c>
      <c r="D246" s="53">
        <v>2</v>
      </c>
      <c r="E246" s="9" t="s">
        <v>22</v>
      </c>
      <c r="F246" s="9" t="s">
        <v>22</v>
      </c>
      <c r="G246" s="9" t="s">
        <v>22</v>
      </c>
      <c r="H246" s="9">
        <f>PRODUCT(C246:G246)</f>
        <v>2</v>
      </c>
      <c r="I246" s="52"/>
    </row>
    <row r="247" spans="1:20" ht="18" customHeight="1" x14ac:dyDescent="0.25">
      <c r="A247" s="53"/>
      <c r="B247" s="52"/>
      <c r="C247" s="53"/>
      <c r="D247" s="53"/>
      <c r="E247" s="9"/>
      <c r="F247" s="10"/>
      <c r="G247" s="9"/>
      <c r="H247" s="15">
        <f>SUM(H246:H246)</f>
        <v>2</v>
      </c>
      <c r="I247" s="52" t="s">
        <v>54</v>
      </c>
    </row>
    <row r="248" spans="1:20" ht="18" customHeight="1" x14ac:dyDescent="0.25">
      <c r="A248" s="53"/>
      <c r="B248" s="73" t="s">
        <v>218</v>
      </c>
      <c r="C248" s="73"/>
      <c r="D248" s="73"/>
      <c r="E248" s="73"/>
      <c r="F248" s="73"/>
      <c r="G248" s="73"/>
      <c r="H248" s="73"/>
      <c r="I248" s="73"/>
    </row>
    <row r="249" spans="1:20" ht="18" customHeight="1" x14ac:dyDescent="0.25">
      <c r="A249" s="53"/>
      <c r="B249" s="51" t="s">
        <v>767</v>
      </c>
      <c r="C249" s="50">
        <v>1</v>
      </c>
      <c r="D249" s="50">
        <v>2</v>
      </c>
      <c r="E249" s="9" t="s">
        <v>22</v>
      </c>
      <c r="F249" s="9" t="s">
        <v>22</v>
      </c>
      <c r="G249" s="9" t="s">
        <v>22</v>
      </c>
      <c r="H249" s="15">
        <f>ROUND(PRODUCT(C249:G249),2)</f>
        <v>2</v>
      </c>
      <c r="I249" s="51"/>
      <c r="K249" s="14"/>
      <c r="L249" s="14"/>
    </row>
    <row r="250" spans="1:20" ht="18" customHeight="1" x14ac:dyDescent="0.25">
      <c r="A250" s="53"/>
      <c r="B250" s="52"/>
      <c r="C250" s="53"/>
      <c r="D250" s="53"/>
      <c r="E250" s="9"/>
      <c r="F250" s="10"/>
      <c r="G250" s="9"/>
      <c r="H250" s="15">
        <f>SUM(H249)</f>
        <v>2</v>
      </c>
      <c r="I250" s="52" t="s">
        <v>54</v>
      </c>
    </row>
    <row r="251" spans="1:20" s="13" customFormat="1" ht="47.25" x14ac:dyDescent="0.25">
      <c r="A251" s="50">
        <v>41</v>
      </c>
      <c r="B251" s="13" t="s">
        <v>219</v>
      </c>
      <c r="C251" s="50"/>
      <c r="D251" s="50"/>
      <c r="E251" s="50"/>
      <c r="F251" s="50"/>
      <c r="G251" s="50"/>
      <c r="H251" s="50"/>
      <c r="J251" s="18"/>
      <c r="K251" s="18"/>
      <c r="L251" s="18"/>
      <c r="M251" s="18"/>
      <c r="N251" s="18"/>
      <c r="O251" s="18"/>
      <c r="P251" s="18"/>
      <c r="Q251" s="18"/>
      <c r="R251" s="18"/>
      <c r="S251" s="18"/>
      <c r="T251" s="19"/>
    </row>
    <row r="252" spans="1:20" ht="18.75" customHeight="1" x14ac:dyDescent="0.25">
      <c r="A252" s="53"/>
      <c r="B252" s="52" t="s">
        <v>768</v>
      </c>
      <c r="C252" s="53">
        <v>1</v>
      </c>
      <c r="D252" s="53">
        <v>1</v>
      </c>
      <c r="E252" s="9">
        <v>20</v>
      </c>
      <c r="F252" s="9" t="s">
        <v>22</v>
      </c>
      <c r="G252" s="9" t="s">
        <v>22</v>
      </c>
      <c r="H252" s="15">
        <f>ROUND(PRODUCT(C252:G252),2)</f>
        <v>20</v>
      </c>
      <c r="I252" s="52"/>
      <c r="L252" s="14"/>
    </row>
    <row r="253" spans="1:20" ht="18.75" customHeight="1" x14ac:dyDescent="0.25">
      <c r="A253" s="53"/>
      <c r="B253" s="52"/>
      <c r="C253" s="53"/>
      <c r="D253" s="53"/>
      <c r="E253" s="9"/>
      <c r="F253" s="10"/>
      <c r="G253" s="9"/>
      <c r="H253" s="9">
        <f>SUM(H252:H252)</f>
        <v>20</v>
      </c>
      <c r="I253" s="52" t="s">
        <v>53</v>
      </c>
    </row>
    <row r="254" spans="1:20" s="13" customFormat="1" ht="157.5" x14ac:dyDescent="0.25">
      <c r="A254" s="50">
        <v>42</v>
      </c>
      <c r="B254" s="13" t="s">
        <v>220</v>
      </c>
      <c r="C254" s="50"/>
      <c r="D254" s="50"/>
      <c r="E254" s="50"/>
      <c r="F254" s="50"/>
      <c r="G254" s="50"/>
      <c r="H254" s="50"/>
      <c r="J254" s="18"/>
      <c r="K254" s="18"/>
      <c r="L254" s="18"/>
      <c r="M254" s="18"/>
      <c r="N254" s="18"/>
      <c r="O254" s="18"/>
      <c r="P254" s="18"/>
      <c r="Q254" s="18"/>
      <c r="R254" s="18"/>
      <c r="S254" s="18"/>
      <c r="T254" s="19"/>
    </row>
    <row r="255" spans="1:20" ht="16.5" customHeight="1" x14ac:dyDescent="0.25">
      <c r="A255" s="53"/>
      <c r="B255" s="52" t="s">
        <v>769</v>
      </c>
      <c r="C255" s="53">
        <v>1</v>
      </c>
      <c r="D255" s="53">
        <v>1</v>
      </c>
      <c r="E255" s="9">
        <v>5</v>
      </c>
      <c r="F255" s="9"/>
      <c r="G255" s="9"/>
      <c r="H255" s="15">
        <f>ROUND(PRODUCT(C255:G255),2)</f>
        <v>5</v>
      </c>
      <c r="I255" s="52"/>
    </row>
    <row r="256" spans="1:20" ht="16.5" customHeight="1" x14ac:dyDescent="0.25">
      <c r="A256" s="53"/>
      <c r="B256" s="52"/>
      <c r="C256" s="53"/>
      <c r="D256" s="53"/>
      <c r="E256" s="9"/>
      <c r="F256" s="9"/>
      <c r="G256" s="9"/>
      <c r="H256" s="9">
        <f>SUM(H255:H255)</f>
        <v>5</v>
      </c>
      <c r="I256" s="52" t="s">
        <v>53</v>
      </c>
    </row>
    <row r="257" spans="1:21" s="13" customFormat="1" ht="94.5" x14ac:dyDescent="0.25">
      <c r="A257" s="50">
        <v>43</v>
      </c>
      <c r="B257" s="13" t="s">
        <v>770</v>
      </c>
      <c r="C257" s="50"/>
      <c r="D257" s="50"/>
      <c r="E257" s="50"/>
      <c r="F257" s="50"/>
      <c r="G257" s="50"/>
      <c r="H257" s="50"/>
      <c r="J257" s="18"/>
      <c r="K257" s="18"/>
      <c r="L257" s="18"/>
      <c r="M257" s="18"/>
      <c r="N257" s="18"/>
      <c r="O257" s="18"/>
      <c r="P257" s="18"/>
      <c r="Q257" s="18"/>
      <c r="R257" s="18"/>
      <c r="S257" s="18"/>
      <c r="T257" s="19"/>
    </row>
    <row r="258" spans="1:21" s="27" customFormat="1" ht="18" customHeight="1" x14ac:dyDescent="0.25">
      <c r="A258" s="22"/>
      <c r="B258" s="23" t="s">
        <v>771</v>
      </c>
      <c r="C258" s="22">
        <v>1</v>
      </c>
      <c r="D258" s="22">
        <v>1</v>
      </c>
      <c r="E258" s="24">
        <v>1</v>
      </c>
      <c r="F258" s="24" t="s">
        <v>22</v>
      </c>
      <c r="G258" s="24" t="s">
        <v>22</v>
      </c>
      <c r="H258" s="15">
        <f>ROUND(PRODUCT(C258:G258),2)</f>
        <v>1</v>
      </c>
      <c r="I258" s="25"/>
      <c r="J258" s="26"/>
      <c r="K258" s="26"/>
      <c r="L258" s="26"/>
      <c r="M258" s="26"/>
      <c r="N258" s="26"/>
      <c r="O258" s="26"/>
      <c r="P258" s="26"/>
      <c r="Q258" s="26"/>
      <c r="R258" s="26"/>
      <c r="S258" s="26"/>
      <c r="T258" s="26"/>
      <c r="U258" s="26"/>
    </row>
    <row r="259" spans="1:21" s="27" customFormat="1" ht="18" customHeight="1" x14ac:dyDescent="0.25">
      <c r="A259" s="22"/>
      <c r="B259" s="28"/>
      <c r="C259" s="22"/>
      <c r="D259" s="22"/>
      <c r="E259" s="24"/>
      <c r="F259" s="24"/>
      <c r="G259" s="24"/>
      <c r="H259" s="24">
        <f>SUM(H258:H258)</f>
        <v>1</v>
      </c>
      <c r="I259" s="25" t="s">
        <v>54</v>
      </c>
      <c r="J259" s="26"/>
      <c r="K259" s="26"/>
      <c r="L259" s="26"/>
      <c r="M259" s="26"/>
      <c r="N259" s="26"/>
      <c r="O259" s="26"/>
      <c r="P259" s="26"/>
      <c r="Q259" s="26"/>
      <c r="R259" s="26"/>
      <c r="S259" s="26"/>
      <c r="T259" s="26"/>
      <c r="U259" s="26"/>
    </row>
    <row r="260" spans="1:21" s="13" customFormat="1" ht="102" customHeight="1" x14ac:dyDescent="0.25">
      <c r="A260" s="50">
        <v>44</v>
      </c>
      <c r="B260" s="13" t="s">
        <v>772</v>
      </c>
      <c r="C260" s="50"/>
      <c r="D260" s="50"/>
      <c r="E260" s="50"/>
      <c r="F260" s="50"/>
      <c r="G260" s="50"/>
      <c r="H260" s="50"/>
      <c r="J260" s="18"/>
      <c r="K260" s="18"/>
      <c r="L260" s="18"/>
      <c r="M260" s="18"/>
      <c r="N260" s="18"/>
      <c r="O260" s="18"/>
      <c r="P260" s="18"/>
      <c r="Q260" s="18"/>
      <c r="R260" s="18"/>
      <c r="S260" s="18"/>
      <c r="T260" s="19"/>
    </row>
    <row r="261" spans="1:21" ht="15.75" x14ac:dyDescent="0.25">
      <c r="A261" s="53"/>
      <c r="B261" s="52" t="s">
        <v>773</v>
      </c>
      <c r="C261" s="53">
        <v>1</v>
      </c>
      <c r="D261" s="53">
        <v>1</v>
      </c>
      <c r="E261" s="9">
        <v>0.75</v>
      </c>
      <c r="F261" s="9"/>
      <c r="G261" s="9">
        <v>2.1</v>
      </c>
      <c r="H261" s="15">
        <f>ROUND(PRODUCT(C261:G261),2)</f>
        <v>1.58</v>
      </c>
      <c r="I261" s="52"/>
    </row>
    <row r="262" spans="1:21" ht="15.75" x14ac:dyDescent="0.25">
      <c r="A262" s="53"/>
      <c r="B262" s="52"/>
      <c r="C262" s="53"/>
      <c r="D262" s="53"/>
      <c r="E262" s="9"/>
      <c r="F262" s="9"/>
      <c r="G262" s="9"/>
      <c r="H262" s="9">
        <f>ROUNDUP(H261,1)</f>
        <v>1.6</v>
      </c>
      <c r="I262" s="52" t="s">
        <v>15</v>
      </c>
    </row>
    <row r="263" spans="1:21" s="13" customFormat="1" ht="123.75" customHeight="1" x14ac:dyDescent="0.25">
      <c r="A263" s="50">
        <v>45</v>
      </c>
      <c r="B263" s="13" t="s">
        <v>774</v>
      </c>
      <c r="C263" s="50"/>
      <c r="D263" s="50"/>
      <c r="E263" s="50"/>
      <c r="F263" s="50"/>
      <c r="G263" s="50"/>
      <c r="H263" s="50"/>
      <c r="J263" s="18"/>
      <c r="K263" s="18"/>
      <c r="L263" s="18"/>
      <c r="M263" s="18"/>
      <c r="N263" s="18"/>
      <c r="O263" s="18"/>
      <c r="P263" s="18"/>
      <c r="Q263" s="18"/>
      <c r="R263" s="18"/>
      <c r="S263" s="18"/>
      <c r="T263" s="19"/>
    </row>
    <row r="264" spans="1:21" ht="21.75" customHeight="1" x14ac:dyDescent="0.25">
      <c r="A264" s="53"/>
      <c r="B264" s="52" t="s">
        <v>775</v>
      </c>
      <c r="C264" s="53">
        <v>1</v>
      </c>
      <c r="D264" s="53">
        <v>1</v>
      </c>
      <c r="E264" s="9">
        <v>0.9</v>
      </c>
      <c r="F264" s="9">
        <v>20</v>
      </c>
      <c r="G264" s="9">
        <v>0.6</v>
      </c>
      <c r="H264" s="15">
        <f>ROUND(PRODUCT(C264:G264),2)</f>
        <v>10.8</v>
      </c>
      <c r="I264" s="52"/>
    </row>
    <row r="265" spans="1:21" ht="21.75" customHeight="1" x14ac:dyDescent="0.25">
      <c r="A265" s="53"/>
      <c r="B265" s="52"/>
      <c r="C265" s="53"/>
      <c r="D265" s="53"/>
      <c r="E265" s="9"/>
      <c r="F265" s="9"/>
      <c r="G265" s="9" t="s">
        <v>56</v>
      </c>
      <c r="H265" s="15">
        <f>SUM(H264:H264)</f>
        <v>10.8</v>
      </c>
      <c r="I265" s="52"/>
    </row>
    <row r="266" spans="1:21" ht="21.75" customHeight="1" x14ac:dyDescent="0.25">
      <c r="A266" s="53"/>
      <c r="B266" s="52"/>
      <c r="C266" s="53"/>
      <c r="D266" s="53"/>
      <c r="E266" s="9"/>
      <c r="F266" s="9"/>
      <c r="G266" s="9" t="s">
        <v>6</v>
      </c>
      <c r="H266" s="15">
        <f>SUM(H265)</f>
        <v>10.8</v>
      </c>
      <c r="I266" s="52" t="s">
        <v>221</v>
      </c>
    </row>
    <row r="267" spans="1:21" s="13" customFormat="1" ht="94.5" customHeight="1" x14ac:dyDescent="0.25">
      <c r="A267" s="50">
        <v>46</v>
      </c>
      <c r="B267" s="13" t="s">
        <v>776</v>
      </c>
      <c r="C267" s="50"/>
      <c r="D267" s="50"/>
      <c r="E267" s="50"/>
      <c r="F267" s="50"/>
      <c r="G267" s="50"/>
      <c r="H267" s="50"/>
      <c r="J267" s="18"/>
      <c r="K267" s="18"/>
      <c r="L267" s="18"/>
      <c r="M267" s="18"/>
      <c r="N267" s="18"/>
      <c r="O267" s="18"/>
      <c r="P267" s="18"/>
      <c r="Q267" s="18"/>
      <c r="R267" s="18"/>
      <c r="S267" s="18"/>
      <c r="T267" s="19"/>
    </row>
    <row r="268" spans="1:21" ht="24.75" customHeight="1" x14ac:dyDescent="0.25">
      <c r="A268" s="53"/>
      <c r="B268" s="52" t="s">
        <v>775</v>
      </c>
      <c r="C268" s="53">
        <v>1</v>
      </c>
      <c r="D268" s="53">
        <v>1</v>
      </c>
      <c r="E268" s="9">
        <v>0.9</v>
      </c>
      <c r="F268" s="9"/>
      <c r="G268" s="9">
        <v>0.6</v>
      </c>
      <c r="H268" s="15">
        <f>ROUND(PRODUCT(C268:G268),2)</f>
        <v>0.54</v>
      </c>
      <c r="I268" s="52"/>
    </row>
    <row r="269" spans="1:21" ht="24.75" customHeight="1" x14ac:dyDescent="0.25">
      <c r="A269" s="53"/>
      <c r="B269" s="52"/>
      <c r="C269" s="53"/>
      <c r="D269" s="53"/>
      <c r="E269" s="9"/>
      <c r="F269" s="9"/>
      <c r="G269" s="9" t="s">
        <v>56</v>
      </c>
      <c r="H269" s="15">
        <f>SUM(H268:H268)</f>
        <v>0.54</v>
      </c>
      <c r="I269" s="52"/>
    </row>
    <row r="270" spans="1:21" ht="24.75" customHeight="1" x14ac:dyDescent="0.25">
      <c r="A270" s="53"/>
      <c r="B270" s="52"/>
      <c r="C270" s="53"/>
      <c r="D270" s="53"/>
      <c r="E270" s="9"/>
      <c r="F270" s="9"/>
      <c r="G270" s="9" t="s">
        <v>6</v>
      </c>
      <c r="H270" s="15">
        <f>ROUNDUP(H269,1)</f>
        <v>0.6</v>
      </c>
      <c r="I270" s="52" t="s">
        <v>15</v>
      </c>
    </row>
    <row r="271" spans="1:21" ht="157.5" x14ac:dyDescent="0.25">
      <c r="A271" s="53">
        <v>47</v>
      </c>
      <c r="B271" s="51" t="s">
        <v>247</v>
      </c>
      <c r="C271" s="53"/>
      <c r="D271" s="53"/>
      <c r="E271" s="9"/>
      <c r="F271" s="9"/>
      <c r="G271" s="9"/>
      <c r="H271" s="15"/>
      <c r="I271" s="52"/>
    </row>
    <row r="272" spans="1:21" ht="15.75" x14ac:dyDescent="0.25">
      <c r="A272" s="53"/>
      <c r="B272" s="51" t="s">
        <v>777</v>
      </c>
      <c r="C272" s="53">
        <v>1</v>
      </c>
      <c r="D272" s="53">
        <v>1</v>
      </c>
      <c r="E272" s="9"/>
      <c r="F272" s="9"/>
      <c r="G272" s="9"/>
      <c r="H272" s="15">
        <f>ROUND(PRODUCT(C272:G272),2)</f>
        <v>1</v>
      </c>
      <c r="I272" s="52" t="s">
        <v>0</v>
      </c>
    </row>
    <row r="273" spans="1:21" ht="24.75" customHeight="1" x14ac:dyDescent="0.25">
      <c r="A273" s="53"/>
      <c r="B273" s="52"/>
      <c r="C273" s="53"/>
      <c r="D273" s="53"/>
      <c r="E273" s="9"/>
      <c r="F273" s="9"/>
      <c r="G273" s="9"/>
      <c r="H273" s="15"/>
      <c r="I273" s="52"/>
    </row>
    <row r="274" spans="1:21" s="13" customFormat="1" ht="63" x14ac:dyDescent="0.25">
      <c r="A274" s="50">
        <v>48</v>
      </c>
      <c r="B274" s="13" t="s">
        <v>222</v>
      </c>
      <c r="C274" s="50"/>
      <c r="D274" s="50"/>
      <c r="E274" s="50"/>
      <c r="F274" s="50"/>
      <c r="G274" s="50"/>
      <c r="H274" s="50"/>
      <c r="J274" s="18"/>
      <c r="K274" s="18"/>
      <c r="L274" s="18"/>
      <c r="M274" s="18"/>
      <c r="N274" s="18"/>
      <c r="O274" s="18"/>
      <c r="P274" s="18"/>
      <c r="Q274" s="18"/>
      <c r="R274" s="18"/>
      <c r="S274" s="18"/>
      <c r="T274" s="19"/>
    </row>
    <row r="275" spans="1:21" ht="32.25" customHeight="1" x14ac:dyDescent="0.25">
      <c r="A275" s="53"/>
      <c r="B275" s="52" t="s">
        <v>778</v>
      </c>
      <c r="C275" s="53">
        <v>1</v>
      </c>
      <c r="D275" s="53">
        <v>1</v>
      </c>
      <c r="E275" s="9">
        <v>2.2599999999999998</v>
      </c>
      <c r="F275" s="9">
        <v>2.2599999999999998</v>
      </c>
      <c r="G275" s="9" t="s">
        <v>22</v>
      </c>
      <c r="H275" s="15">
        <f>ROUND(PRODUCT(C275:G275),2)</f>
        <v>5.1100000000000003</v>
      </c>
      <c r="I275" s="52"/>
    </row>
    <row r="276" spans="1:21" ht="32.25" customHeight="1" x14ac:dyDescent="0.25">
      <c r="A276" s="53"/>
      <c r="B276" s="52"/>
      <c r="C276" s="53"/>
      <c r="D276" s="53"/>
      <c r="E276" s="9"/>
      <c r="F276" s="9"/>
      <c r="G276" s="9" t="s">
        <v>56</v>
      </c>
      <c r="H276" s="15">
        <f>SUM(H275:H275)</f>
        <v>5.1100000000000003</v>
      </c>
      <c r="I276" s="52"/>
    </row>
    <row r="277" spans="1:21" ht="32.25" customHeight="1" x14ac:dyDescent="0.25">
      <c r="A277" s="53"/>
      <c r="B277" s="52"/>
      <c r="C277" s="53"/>
      <c r="D277" s="53"/>
      <c r="E277" s="9"/>
      <c r="F277" s="9"/>
      <c r="G277" s="9" t="s">
        <v>6</v>
      </c>
      <c r="H277" s="15">
        <f>ROUNDUP(H276,1)</f>
        <v>5.1999999999999993</v>
      </c>
      <c r="I277" s="52" t="s">
        <v>15</v>
      </c>
    </row>
    <row r="278" spans="1:21" ht="126" x14ac:dyDescent="0.25">
      <c r="A278" s="53">
        <v>49</v>
      </c>
      <c r="B278" s="51" t="s">
        <v>246</v>
      </c>
      <c r="C278" s="53"/>
      <c r="D278" s="53"/>
      <c r="E278" s="9"/>
      <c r="F278" s="9"/>
      <c r="G278" s="9"/>
      <c r="H278" s="15"/>
      <c r="I278" s="52"/>
    </row>
    <row r="279" spans="1:21" ht="15.75" x14ac:dyDescent="0.25">
      <c r="A279" s="53"/>
      <c r="B279" s="51" t="s">
        <v>777</v>
      </c>
      <c r="C279" s="53">
        <v>1</v>
      </c>
      <c r="D279" s="53">
        <v>1</v>
      </c>
      <c r="E279" s="9">
        <v>1</v>
      </c>
      <c r="F279" s="9"/>
      <c r="G279" s="9"/>
      <c r="H279" s="15">
        <f>ROUND(PRODUCT(C279:G279),2)</f>
        <v>1</v>
      </c>
      <c r="I279" s="52" t="s">
        <v>0</v>
      </c>
    </row>
    <row r="280" spans="1:21" ht="15.75" x14ac:dyDescent="0.25">
      <c r="A280" s="53"/>
      <c r="B280" s="51"/>
      <c r="C280" s="53"/>
      <c r="D280" s="53"/>
      <c r="E280" s="9"/>
      <c r="F280" s="9"/>
      <c r="G280" s="9"/>
      <c r="H280" s="15"/>
      <c r="I280" s="52"/>
    </row>
    <row r="281" spans="1:21" s="13" customFormat="1" ht="63" x14ac:dyDescent="0.25">
      <c r="A281" s="50">
        <v>50</v>
      </c>
      <c r="B281" s="13" t="s">
        <v>779</v>
      </c>
      <c r="C281" s="50"/>
      <c r="D281" s="50"/>
      <c r="E281" s="50"/>
      <c r="F281" s="50"/>
      <c r="G281" s="50"/>
      <c r="H281" s="50"/>
      <c r="J281" s="18"/>
      <c r="K281" s="18"/>
      <c r="L281" s="18"/>
      <c r="M281" s="18"/>
      <c r="N281" s="18"/>
      <c r="O281" s="18"/>
      <c r="P281" s="18"/>
      <c r="Q281" s="18"/>
      <c r="R281" s="18"/>
      <c r="S281" s="18"/>
      <c r="T281" s="19"/>
    </row>
    <row r="282" spans="1:21" ht="32.25" customHeight="1" x14ac:dyDescent="0.25">
      <c r="A282" s="53"/>
      <c r="B282" s="52" t="s">
        <v>752</v>
      </c>
      <c r="C282" s="53">
        <v>1</v>
      </c>
      <c r="D282" s="53">
        <v>1</v>
      </c>
      <c r="E282" s="9" t="s">
        <v>22</v>
      </c>
      <c r="F282" s="9" t="s">
        <v>22</v>
      </c>
      <c r="G282" s="9" t="s">
        <v>22</v>
      </c>
      <c r="H282" s="15">
        <f>ROUND(PRODUCT(C282:G282),2)</f>
        <v>1</v>
      </c>
      <c r="I282" s="52"/>
    </row>
    <row r="283" spans="1:21" ht="32.25" customHeight="1" x14ac:dyDescent="0.25">
      <c r="A283" s="53"/>
      <c r="B283" s="52"/>
      <c r="C283" s="53"/>
      <c r="D283" s="53"/>
      <c r="E283" s="9"/>
      <c r="F283" s="9"/>
      <c r="G283" s="9"/>
      <c r="H283" s="15">
        <f>SUM(H282:H282)</f>
        <v>1</v>
      </c>
      <c r="I283" s="52" t="s">
        <v>54</v>
      </c>
    </row>
    <row r="284" spans="1:21" s="13" customFormat="1" ht="78.75" x14ac:dyDescent="0.25">
      <c r="A284" s="50">
        <v>51</v>
      </c>
      <c r="B284" s="13" t="s">
        <v>223</v>
      </c>
      <c r="C284" s="50"/>
      <c r="D284" s="50"/>
      <c r="E284" s="50"/>
      <c r="F284" s="50"/>
      <c r="G284" s="50"/>
      <c r="H284" s="50"/>
      <c r="J284" s="18"/>
      <c r="K284" s="18"/>
      <c r="L284" s="18"/>
      <c r="M284" s="18"/>
      <c r="N284" s="18"/>
      <c r="O284" s="18"/>
      <c r="P284" s="18"/>
      <c r="Q284" s="18"/>
      <c r="R284" s="18"/>
      <c r="S284" s="18"/>
      <c r="T284" s="19"/>
    </row>
    <row r="285" spans="1:21" ht="32.25" customHeight="1" x14ac:dyDescent="0.25">
      <c r="A285" s="53"/>
      <c r="B285" s="52" t="s">
        <v>780</v>
      </c>
      <c r="C285" s="53">
        <v>2</v>
      </c>
      <c r="D285" s="53">
        <v>1</v>
      </c>
      <c r="E285" s="9"/>
      <c r="F285" s="9" t="s">
        <v>22</v>
      </c>
      <c r="G285" s="9" t="s">
        <v>22</v>
      </c>
      <c r="H285" s="15">
        <f>ROUND(PRODUCT(C285:G285),2)</f>
        <v>2</v>
      </c>
      <c r="I285" s="52"/>
    </row>
    <row r="286" spans="1:21" s="27" customFormat="1" ht="18" customHeight="1" x14ac:dyDescent="0.25">
      <c r="A286" s="22"/>
      <c r="B286" s="28"/>
      <c r="C286" s="22"/>
      <c r="D286" s="22"/>
      <c r="E286" s="22"/>
      <c r="F286" s="22"/>
      <c r="G286" s="22"/>
      <c r="H286" s="24"/>
      <c r="I286" s="25" t="s">
        <v>54</v>
      </c>
      <c r="J286" s="26"/>
      <c r="K286" s="26"/>
      <c r="L286" s="26"/>
      <c r="M286" s="26"/>
      <c r="N286" s="26"/>
      <c r="O286" s="26"/>
      <c r="P286" s="26"/>
      <c r="Q286" s="26"/>
      <c r="R286" s="26"/>
      <c r="S286" s="26"/>
      <c r="T286" s="26"/>
      <c r="U286" s="26"/>
    </row>
    <row r="287" spans="1:21" s="13" customFormat="1" ht="31.5" x14ac:dyDescent="0.25">
      <c r="A287" s="50">
        <v>52</v>
      </c>
      <c r="B287" s="13" t="s">
        <v>224</v>
      </c>
      <c r="C287" s="50"/>
      <c r="D287" s="50"/>
      <c r="E287" s="50"/>
      <c r="F287" s="50"/>
      <c r="G287" s="50"/>
      <c r="H287" s="50"/>
      <c r="J287" s="18"/>
      <c r="K287" s="18"/>
      <c r="L287" s="18"/>
      <c r="M287" s="18"/>
      <c r="N287" s="18"/>
      <c r="O287" s="18"/>
      <c r="P287" s="18"/>
      <c r="Q287" s="18"/>
      <c r="R287" s="18"/>
      <c r="S287" s="18"/>
      <c r="T287" s="19"/>
    </row>
    <row r="288" spans="1:21" ht="24.75" customHeight="1" x14ac:dyDescent="0.25">
      <c r="A288" s="53"/>
      <c r="B288" s="52" t="s">
        <v>752</v>
      </c>
      <c r="C288" s="53">
        <v>1</v>
      </c>
      <c r="D288" s="53">
        <v>2</v>
      </c>
      <c r="E288" s="9" t="s">
        <v>22</v>
      </c>
      <c r="F288" s="9" t="s">
        <v>22</v>
      </c>
      <c r="G288" s="9" t="s">
        <v>22</v>
      </c>
      <c r="H288" s="15">
        <f>ROUND(PRODUCT(C288:G288),2)</f>
        <v>2</v>
      </c>
      <c r="I288" s="52"/>
    </row>
    <row r="289" spans="1:21" ht="24.75" customHeight="1" x14ac:dyDescent="0.25">
      <c r="A289" s="53"/>
      <c r="B289" s="52"/>
      <c r="C289" s="53"/>
      <c r="D289" s="53"/>
      <c r="E289" s="9"/>
      <c r="F289" s="9"/>
      <c r="G289" s="9"/>
      <c r="H289" s="15">
        <f>SUM(H288:H288)</f>
        <v>2</v>
      </c>
      <c r="I289" s="52" t="s">
        <v>54</v>
      </c>
    </row>
    <row r="290" spans="1:21" ht="63" x14ac:dyDescent="0.25">
      <c r="A290" s="53">
        <v>53</v>
      </c>
      <c r="B290" s="51" t="s">
        <v>781</v>
      </c>
      <c r="C290" s="53"/>
      <c r="D290" s="53"/>
      <c r="E290" s="9"/>
      <c r="F290" s="9"/>
      <c r="G290" s="9"/>
      <c r="H290" s="15"/>
      <c r="I290" s="52"/>
    </row>
    <row r="291" spans="1:21" ht="25.5" customHeight="1" x14ac:dyDescent="0.25">
      <c r="A291" s="53"/>
      <c r="B291" s="52" t="s">
        <v>782</v>
      </c>
      <c r="C291" s="53">
        <v>1</v>
      </c>
      <c r="D291" s="53">
        <v>2</v>
      </c>
      <c r="E291" s="9"/>
      <c r="F291" s="9"/>
      <c r="G291" s="9"/>
      <c r="H291" s="15">
        <f>ROUND(PRODUCT(C291:G291),2)</f>
        <v>2</v>
      </c>
      <c r="I291" s="52" t="s">
        <v>0</v>
      </c>
    </row>
    <row r="292" spans="1:21" ht="23.25" customHeight="1" x14ac:dyDescent="0.25">
      <c r="A292" s="53"/>
      <c r="B292" s="52"/>
      <c r="C292" s="53"/>
      <c r="D292" s="53"/>
      <c r="E292" s="9"/>
      <c r="F292" s="9"/>
      <c r="G292" s="9"/>
      <c r="H292" s="15"/>
      <c r="I292" s="52"/>
    </row>
    <row r="293" spans="1:21" ht="47.25" x14ac:dyDescent="0.25">
      <c r="A293" s="53">
        <v>54</v>
      </c>
      <c r="B293" s="51" t="s">
        <v>671</v>
      </c>
      <c r="C293" s="53"/>
      <c r="D293" s="53"/>
      <c r="E293" s="9"/>
      <c r="F293" s="9"/>
      <c r="G293" s="9"/>
      <c r="H293" s="15"/>
      <c r="I293" s="52"/>
    </row>
    <row r="294" spans="1:21" ht="24.75" customHeight="1" x14ac:dyDescent="0.25">
      <c r="A294" s="53"/>
      <c r="B294" s="52" t="s">
        <v>672</v>
      </c>
      <c r="C294" s="53">
        <v>1</v>
      </c>
      <c r="D294" s="53">
        <v>6</v>
      </c>
      <c r="E294" s="9"/>
      <c r="F294" s="9"/>
      <c r="G294" s="9"/>
      <c r="H294" s="15">
        <f>ROUND(PRODUCT(C294:G294),2)</f>
        <v>6</v>
      </c>
      <c r="I294" s="52" t="s">
        <v>190</v>
      </c>
    </row>
    <row r="295" spans="1:21" s="13" customFormat="1" ht="126" x14ac:dyDescent="0.25">
      <c r="A295" s="7">
        <v>55</v>
      </c>
      <c r="B295" s="13" t="s">
        <v>674</v>
      </c>
      <c r="C295" s="7"/>
      <c r="D295" s="7"/>
      <c r="E295" s="7"/>
      <c r="F295" s="7"/>
      <c r="G295" s="7"/>
      <c r="H295" s="7"/>
      <c r="J295" s="18"/>
      <c r="K295" s="18"/>
      <c r="L295" s="18"/>
      <c r="M295" s="18"/>
      <c r="N295" s="18"/>
      <c r="O295" s="18"/>
      <c r="P295" s="18"/>
      <c r="Q295" s="18"/>
      <c r="R295" s="18"/>
      <c r="S295" s="18"/>
      <c r="T295" s="19"/>
    </row>
    <row r="296" spans="1:21" ht="18" customHeight="1" x14ac:dyDescent="0.25">
      <c r="A296" s="8"/>
      <c r="B296" s="52" t="s">
        <v>675</v>
      </c>
      <c r="C296" s="8">
        <v>1</v>
      </c>
      <c r="D296" s="8">
        <v>1</v>
      </c>
      <c r="E296" s="9">
        <v>6.3</v>
      </c>
      <c r="F296" s="9">
        <v>6.5</v>
      </c>
      <c r="G296" s="9"/>
      <c r="H296" s="15">
        <f>ROUND(PRODUCT(C296:G296),2)</f>
        <v>40.950000000000003</v>
      </c>
    </row>
    <row r="297" spans="1:21" ht="18" customHeight="1" x14ac:dyDescent="0.25">
      <c r="A297" s="8"/>
      <c r="B297" s="16"/>
      <c r="C297" s="8"/>
      <c r="D297" s="8"/>
      <c r="E297" s="9"/>
      <c r="F297" s="9"/>
      <c r="G297" s="9"/>
      <c r="H297" s="24">
        <f>ROUNDUP(H296,1)</f>
        <v>41</v>
      </c>
      <c r="I297" s="52" t="s">
        <v>15</v>
      </c>
    </row>
    <row r="298" spans="1:21" s="13" customFormat="1" ht="18" customHeight="1" x14ac:dyDescent="0.25">
      <c r="A298" s="7">
        <v>56</v>
      </c>
      <c r="B298" s="13" t="s">
        <v>783</v>
      </c>
      <c r="C298" s="7"/>
      <c r="D298" s="7"/>
      <c r="E298" s="7"/>
      <c r="F298" s="7"/>
      <c r="G298" s="7"/>
      <c r="H298" s="7"/>
      <c r="J298" s="18"/>
      <c r="K298" s="18"/>
      <c r="L298" s="18"/>
      <c r="M298" s="18"/>
      <c r="N298" s="18"/>
      <c r="O298" s="18"/>
      <c r="P298" s="18"/>
      <c r="Q298" s="18"/>
      <c r="R298" s="18"/>
      <c r="S298" s="18"/>
      <c r="T298" s="19"/>
    </row>
    <row r="299" spans="1:21" ht="18" customHeight="1" x14ac:dyDescent="0.25">
      <c r="A299" s="8"/>
      <c r="B299" s="52" t="s">
        <v>677</v>
      </c>
      <c r="C299" s="8">
        <v>1</v>
      </c>
      <c r="D299" s="8">
        <v>2</v>
      </c>
      <c r="E299" s="9">
        <v>16.57</v>
      </c>
      <c r="F299" s="9"/>
      <c r="G299" s="9">
        <v>2.7</v>
      </c>
      <c r="H299" s="15">
        <f t="shared" ref="H299:H312" si="6">ROUND(PRODUCT(C299:G299),2)</f>
        <v>89.48</v>
      </c>
      <c r="I299" s="16"/>
    </row>
    <row r="300" spans="1:21" ht="18" customHeight="1" x14ac:dyDescent="0.25">
      <c r="A300" s="53"/>
      <c r="B300" s="52" t="s">
        <v>679</v>
      </c>
      <c r="C300" s="53">
        <v>-1</v>
      </c>
      <c r="D300" s="53">
        <v>2</v>
      </c>
      <c r="E300" s="9">
        <v>0.9</v>
      </c>
      <c r="F300" s="9"/>
      <c r="G300" s="9">
        <v>2.1</v>
      </c>
      <c r="H300" s="15">
        <f t="shared" si="6"/>
        <v>-3.78</v>
      </c>
      <c r="I300" s="52"/>
    </row>
    <row r="301" spans="1:21" ht="18" customHeight="1" x14ac:dyDescent="0.25">
      <c r="A301" s="53"/>
      <c r="B301" s="52" t="s">
        <v>678</v>
      </c>
      <c r="C301" s="53">
        <v>1</v>
      </c>
      <c r="D301" s="53">
        <v>2</v>
      </c>
      <c r="E301" s="9">
        <v>5.0999999999999996</v>
      </c>
      <c r="F301" s="9">
        <v>0.23</v>
      </c>
      <c r="G301" s="9"/>
      <c r="H301" s="15">
        <f t="shared" si="6"/>
        <v>2.35</v>
      </c>
      <c r="I301" s="52"/>
    </row>
    <row r="302" spans="1:21" s="27" customFormat="1" ht="18" customHeight="1" x14ac:dyDescent="0.25">
      <c r="A302" s="22"/>
      <c r="B302" s="23" t="s">
        <v>676</v>
      </c>
      <c r="C302" s="22">
        <v>-1</v>
      </c>
      <c r="D302" s="22">
        <v>5</v>
      </c>
      <c r="E302" s="24">
        <v>0.9</v>
      </c>
      <c r="F302" s="24"/>
      <c r="G302" s="24">
        <v>1.3</v>
      </c>
      <c r="H302" s="15">
        <f t="shared" si="6"/>
        <v>-5.85</v>
      </c>
      <c r="I302" s="25"/>
      <c r="J302" s="26"/>
      <c r="K302" s="26"/>
      <c r="L302" s="26"/>
      <c r="M302" s="26"/>
      <c r="N302" s="26"/>
      <c r="O302" s="26"/>
      <c r="P302" s="26"/>
      <c r="Q302" s="26"/>
      <c r="R302" s="26"/>
      <c r="S302" s="26"/>
      <c r="T302" s="26"/>
      <c r="U302" s="26"/>
    </row>
    <row r="303" spans="1:21" s="13" customFormat="1" ht="18" customHeight="1" x14ac:dyDescent="0.25">
      <c r="A303" s="7"/>
      <c r="B303" s="13" t="s">
        <v>678</v>
      </c>
      <c r="C303" s="7">
        <v>1</v>
      </c>
      <c r="D303" s="7">
        <v>5</v>
      </c>
      <c r="E303" s="21">
        <v>4.4000000000000004</v>
      </c>
      <c r="F303" s="7">
        <v>0.23</v>
      </c>
      <c r="G303" s="7"/>
      <c r="H303" s="15">
        <f t="shared" si="6"/>
        <v>5.0599999999999996</v>
      </c>
      <c r="J303" s="18"/>
      <c r="K303" s="18"/>
      <c r="L303" s="18"/>
      <c r="M303" s="18"/>
      <c r="N303" s="18"/>
      <c r="O303" s="18"/>
      <c r="P303" s="18"/>
      <c r="Q303" s="18"/>
      <c r="R303" s="18"/>
      <c r="S303" s="18"/>
      <c r="T303" s="19"/>
    </row>
    <row r="304" spans="1:21" ht="18" customHeight="1" x14ac:dyDescent="0.25">
      <c r="A304" s="8"/>
      <c r="B304" s="52" t="s">
        <v>680</v>
      </c>
      <c r="C304" s="8">
        <v>-1</v>
      </c>
      <c r="D304" s="8">
        <v>2</v>
      </c>
      <c r="E304" s="9">
        <v>0.6</v>
      </c>
      <c r="F304" s="9"/>
      <c r="G304" s="9">
        <v>0.9</v>
      </c>
      <c r="H304" s="15">
        <f t="shared" si="6"/>
        <v>-1.08</v>
      </c>
      <c r="I304" s="16"/>
    </row>
    <row r="305" spans="1:21" ht="18" customHeight="1" x14ac:dyDescent="0.25">
      <c r="A305" s="8"/>
      <c r="B305" s="52" t="s">
        <v>678</v>
      </c>
      <c r="C305" s="8">
        <v>1</v>
      </c>
      <c r="D305" s="8">
        <v>2</v>
      </c>
      <c r="E305" s="9">
        <v>3</v>
      </c>
      <c r="F305" s="9">
        <v>0.23</v>
      </c>
      <c r="G305" s="9"/>
      <c r="H305" s="15">
        <f t="shared" si="6"/>
        <v>1.38</v>
      </c>
      <c r="I305" s="16"/>
    </row>
    <row r="306" spans="1:21" ht="18" customHeight="1" x14ac:dyDescent="0.25">
      <c r="A306" s="53"/>
      <c r="B306" s="52" t="s">
        <v>683</v>
      </c>
      <c r="C306" s="53">
        <v>-1</v>
      </c>
      <c r="D306" s="53">
        <v>2</v>
      </c>
      <c r="E306" s="9">
        <v>0.75</v>
      </c>
      <c r="F306" s="9"/>
      <c r="G306" s="9">
        <v>2.1</v>
      </c>
      <c r="H306" s="15">
        <f t="shared" si="6"/>
        <v>-3.15</v>
      </c>
      <c r="I306" s="52"/>
    </row>
    <row r="307" spans="1:21" ht="18" customHeight="1" x14ac:dyDescent="0.25">
      <c r="A307" s="8"/>
      <c r="B307" s="51" t="s">
        <v>681</v>
      </c>
      <c r="C307" s="8">
        <v>1</v>
      </c>
      <c r="D307" s="8">
        <v>1</v>
      </c>
      <c r="E307" s="9">
        <v>8.0399999999999991</v>
      </c>
      <c r="F307" s="9"/>
      <c r="G307" s="9">
        <v>2.7</v>
      </c>
      <c r="H307" s="15">
        <f t="shared" si="6"/>
        <v>21.71</v>
      </c>
      <c r="I307" s="16"/>
    </row>
    <row r="308" spans="1:21" ht="18" customHeight="1" x14ac:dyDescent="0.25">
      <c r="A308" s="8"/>
      <c r="B308" s="52" t="s">
        <v>682</v>
      </c>
      <c r="C308" s="8">
        <v>-1</v>
      </c>
      <c r="D308" s="8">
        <v>1</v>
      </c>
      <c r="E308" s="9">
        <v>1.5</v>
      </c>
      <c r="F308" s="9"/>
      <c r="G308" s="9">
        <v>2.1</v>
      </c>
      <c r="H308" s="15">
        <f t="shared" si="6"/>
        <v>-3.15</v>
      </c>
      <c r="I308" s="16"/>
    </row>
    <row r="309" spans="1:21" ht="18" customHeight="1" x14ac:dyDescent="0.25">
      <c r="A309" s="8"/>
      <c r="B309" s="52" t="s">
        <v>678</v>
      </c>
      <c r="C309" s="8">
        <v>1</v>
      </c>
      <c r="D309" s="8">
        <v>2</v>
      </c>
      <c r="E309" s="9">
        <v>5.7</v>
      </c>
      <c r="F309" s="9">
        <v>0.23</v>
      </c>
      <c r="G309" s="9"/>
      <c r="H309" s="15">
        <f t="shared" si="6"/>
        <v>2.62</v>
      </c>
      <c r="I309" s="16"/>
    </row>
    <row r="310" spans="1:21" ht="18" customHeight="1" x14ac:dyDescent="0.25">
      <c r="A310" s="8"/>
      <c r="B310" s="51" t="s">
        <v>684</v>
      </c>
      <c r="C310" s="8">
        <v>1</v>
      </c>
      <c r="D310" s="8">
        <v>1</v>
      </c>
      <c r="E310" s="9">
        <v>19.3</v>
      </c>
      <c r="F310" s="9"/>
      <c r="G310" s="9">
        <v>2.7</v>
      </c>
      <c r="H310" s="15">
        <f t="shared" si="6"/>
        <v>52.11</v>
      </c>
      <c r="I310" s="16"/>
    </row>
    <row r="311" spans="1:21" s="27" customFormat="1" ht="18" customHeight="1" x14ac:dyDescent="0.25">
      <c r="A311" s="22"/>
      <c r="B311" s="23" t="s">
        <v>676</v>
      </c>
      <c r="C311" s="22">
        <v>-1</v>
      </c>
      <c r="D311" s="22">
        <v>1</v>
      </c>
      <c r="E311" s="24">
        <v>0.9</v>
      </c>
      <c r="F311" s="24"/>
      <c r="G311" s="24">
        <v>1.3</v>
      </c>
      <c r="H311" s="15">
        <f t="shared" si="6"/>
        <v>-1.17</v>
      </c>
      <c r="I311" s="25"/>
      <c r="J311" s="26"/>
      <c r="K311" s="26"/>
      <c r="L311" s="26"/>
      <c r="M311" s="26"/>
      <c r="N311" s="26"/>
      <c r="O311" s="26"/>
      <c r="P311" s="26"/>
      <c r="Q311" s="26"/>
      <c r="R311" s="26"/>
      <c r="S311" s="26"/>
      <c r="T311" s="26"/>
      <c r="U311" s="26"/>
    </row>
    <row r="312" spans="1:21" s="13" customFormat="1" ht="18" customHeight="1" x14ac:dyDescent="0.25">
      <c r="A312" s="50"/>
      <c r="B312" s="13" t="s">
        <v>678</v>
      </c>
      <c r="C312" s="50">
        <v>1</v>
      </c>
      <c r="D312" s="50">
        <v>1</v>
      </c>
      <c r="E312" s="21">
        <v>4.4000000000000004</v>
      </c>
      <c r="F312" s="50">
        <v>0.23</v>
      </c>
      <c r="G312" s="50"/>
      <c r="H312" s="15">
        <f t="shared" si="6"/>
        <v>1.01</v>
      </c>
      <c r="J312" s="18"/>
      <c r="K312" s="18"/>
      <c r="L312" s="18"/>
      <c r="M312" s="18"/>
      <c r="N312" s="18"/>
      <c r="O312" s="18"/>
      <c r="P312" s="18"/>
      <c r="Q312" s="18"/>
      <c r="R312" s="18"/>
      <c r="S312" s="18"/>
      <c r="T312" s="19"/>
    </row>
    <row r="313" spans="1:21" ht="18" customHeight="1" x14ac:dyDescent="0.25">
      <c r="A313" s="8"/>
      <c r="B313" s="55" t="s">
        <v>685</v>
      </c>
      <c r="C313" s="8"/>
      <c r="D313" s="8"/>
      <c r="E313" s="9"/>
      <c r="F313" s="9"/>
      <c r="G313" s="9"/>
      <c r="H313" s="15"/>
      <c r="I313" s="16"/>
    </row>
    <row r="314" spans="1:21" ht="18" customHeight="1" x14ac:dyDescent="0.25">
      <c r="A314" s="53"/>
      <c r="B314" s="52" t="s">
        <v>686</v>
      </c>
      <c r="C314" s="53">
        <v>1</v>
      </c>
      <c r="D314" s="53">
        <v>2</v>
      </c>
      <c r="E314" s="9">
        <v>16.57</v>
      </c>
      <c r="F314" s="9"/>
      <c r="G314" s="9">
        <v>2.7</v>
      </c>
      <c r="H314" s="15">
        <f t="shared" ref="H314:H321" si="7">ROUND(PRODUCT(C314:G314),2)</f>
        <v>89.48</v>
      </c>
      <c r="I314" s="52"/>
    </row>
    <row r="315" spans="1:21" ht="18" customHeight="1" x14ac:dyDescent="0.25">
      <c r="A315" s="53"/>
      <c r="B315" s="52" t="s">
        <v>679</v>
      </c>
      <c r="C315" s="53">
        <v>-1</v>
      </c>
      <c r="D315" s="53">
        <v>2</v>
      </c>
      <c r="E315" s="9">
        <v>0.9</v>
      </c>
      <c r="F315" s="9"/>
      <c r="G315" s="9">
        <v>2.1</v>
      </c>
      <c r="H315" s="15">
        <f t="shared" si="7"/>
        <v>-3.78</v>
      </c>
      <c r="I315" s="52"/>
    </row>
    <row r="316" spans="1:21" ht="18" customHeight="1" x14ac:dyDescent="0.25">
      <c r="A316" s="53"/>
      <c r="B316" s="52" t="s">
        <v>678</v>
      </c>
      <c r="C316" s="53">
        <v>1</v>
      </c>
      <c r="D316" s="53">
        <v>2</v>
      </c>
      <c r="E316" s="9">
        <v>5.0999999999999996</v>
      </c>
      <c r="F316" s="9">
        <v>0.23</v>
      </c>
      <c r="G316" s="9"/>
      <c r="H316" s="15">
        <f t="shared" si="7"/>
        <v>2.35</v>
      </c>
      <c r="I316" s="52"/>
    </row>
    <row r="317" spans="1:21" ht="18" customHeight="1" x14ac:dyDescent="0.25">
      <c r="A317" s="53"/>
      <c r="B317" s="52" t="s">
        <v>680</v>
      </c>
      <c r="C317" s="53">
        <v>-1</v>
      </c>
      <c r="D317" s="53">
        <v>2</v>
      </c>
      <c r="E317" s="9">
        <v>0.6</v>
      </c>
      <c r="F317" s="9"/>
      <c r="G317" s="9">
        <v>0.9</v>
      </c>
      <c r="H317" s="15">
        <f t="shared" si="7"/>
        <v>-1.08</v>
      </c>
      <c r="I317" s="52"/>
    </row>
    <row r="318" spans="1:21" ht="18" customHeight="1" x14ac:dyDescent="0.25">
      <c r="A318" s="53"/>
      <c r="B318" s="52" t="s">
        <v>678</v>
      </c>
      <c r="C318" s="53">
        <v>1</v>
      </c>
      <c r="D318" s="53">
        <v>2</v>
      </c>
      <c r="E318" s="9">
        <v>3</v>
      </c>
      <c r="F318" s="9">
        <v>0.23</v>
      </c>
      <c r="G318" s="9"/>
      <c r="H318" s="15">
        <f t="shared" si="7"/>
        <v>1.38</v>
      </c>
      <c r="I318" s="52"/>
    </row>
    <row r="319" spans="1:21" ht="18" customHeight="1" x14ac:dyDescent="0.25">
      <c r="A319" s="53"/>
      <c r="B319" s="52" t="s">
        <v>683</v>
      </c>
      <c r="C319" s="53">
        <v>-1</v>
      </c>
      <c r="D319" s="53">
        <v>2</v>
      </c>
      <c r="E319" s="9">
        <v>0.75</v>
      </c>
      <c r="F319" s="9"/>
      <c r="G319" s="9">
        <v>2.1</v>
      </c>
      <c r="H319" s="15">
        <f t="shared" si="7"/>
        <v>-3.15</v>
      </c>
      <c r="I319" s="52"/>
    </row>
    <row r="320" spans="1:21" ht="18" customHeight="1" x14ac:dyDescent="0.25">
      <c r="A320" s="53"/>
      <c r="B320" s="52" t="s">
        <v>687</v>
      </c>
      <c r="C320" s="53">
        <v>1</v>
      </c>
      <c r="D320" s="53">
        <v>2</v>
      </c>
      <c r="E320" s="9">
        <v>2.7</v>
      </c>
      <c r="F320" s="9"/>
      <c r="G320" s="9">
        <v>1</v>
      </c>
      <c r="H320" s="15">
        <f t="shared" si="7"/>
        <v>5.4</v>
      </c>
      <c r="I320" s="52"/>
    </row>
    <row r="321" spans="1:9" ht="18" customHeight="1" x14ac:dyDescent="0.25">
      <c r="A321" s="53"/>
      <c r="B321" s="52" t="s">
        <v>679</v>
      </c>
      <c r="C321" s="53">
        <v>-1</v>
      </c>
      <c r="D321" s="53">
        <v>2</v>
      </c>
      <c r="E321" s="9">
        <v>0.9</v>
      </c>
      <c r="F321" s="9"/>
      <c r="G321" s="9">
        <v>1</v>
      </c>
      <c r="H321" s="15">
        <f t="shared" si="7"/>
        <v>-1.8</v>
      </c>
      <c r="I321" s="52"/>
    </row>
    <row r="322" spans="1:9" ht="18" customHeight="1" x14ac:dyDescent="0.25">
      <c r="A322" s="8"/>
      <c r="B322" s="52"/>
      <c r="C322" s="8"/>
      <c r="D322" s="8"/>
      <c r="E322" s="9"/>
      <c r="F322" s="9"/>
      <c r="G322" s="9"/>
      <c r="H322" s="54">
        <f>SUM(H299:H321)</f>
        <v>246.33999999999995</v>
      </c>
      <c r="I322" s="16"/>
    </row>
    <row r="323" spans="1:9" ht="18" customHeight="1" x14ac:dyDescent="0.25">
      <c r="A323" s="8"/>
      <c r="B323" s="16"/>
      <c r="C323" s="8"/>
      <c r="D323" s="8"/>
      <c r="E323" s="9"/>
      <c r="F323" s="9"/>
      <c r="G323" s="56" t="s">
        <v>6</v>
      </c>
      <c r="H323" s="54">
        <f>ROUNDUP(H322,1)</f>
        <v>246.4</v>
      </c>
      <c r="I323" s="16"/>
    </row>
    <row r="324" spans="1:9" ht="18" customHeight="1" x14ac:dyDescent="0.25">
      <c r="A324" s="53"/>
      <c r="B324" s="52"/>
      <c r="C324" s="53"/>
      <c r="D324" s="53"/>
      <c r="E324" s="9"/>
      <c r="F324" s="9"/>
      <c r="G324" s="56"/>
      <c r="H324" s="54"/>
      <c r="I324" s="52"/>
    </row>
    <row r="325" spans="1:9" ht="18" customHeight="1" x14ac:dyDescent="0.25">
      <c r="A325" s="53">
        <v>57</v>
      </c>
      <c r="B325" s="52" t="s">
        <v>784</v>
      </c>
      <c r="C325" s="53"/>
      <c r="D325" s="53"/>
      <c r="E325" s="9"/>
      <c r="F325" s="9"/>
      <c r="G325" s="56"/>
      <c r="H325" s="54"/>
      <c r="I325" s="52"/>
    </row>
    <row r="326" spans="1:9" ht="18" customHeight="1" x14ac:dyDescent="0.25">
      <c r="A326" s="53"/>
      <c r="B326" s="52" t="s">
        <v>689</v>
      </c>
      <c r="C326" s="53">
        <v>1</v>
      </c>
      <c r="D326" s="53">
        <v>1</v>
      </c>
      <c r="E326" s="9">
        <v>39.700000000000003</v>
      </c>
      <c r="F326" s="9"/>
      <c r="G326" s="9">
        <v>7.7</v>
      </c>
      <c r="H326" s="15">
        <f t="shared" ref="H326:H333" si="8">ROUND(PRODUCT(C326:G326),2)</f>
        <v>305.69</v>
      </c>
      <c r="I326" s="52"/>
    </row>
    <row r="327" spans="1:9" ht="18" customHeight="1" x14ac:dyDescent="0.25">
      <c r="A327" s="53"/>
      <c r="B327" s="52" t="s">
        <v>679</v>
      </c>
      <c r="C327" s="53">
        <v>-1</v>
      </c>
      <c r="D327" s="53">
        <v>1</v>
      </c>
      <c r="E327" s="9">
        <v>1.8</v>
      </c>
      <c r="F327" s="9"/>
      <c r="G327" s="9">
        <v>2.1</v>
      </c>
      <c r="H327" s="15">
        <f t="shared" si="8"/>
        <v>-3.78</v>
      </c>
      <c r="I327" s="52"/>
    </row>
    <row r="328" spans="1:9" ht="18" customHeight="1" x14ac:dyDescent="0.25">
      <c r="A328" s="53"/>
      <c r="B328" s="52" t="s">
        <v>678</v>
      </c>
      <c r="C328" s="53">
        <v>1</v>
      </c>
      <c r="D328" s="53">
        <v>1</v>
      </c>
      <c r="E328" s="9">
        <v>6</v>
      </c>
      <c r="F328" s="9">
        <v>0.23</v>
      </c>
      <c r="G328" s="56"/>
      <c r="H328" s="15">
        <f t="shared" si="8"/>
        <v>1.38</v>
      </c>
      <c r="I328" s="52"/>
    </row>
    <row r="329" spans="1:9" ht="18" customHeight="1" x14ac:dyDescent="0.25">
      <c r="A329" s="53"/>
      <c r="B329" s="52" t="s">
        <v>676</v>
      </c>
      <c r="C329" s="53">
        <v>-1</v>
      </c>
      <c r="D329" s="53">
        <v>6</v>
      </c>
      <c r="E329" s="9">
        <v>0.9</v>
      </c>
      <c r="F329" s="9"/>
      <c r="G329" s="9">
        <v>1.3</v>
      </c>
      <c r="H329" s="15">
        <f t="shared" si="8"/>
        <v>-7.02</v>
      </c>
      <c r="I329" s="52"/>
    </row>
    <row r="330" spans="1:9" ht="18" customHeight="1" x14ac:dyDescent="0.25">
      <c r="A330" s="53"/>
      <c r="B330" s="52" t="s">
        <v>678</v>
      </c>
      <c r="C330" s="53">
        <v>1</v>
      </c>
      <c r="D330" s="53">
        <v>6</v>
      </c>
      <c r="E330" s="9">
        <v>4.4000000000000004</v>
      </c>
      <c r="F330" s="9">
        <v>0.23</v>
      </c>
      <c r="G330" s="56"/>
      <c r="H330" s="15">
        <f t="shared" si="8"/>
        <v>6.07</v>
      </c>
      <c r="I330" s="52"/>
    </row>
    <row r="331" spans="1:9" ht="18" customHeight="1" x14ac:dyDescent="0.25">
      <c r="A331" s="53"/>
      <c r="B331" s="52" t="s">
        <v>680</v>
      </c>
      <c r="C331" s="53">
        <v>-1</v>
      </c>
      <c r="D331" s="53">
        <v>2</v>
      </c>
      <c r="E331" s="9">
        <v>0.6</v>
      </c>
      <c r="F331" s="9"/>
      <c r="G331" s="9">
        <v>0.9</v>
      </c>
      <c r="H331" s="15">
        <f t="shared" si="8"/>
        <v>-1.08</v>
      </c>
      <c r="I331" s="52"/>
    </row>
    <row r="332" spans="1:9" ht="18" customHeight="1" x14ac:dyDescent="0.25">
      <c r="A332" s="53"/>
      <c r="B332" s="52" t="s">
        <v>678</v>
      </c>
      <c r="C332" s="53">
        <v>1</v>
      </c>
      <c r="D332" s="53">
        <v>2</v>
      </c>
      <c r="E332" s="9">
        <v>3</v>
      </c>
      <c r="F332" s="9">
        <v>0.23</v>
      </c>
      <c r="G332" s="9"/>
      <c r="H332" s="15">
        <f t="shared" si="8"/>
        <v>1.38</v>
      </c>
      <c r="I332" s="52"/>
    </row>
    <row r="333" spans="1:9" ht="18" customHeight="1" x14ac:dyDescent="0.25">
      <c r="A333" s="53"/>
      <c r="B333" s="52" t="s">
        <v>690</v>
      </c>
      <c r="C333" s="53">
        <v>1</v>
      </c>
      <c r="D333" s="53">
        <v>1</v>
      </c>
      <c r="E333" s="9">
        <v>38.78</v>
      </c>
      <c r="F333" s="9">
        <v>0.23</v>
      </c>
      <c r="G333" s="56"/>
      <c r="H333" s="15">
        <f t="shared" si="8"/>
        <v>8.92</v>
      </c>
      <c r="I333" s="52"/>
    </row>
    <row r="334" spans="1:9" ht="18" customHeight="1" x14ac:dyDescent="0.25">
      <c r="A334" s="53"/>
      <c r="B334" s="52"/>
      <c r="C334" s="53"/>
      <c r="D334" s="53"/>
      <c r="E334" s="9"/>
      <c r="F334" s="9"/>
      <c r="G334" s="56"/>
      <c r="H334" s="54">
        <f>SUM(H326:H333)</f>
        <v>311.56000000000006</v>
      </c>
      <c r="I334" s="52"/>
    </row>
    <row r="335" spans="1:9" ht="18" customHeight="1" x14ac:dyDescent="0.25">
      <c r="A335" s="53"/>
      <c r="B335" s="52"/>
      <c r="C335" s="53"/>
      <c r="D335" s="53"/>
      <c r="E335" s="9"/>
      <c r="F335" s="9"/>
      <c r="G335" s="56" t="s">
        <v>6</v>
      </c>
      <c r="H335" s="54">
        <f>ROUNDUP(H334,1)</f>
        <v>311.60000000000002</v>
      </c>
      <c r="I335" s="52"/>
    </row>
    <row r="336" spans="1:9" ht="18" customHeight="1" x14ac:dyDescent="0.25">
      <c r="A336" s="53"/>
      <c r="B336" s="52"/>
      <c r="C336" s="53"/>
      <c r="D336" s="53"/>
      <c r="E336" s="9"/>
      <c r="F336" s="9"/>
      <c r="G336" s="56"/>
      <c r="H336" s="54"/>
      <c r="I336" s="52"/>
    </row>
    <row r="337" spans="1:9" ht="21" customHeight="1" x14ac:dyDescent="0.25">
      <c r="A337" s="8">
        <v>58</v>
      </c>
      <c r="B337" s="74" t="s">
        <v>240</v>
      </c>
      <c r="C337" s="74"/>
      <c r="D337" s="74"/>
      <c r="E337" s="74"/>
      <c r="F337" s="74"/>
      <c r="G337" s="74"/>
      <c r="H337" s="74"/>
      <c r="I337" s="8" t="s">
        <v>16</v>
      </c>
    </row>
    <row r="338" spans="1:9" ht="21" customHeight="1" x14ac:dyDescent="0.25">
      <c r="A338" s="8">
        <v>59</v>
      </c>
      <c r="B338" s="74" t="s">
        <v>248</v>
      </c>
      <c r="C338" s="74"/>
      <c r="D338" s="74"/>
      <c r="E338" s="74"/>
      <c r="F338" s="74"/>
      <c r="G338" s="74"/>
      <c r="H338" s="74"/>
      <c r="I338" s="8" t="s">
        <v>16</v>
      </c>
    </row>
    <row r="339" spans="1:9" ht="21" customHeight="1" x14ac:dyDescent="0.25">
      <c r="A339" s="70">
        <v>60</v>
      </c>
      <c r="B339" s="74" t="s">
        <v>242</v>
      </c>
      <c r="C339" s="74"/>
      <c r="D339" s="74"/>
      <c r="E339" s="74"/>
      <c r="F339" s="74"/>
      <c r="G339" s="74"/>
      <c r="H339" s="74"/>
      <c r="I339" s="70" t="s">
        <v>16</v>
      </c>
    </row>
    <row r="340" spans="1:9" ht="21" customHeight="1" x14ac:dyDescent="0.25">
      <c r="A340" s="8">
        <v>61</v>
      </c>
      <c r="B340" s="74" t="s">
        <v>249</v>
      </c>
      <c r="C340" s="74"/>
      <c r="D340" s="74"/>
      <c r="E340" s="74"/>
      <c r="F340" s="74"/>
      <c r="G340" s="74"/>
      <c r="H340" s="74"/>
      <c r="I340" s="8" t="s">
        <v>16</v>
      </c>
    </row>
    <row r="341" spans="1:9" ht="21.95" customHeight="1" x14ac:dyDescent="0.25">
      <c r="F341" s="29"/>
      <c r="G341" s="29"/>
      <c r="H341" s="29"/>
    </row>
    <row r="342" spans="1:9" ht="21.95" customHeight="1" x14ac:dyDescent="0.25">
      <c r="F342" s="29"/>
      <c r="G342" s="29"/>
      <c r="H342" s="29"/>
    </row>
    <row r="343" spans="1:9" ht="21.95" customHeight="1" x14ac:dyDescent="0.25">
      <c r="F343" s="29"/>
      <c r="G343" s="29"/>
      <c r="H343" s="29"/>
    </row>
    <row r="344" spans="1:9" ht="21.95" customHeight="1" x14ac:dyDescent="0.25">
      <c r="F344" s="29"/>
      <c r="G344" s="29"/>
      <c r="H344" s="29"/>
    </row>
    <row r="345" spans="1:9" ht="21.95" customHeight="1" x14ac:dyDescent="0.25">
      <c r="F345" s="29"/>
      <c r="G345" s="29"/>
      <c r="H345" s="29"/>
    </row>
    <row r="346" spans="1:9" ht="21.95" customHeight="1" x14ac:dyDescent="0.25">
      <c r="F346" s="29"/>
      <c r="G346" s="29"/>
      <c r="H346" s="29"/>
    </row>
    <row r="347" spans="1:9" ht="21.95" customHeight="1" x14ac:dyDescent="0.25">
      <c r="B347" s="17"/>
      <c r="C347" s="12"/>
      <c r="D347" s="12"/>
      <c r="E347" s="12"/>
      <c r="F347" s="12"/>
      <c r="G347" s="12"/>
      <c r="H347" s="30"/>
    </row>
    <row r="348" spans="1:9" ht="21.95" customHeight="1" x14ac:dyDescent="0.25">
      <c r="H348" s="29"/>
    </row>
  </sheetData>
  <mergeCells count="18">
    <mergeCell ref="C5:D5"/>
    <mergeCell ref="A1:I1"/>
    <mergeCell ref="A2:I2"/>
    <mergeCell ref="A3:I3"/>
    <mergeCell ref="A4:I4"/>
    <mergeCell ref="B337:H337"/>
    <mergeCell ref="B338:H338"/>
    <mergeCell ref="B340:H340"/>
    <mergeCell ref="B66:I66"/>
    <mergeCell ref="E78:G78"/>
    <mergeCell ref="B164:I164"/>
    <mergeCell ref="B170:I170"/>
    <mergeCell ref="B182:I182"/>
    <mergeCell ref="B232:I232"/>
    <mergeCell ref="B235:I235"/>
    <mergeCell ref="B245:I245"/>
    <mergeCell ref="B248:I248"/>
    <mergeCell ref="B339:H339"/>
  </mergeCells>
  <printOptions horizontalCentered="1"/>
  <pageMargins left="0.75" right="0.25" top="0.75" bottom="0.75" header="0.25" footer="0.25"/>
  <pageSetup paperSize="9" scale="95"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52"/>
  <sheetViews>
    <sheetView view="pageBreakPreview" topLeftCell="A77" zoomScale="85" zoomScaleNormal="100" zoomScaleSheetLayoutView="85" workbookViewId="0">
      <selection activeCell="E81" sqref="E81"/>
    </sheetView>
  </sheetViews>
  <sheetFormatPr defaultRowHeight="15.75" x14ac:dyDescent="0.25"/>
  <cols>
    <col min="1" max="1" width="10.42578125" style="2" customWidth="1"/>
    <col min="2" max="2" width="10" style="2" customWidth="1"/>
    <col min="3" max="3" width="39.42578125" style="3" customWidth="1"/>
    <col min="4" max="4" width="12.85546875" style="2" customWidth="1"/>
    <col min="5" max="5" width="11.7109375" style="2" customWidth="1"/>
    <col min="6" max="6" width="12.85546875" style="2" customWidth="1"/>
    <col min="7" max="16384" width="9.140625" style="1"/>
  </cols>
  <sheetData>
    <row r="1" spans="1:6" ht="31.5" x14ac:dyDescent="0.25">
      <c r="C1" s="3" t="s">
        <v>52</v>
      </c>
    </row>
    <row r="2" spans="1:6" ht="31.5" x14ac:dyDescent="0.25">
      <c r="C2" s="3" t="s">
        <v>17</v>
      </c>
    </row>
    <row r="3" spans="1:6" x14ac:dyDescent="0.25">
      <c r="A3" s="2" t="s">
        <v>18</v>
      </c>
      <c r="B3" s="2" t="s">
        <v>19</v>
      </c>
      <c r="C3" s="3" t="s">
        <v>20</v>
      </c>
      <c r="E3" s="2" t="s">
        <v>21</v>
      </c>
    </row>
    <row r="4" spans="1:6" x14ac:dyDescent="0.25">
      <c r="A4" s="2" t="s">
        <v>22</v>
      </c>
      <c r="B4" s="2" t="s">
        <v>22</v>
      </c>
      <c r="C4" s="3" t="s">
        <v>22</v>
      </c>
      <c r="D4" s="2" t="s">
        <v>22</v>
      </c>
      <c r="E4" s="2" t="s">
        <v>22</v>
      </c>
      <c r="F4" s="2" t="s">
        <v>22</v>
      </c>
    </row>
    <row r="5" spans="1:6" x14ac:dyDescent="0.25">
      <c r="A5" s="2" t="s">
        <v>23</v>
      </c>
      <c r="B5" s="2" t="s">
        <v>19</v>
      </c>
      <c r="C5" s="3" t="s">
        <v>24</v>
      </c>
      <c r="D5" s="2" t="s">
        <v>25</v>
      </c>
      <c r="E5" s="2" t="s">
        <v>26</v>
      </c>
      <c r="F5" s="2" t="s">
        <v>27</v>
      </c>
    </row>
    <row r="6" spans="1:6" x14ac:dyDescent="0.25">
      <c r="A6" s="2" t="s">
        <v>22</v>
      </c>
      <c r="B6" s="2" t="s">
        <v>22</v>
      </c>
      <c r="C6" s="3" t="s">
        <v>22</v>
      </c>
      <c r="D6" s="2" t="s">
        <v>22</v>
      </c>
      <c r="E6" s="2" t="s">
        <v>22</v>
      </c>
      <c r="F6" s="2" t="s">
        <v>22</v>
      </c>
    </row>
    <row r="7" spans="1:6" x14ac:dyDescent="0.25">
      <c r="B7" s="2" t="s">
        <v>28</v>
      </c>
      <c r="C7" s="3" t="s">
        <v>29</v>
      </c>
    </row>
    <row r="8" spans="1:6" x14ac:dyDescent="0.25">
      <c r="C8" s="3" t="s">
        <v>22</v>
      </c>
    </row>
    <row r="9" spans="1:6" x14ac:dyDescent="0.25">
      <c r="A9" s="2">
        <v>0.96</v>
      </c>
      <c r="B9" s="2" t="s">
        <v>30</v>
      </c>
      <c r="C9" s="3" t="s">
        <v>31</v>
      </c>
      <c r="D9" s="2">
        <v>6040</v>
      </c>
      <c r="E9" s="2" t="s">
        <v>30</v>
      </c>
      <c r="F9" s="2">
        <v>5798.4</v>
      </c>
    </row>
    <row r="10" spans="1:6" x14ac:dyDescent="0.25">
      <c r="A10" s="2">
        <v>1</v>
      </c>
      <c r="B10" s="2" t="s">
        <v>32</v>
      </c>
      <c r="C10" s="3" t="s">
        <v>257</v>
      </c>
      <c r="D10" s="2">
        <v>1524.22</v>
      </c>
      <c r="E10" s="2" t="s">
        <v>32</v>
      </c>
      <c r="F10" s="2">
        <v>1524.22</v>
      </c>
    </row>
    <row r="11" spans="1:6" x14ac:dyDescent="0.25">
      <c r="A11" s="2">
        <v>1</v>
      </c>
      <c r="B11" s="2" t="s">
        <v>32</v>
      </c>
      <c r="C11" s="3" t="s">
        <v>33</v>
      </c>
      <c r="D11" s="2">
        <v>121.8</v>
      </c>
      <c r="E11" s="2" t="s">
        <v>32</v>
      </c>
      <c r="F11" s="2">
        <v>121.8</v>
      </c>
    </row>
    <row r="12" spans="1:6" x14ac:dyDescent="0.25">
      <c r="B12" s="2" t="s">
        <v>34</v>
      </c>
      <c r="C12" s="3" t="s">
        <v>35</v>
      </c>
      <c r="D12" s="2" t="s">
        <v>19</v>
      </c>
      <c r="E12" s="2" t="s">
        <v>34</v>
      </c>
      <c r="F12" s="2">
        <v>0</v>
      </c>
    </row>
    <row r="13" spans="1:6" x14ac:dyDescent="0.25">
      <c r="F13" s="2" t="s">
        <v>22</v>
      </c>
    </row>
    <row r="14" spans="1:6" x14ac:dyDescent="0.25">
      <c r="C14" s="3" t="s">
        <v>36</v>
      </c>
      <c r="F14" s="2">
        <v>7444.42</v>
      </c>
    </row>
    <row r="15" spans="1:6" x14ac:dyDescent="0.25">
      <c r="F15" s="2" t="s">
        <v>22</v>
      </c>
    </row>
    <row r="16" spans="1:6" x14ac:dyDescent="0.25">
      <c r="B16" s="2" t="s">
        <v>28</v>
      </c>
      <c r="C16" s="3" t="s">
        <v>37</v>
      </c>
    </row>
    <row r="17" spans="1:6" x14ac:dyDescent="0.25">
      <c r="C17" s="3" t="s">
        <v>22</v>
      </c>
    </row>
    <row r="18" spans="1:6" x14ac:dyDescent="0.25">
      <c r="A18" s="2">
        <v>0.72</v>
      </c>
      <c r="B18" s="2" t="s">
        <v>30</v>
      </c>
      <c r="C18" s="3" t="s">
        <v>31</v>
      </c>
      <c r="D18" s="2">
        <v>6040</v>
      </c>
      <c r="E18" s="2" t="s">
        <v>30</v>
      </c>
      <c r="F18" s="2">
        <v>4348.8</v>
      </c>
    </row>
    <row r="19" spans="1:6" x14ac:dyDescent="0.25">
      <c r="A19" s="2">
        <v>1</v>
      </c>
      <c r="B19" s="2" t="s">
        <v>32</v>
      </c>
      <c r="C19" s="3" t="s">
        <v>257</v>
      </c>
      <c r="D19" s="2">
        <v>1524.22</v>
      </c>
      <c r="E19" s="2" t="s">
        <v>32</v>
      </c>
      <c r="F19" s="2">
        <v>1524.22</v>
      </c>
    </row>
    <row r="20" spans="1:6" x14ac:dyDescent="0.25">
      <c r="A20" s="2">
        <v>1</v>
      </c>
      <c r="B20" s="2" t="s">
        <v>32</v>
      </c>
      <c r="C20" s="3" t="s">
        <v>33</v>
      </c>
      <c r="D20" s="2">
        <v>121.8</v>
      </c>
      <c r="E20" s="2" t="s">
        <v>32</v>
      </c>
      <c r="F20" s="2">
        <v>121.8</v>
      </c>
    </row>
    <row r="21" spans="1:6" x14ac:dyDescent="0.25">
      <c r="B21" s="2" t="s">
        <v>34</v>
      </c>
      <c r="C21" s="3" t="s">
        <v>35</v>
      </c>
      <c r="D21" s="2" t="s">
        <v>19</v>
      </c>
      <c r="E21" s="2" t="s">
        <v>34</v>
      </c>
      <c r="F21" s="2">
        <v>0</v>
      </c>
    </row>
    <row r="22" spans="1:6" x14ac:dyDescent="0.25">
      <c r="F22" s="2" t="s">
        <v>22</v>
      </c>
    </row>
    <row r="23" spans="1:6" x14ac:dyDescent="0.25">
      <c r="C23" s="3" t="s">
        <v>36</v>
      </c>
      <c r="F23" s="2">
        <v>5994.82</v>
      </c>
    </row>
    <row r="24" spans="1:6" x14ac:dyDescent="0.25">
      <c r="F24" s="2" t="s">
        <v>22</v>
      </c>
    </row>
    <row r="25" spans="1:6" x14ac:dyDescent="0.25">
      <c r="B25" s="2" t="s">
        <v>28</v>
      </c>
      <c r="C25" s="3" t="s">
        <v>38</v>
      </c>
    </row>
    <row r="26" spans="1:6" x14ac:dyDescent="0.25">
      <c r="C26" s="3" t="s">
        <v>22</v>
      </c>
    </row>
    <row r="27" spans="1:6" x14ac:dyDescent="0.25">
      <c r="A27" s="2">
        <v>0.48</v>
      </c>
      <c r="B27" s="2" t="s">
        <v>30</v>
      </c>
      <c r="C27" s="3" t="s">
        <v>31</v>
      </c>
      <c r="D27" s="2">
        <v>6040</v>
      </c>
      <c r="E27" s="2" t="s">
        <v>30</v>
      </c>
      <c r="F27" s="2">
        <v>2899.2</v>
      </c>
    </row>
    <row r="28" spans="1:6" x14ac:dyDescent="0.25">
      <c r="A28" s="2">
        <v>1</v>
      </c>
      <c r="B28" s="2" t="s">
        <v>32</v>
      </c>
      <c r="C28" s="3" t="s">
        <v>257</v>
      </c>
      <c r="D28" s="2">
        <v>1524.22</v>
      </c>
      <c r="E28" s="2" t="s">
        <v>32</v>
      </c>
      <c r="F28" s="2">
        <v>1524.22</v>
      </c>
    </row>
    <row r="29" spans="1:6" x14ac:dyDescent="0.25">
      <c r="A29" s="2">
        <v>1</v>
      </c>
      <c r="B29" s="2" t="s">
        <v>32</v>
      </c>
      <c r="C29" s="3" t="s">
        <v>33</v>
      </c>
      <c r="D29" s="2">
        <v>121.8</v>
      </c>
      <c r="E29" s="2" t="s">
        <v>32</v>
      </c>
      <c r="F29" s="2">
        <v>121.8</v>
      </c>
    </row>
    <row r="30" spans="1:6" x14ac:dyDescent="0.25">
      <c r="B30" s="2" t="s">
        <v>34</v>
      </c>
      <c r="C30" s="3" t="s">
        <v>35</v>
      </c>
      <c r="D30" s="2" t="s">
        <v>19</v>
      </c>
      <c r="E30" s="2" t="s">
        <v>34</v>
      </c>
      <c r="F30" s="2">
        <v>0</v>
      </c>
    </row>
    <row r="31" spans="1:6" x14ac:dyDescent="0.25">
      <c r="F31" s="2" t="s">
        <v>22</v>
      </c>
    </row>
    <row r="32" spans="1:6" x14ac:dyDescent="0.25">
      <c r="C32" s="3" t="s">
        <v>36</v>
      </c>
      <c r="F32" s="2">
        <v>4545.22</v>
      </c>
    </row>
    <row r="33" spans="1:6" x14ac:dyDescent="0.25">
      <c r="F33" s="2" t="s">
        <v>22</v>
      </c>
    </row>
    <row r="34" spans="1:6" x14ac:dyDescent="0.25">
      <c r="B34" s="2" t="s">
        <v>28</v>
      </c>
      <c r="C34" s="3" t="s">
        <v>39</v>
      </c>
    </row>
    <row r="35" spans="1:6" x14ac:dyDescent="0.25">
      <c r="A35" s="2">
        <v>0.36</v>
      </c>
      <c r="B35" s="2" t="s">
        <v>30</v>
      </c>
      <c r="C35" s="3" t="s">
        <v>31</v>
      </c>
      <c r="D35" s="2">
        <v>6040</v>
      </c>
      <c r="E35" s="2" t="s">
        <v>30</v>
      </c>
      <c r="F35" s="2">
        <v>2174.4</v>
      </c>
    </row>
    <row r="36" spans="1:6" x14ac:dyDescent="0.25">
      <c r="A36" s="2">
        <v>1</v>
      </c>
      <c r="B36" s="2" t="s">
        <v>32</v>
      </c>
      <c r="C36" s="3" t="s">
        <v>257</v>
      </c>
      <c r="D36" s="2">
        <v>1524.22</v>
      </c>
      <c r="E36" s="2" t="s">
        <v>32</v>
      </c>
      <c r="F36" s="2">
        <v>1524.22</v>
      </c>
    </row>
    <row r="37" spans="1:6" x14ac:dyDescent="0.25">
      <c r="A37" s="2">
        <v>1</v>
      </c>
      <c r="B37" s="2" t="s">
        <v>32</v>
      </c>
      <c r="C37" s="3" t="s">
        <v>33</v>
      </c>
      <c r="D37" s="2">
        <v>121.8</v>
      </c>
      <c r="E37" s="2" t="s">
        <v>32</v>
      </c>
      <c r="F37" s="2">
        <v>121.8</v>
      </c>
    </row>
    <row r="38" spans="1:6" x14ac:dyDescent="0.25">
      <c r="B38" s="2" t="s">
        <v>34</v>
      </c>
      <c r="C38" s="3" t="s">
        <v>35</v>
      </c>
      <c r="D38" s="2" t="s">
        <v>19</v>
      </c>
      <c r="E38" s="2" t="s">
        <v>34</v>
      </c>
      <c r="F38" s="2">
        <v>0</v>
      </c>
    </row>
    <row r="39" spans="1:6" x14ac:dyDescent="0.25">
      <c r="F39" s="2" t="s">
        <v>22</v>
      </c>
    </row>
    <row r="40" spans="1:6" x14ac:dyDescent="0.25">
      <c r="C40" s="3" t="s">
        <v>36</v>
      </c>
      <c r="F40" s="2">
        <v>3820.42</v>
      </c>
    </row>
    <row r="41" spans="1:6" x14ac:dyDescent="0.25">
      <c r="F41" s="2" t="s">
        <v>22</v>
      </c>
    </row>
    <row r="42" spans="1:6" x14ac:dyDescent="0.25">
      <c r="B42" s="2" t="s">
        <v>28</v>
      </c>
      <c r="C42" s="3" t="s">
        <v>40</v>
      </c>
    </row>
    <row r="43" spans="1:6" x14ac:dyDescent="0.25">
      <c r="C43" s="3" t="s">
        <v>22</v>
      </c>
    </row>
    <row r="44" spans="1:6" x14ac:dyDescent="0.25">
      <c r="A44" s="2">
        <v>0.28799999999999998</v>
      </c>
      <c r="B44" s="2" t="s">
        <v>30</v>
      </c>
      <c r="C44" s="3" t="s">
        <v>31</v>
      </c>
      <c r="D44" s="2">
        <v>6040</v>
      </c>
      <c r="E44" s="2" t="s">
        <v>30</v>
      </c>
      <c r="F44" s="2">
        <v>1739.52</v>
      </c>
    </row>
    <row r="45" spans="1:6" x14ac:dyDescent="0.25">
      <c r="A45" s="2">
        <v>1</v>
      </c>
      <c r="B45" s="2" t="s">
        <v>32</v>
      </c>
      <c r="C45" s="3" t="s">
        <v>257</v>
      </c>
      <c r="D45" s="2">
        <v>1524.22</v>
      </c>
      <c r="E45" s="2" t="s">
        <v>32</v>
      </c>
      <c r="F45" s="2">
        <v>1524.22</v>
      </c>
    </row>
    <row r="46" spans="1:6" x14ac:dyDescent="0.25">
      <c r="A46" s="2">
        <v>1</v>
      </c>
      <c r="B46" s="2" t="s">
        <v>32</v>
      </c>
      <c r="C46" s="3" t="s">
        <v>33</v>
      </c>
      <c r="D46" s="2">
        <v>121.8</v>
      </c>
      <c r="E46" s="2" t="s">
        <v>32</v>
      </c>
      <c r="F46" s="2">
        <v>121.8</v>
      </c>
    </row>
    <row r="47" spans="1:6" x14ac:dyDescent="0.25">
      <c r="B47" s="2" t="s">
        <v>34</v>
      </c>
      <c r="C47" s="3" t="s">
        <v>35</v>
      </c>
      <c r="D47" s="2" t="s">
        <v>19</v>
      </c>
      <c r="E47" s="2" t="s">
        <v>34</v>
      </c>
      <c r="F47" s="2">
        <v>0</v>
      </c>
    </row>
    <row r="48" spans="1:6" x14ac:dyDescent="0.25">
      <c r="F48" s="2" t="s">
        <v>22</v>
      </c>
    </row>
    <row r="49" spans="1:6" x14ac:dyDescent="0.25">
      <c r="C49" s="3" t="s">
        <v>36</v>
      </c>
      <c r="F49" s="2">
        <v>3385.54</v>
      </c>
    </row>
    <row r="50" spans="1:6" x14ac:dyDescent="0.25">
      <c r="F50" s="2" t="s">
        <v>22</v>
      </c>
    </row>
    <row r="51" spans="1:6" x14ac:dyDescent="0.25">
      <c r="B51" s="2" t="s">
        <v>28</v>
      </c>
      <c r="C51" s="3" t="s">
        <v>41</v>
      </c>
    </row>
    <row r="52" spans="1:6" x14ac:dyDescent="0.25">
      <c r="C52" s="3" t="s">
        <v>22</v>
      </c>
    </row>
    <row r="53" spans="1:6" x14ac:dyDescent="0.25">
      <c r="A53" s="2">
        <v>0.24</v>
      </c>
      <c r="B53" s="2" t="s">
        <v>30</v>
      </c>
      <c r="C53" s="3" t="s">
        <v>31</v>
      </c>
      <c r="D53" s="2">
        <v>6040</v>
      </c>
      <c r="E53" s="2" t="s">
        <v>30</v>
      </c>
      <c r="F53" s="2">
        <v>1449.6</v>
      </c>
    </row>
    <row r="54" spans="1:6" x14ac:dyDescent="0.25">
      <c r="A54" s="2">
        <v>1</v>
      </c>
      <c r="B54" s="2" t="s">
        <v>32</v>
      </c>
      <c r="C54" s="3" t="s">
        <v>257</v>
      </c>
      <c r="D54" s="2">
        <v>1524.22</v>
      </c>
      <c r="E54" s="2" t="s">
        <v>32</v>
      </c>
      <c r="F54" s="2">
        <v>1524.22</v>
      </c>
    </row>
    <row r="55" spans="1:6" x14ac:dyDescent="0.25">
      <c r="A55" s="2">
        <v>1</v>
      </c>
      <c r="B55" s="2" t="s">
        <v>32</v>
      </c>
      <c r="C55" s="3" t="s">
        <v>33</v>
      </c>
      <c r="D55" s="2">
        <v>121.8</v>
      </c>
      <c r="E55" s="2" t="s">
        <v>32</v>
      </c>
      <c r="F55" s="2">
        <v>121.8</v>
      </c>
    </row>
    <row r="56" spans="1:6" x14ac:dyDescent="0.25">
      <c r="B56" s="2" t="s">
        <v>34</v>
      </c>
      <c r="C56" s="3" t="s">
        <v>35</v>
      </c>
      <c r="D56" s="2" t="s">
        <v>19</v>
      </c>
      <c r="E56" s="2" t="s">
        <v>34</v>
      </c>
      <c r="F56" s="2">
        <v>0</v>
      </c>
    </row>
    <row r="57" spans="1:6" x14ac:dyDescent="0.25">
      <c r="F57" s="2" t="s">
        <v>22</v>
      </c>
    </row>
    <row r="58" spans="1:6" x14ac:dyDescent="0.25">
      <c r="C58" s="3" t="s">
        <v>36</v>
      </c>
      <c r="F58" s="2">
        <v>3095.62</v>
      </c>
    </row>
    <row r="59" spans="1:6" x14ac:dyDescent="0.25">
      <c r="A59" s="2" t="s">
        <v>19</v>
      </c>
    </row>
    <row r="60" spans="1:6" x14ac:dyDescent="0.25">
      <c r="F60" s="2" t="s">
        <v>22</v>
      </c>
    </row>
    <row r="61" spans="1:6" x14ac:dyDescent="0.25">
      <c r="B61" s="2" t="s">
        <v>28</v>
      </c>
      <c r="C61" s="3" t="s">
        <v>42</v>
      </c>
    </row>
    <row r="62" spans="1:6" x14ac:dyDescent="0.25">
      <c r="C62" s="3" t="s">
        <v>22</v>
      </c>
    </row>
    <row r="63" spans="1:6" x14ac:dyDescent="0.25">
      <c r="A63" s="2">
        <v>0.20599999999999999</v>
      </c>
      <c r="B63" s="2" t="s">
        <v>30</v>
      </c>
      <c r="C63" s="3" t="s">
        <v>31</v>
      </c>
      <c r="D63" s="2">
        <v>6040</v>
      </c>
      <c r="E63" s="2" t="s">
        <v>30</v>
      </c>
      <c r="F63" s="2">
        <v>1244.24</v>
      </c>
    </row>
    <row r="64" spans="1:6" x14ac:dyDescent="0.25">
      <c r="A64" s="2">
        <v>1</v>
      </c>
      <c r="B64" s="2" t="s">
        <v>32</v>
      </c>
      <c r="C64" s="3" t="s">
        <v>257</v>
      </c>
      <c r="D64" s="2">
        <v>1524.22</v>
      </c>
      <c r="E64" s="2" t="s">
        <v>32</v>
      </c>
      <c r="F64" s="2">
        <v>1524.22</v>
      </c>
    </row>
    <row r="65" spans="1:6" x14ac:dyDescent="0.25">
      <c r="A65" s="2">
        <v>1</v>
      </c>
      <c r="B65" s="2" t="s">
        <v>32</v>
      </c>
      <c r="C65" s="3" t="s">
        <v>33</v>
      </c>
      <c r="D65" s="2">
        <v>121.8</v>
      </c>
      <c r="E65" s="2" t="s">
        <v>32</v>
      </c>
      <c r="F65" s="2">
        <v>121.8</v>
      </c>
    </row>
    <row r="66" spans="1:6" x14ac:dyDescent="0.25">
      <c r="B66" s="2" t="s">
        <v>34</v>
      </c>
      <c r="C66" s="3" t="s">
        <v>35</v>
      </c>
      <c r="D66" s="2" t="s">
        <v>19</v>
      </c>
      <c r="E66" s="2" t="s">
        <v>34</v>
      </c>
      <c r="F66" s="2">
        <v>0</v>
      </c>
    </row>
    <row r="67" spans="1:6" x14ac:dyDescent="0.25">
      <c r="F67" s="2" t="s">
        <v>22</v>
      </c>
    </row>
    <row r="68" spans="1:6" x14ac:dyDescent="0.25">
      <c r="C68" s="3" t="s">
        <v>36</v>
      </c>
      <c r="F68" s="2">
        <v>2890.26</v>
      </c>
    </row>
    <row r="69" spans="1:6" x14ac:dyDescent="0.25">
      <c r="F69" s="2" t="s">
        <v>22</v>
      </c>
    </row>
    <row r="70" spans="1:6" x14ac:dyDescent="0.25">
      <c r="B70" s="2" t="s">
        <v>28</v>
      </c>
      <c r="C70" s="3" t="s">
        <v>43</v>
      </c>
    </row>
    <row r="71" spans="1:6" x14ac:dyDescent="0.25">
      <c r="C71" s="3" t="s">
        <v>22</v>
      </c>
    </row>
    <row r="72" spans="1:6" x14ac:dyDescent="0.25">
      <c r="A72" s="2">
        <v>0.18</v>
      </c>
      <c r="B72" s="2" t="s">
        <v>30</v>
      </c>
      <c r="C72" s="3" t="s">
        <v>31</v>
      </c>
      <c r="D72" s="2">
        <v>6040</v>
      </c>
      <c r="E72" s="2" t="s">
        <v>30</v>
      </c>
      <c r="F72" s="2">
        <v>1087.2</v>
      </c>
    </row>
    <row r="73" spans="1:6" x14ac:dyDescent="0.25">
      <c r="A73" s="2">
        <v>1</v>
      </c>
      <c r="B73" s="2" t="s">
        <v>32</v>
      </c>
      <c r="C73" s="3" t="s">
        <v>257</v>
      </c>
      <c r="D73" s="2">
        <v>1524.22</v>
      </c>
      <c r="E73" s="2" t="s">
        <v>32</v>
      </c>
      <c r="F73" s="2">
        <v>1524.22</v>
      </c>
    </row>
    <row r="74" spans="1:6" x14ac:dyDescent="0.25">
      <c r="A74" s="2">
        <v>1</v>
      </c>
      <c r="B74" s="2" t="s">
        <v>32</v>
      </c>
      <c r="C74" s="3" t="s">
        <v>33</v>
      </c>
      <c r="D74" s="2">
        <v>121.8</v>
      </c>
      <c r="E74" s="2" t="s">
        <v>32</v>
      </c>
      <c r="F74" s="2">
        <v>121.8</v>
      </c>
    </row>
    <row r="75" spans="1:6" x14ac:dyDescent="0.25">
      <c r="B75" s="2" t="s">
        <v>34</v>
      </c>
      <c r="C75" s="3" t="s">
        <v>35</v>
      </c>
      <c r="D75" s="2" t="s">
        <v>19</v>
      </c>
      <c r="E75" s="2" t="s">
        <v>34</v>
      </c>
      <c r="F75" s="2">
        <v>0</v>
      </c>
    </row>
    <row r="76" spans="1:6" x14ac:dyDescent="0.25">
      <c r="F76" s="2" t="s">
        <v>22</v>
      </c>
    </row>
    <row r="77" spans="1:6" x14ac:dyDescent="0.25">
      <c r="C77" s="3" t="s">
        <v>36</v>
      </c>
      <c r="F77" s="2">
        <v>2733.22</v>
      </c>
    </row>
    <row r="78" spans="1:6" x14ac:dyDescent="0.25">
      <c r="F78" s="2" t="s">
        <v>22</v>
      </c>
    </row>
    <row r="79" spans="1:6" x14ac:dyDescent="0.25">
      <c r="A79" s="2" t="s">
        <v>790</v>
      </c>
      <c r="B79" s="2" t="s">
        <v>28</v>
      </c>
      <c r="C79" s="3" t="s">
        <v>791</v>
      </c>
    </row>
    <row r="80" spans="1:6" x14ac:dyDescent="0.25">
      <c r="C80" s="3" t="s">
        <v>792</v>
      </c>
    </row>
    <row r="81" spans="1:6" x14ac:dyDescent="0.25">
      <c r="C81" s="3" t="s">
        <v>22</v>
      </c>
      <c r="D81" s="2" t="s">
        <v>22</v>
      </c>
    </row>
    <row r="82" spans="1:6" x14ac:dyDescent="0.25">
      <c r="A82" s="2">
        <v>0.53339999999999999</v>
      </c>
      <c r="B82" s="2" t="s">
        <v>15</v>
      </c>
      <c r="C82" s="3" t="s">
        <v>793</v>
      </c>
      <c r="D82" s="2">
        <v>306.89999999999998</v>
      </c>
      <c r="E82" s="2" t="s">
        <v>15</v>
      </c>
      <c r="F82" s="2">
        <v>163.69999999999999</v>
      </c>
    </row>
    <row r="83" spans="1:6" x14ac:dyDescent="0.25">
      <c r="A83" s="2">
        <v>4.24</v>
      </c>
      <c r="B83" s="2" t="s">
        <v>53</v>
      </c>
      <c r="C83" s="3" t="s">
        <v>794</v>
      </c>
      <c r="D83" s="2">
        <v>35.61</v>
      </c>
      <c r="E83" s="2" t="s">
        <v>53</v>
      </c>
      <c r="F83" s="2">
        <v>150.99</v>
      </c>
    </row>
    <row r="84" spans="1:6" x14ac:dyDescent="0.25">
      <c r="A84" s="2">
        <v>16</v>
      </c>
      <c r="B84" s="2" t="s">
        <v>364</v>
      </c>
      <c r="C84" s="3" t="s">
        <v>795</v>
      </c>
      <c r="D84" s="2">
        <v>1</v>
      </c>
      <c r="E84" s="2" t="s">
        <v>54</v>
      </c>
      <c r="F84" s="2">
        <v>16</v>
      </c>
    </row>
    <row r="85" spans="1:6" x14ac:dyDescent="0.25">
      <c r="A85" s="2">
        <v>0.53339999999999999</v>
      </c>
      <c r="B85" s="2" t="s">
        <v>15</v>
      </c>
      <c r="C85" s="3" t="s">
        <v>796</v>
      </c>
      <c r="D85" s="2">
        <v>226.53</v>
      </c>
      <c r="E85" s="2" t="s">
        <v>15</v>
      </c>
      <c r="F85" s="2">
        <v>120.83</v>
      </c>
    </row>
    <row r="86" spans="1:6" x14ac:dyDescent="0.25">
      <c r="B86" s="2" t="s">
        <v>34</v>
      </c>
      <c r="C86" s="3" t="s">
        <v>367</v>
      </c>
      <c r="E86" s="2" t="s">
        <v>34</v>
      </c>
    </row>
    <row r="87" spans="1:6" ht="31.5" x14ac:dyDescent="0.25">
      <c r="C87" s="3" t="s">
        <v>797</v>
      </c>
    </row>
    <row r="88" spans="1:6" x14ac:dyDescent="0.25">
      <c r="F88" s="2" t="s">
        <v>22</v>
      </c>
    </row>
    <row r="89" spans="1:6" x14ac:dyDescent="0.25">
      <c r="C89" s="3" t="s">
        <v>798</v>
      </c>
      <c r="F89" s="2">
        <v>451.52</v>
      </c>
    </row>
    <row r="91" spans="1:6" ht="47.25" x14ac:dyDescent="0.25">
      <c r="C91" s="3" t="s">
        <v>799</v>
      </c>
    </row>
    <row r="92" spans="1:6" ht="31.5" x14ac:dyDescent="0.25">
      <c r="A92" s="2">
        <v>180</v>
      </c>
      <c r="B92" s="2" t="s">
        <v>53</v>
      </c>
      <c r="C92" s="3" t="s">
        <v>800</v>
      </c>
      <c r="D92" s="2">
        <v>40.950000000000003</v>
      </c>
      <c r="E92" s="2" t="s">
        <v>53</v>
      </c>
      <c r="F92" s="2">
        <v>7371</v>
      </c>
    </row>
    <row r="93" spans="1:6" x14ac:dyDescent="0.25">
      <c r="A93" s="2">
        <v>4</v>
      </c>
      <c r="B93" s="2" t="s">
        <v>221</v>
      </c>
      <c r="C93" s="3" t="s">
        <v>801</v>
      </c>
      <c r="D93" s="2">
        <v>101.5</v>
      </c>
      <c r="E93" s="2" t="s">
        <v>221</v>
      </c>
      <c r="F93" s="2">
        <v>406</v>
      </c>
    </row>
    <row r="94" spans="1:6" x14ac:dyDescent="0.25">
      <c r="A94" s="2">
        <v>180</v>
      </c>
      <c r="B94" s="2" t="s">
        <v>54</v>
      </c>
      <c r="C94" s="3" t="s">
        <v>802</v>
      </c>
      <c r="D94" s="2">
        <v>0.55000000000000004</v>
      </c>
      <c r="E94" s="2" t="s">
        <v>54</v>
      </c>
      <c r="F94" s="2">
        <v>99</v>
      </c>
    </row>
    <row r="95" spans="1:6" x14ac:dyDescent="0.25">
      <c r="A95" s="2">
        <v>1</v>
      </c>
      <c r="B95" s="2" t="s">
        <v>221</v>
      </c>
      <c r="C95" s="3" t="s">
        <v>803</v>
      </c>
      <c r="D95" s="2">
        <v>101.5</v>
      </c>
      <c r="E95" s="2" t="s">
        <v>221</v>
      </c>
      <c r="F95" s="2">
        <v>101.5</v>
      </c>
    </row>
    <row r="96" spans="1:6" x14ac:dyDescent="0.25">
      <c r="C96" s="3" t="s">
        <v>555</v>
      </c>
      <c r="F96" s="2">
        <v>6171</v>
      </c>
    </row>
    <row r="97" spans="1:6" ht="31.5" x14ac:dyDescent="0.25">
      <c r="C97" s="3" t="s">
        <v>804</v>
      </c>
      <c r="F97" s="2">
        <v>74.5</v>
      </c>
    </row>
    <row r="98" spans="1:6" x14ac:dyDescent="0.25">
      <c r="C98" s="3" t="s">
        <v>805</v>
      </c>
      <c r="F98" s="2">
        <v>14223</v>
      </c>
    </row>
    <row r="99" spans="1:6" x14ac:dyDescent="0.25">
      <c r="C99" s="3" t="s">
        <v>581</v>
      </c>
      <c r="F99" s="2">
        <v>158.03</v>
      </c>
    </row>
    <row r="100" spans="1:6" x14ac:dyDescent="0.25">
      <c r="C100" s="3" t="s">
        <v>806</v>
      </c>
    </row>
    <row r="101" spans="1:6" x14ac:dyDescent="0.25">
      <c r="A101" s="2">
        <v>1</v>
      </c>
      <c r="B101" s="2" t="s">
        <v>12</v>
      </c>
      <c r="C101" s="3" t="s">
        <v>640</v>
      </c>
      <c r="D101" s="2">
        <v>947</v>
      </c>
      <c r="E101" s="2" t="s">
        <v>12</v>
      </c>
      <c r="F101" s="2">
        <v>947</v>
      </c>
    </row>
    <row r="102" spans="1:6" x14ac:dyDescent="0.25">
      <c r="A102" s="2">
        <v>2</v>
      </c>
      <c r="B102" s="2" t="s">
        <v>12</v>
      </c>
      <c r="C102" s="3" t="s">
        <v>641</v>
      </c>
      <c r="D102" s="2">
        <v>826</v>
      </c>
      <c r="E102" s="2" t="s">
        <v>12</v>
      </c>
      <c r="F102" s="2">
        <v>1652</v>
      </c>
    </row>
    <row r="103" spans="1:6" x14ac:dyDescent="0.25">
      <c r="A103" s="2">
        <v>2</v>
      </c>
      <c r="B103" s="2" t="s">
        <v>12</v>
      </c>
      <c r="C103" s="3" t="s">
        <v>642</v>
      </c>
      <c r="D103" s="2">
        <v>820</v>
      </c>
      <c r="E103" s="2" t="s">
        <v>12</v>
      </c>
      <c r="F103" s="2">
        <v>1640</v>
      </c>
    </row>
    <row r="104" spans="1:6" x14ac:dyDescent="0.25">
      <c r="A104" s="2">
        <v>3</v>
      </c>
      <c r="B104" s="2" t="s">
        <v>12</v>
      </c>
      <c r="C104" s="3" t="s">
        <v>643</v>
      </c>
      <c r="D104" s="2">
        <v>644</v>
      </c>
      <c r="E104" s="2" t="s">
        <v>12</v>
      </c>
      <c r="F104" s="2">
        <v>1932</v>
      </c>
    </row>
    <row r="105" spans="1:6" x14ac:dyDescent="0.25">
      <c r="F105" s="2">
        <v>6171</v>
      </c>
    </row>
    <row r="108" spans="1:6" ht="94.5" x14ac:dyDescent="0.25">
      <c r="C108" s="3" t="s">
        <v>807</v>
      </c>
    </row>
    <row r="109" spans="1:6" ht="47.25" x14ac:dyDescent="0.25">
      <c r="A109" s="2">
        <v>1</v>
      </c>
      <c r="B109" s="2" t="s">
        <v>12</v>
      </c>
      <c r="C109" s="3" t="s">
        <v>808</v>
      </c>
      <c r="D109" s="2">
        <v>1315</v>
      </c>
      <c r="E109" s="2" t="s">
        <v>12</v>
      </c>
      <c r="F109" s="2">
        <v>1315</v>
      </c>
    </row>
    <row r="110" spans="1:6" ht="47.25" x14ac:dyDescent="0.25">
      <c r="A110" s="2">
        <v>1</v>
      </c>
      <c r="B110" s="2" t="s">
        <v>12</v>
      </c>
      <c r="C110" s="3" t="s">
        <v>809</v>
      </c>
      <c r="D110" s="2">
        <v>161.30000000000001</v>
      </c>
      <c r="E110" s="2" t="s">
        <v>12</v>
      </c>
      <c r="F110" s="2">
        <v>161.30000000000001</v>
      </c>
    </row>
    <row r="111" spans="1:6" ht="31.5" x14ac:dyDescent="0.25">
      <c r="C111" s="3" t="s">
        <v>810</v>
      </c>
      <c r="F111" s="2">
        <v>14.03</v>
      </c>
    </row>
    <row r="112" spans="1:6" x14ac:dyDescent="0.25">
      <c r="C112" s="3" t="s">
        <v>555</v>
      </c>
      <c r="F112" s="2">
        <v>704.67</v>
      </c>
    </row>
    <row r="113" spans="1:6" x14ac:dyDescent="0.25">
      <c r="C113" s="3" t="s">
        <v>649</v>
      </c>
      <c r="F113" s="2">
        <v>2195</v>
      </c>
    </row>
    <row r="115" spans="1:6" x14ac:dyDescent="0.25">
      <c r="C115" s="3" t="s">
        <v>811</v>
      </c>
    </row>
    <row r="116" spans="1:6" x14ac:dyDescent="0.25">
      <c r="C116" s="3" t="s">
        <v>812</v>
      </c>
    </row>
    <row r="118" spans="1:6" ht="94.5" x14ac:dyDescent="0.25">
      <c r="C118" s="3" t="s">
        <v>813</v>
      </c>
    </row>
    <row r="119" spans="1:6" ht="31.5" x14ac:dyDescent="0.25">
      <c r="A119" s="2">
        <v>1</v>
      </c>
      <c r="B119" s="2" t="s">
        <v>12</v>
      </c>
      <c r="C119" s="3" t="s">
        <v>814</v>
      </c>
      <c r="D119" s="2">
        <v>85.2</v>
      </c>
      <c r="E119" s="2" t="s">
        <v>12</v>
      </c>
      <c r="F119" s="2">
        <v>85.2</v>
      </c>
    </row>
    <row r="120" spans="1:6" x14ac:dyDescent="0.25">
      <c r="A120" s="2">
        <v>1</v>
      </c>
      <c r="B120" s="2" t="s">
        <v>12</v>
      </c>
      <c r="C120" s="3" t="s">
        <v>815</v>
      </c>
      <c r="D120" s="2">
        <v>31.28</v>
      </c>
      <c r="E120" s="2" t="s">
        <v>12</v>
      </c>
      <c r="F120" s="2">
        <v>31.28</v>
      </c>
    </row>
    <row r="121" spans="1:6" x14ac:dyDescent="0.25">
      <c r="C121" s="3" t="s">
        <v>555</v>
      </c>
      <c r="F121" s="2">
        <v>447.25</v>
      </c>
    </row>
    <row r="122" spans="1:6" x14ac:dyDescent="0.25">
      <c r="C122" s="3" t="s">
        <v>816</v>
      </c>
      <c r="D122" s="2" t="s">
        <v>16</v>
      </c>
      <c r="F122" s="2">
        <v>9.27</v>
      </c>
    </row>
    <row r="123" spans="1:6" x14ac:dyDescent="0.25">
      <c r="C123" s="3" t="s">
        <v>649</v>
      </c>
      <c r="F123" s="2">
        <v>573</v>
      </c>
    </row>
    <row r="125" spans="1:6" x14ac:dyDescent="0.25">
      <c r="C125" s="3" t="s">
        <v>817</v>
      </c>
      <c r="D125" s="2">
        <v>104280</v>
      </c>
      <c r="E125" s="2">
        <v>2.9999999999999997E-4</v>
      </c>
      <c r="F125" s="2">
        <v>31.28</v>
      </c>
    </row>
    <row r="127" spans="1:6" x14ac:dyDescent="0.25">
      <c r="C127" s="3" t="s">
        <v>818</v>
      </c>
    </row>
    <row r="128" spans="1:6" x14ac:dyDescent="0.25">
      <c r="A128" s="2">
        <v>1</v>
      </c>
      <c r="B128" s="2" t="s">
        <v>12</v>
      </c>
      <c r="C128" s="3" t="s">
        <v>641</v>
      </c>
      <c r="D128" s="2">
        <v>826</v>
      </c>
      <c r="E128" s="2" t="s">
        <v>12</v>
      </c>
      <c r="F128" s="2">
        <v>826</v>
      </c>
    </row>
    <row r="129" spans="1:6" x14ac:dyDescent="0.25">
      <c r="A129" s="2">
        <v>1</v>
      </c>
      <c r="B129" s="2" t="s">
        <v>12</v>
      </c>
      <c r="C129" s="3" t="s">
        <v>642</v>
      </c>
      <c r="D129" s="2">
        <v>820</v>
      </c>
      <c r="E129" s="2" t="s">
        <v>12</v>
      </c>
      <c r="F129" s="2">
        <v>820</v>
      </c>
    </row>
    <row r="130" spans="1:6" x14ac:dyDescent="0.25">
      <c r="A130" s="2">
        <v>3</v>
      </c>
      <c r="B130" s="2" t="s">
        <v>12</v>
      </c>
      <c r="C130" s="3" t="s">
        <v>643</v>
      </c>
      <c r="D130" s="2">
        <v>644</v>
      </c>
      <c r="E130" s="2" t="s">
        <v>12</v>
      </c>
      <c r="F130" s="2">
        <v>1932</v>
      </c>
    </row>
    <row r="131" spans="1:6" x14ac:dyDescent="0.25">
      <c r="C131" s="3" t="s">
        <v>819</v>
      </c>
      <c r="F131" s="2">
        <v>3578</v>
      </c>
    </row>
    <row r="132" spans="1:6" x14ac:dyDescent="0.25">
      <c r="C132" s="3" t="s">
        <v>645</v>
      </c>
      <c r="F132" s="2">
        <v>447.25</v>
      </c>
    </row>
    <row r="134" spans="1:6" ht="63" x14ac:dyDescent="0.25">
      <c r="C134" s="3" t="s">
        <v>822</v>
      </c>
    </row>
    <row r="135" spans="1:6" x14ac:dyDescent="0.25">
      <c r="A135" s="2">
        <v>10</v>
      </c>
      <c r="B135" s="2" t="s">
        <v>823</v>
      </c>
      <c r="C135" s="3" t="s">
        <v>824</v>
      </c>
      <c r="D135" s="2">
        <v>552</v>
      </c>
      <c r="E135" s="2" t="s">
        <v>15</v>
      </c>
      <c r="F135" s="2">
        <f t="shared" ref="F135:F140" si="0">D135*A135</f>
        <v>5520</v>
      </c>
    </row>
    <row r="136" spans="1:6" x14ac:dyDescent="0.25">
      <c r="A136" s="2">
        <v>1.8</v>
      </c>
      <c r="B136" s="2" t="s">
        <v>0</v>
      </c>
      <c r="C136" s="3" t="s">
        <v>825</v>
      </c>
      <c r="D136" s="2">
        <v>1048.95</v>
      </c>
      <c r="E136" s="2" t="s">
        <v>0</v>
      </c>
      <c r="F136" s="2">
        <f t="shared" si="0"/>
        <v>1888.1100000000001</v>
      </c>
    </row>
    <row r="137" spans="1:6" x14ac:dyDescent="0.25">
      <c r="A137" s="2">
        <v>3.6</v>
      </c>
      <c r="B137" s="2" t="s">
        <v>0</v>
      </c>
      <c r="C137" s="3" t="s">
        <v>291</v>
      </c>
      <c r="D137" s="2">
        <v>978.6</v>
      </c>
      <c r="E137" s="2" t="s">
        <v>0</v>
      </c>
      <c r="F137" s="2">
        <f t="shared" si="0"/>
        <v>3522.96</v>
      </c>
    </row>
    <row r="138" spans="1:6" x14ac:dyDescent="0.25">
      <c r="A138" s="2">
        <v>2.2000000000000002</v>
      </c>
      <c r="B138" s="2" t="s">
        <v>0</v>
      </c>
      <c r="C138" s="3" t="s">
        <v>474</v>
      </c>
      <c r="D138" s="2">
        <v>683.55</v>
      </c>
      <c r="E138" s="2" t="s">
        <v>0</v>
      </c>
      <c r="F138" s="2">
        <f t="shared" si="0"/>
        <v>1503.81</v>
      </c>
    </row>
    <row r="139" spans="1:6" x14ac:dyDescent="0.25">
      <c r="A139" s="2">
        <v>0.5</v>
      </c>
      <c r="B139" s="2" t="s">
        <v>0</v>
      </c>
      <c r="C139" s="3" t="s">
        <v>826</v>
      </c>
      <c r="D139" s="2">
        <v>804.3</v>
      </c>
      <c r="E139" s="2" t="s">
        <v>0</v>
      </c>
      <c r="F139" s="2">
        <f t="shared" si="0"/>
        <v>402.15</v>
      </c>
    </row>
    <row r="140" spans="1:6" x14ac:dyDescent="0.25">
      <c r="A140" s="2">
        <v>0.04</v>
      </c>
      <c r="B140" s="2" t="s">
        <v>285</v>
      </c>
      <c r="C140" s="3" t="s">
        <v>827</v>
      </c>
      <c r="D140" s="2">
        <v>1524.22</v>
      </c>
      <c r="E140" s="2" t="s">
        <v>285</v>
      </c>
      <c r="F140" s="2">
        <f t="shared" si="0"/>
        <v>60.968800000000002</v>
      </c>
    </row>
    <row r="141" spans="1:6" x14ac:dyDescent="0.25">
      <c r="C141" s="3" t="s">
        <v>828</v>
      </c>
      <c r="F141" s="2">
        <f>SUM(F135:F140)</f>
        <v>12897.998799999999</v>
      </c>
    </row>
    <row r="142" spans="1:6" x14ac:dyDescent="0.25">
      <c r="C142" s="3" t="s">
        <v>829</v>
      </c>
      <c r="F142" s="2">
        <v>1289.8</v>
      </c>
    </row>
    <row r="146" spans="1:6" x14ac:dyDescent="0.25">
      <c r="A146" s="2">
        <v>1.1000000000000001</v>
      </c>
      <c r="B146" s="2" t="s">
        <v>19</v>
      </c>
      <c r="C146" s="3" t="s">
        <v>44</v>
      </c>
    </row>
    <row r="147" spans="1:6" x14ac:dyDescent="0.25">
      <c r="A147" s="2" t="s">
        <v>19</v>
      </c>
      <c r="C147" s="3" t="s">
        <v>45</v>
      </c>
    </row>
    <row r="148" spans="1:6" ht="31.5" x14ac:dyDescent="0.25">
      <c r="A148" s="2">
        <v>10</v>
      </c>
      <c r="B148" s="2" t="s">
        <v>32</v>
      </c>
      <c r="C148" s="3" t="s">
        <v>46</v>
      </c>
      <c r="D148" s="2">
        <v>117.65</v>
      </c>
      <c r="E148" s="2" t="s">
        <v>32</v>
      </c>
      <c r="F148" s="2">
        <v>1176.5</v>
      </c>
    </row>
    <row r="149" spans="1:6" x14ac:dyDescent="0.25">
      <c r="A149" s="2">
        <v>10</v>
      </c>
      <c r="B149" s="2" t="s">
        <v>32</v>
      </c>
      <c r="C149" s="3" t="s">
        <v>47</v>
      </c>
      <c r="D149" s="2">
        <v>117.65</v>
      </c>
      <c r="E149" s="2" t="s">
        <v>32</v>
      </c>
      <c r="F149" s="2">
        <v>1176.5</v>
      </c>
    </row>
    <row r="150" spans="1:6" x14ac:dyDescent="0.25">
      <c r="A150" s="2">
        <v>10</v>
      </c>
      <c r="B150" s="2" t="s">
        <v>32</v>
      </c>
      <c r="C150" s="3" t="s">
        <v>48</v>
      </c>
      <c r="D150" s="2">
        <v>13.63</v>
      </c>
      <c r="E150" s="2" t="s">
        <v>32</v>
      </c>
      <c r="F150" s="2">
        <v>136.30000000000001</v>
      </c>
    </row>
    <row r="151" spans="1:6" x14ac:dyDescent="0.25">
      <c r="B151" s="2" t="s">
        <v>34</v>
      </c>
      <c r="C151" s="3" t="s">
        <v>35</v>
      </c>
      <c r="E151" s="2" t="s">
        <v>34</v>
      </c>
      <c r="F151" s="2">
        <v>0</v>
      </c>
    </row>
    <row r="152" spans="1:6" x14ac:dyDescent="0.25">
      <c r="F152" s="2" t="s">
        <v>22</v>
      </c>
    </row>
    <row r="153" spans="1:6" x14ac:dyDescent="0.25">
      <c r="C153" s="3" t="s">
        <v>49</v>
      </c>
      <c r="F153" s="2">
        <v>2489.3000000000002</v>
      </c>
    </row>
    <row r="154" spans="1:6" x14ac:dyDescent="0.25">
      <c r="F154" s="2" t="s">
        <v>22</v>
      </c>
    </row>
    <row r="155" spans="1:6" ht="31.5" x14ac:dyDescent="0.25">
      <c r="C155" s="3" t="s">
        <v>50</v>
      </c>
      <c r="D155" s="2" t="s">
        <v>51</v>
      </c>
      <c r="F155" s="2">
        <v>248.93</v>
      </c>
    </row>
    <row r="157" spans="1:6" ht="47.25" x14ac:dyDescent="0.25">
      <c r="A157" s="2">
        <v>1.4</v>
      </c>
      <c r="B157" s="2" t="s">
        <v>19</v>
      </c>
      <c r="C157" s="3" t="s">
        <v>252</v>
      </c>
    </row>
    <row r="159" spans="1:6" ht="31.5" x14ac:dyDescent="0.25">
      <c r="A159" s="2">
        <v>10</v>
      </c>
      <c r="B159" s="2" t="s">
        <v>32</v>
      </c>
      <c r="C159" s="3" t="s">
        <v>46</v>
      </c>
      <c r="D159" s="2">
        <v>117.65</v>
      </c>
      <c r="E159" s="2" t="s">
        <v>32</v>
      </c>
      <c r="F159" s="2">
        <v>1176.5</v>
      </c>
    </row>
    <row r="160" spans="1:6" x14ac:dyDescent="0.25">
      <c r="A160" s="2">
        <v>10</v>
      </c>
      <c r="B160" s="2" t="s">
        <v>32</v>
      </c>
      <c r="C160" s="3" t="s">
        <v>48</v>
      </c>
      <c r="D160" s="2">
        <v>13.63</v>
      </c>
      <c r="E160" s="2" t="s">
        <v>32</v>
      </c>
      <c r="F160" s="2">
        <v>136.30000000000001</v>
      </c>
    </row>
    <row r="161" spans="1:6" x14ac:dyDescent="0.25">
      <c r="B161" s="2" t="s">
        <v>34</v>
      </c>
      <c r="C161" s="3" t="s">
        <v>35</v>
      </c>
      <c r="E161" s="2" t="s">
        <v>34</v>
      </c>
      <c r="F161" s="2">
        <v>0</v>
      </c>
    </row>
    <row r="162" spans="1:6" x14ac:dyDescent="0.25">
      <c r="F162" s="2" t="s">
        <v>22</v>
      </c>
    </row>
    <row r="163" spans="1:6" x14ac:dyDescent="0.25">
      <c r="C163" s="3" t="s">
        <v>49</v>
      </c>
      <c r="F163" s="2">
        <v>1312.8</v>
      </c>
    </row>
    <row r="164" spans="1:6" x14ac:dyDescent="0.25">
      <c r="F164" s="2" t="s">
        <v>22</v>
      </c>
    </row>
    <row r="165" spans="1:6" x14ac:dyDescent="0.25">
      <c r="F165" s="2">
        <v>131.28</v>
      </c>
    </row>
    <row r="167" spans="1:6" ht="31.5" x14ac:dyDescent="0.25">
      <c r="A167" s="2">
        <v>1.5</v>
      </c>
      <c r="C167" s="3" t="s">
        <v>253</v>
      </c>
      <c r="D167" s="2" t="s">
        <v>51</v>
      </c>
      <c r="F167" s="2">
        <v>117.65</v>
      </c>
    </row>
    <row r="169" spans="1:6" ht="31.5" x14ac:dyDescent="0.25">
      <c r="A169" s="2">
        <v>1.6</v>
      </c>
      <c r="C169" s="3" t="s">
        <v>254</v>
      </c>
    </row>
    <row r="170" spans="1:6" x14ac:dyDescent="0.25">
      <c r="C170" s="3" t="s">
        <v>255</v>
      </c>
      <c r="D170" s="2" t="s">
        <v>51</v>
      </c>
      <c r="F170" s="2">
        <v>176.48</v>
      </c>
    </row>
    <row r="171" spans="1:6" x14ac:dyDescent="0.25">
      <c r="C171" s="3" t="s">
        <v>256</v>
      </c>
    </row>
    <row r="173" spans="1:6" x14ac:dyDescent="0.25">
      <c r="A173" s="2" t="s">
        <v>258</v>
      </c>
      <c r="B173" s="2" t="s">
        <v>28</v>
      </c>
      <c r="C173" s="3" t="s">
        <v>259</v>
      </c>
    </row>
    <row r="174" spans="1:6" x14ac:dyDescent="0.25">
      <c r="C174" s="3" t="s">
        <v>260</v>
      </c>
    </row>
    <row r="175" spans="1:6" x14ac:dyDescent="0.25">
      <c r="C175" s="3" t="s">
        <v>22</v>
      </c>
    </row>
    <row r="176" spans="1:6" x14ac:dyDescent="0.25">
      <c r="A176" s="2">
        <v>1</v>
      </c>
      <c r="B176" s="2" t="s">
        <v>32</v>
      </c>
      <c r="C176" s="3" t="s">
        <v>261</v>
      </c>
      <c r="D176" s="2">
        <v>1524.22</v>
      </c>
      <c r="E176" s="2" t="s">
        <v>32</v>
      </c>
      <c r="F176" s="2">
        <v>1524.22</v>
      </c>
    </row>
    <row r="177" spans="1:6" x14ac:dyDescent="0.25">
      <c r="A177" s="2">
        <v>1</v>
      </c>
      <c r="B177" s="2" t="s">
        <v>32</v>
      </c>
      <c r="C177" s="3" t="s">
        <v>262</v>
      </c>
      <c r="D177" s="2">
        <v>35.909999999999997</v>
      </c>
      <c r="E177" s="2" t="s">
        <v>32</v>
      </c>
      <c r="F177" s="2">
        <v>35.909999999999997</v>
      </c>
    </row>
    <row r="178" spans="1:6" x14ac:dyDescent="0.25">
      <c r="B178" s="2" t="s">
        <v>34</v>
      </c>
      <c r="C178" s="3" t="s">
        <v>35</v>
      </c>
      <c r="D178" s="2" t="s">
        <v>19</v>
      </c>
      <c r="E178" s="2" t="s">
        <v>34</v>
      </c>
      <c r="F178" s="2">
        <v>0</v>
      </c>
    </row>
    <row r="179" spans="1:6" x14ac:dyDescent="0.25">
      <c r="F179" s="2" t="s">
        <v>22</v>
      </c>
    </row>
    <row r="180" spans="1:6" x14ac:dyDescent="0.25">
      <c r="C180" s="3" t="s">
        <v>263</v>
      </c>
      <c r="F180" s="2">
        <v>1560.13</v>
      </c>
    </row>
    <row r="182" spans="1:6" x14ac:dyDescent="0.25">
      <c r="A182" s="2" t="s">
        <v>258</v>
      </c>
      <c r="B182" s="2" t="s">
        <v>28</v>
      </c>
      <c r="C182" s="3" t="s">
        <v>259</v>
      </c>
    </row>
    <row r="183" spans="1:6" ht="31.5" x14ac:dyDescent="0.25">
      <c r="C183" s="3" t="s">
        <v>264</v>
      </c>
    </row>
    <row r="184" spans="1:6" x14ac:dyDescent="0.25">
      <c r="C184" s="3" t="s">
        <v>22</v>
      </c>
    </row>
    <row r="185" spans="1:6" x14ac:dyDescent="0.25">
      <c r="A185" s="2">
        <v>1</v>
      </c>
      <c r="B185" s="2" t="s">
        <v>32</v>
      </c>
      <c r="C185" s="3" t="s">
        <v>265</v>
      </c>
      <c r="D185" s="2">
        <v>280.95</v>
      </c>
      <c r="E185" s="2" t="s">
        <v>32</v>
      </c>
      <c r="F185" s="2">
        <v>280.95</v>
      </c>
    </row>
    <row r="186" spans="1:6" x14ac:dyDescent="0.25">
      <c r="A186" s="2">
        <v>1</v>
      </c>
      <c r="B186" s="2" t="s">
        <v>32</v>
      </c>
      <c r="C186" s="3" t="s">
        <v>262</v>
      </c>
      <c r="D186" s="2">
        <v>40.9</v>
      </c>
      <c r="E186" s="2" t="s">
        <v>32</v>
      </c>
      <c r="F186" s="2">
        <v>40.9</v>
      </c>
    </row>
    <row r="187" spans="1:6" x14ac:dyDescent="0.25">
      <c r="B187" s="2" t="s">
        <v>34</v>
      </c>
      <c r="C187" s="3" t="s">
        <v>35</v>
      </c>
      <c r="D187" s="2" t="s">
        <v>19</v>
      </c>
      <c r="E187" s="2" t="s">
        <v>34</v>
      </c>
      <c r="F187" s="2">
        <v>0</v>
      </c>
    </row>
    <row r="188" spans="1:6" x14ac:dyDescent="0.25">
      <c r="F188" s="2" t="s">
        <v>22</v>
      </c>
    </row>
    <row r="189" spans="1:6" x14ac:dyDescent="0.25">
      <c r="C189" s="3" t="s">
        <v>36</v>
      </c>
      <c r="F189" s="2">
        <v>321.85000000000002</v>
      </c>
    </row>
    <row r="191" spans="1:6" ht="31.5" x14ac:dyDescent="0.25">
      <c r="A191" s="2">
        <v>2.6</v>
      </c>
      <c r="B191" s="2" t="s">
        <v>28</v>
      </c>
      <c r="C191" s="3" t="s">
        <v>266</v>
      </c>
    </row>
    <row r="192" spans="1:6" x14ac:dyDescent="0.25">
      <c r="C192" s="3" t="s">
        <v>22</v>
      </c>
    </row>
    <row r="193" spans="1:6" x14ac:dyDescent="0.25">
      <c r="A193" s="2">
        <v>1</v>
      </c>
      <c r="B193" s="2" t="s">
        <v>32</v>
      </c>
      <c r="C193" s="3" t="s">
        <v>267</v>
      </c>
      <c r="D193" s="2">
        <v>1206.22</v>
      </c>
      <c r="E193" s="2" t="s">
        <v>32</v>
      </c>
      <c r="F193" s="2">
        <v>1206.22</v>
      </c>
    </row>
    <row r="194" spans="1:6" x14ac:dyDescent="0.25">
      <c r="A194" s="2">
        <v>1</v>
      </c>
      <c r="B194" s="2" t="s">
        <v>32</v>
      </c>
      <c r="C194" s="3" t="s">
        <v>262</v>
      </c>
      <c r="D194" s="2">
        <v>40.9</v>
      </c>
      <c r="E194" s="2" t="s">
        <v>32</v>
      </c>
      <c r="F194" s="2">
        <v>40.9</v>
      </c>
    </row>
    <row r="195" spans="1:6" x14ac:dyDescent="0.25">
      <c r="B195" s="2" t="s">
        <v>34</v>
      </c>
      <c r="C195" s="3" t="s">
        <v>35</v>
      </c>
      <c r="D195" s="2" t="s">
        <v>19</v>
      </c>
      <c r="E195" s="2" t="s">
        <v>34</v>
      </c>
      <c r="F195" s="2">
        <v>0</v>
      </c>
    </row>
    <row r="196" spans="1:6" x14ac:dyDescent="0.25">
      <c r="F196" s="2" t="s">
        <v>22</v>
      </c>
    </row>
    <row r="197" spans="1:6" x14ac:dyDescent="0.25">
      <c r="C197" s="3" t="s">
        <v>263</v>
      </c>
      <c r="F197" s="2">
        <v>1247.1199999999999</v>
      </c>
    </row>
    <row r="198" spans="1:6" x14ac:dyDescent="0.25">
      <c r="F198" s="2" t="s">
        <v>22</v>
      </c>
    </row>
    <row r="199" spans="1:6" ht="31.5" x14ac:dyDescent="0.25">
      <c r="A199" s="2">
        <v>2.7</v>
      </c>
      <c r="B199" s="2" t="s">
        <v>28</v>
      </c>
      <c r="C199" s="3" t="s">
        <v>268</v>
      </c>
    </row>
    <row r="200" spans="1:6" x14ac:dyDescent="0.25">
      <c r="C200" s="3" t="s">
        <v>22</v>
      </c>
    </row>
    <row r="201" spans="1:6" x14ac:dyDescent="0.25">
      <c r="A201" s="2">
        <v>1</v>
      </c>
      <c r="B201" s="2" t="s">
        <v>32</v>
      </c>
      <c r="C201" s="3" t="s">
        <v>269</v>
      </c>
      <c r="D201" s="2">
        <v>1625.42</v>
      </c>
      <c r="E201" s="2" t="s">
        <v>32</v>
      </c>
      <c r="F201" s="2">
        <v>1625.42</v>
      </c>
    </row>
    <row r="202" spans="1:6" x14ac:dyDescent="0.25">
      <c r="A202" s="2">
        <v>1</v>
      </c>
      <c r="B202" s="2" t="s">
        <v>32</v>
      </c>
      <c r="C202" s="3" t="s">
        <v>262</v>
      </c>
      <c r="D202" s="2">
        <v>40.9</v>
      </c>
      <c r="E202" s="2" t="s">
        <v>32</v>
      </c>
      <c r="F202" s="2">
        <v>40.9</v>
      </c>
    </row>
    <row r="203" spans="1:6" x14ac:dyDescent="0.25">
      <c r="B203" s="2" t="s">
        <v>34</v>
      </c>
      <c r="C203" s="3" t="s">
        <v>35</v>
      </c>
      <c r="D203" s="2" t="s">
        <v>19</v>
      </c>
      <c r="E203" s="2" t="s">
        <v>34</v>
      </c>
      <c r="F203" s="2">
        <v>0</v>
      </c>
    </row>
    <row r="204" spans="1:6" x14ac:dyDescent="0.25">
      <c r="F204" s="2" t="s">
        <v>22</v>
      </c>
    </row>
    <row r="205" spans="1:6" x14ac:dyDescent="0.25">
      <c r="C205" s="3" t="s">
        <v>263</v>
      </c>
      <c r="F205" s="2">
        <v>1666.32</v>
      </c>
    </row>
    <row r="207" spans="1:6" x14ac:dyDescent="0.25">
      <c r="A207" s="2" t="s">
        <v>270</v>
      </c>
      <c r="B207" s="2" t="s">
        <v>28</v>
      </c>
      <c r="C207" s="3" t="s">
        <v>271</v>
      </c>
    </row>
    <row r="208" spans="1:6" x14ac:dyDescent="0.25">
      <c r="C208" s="3" t="s">
        <v>272</v>
      </c>
    </row>
    <row r="209" spans="1:6" x14ac:dyDescent="0.25">
      <c r="C209" s="3" t="s">
        <v>22</v>
      </c>
    </row>
    <row r="210" spans="1:6" x14ac:dyDescent="0.25">
      <c r="A210" s="2">
        <v>9</v>
      </c>
      <c r="B210" s="2" t="s">
        <v>32</v>
      </c>
      <c r="C210" s="3" t="s">
        <v>273</v>
      </c>
      <c r="D210" s="2">
        <v>1206.22</v>
      </c>
      <c r="E210" s="2" t="s">
        <v>32</v>
      </c>
      <c r="F210" s="2">
        <v>10855.98</v>
      </c>
    </row>
    <row r="211" spans="1:6" x14ac:dyDescent="0.25">
      <c r="A211" s="2">
        <v>4.5</v>
      </c>
      <c r="B211" s="2" t="s">
        <v>32</v>
      </c>
      <c r="C211" s="3" t="s">
        <v>40</v>
      </c>
      <c r="D211" s="2">
        <v>3385.54</v>
      </c>
      <c r="E211" s="2" t="s">
        <v>32</v>
      </c>
      <c r="F211" s="2">
        <v>15234.93</v>
      </c>
    </row>
    <row r="212" spans="1:6" x14ac:dyDescent="0.25">
      <c r="A212" s="2">
        <v>1.8</v>
      </c>
      <c r="B212" s="2" t="s">
        <v>274</v>
      </c>
      <c r="C212" s="3" t="s">
        <v>275</v>
      </c>
      <c r="D212" s="2">
        <v>978.6</v>
      </c>
      <c r="E212" s="2" t="s">
        <v>274</v>
      </c>
      <c r="F212" s="2">
        <v>1761.48</v>
      </c>
    </row>
    <row r="213" spans="1:6" x14ac:dyDescent="0.25">
      <c r="A213" s="2">
        <v>17.7</v>
      </c>
      <c r="B213" s="2" t="s">
        <v>274</v>
      </c>
      <c r="C213" s="3" t="s">
        <v>276</v>
      </c>
      <c r="D213" s="2">
        <v>683.55</v>
      </c>
      <c r="E213" s="2" t="s">
        <v>274</v>
      </c>
      <c r="F213" s="2">
        <v>12098.84</v>
      </c>
    </row>
    <row r="214" spans="1:6" x14ac:dyDescent="0.25">
      <c r="A214" s="2">
        <v>14.1</v>
      </c>
      <c r="B214" s="2" t="s">
        <v>274</v>
      </c>
      <c r="C214" s="3" t="s">
        <v>277</v>
      </c>
      <c r="D214" s="2">
        <v>560.70000000000005</v>
      </c>
      <c r="E214" s="2" t="s">
        <v>274</v>
      </c>
      <c r="F214" s="2">
        <v>7905.87</v>
      </c>
    </row>
    <row r="215" spans="1:6" x14ac:dyDescent="0.25">
      <c r="B215" s="2" t="s">
        <v>34</v>
      </c>
      <c r="C215" s="3" t="s">
        <v>35</v>
      </c>
      <c r="E215" s="2" t="s">
        <v>34</v>
      </c>
      <c r="F215" s="2">
        <v>0</v>
      </c>
    </row>
    <row r="216" spans="1:6" x14ac:dyDescent="0.25">
      <c r="F216" s="2" t="s">
        <v>22</v>
      </c>
    </row>
    <row r="217" spans="1:6" x14ac:dyDescent="0.25">
      <c r="C217" s="3" t="s">
        <v>49</v>
      </c>
      <c r="F217" s="2">
        <v>47857.1</v>
      </c>
    </row>
    <row r="218" spans="1:6" x14ac:dyDescent="0.25">
      <c r="F218" s="2" t="s">
        <v>22</v>
      </c>
    </row>
    <row r="219" spans="1:6" x14ac:dyDescent="0.25">
      <c r="C219" s="3" t="s">
        <v>278</v>
      </c>
      <c r="F219" s="2">
        <v>4785.71</v>
      </c>
    </row>
    <row r="220" spans="1:6" x14ac:dyDescent="0.25">
      <c r="F220" s="2" t="s">
        <v>279</v>
      </c>
    </row>
    <row r="221" spans="1:6" x14ac:dyDescent="0.25">
      <c r="A221" s="2" t="s">
        <v>280</v>
      </c>
      <c r="B221" s="2" t="s">
        <v>28</v>
      </c>
      <c r="C221" s="3" t="s">
        <v>281</v>
      </c>
    </row>
    <row r="222" spans="1:6" x14ac:dyDescent="0.25">
      <c r="C222" s="3" t="s">
        <v>282</v>
      </c>
    </row>
    <row r="223" spans="1:6" x14ac:dyDescent="0.25">
      <c r="C223" s="3" t="s">
        <v>22</v>
      </c>
    </row>
    <row r="224" spans="1:6" x14ac:dyDescent="0.25">
      <c r="A224" s="2">
        <v>9</v>
      </c>
      <c r="B224" s="2" t="s">
        <v>32</v>
      </c>
      <c r="C224" s="3" t="s">
        <v>283</v>
      </c>
      <c r="D224" s="2">
        <v>906.94</v>
      </c>
      <c r="E224" s="2" t="s">
        <v>32</v>
      </c>
      <c r="F224" s="2">
        <v>8162.46</v>
      </c>
    </row>
    <row r="225" spans="1:6" x14ac:dyDescent="0.25">
      <c r="A225" s="2">
        <v>4.5</v>
      </c>
      <c r="B225" s="2" t="s">
        <v>32</v>
      </c>
      <c r="C225" s="3" t="s">
        <v>43</v>
      </c>
      <c r="D225" s="2">
        <v>2733.22</v>
      </c>
      <c r="E225" s="2" t="s">
        <v>32</v>
      </c>
      <c r="F225" s="2">
        <v>12299.49</v>
      </c>
    </row>
    <row r="226" spans="1:6" x14ac:dyDescent="0.25">
      <c r="A226" s="2">
        <v>1.8</v>
      </c>
      <c r="B226" s="2" t="s">
        <v>274</v>
      </c>
      <c r="C226" s="3" t="s">
        <v>275</v>
      </c>
      <c r="D226" s="2">
        <v>978.6</v>
      </c>
      <c r="E226" s="2" t="s">
        <v>274</v>
      </c>
      <c r="F226" s="2">
        <v>1761.48</v>
      </c>
    </row>
    <row r="227" spans="1:6" x14ac:dyDescent="0.25">
      <c r="A227" s="2">
        <v>17.7</v>
      </c>
      <c r="B227" s="2" t="s">
        <v>274</v>
      </c>
      <c r="C227" s="3" t="s">
        <v>276</v>
      </c>
      <c r="D227" s="2">
        <v>683.55</v>
      </c>
      <c r="E227" s="2" t="s">
        <v>274</v>
      </c>
      <c r="F227" s="2">
        <v>12098.84</v>
      </c>
    </row>
    <row r="228" spans="1:6" x14ac:dyDescent="0.25">
      <c r="A228" s="2">
        <v>14.1</v>
      </c>
      <c r="B228" s="2" t="s">
        <v>274</v>
      </c>
      <c r="C228" s="3" t="s">
        <v>277</v>
      </c>
      <c r="D228" s="2">
        <v>560.70000000000005</v>
      </c>
      <c r="E228" s="2" t="s">
        <v>274</v>
      </c>
      <c r="F228" s="2">
        <v>7905.87</v>
      </c>
    </row>
    <row r="229" spans="1:6" x14ac:dyDescent="0.25">
      <c r="B229" s="2" t="s">
        <v>34</v>
      </c>
      <c r="C229" s="3" t="s">
        <v>35</v>
      </c>
      <c r="E229" s="2" t="s">
        <v>34</v>
      </c>
      <c r="F229" s="2">
        <v>0</v>
      </c>
    </row>
    <row r="230" spans="1:6" x14ac:dyDescent="0.25">
      <c r="F230" s="2" t="s">
        <v>22</v>
      </c>
    </row>
    <row r="231" spans="1:6" x14ac:dyDescent="0.25">
      <c r="C231" s="3" t="s">
        <v>49</v>
      </c>
      <c r="F231" s="2">
        <v>42228.14</v>
      </c>
    </row>
    <row r="232" spans="1:6" x14ac:dyDescent="0.25">
      <c r="F232" s="2" t="s">
        <v>22</v>
      </c>
    </row>
    <row r="233" spans="1:6" x14ac:dyDescent="0.25">
      <c r="C233" s="3" t="s">
        <v>278</v>
      </c>
      <c r="F233" s="2">
        <v>4222.8100000000004</v>
      </c>
    </row>
    <row r="234" spans="1:6" x14ac:dyDescent="0.25">
      <c r="F234" s="2" t="s">
        <v>279</v>
      </c>
    </row>
    <row r="235" spans="1:6" ht="31.5" x14ac:dyDescent="0.25">
      <c r="C235" s="3" t="s">
        <v>284</v>
      </c>
    </row>
    <row r="236" spans="1:6" ht="31.5" x14ac:dyDescent="0.25">
      <c r="A236" s="2">
        <v>5</v>
      </c>
      <c r="B236" s="2" t="s">
        <v>285</v>
      </c>
      <c r="C236" s="3" t="s">
        <v>286</v>
      </c>
      <c r="D236" s="2">
        <v>1625.42</v>
      </c>
      <c r="F236" s="2">
        <v>8127.1</v>
      </c>
    </row>
    <row r="237" spans="1:6" ht="31.5" x14ac:dyDescent="0.25">
      <c r="A237" s="2">
        <v>3.3</v>
      </c>
      <c r="B237" s="2" t="s">
        <v>285</v>
      </c>
      <c r="C237" s="3" t="s">
        <v>287</v>
      </c>
      <c r="D237" s="2">
        <v>1335.42</v>
      </c>
      <c r="F237" s="2">
        <v>4406.8900000000003</v>
      </c>
    </row>
    <row r="238" spans="1:6" x14ac:dyDescent="0.25">
      <c r="A238" s="2">
        <v>4.79</v>
      </c>
      <c r="B238" s="2" t="s">
        <v>285</v>
      </c>
      <c r="C238" s="3" t="s">
        <v>288</v>
      </c>
      <c r="D238" s="2">
        <v>1524.22</v>
      </c>
      <c r="F238" s="2">
        <v>7301.01</v>
      </c>
    </row>
    <row r="239" spans="1:6" x14ac:dyDescent="0.25">
      <c r="A239" s="2">
        <v>3.25</v>
      </c>
      <c r="B239" s="2" t="s">
        <v>14</v>
      </c>
      <c r="C239" s="3" t="s">
        <v>289</v>
      </c>
      <c r="D239" s="2">
        <v>6040</v>
      </c>
      <c r="F239" s="2">
        <v>19630</v>
      </c>
    </row>
    <row r="240" spans="1:6" ht="31.5" x14ac:dyDescent="0.25">
      <c r="A240" s="2">
        <v>19.5</v>
      </c>
      <c r="B240" s="2" t="s">
        <v>221</v>
      </c>
      <c r="C240" s="3" t="s">
        <v>290</v>
      </c>
      <c r="D240" s="2">
        <v>43.2</v>
      </c>
      <c r="F240" s="2">
        <v>842.4</v>
      </c>
    </row>
    <row r="241" spans="1:6" x14ac:dyDescent="0.25">
      <c r="A241" s="2">
        <v>3.5</v>
      </c>
      <c r="B241" s="2" t="s">
        <v>0</v>
      </c>
      <c r="C241" s="3" t="s">
        <v>291</v>
      </c>
      <c r="D241" s="2">
        <v>978.6</v>
      </c>
      <c r="E241" s="2">
        <v>0</v>
      </c>
      <c r="F241" s="2">
        <v>3425.1</v>
      </c>
    </row>
    <row r="242" spans="1:6" x14ac:dyDescent="0.25">
      <c r="A242" s="2">
        <v>21.2</v>
      </c>
      <c r="B242" s="2" t="s">
        <v>0</v>
      </c>
      <c r="C242" s="3" t="s">
        <v>292</v>
      </c>
      <c r="D242" s="2">
        <v>683.55</v>
      </c>
      <c r="F242" s="2">
        <v>14491.26</v>
      </c>
    </row>
    <row r="243" spans="1:6" x14ac:dyDescent="0.25">
      <c r="A243" s="2">
        <v>35.299999999999997</v>
      </c>
      <c r="B243" s="2" t="s">
        <v>0</v>
      </c>
      <c r="C243" s="3" t="s">
        <v>293</v>
      </c>
      <c r="D243" s="2">
        <v>560.70000000000005</v>
      </c>
      <c r="F243" s="2">
        <v>19792.71</v>
      </c>
    </row>
    <row r="244" spans="1:6" x14ac:dyDescent="0.25">
      <c r="C244" s="3" t="s">
        <v>294</v>
      </c>
      <c r="D244" s="2">
        <v>0</v>
      </c>
      <c r="F244" s="2">
        <v>78016.47</v>
      </c>
    </row>
    <row r="245" spans="1:6" x14ac:dyDescent="0.25">
      <c r="C245" s="3" t="s">
        <v>295</v>
      </c>
      <c r="D245" s="2">
        <v>0</v>
      </c>
      <c r="F245" s="2">
        <v>7801.65</v>
      </c>
    </row>
    <row r="246" spans="1:6" x14ac:dyDescent="0.25">
      <c r="A246" s="2">
        <v>1</v>
      </c>
      <c r="B246" s="2" t="s">
        <v>285</v>
      </c>
      <c r="C246" s="3" t="s">
        <v>296</v>
      </c>
      <c r="D246" s="2">
        <v>98.91</v>
      </c>
      <c r="F246" s="2">
        <v>98.91</v>
      </c>
    </row>
    <row r="247" spans="1:6" x14ac:dyDescent="0.25">
      <c r="C247" s="3" t="s">
        <v>297</v>
      </c>
      <c r="D247" s="2">
        <v>0</v>
      </c>
      <c r="F247" s="2">
        <v>7900.56</v>
      </c>
    </row>
    <row r="248" spans="1:6" ht="31.5" x14ac:dyDescent="0.25">
      <c r="A248" s="2" t="s">
        <v>16</v>
      </c>
      <c r="C248" s="3" t="s">
        <v>298</v>
      </c>
      <c r="D248" s="2" t="s">
        <v>16</v>
      </c>
      <c r="F248" s="2">
        <v>39.5</v>
      </c>
    </row>
    <row r="249" spans="1:6" x14ac:dyDescent="0.25">
      <c r="C249" s="3" t="s">
        <v>299</v>
      </c>
      <c r="F249" s="2">
        <v>7940.06</v>
      </c>
    </row>
    <row r="250" spans="1:6" x14ac:dyDescent="0.25">
      <c r="F250" s="2" t="s">
        <v>22</v>
      </c>
    </row>
    <row r="251" spans="1:6" x14ac:dyDescent="0.25">
      <c r="C251" s="3" t="s">
        <v>300</v>
      </c>
      <c r="F251" s="2">
        <v>8065.9</v>
      </c>
    </row>
    <row r="253" spans="1:6" ht="31.5" x14ac:dyDescent="0.25">
      <c r="A253" s="2" t="s">
        <v>301</v>
      </c>
      <c r="B253" s="2" t="s">
        <v>302</v>
      </c>
      <c r="C253" s="3" t="s">
        <v>303</v>
      </c>
    </row>
    <row r="254" spans="1:6" ht="31.5" x14ac:dyDescent="0.25">
      <c r="C254" s="3" t="s">
        <v>304</v>
      </c>
    </row>
    <row r="255" spans="1:6" x14ac:dyDescent="0.25">
      <c r="C255" s="3" t="s">
        <v>22</v>
      </c>
    </row>
    <row r="256" spans="1:6" ht="31.5" x14ac:dyDescent="0.25">
      <c r="A256" s="2">
        <v>1</v>
      </c>
      <c r="B256" s="2" t="s">
        <v>305</v>
      </c>
      <c r="C256" s="3" t="s">
        <v>306</v>
      </c>
      <c r="D256" s="2">
        <v>58000</v>
      </c>
      <c r="E256" s="2" t="s">
        <v>14</v>
      </c>
      <c r="F256" s="2">
        <v>5800</v>
      </c>
    </row>
    <row r="257" spans="1:6" x14ac:dyDescent="0.25">
      <c r="A257" s="2">
        <v>0.01</v>
      </c>
      <c r="B257" s="2" t="s">
        <v>305</v>
      </c>
      <c r="C257" s="3" t="s">
        <v>307</v>
      </c>
      <c r="D257" s="2">
        <v>56350</v>
      </c>
      <c r="E257" s="2" t="s">
        <v>14</v>
      </c>
      <c r="F257" s="2">
        <v>56.35</v>
      </c>
    </row>
    <row r="258" spans="1:6" x14ac:dyDescent="0.25">
      <c r="A258" s="2">
        <v>3.5</v>
      </c>
      <c r="B258" s="2" t="s">
        <v>308</v>
      </c>
      <c r="C258" s="3" t="s">
        <v>309</v>
      </c>
      <c r="D258" s="2">
        <v>909.3</v>
      </c>
      <c r="E258" s="2" t="s">
        <v>308</v>
      </c>
      <c r="F258" s="2">
        <v>3182.55</v>
      </c>
    </row>
    <row r="259" spans="1:6" x14ac:dyDescent="0.25">
      <c r="B259" s="2" t="s">
        <v>34</v>
      </c>
      <c r="C259" s="3" t="s">
        <v>35</v>
      </c>
      <c r="E259" s="2" t="s">
        <v>34</v>
      </c>
      <c r="F259" s="2">
        <v>0</v>
      </c>
    </row>
    <row r="260" spans="1:6" x14ac:dyDescent="0.25">
      <c r="F260" s="2" t="s">
        <v>22</v>
      </c>
    </row>
    <row r="261" spans="1:6" x14ac:dyDescent="0.25">
      <c r="C261" s="3" t="s">
        <v>310</v>
      </c>
      <c r="F261" s="2">
        <v>9038.9</v>
      </c>
    </row>
    <row r="262" spans="1:6" x14ac:dyDescent="0.25">
      <c r="F262" s="2" t="s">
        <v>22</v>
      </c>
    </row>
    <row r="263" spans="1:6" x14ac:dyDescent="0.25">
      <c r="C263" s="3" t="s">
        <v>311</v>
      </c>
      <c r="F263" s="2">
        <v>90389</v>
      </c>
    </row>
    <row r="265" spans="1:6" ht="31.5" x14ac:dyDescent="0.25">
      <c r="A265" s="2">
        <v>6</v>
      </c>
      <c r="B265" s="2" t="s">
        <v>28</v>
      </c>
      <c r="C265" s="3" t="s">
        <v>312</v>
      </c>
    </row>
    <row r="266" spans="1:6" x14ac:dyDescent="0.25">
      <c r="C266" s="3" t="s">
        <v>313</v>
      </c>
    </row>
    <row r="267" spans="1:6" x14ac:dyDescent="0.25">
      <c r="C267" s="3" t="s">
        <v>22</v>
      </c>
    </row>
    <row r="268" spans="1:6" x14ac:dyDescent="0.25">
      <c r="A268" s="2">
        <v>4240</v>
      </c>
      <c r="B268" s="2" t="s">
        <v>314</v>
      </c>
      <c r="C268" s="3" t="s">
        <v>313</v>
      </c>
      <c r="D268" s="2">
        <v>7042.82</v>
      </c>
      <c r="E268" s="2" t="s">
        <v>315</v>
      </c>
      <c r="F268" s="2">
        <v>29861.56</v>
      </c>
    </row>
    <row r="269" spans="1:6" x14ac:dyDescent="0.25">
      <c r="A269" s="2">
        <v>2</v>
      </c>
      <c r="B269" s="2" t="s">
        <v>32</v>
      </c>
      <c r="C269" s="3" t="s">
        <v>40</v>
      </c>
      <c r="D269" s="2">
        <v>3385.54</v>
      </c>
      <c r="E269" s="2" t="s">
        <v>32</v>
      </c>
      <c r="F269" s="2">
        <v>6771.08</v>
      </c>
    </row>
    <row r="270" spans="1:6" x14ac:dyDescent="0.25">
      <c r="A270" s="2">
        <v>3.5</v>
      </c>
      <c r="B270" s="2" t="s">
        <v>274</v>
      </c>
      <c r="C270" s="3" t="s">
        <v>316</v>
      </c>
      <c r="D270" s="2">
        <v>1048.95</v>
      </c>
      <c r="E270" s="2" t="s">
        <v>274</v>
      </c>
      <c r="F270" s="2">
        <v>3671.33</v>
      </c>
    </row>
    <row r="271" spans="1:6" x14ac:dyDescent="0.25">
      <c r="A271" s="2">
        <v>10.6</v>
      </c>
      <c r="B271" s="2" t="s">
        <v>274</v>
      </c>
      <c r="C271" s="3" t="s">
        <v>275</v>
      </c>
      <c r="D271" s="2">
        <v>978.6</v>
      </c>
      <c r="E271" s="2" t="s">
        <v>274</v>
      </c>
      <c r="F271" s="2">
        <v>10373.16</v>
      </c>
    </row>
    <row r="272" spans="1:6" x14ac:dyDescent="0.25">
      <c r="A272" s="2">
        <v>7.1</v>
      </c>
      <c r="B272" s="2" t="s">
        <v>274</v>
      </c>
      <c r="C272" s="3" t="s">
        <v>276</v>
      </c>
      <c r="D272" s="2">
        <v>683.55</v>
      </c>
      <c r="E272" s="2" t="s">
        <v>274</v>
      </c>
      <c r="F272" s="2">
        <v>4853.21</v>
      </c>
    </row>
    <row r="273" spans="1:6" x14ac:dyDescent="0.25">
      <c r="A273" s="2">
        <v>21.2</v>
      </c>
      <c r="B273" s="2" t="s">
        <v>274</v>
      </c>
      <c r="C273" s="3" t="s">
        <v>277</v>
      </c>
      <c r="D273" s="2">
        <v>560.70000000000005</v>
      </c>
      <c r="E273" s="2" t="s">
        <v>274</v>
      </c>
      <c r="F273" s="2">
        <v>11886.84</v>
      </c>
    </row>
    <row r="274" spans="1:6" x14ac:dyDescent="0.25">
      <c r="B274" s="2" t="s">
        <v>34</v>
      </c>
      <c r="C274" s="3" t="s">
        <v>35</v>
      </c>
      <c r="E274" s="2" t="s">
        <v>34</v>
      </c>
      <c r="F274" s="2">
        <v>5</v>
      </c>
    </row>
    <row r="275" spans="1:6" x14ac:dyDescent="0.25">
      <c r="F275" s="2" t="s">
        <v>22</v>
      </c>
    </row>
    <row r="276" spans="1:6" x14ac:dyDescent="0.25">
      <c r="C276" s="3" t="s">
        <v>49</v>
      </c>
      <c r="F276" s="2">
        <v>67422.179999999993</v>
      </c>
    </row>
    <row r="277" spans="1:6" x14ac:dyDescent="0.25">
      <c r="F277" s="2" t="s">
        <v>22</v>
      </c>
    </row>
    <row r="278" spans="1:6" x14ac:dyDescent="0.25">
      <c r="C278" s="3" t="s">
        <v>278</v>
      </c>
      <c r="F278" s="2">
        <v>6742.22</v>
      </c>
    </row>
    <row r="280" spans="1:6" x14ac:dyDescent="0.25">
      <c r="A280" s="2">
        <v>9</v>
      </c>
      <c r="B280" s="2" t="s">
        <v>28</v>
      </c>
      <c r="C280" s="3" t="s">
        <v>318</v>
      </c>
    </row>
    <row r="281" spans="1:6" x14ac:dyDescent="0.25">
      <c r="C281" s="3" t="s">
        <v>313</v>
      </c>
    </row>
    <row r="282" spans="1:6" x14ac:dyDescent="0.25">
      <c r="C282" s="3" t="s">
        <v>22</v>
      </c>
    </row>
    <row r="283" spans="1:6" x14ac:dyDescent="0.25">
      <c r="A283" s="2">
        <v>4240</v>
      </c>
      <c r="B283" s="2" t="s">
        <v>314</v>
      </c>
      <c r="C283" s="3" t="s">
        <v>313</v>
      </c>
      <c r="D283" s="2">
        <v>7042.82</v>
      </c>
      <c r="E283" s="2" t="s">
        <v>315</v>
      </c>
      <c r="F283" s="2">
        <v>29861.56</v>
      </c>
    </row>
    <row r="284" spans="1:6" x14ac:dyDescent="0.25">
      <c r="A284" s="2">
        <v>2</v>
      </c>
      <c r="B284" s="2" t="s">
        <v>32</v>
      </c>
      <c r="C284" s="3" t="s">
        <v>41</v>
      </c>
      <c r="D284" s="2">
        <v>3095.62</v>
      </c>
      <c r="E284" s="2" t="s">
        <v>32</v>
      </c>
      <c r="F284" s="2">
        <v>6191.24</v>
      </c>
    </row>
    <row r="285" spans="1:6" x14ac:dyDescent="0.25">
      <c r="A285" s="2">
        <v>3.5</v>
      </c>
      <c r="B285" s="2" t="s">
        <v>274</v>
      </c>
      <c r="C285" s="3" t="s">
        <v>316</v>
      </c>
      <c r="D285" s="2">
        <v>1048.95</v>
      </c>
      <c r="E285" s="2" t="s">
        <v>274</v>
      </c>
      <c r="F285" s="2">
        <v>3671.33</v>
      </c>
    </row>
    <row r="286" spans="1:6" x14ac:dyDescent="0.25">
      <c r="A286" s="2">
        <v>10.6</v>
      </c>
      <c r="B286" s="2" t="s">
        <v>274</v>
      </c>
      <c r="C286" s="3" t="s">
        <v>275</v>
      </c>
      <c r="D286" s="2">
        <v>978.6</v>
      </c>
      <c r="E286" s="2" t="s">
        <v>274</v>
      </c>
      <c r="F286" s="2">
        <v>10373.16</v>
      </c>
    </row>
    <row r="287" spans="1:6" x14ac:dyDescent="0.25">
      <c r="A287" s="2">
        <v>7.1</v>
      </c>
      <c r="B287" s="2" t="s">
        <v>274</v>
      </c>
      <c r="C287" s="3" t="s">
        <v>276</v>
      </c>
      <c r="D287" s="2">
        <v>683.55</v>
      </c>
      <c r="E287" s="2" t="s">
        <v>274</v>
      </c>
      <c r="F287" s="2">
        <v>4853.21</v>
      </c>
    </row>
    <row r="288" spans="1:6" x14ac:dyDescent="0.25">
      <c r="A288" s="2">
        <v>21.2</v>
      </c>
      <c r="B288" s="2" t="s">
        <v>274</v>
      </c>
      <c r="C288" s="3" t="s">
        <v>277</v>
      </c>
      <c r="D288" s="2">
        <v>560.70000000000005</v>
      </c>
      <c r="E288" s="2" t="s">
        <v>274</v>
      </c>
      <c r="F288" s="2">
        <v>11886.84</v>
      </c>
    </row>
    <row r="289" spans="1:6" x14ac:dyDescent="0.25">
      <c r="B289" s="2" t="s">
        <v>34</v>
      </c>
      <c r="C289" s="3" t="s">
        <v>35</v>
      </c>
      <c r="E289" s="2" t="s">
        <v>34</v>
      </c>
      <c r="F289" s="2">
        <v>5</v>
      </c>
    </row>
    <row r="290" spans="1:6" x14ac:dyDescent="0.25">
      <c r="F290" s="2" t="s">
        <v>22</v>
      </c>
    </row>
    <row r="291" spans="1:6" x14ac:dyDescent="0.25">
      <c r="C291" s="3" t="s">
        <v>49</v>
      </c>
      <c r="F291" s="2">
        <v>66842.34</v>
      </c>
    </row>
    <row r="292" spans="1:6" x14ac:dyDescent="0.25">
      <c r="F292" s="2" t="s">
        <v>22</v>
      </c>
    </row>
    <row r="293" spans="1:6" x14ac:dyDescent="0.25">
      <c r="C293" s="3" t="s">
        <v>278</v>
      </c>
      <c r="F293" s="2">
        <v>6684.23</v>
      </c>
    </row>
    <row r="294" spans="1:6" x14ac:dyDescent="0.25">
      <c r="F294" s="2" t="s">
        <v>279</v>
      </c>
    </row>
    <row r="295" spans="1:6" x14ac:dyDescent="0.25">
      <c r="C295" s="3" t="s">
        <v>300</v>
      </c>
      <c r="F295" s="2">
        <v>6767.08</v>
      </c>
    </row>
    <row r="297" spans="1:6" ht="47.25" x14ac:dyDescent="0.25">
      <c r="A297" s="2" t="s">
        <v>59</v>
      </c>
      <c r="B297" s="2" t="s">
        <v>28</v>
      </c>
      <c r="C297" s="3" t="s">
        <v>319</v>
      </c>
    </row>
    <row r="298" spans="1:6" x14ac:dyDescent="0.25">
      <c r="C298" s="3" t="s">
        <v>22</v>
      </c>
    </row>
    <row r="299" spans="1:6" x14ac:dyDescent="0.25">
      <c r="A299" s="2">
        <v>0.03</v>
      </c>
      <c r="B299" s="2" t="s">
        <v>32</v>
      </c>
      <c r="C299" s="3" t="s">
        <v>320</v>
      </c>
      <c r="D299" s="2">
        <v>7340.14</v>
      </c>
      <c r="E299" s="2" t="s">
        <v>32</v>
      </c>
      <c r="F299" s="2">
        <v>220.2</v>
      </c>
    </row>
    <row r="300" spans="1:6" x14ac:dyDescent="0.25">
      <c r="A300" s="2">
        <v>0.5</v>
      </c>
      <c r="B300" s="2" t="s">
        <v>308</v>
      </c>
      <c r="C300" s="3" t="s">
        <v>316</v>
      </c>
      <c r="D300" s="2">
        <v>1048.95</v>
      </c>
      <c r="E300" s="2" t="s">
        <v>308</v>
      </c>
      <c r="F300" s="2">
        <v>524.48</v>
      </c>
    </row>
    <row r="301" spans="1:6" x14ac:dyDescent="0.25">
      <c r="A301" s="2">
        <v>0.75</v>
      </c>
      <c r="B301" s="2" t="s">
        <v>308</v>
      </c>
      <c r="C301" s="3" t="s">
        <v>276</v>
      </c>
      <c r="D301" s="2">
        <v>683.55</v>
      </c>
      <c r="E301" s="2" t="s">
        <v>308</v>
      </c>
      <c r="F301" s="2">
        <v>512.66</v>
      </c>
    </row>
    <row r="302" spans="1:6" x14ac:dyDescent="0.25">
      <c r="B302" s="2" t="s">
        <v>34</v>
      </c>
      <c r="C302" s="3" t="s">
        <v>35</v>
      </c>
      <c r="D302" s="2">
        <v>0</v>
      </c>
      <c r="E302" s="2" t="s">
        <v>34</v>
      </c>
      <c r="F302" s="2">
        <v>0</v>
      </c>
    </row>
    <row r="303" spans="1:6" x14ac:dyDescent="0.25">
      <c r="F303" s="2" t="s">
        <v>22</v>
      </c>
    </row>
    <row r="304" spans="1:6" x14ac:dyDescent="0.25">
      <c r="C304" s="3" t="s">
        <v>321</v>
      </c>
      <c r="F304" s="2">
        <v>1257.3399999999999</v>
      </c>
    </row>
    <row r="305" spans="1:6" x14ac:dyDescent="0.25">
      <c r="F305" s="2" t="s">
        <v>22</v>
      </c>
    </row>
    <row r="306" spans="1:6" ht="31.5" x14ac:dyDescent="0.25">
      <c r="C306" s="3" t="s">
        <v>322</v>
      </c>
      <c r="F306" s="2">
        <v>1692.25</v>
      </c>
    </row>
    <row r="308" spans="1:6" x14ac:dyDescent="0.25">
      <c r="A308" s="2" t="s">
        <v>58</v>
      </c>
      <c r="B308" s="2" t="s">
        <v>28</v>
      </c>
      <c r="C308" s="3" t="s">
        <v>323</v>
      </c>
    </row>
    <row r="309" spans="1:6" x14ac:dyDescent="0.25">
      <c r="C309" s="3" t="s">
        <v>324</v>
      </c>
    </row>
    <row r="310" spans="1:6" x14ac:dyDescent="0.25">
      <c r="C310" s="3" t="s">
        <v>22</v>
      </c>
    </row>
    <row r="311" spans="1:6" x14ac:dyDescent="0.25">
      <c r="A311" s="2">
        <v>0.22</v>
      </c>
      <c r="B311" s="2" t="s">
        <v>32</v>
      </c>
      <c r="C311" s="3" t="s">
        <v>39</v>
      </c>
      <c r="D311" s="2">
        <v>3820.42</v>
      </c>
      <c r="E311" s="2" t="s">
        <v>32</v>
      </c>
      <c r="F311" s="2">
        <v>840.49</v>
      </c>
    </row>
    <row r="312" spans="1:6" x14ac:dyDescent="0.25">
      <c r="A312" s="2">
        <v>2.2000000000000002</v>
      </c>
      <c r="B312" s="2" t="s">
        <v>308</v>
      </c>
      <c r="C312" s="3" t="s">
        <v>316</v>
      </c>
      <c r="D312" s="2">
        <v>1048.95</v>
      </c>
      <c r="E312" s="2" t="s">
        <v>308</v>
      </c>
      <c r="F312" s="2">
        <v>2307.69</v>
      </c>
    </row>
    <row r="313" spans="1:6" x14ac:dyDescent="0.25">
      <c r="A313" s="2">
        <v>0.5</v>
      </c>
      <c r="B313" s="2" t="s">
        <v>308</v>
      </c>
      <c r="C313" s="3" t="s">
        <v>325</v>
      </c>
      <c r="D313" s="2">
        <v>683.55</v>
      </c>
      <c r="E313" s="2" t="s">
        <v>308</v>
      </c>
      <c r="F313" s="2">
        <v>341.78</v>
      </c>
    </row>
    <row r="314" spans="1:6" x14ac:dyDescent="0.25">
      <c r="A314" s="2">
        <v>3.2</v>
      </c>
      <c r="B314" s="2" t="s">
        <v>308</v>
      </c>
      <c r="C314" s="3" t="s">
        <v>277</v>
      </c>
      <c r="D314" s="2">
        <v>560.70000000000005</v>
      </c>
      <c r="E314" s="2" t="s">
        <v>308</v>
      </c>
      <c r="F314" s="2">
        <v>1794.24</v>
      </c>
    </row>
    <row r="315" spans="1:6" x14ac:dyDescent="0.25">
      <c r="B315" s="2" t="s">
        <v>34</v>
      </c>
      <c r="C315" s="3" t="s">
        <v>35</v>
      </c>
      <c r="D315" s="2" t="s">
        <v>19</v>
      </c>
      <c r="E315" s="2" t="s">
        <v>34</v>
      </c>
      <c r="F315" s="2">
        <v>5</v>
      </c>
    </row>
    <row r="316" spans="1:6" x14ac:dyDescent="0.25">
      <c r="F316" s="2" t="s">
        <v>22</v>
      </c>
    </row>
    <row r="317" spans="1:6" x14ac:dyDescent="0.25">
      <c r="C317" s="3" t="s">
        <v>326</v>
      </c>
      <c r="F317" s="2">
        <v>5289.2</v>
      </c>
    </row>
    <row r="318" spans="1:6" x14ac:dyDescent="0.25">
      <c r="A318" s="2" t="s">
        <v>19</v>
      </c>
      <c r="F318" s="2" t="s">
        <v>22</v>
      </c>
    </row>
    <row r="319" spans="1:6" x14ac:dyDescent="0.25">
      <c r="C319" s="3" t="s">
        <v>327</v>
      </c>
      <c r="F319" s="2">
        <v>528.91999999999996</v>
      </c>
    </row>
    <row r="321" spans="1:6" ht="31.5" x14ac:dyDescent="0.25">
      <c r="A321" s="2" t="s">
        <v>328</v>
      </c>
      <c r="B321" s="2" t="s">
        <v>28</v>
      </c>
      <c r="C321" s="3" t="s">
        <v>329</v>
      </c>
    </row>
    <row r="322" spans="1:6" x14ac:dyDescent="0.25">
      <c r="C322" s="3" t="s">
        <v>330</v>
      </c>
    </row>
    <row r="323" spans="1:6" x14ac:dyDescent="0.25">
      <c r="C323" s="3" t="s">
        <v>331</v>
      </c>
    </row>
    <row r="324" spans="1:6" x14ac:dyDescent="0.25">
      <c r="C324" s="3" t="s">
        <v>332</v>
      </c>
    </row>
    <row r="325" spans="1:6" x14ac:dyDescent="0.25">
      <c r="C325" s="3" t="s">
        <v>333</v>
      </c>
    </row>
    <row r="326" spans="1:6" x14ac:dyDescent="0.25">
      <c r="C326" s="3" t="s">
        <v>22</v>
      </c>
    </row>
    <row r="327" spans="1:6" x14ac:dyDescent="0.25">
      <c r="A327" s="2">
        <v>12.8</v>
      </c>
      <c r="B327" s="2" t="s">
        <v>32</v>
      </c>
      <c r="C327" s="3" t="s">
        <v>334</v>
      </c>
      <c r="D327" s="2">
        <v>906.94</v>
      </c>
      <c r="E327" s="2" t="s">
        <v>32</v>
      </c>
      <c r="F327" s="2">
        <v>11608.83</v>
      </c>
    </row>
    <row r="328" spans="1:6" x14ac:dyDescent="0.25">
      <c r="A328" s="2">
        <v>5</v>
      </c>
      <c r="B328" s="2" t="s">
        <v>32</v>
      </c>
      <c r="C328" s="3" t="s">
        <v>335</v>
      </c>
      <c r="D328" s="2">
        <v>1182.5999999999999</v>
      </c>
      <c r="E328" s="2" t="s">
        <v>32</v>
      </c>
      <c r="F328" s="2">
        <v>5913</v>
      </c>
    </row>
    <row r="329" spans="1:6" x14ac:dyDescent="0.25">
      <c r="A329" s="2">
        <v>1.8</v>
      </c>
      <c r="B329" s="2" t="s">
        <v>308</v>
      </c>
      <c r="C329" s="3" t="s">
        <v>316</v>
      </c>
      <c r="D329" s="2">
        <v>1048.95</v>
      </c>
      <c r="E329" s="2" t="s">
        <v>308</v>
      </c>
      <c r="F329" s="2">
        <v>1888.11</v>
      </c>
    </row>
    <row r="330" spans="1:6" x14ac:dyDescent="0.25">
      <c r="A330" s="2">
        <v>17.7</v>
      </c>
      <c r="B330" s="2" t="s">
        <v>308</v>
      </c>
      <c r="C330" s="3" t="s">
        <v>325</v>
      </c>
      <c r="D330" s="2">
        <v>683.55</v>
      </c>
      <c r="E330" s="2" t="s">
        <v>308</v>
      </c>
      <c r="F330" s="2">
        <v>12098.84</v>
      </c>
    </row>
    <row r="331" spans="1:6" x14ac:dyDescent="0.25">
      <c r="A331" s="2">
        <v>14.1</v>
      </c>
      <c r="B331" s="2" t="s">
        <v>308</v>
      </c>
      <c r="C331" s="3" t="s">
        <v>277</v>
      </c>
      <c r="D331" s="2">
        <v>560.70000000000005</v>
      </c>
      <c r="E331" s="2" t="s">
        <v>308</v>
      </c>
      <c r="F331" s="2">
        <v>7905.87</v>
      </c>
    </row>
    <row r="332" spans="1:6" x14ac:dyDescent="0.25">
      <c r="B332" s="2" t="s">
        <v>34</v>
      </c>
      <c r="C332" s="3" t="s">
        <v>35</v>
      </c>
      <c r="E332" s="2" t="s">
        <v>34</v>
      </c>
      <c r="F332" s="2">
        <v>0</v>
      </c>
    </row>
    <row r="333" spans="1:6" x14ac:dyDescent="0.25">
      <c r="F333" s="2" t="s">
        <v>22</v>
      </c>
    </row>
    <row r="334" spans="1:6" x14ac:dyDescent="0.25">
      <c r="C334" s="3" t="s">
        <v>49</v>
      </c>
      <c r="F334" s="2">
        <v>39414.65</v>
      </c>
    </row>
    <row r="335" spans="1:6" x14ac:dyDescent="0.25">
      <c r="F335" s="2" t="s">
        <v>22</v>
      </c>
    </row>
    <row r="336" spans="1:6" x14ac:dyDescent="0.25">
      <c r="C336" s="3" t="s">
        <v>278</v>
      </c>
      <c r="F336" s="2">
        <v>3941.47</v>
      </c>
    </row>
    <row r="337" spans="1:6" x14ac:dyDescent="0.25">
      <c r="F337" s="2" t="s">
        <v>279</v>
      </c>
    </row>
    <row r="339" spans="1:6" x14ac:dyDescent="0.25">
      <c r="B339" s="2" t="s">
        <v>336</v>
      </c>
      <c r="C339" s="3" t="s">
        <v>337</v>
      </c>
    </row>
    <row r="340" spans="1:6" x14ac:dyDescent="0.25">
      <c r="C340" s="3" t="s">
        <v>338</v>
      </c>
    </row>
    <row r="341" spans="1:6" x14ac:dyDescent="0.25">
      <c r="C341" s="3" t="s">
        <v>22</v>
      </c>
    </row>
    <row r="342" spans="1:6" x14ac:dyDescent="0.25">
      <c r="A342" s="2">
        <v>0.04</v>
      </c>
      <c r="B342" s="2" t="s">
        <v>32</v>
      </c>
      <c r="C342" s="3" t="s">
        <v>339</v>
      </c>
      <c r="D342" s="2">
        <v>4545.22</v>
      </c>
      <c r="E342" s="2" t="s">
        <v>32</v>
      </c>
      <c r="F342" s="2">
        <v>181.81</v>
      </c>
    </row>
    <row r="343" spans="1:6" x14ac:dyDescent="0.25">
      <c r="A343" s="2">
        <v>2.2000000000000002</v>
      </c>
      <c r="B343" s="2" t="s">
        <v>308</v>
      </c>
      <c r="C343" s="3" t="s">
        <v>275</v>
      </c>
      <c r="D343" s="2">
        <v>978.6</v>
      </c>
      <c r="E343" s="2" t="s">
        <v>308</v>
      </c>
      <c r="F343" s="2">
        <v>2152.92</v>
      </c>
    </row>
    <row r="344" spans="1:6" x14ac:dyDescent="0.25">
      <c r="A344" s="2">
        <v>0.5</v>
      </c>
      <c r="B344" s="2" t="s">
        <v>308</v>
      </c>
      <c r="C344" s="3" t="s">
        <v>276</v>
      </c>
      <c r="D344" s="2">
        <v>683.55</v>
      </c>
      <c r="E344" s="2" t="s">
        <v>308</v>
      </c>
      <c r="F344" s="2">
        <v>341.78</v>
      </c>
    </row>
    <row r="345" spans="1:6" x14ac:dyDescent="0.25">
      <c r="A345" s="2">
        <v>1.1000000000000001</v>
      </c>
      <c r="B345" s="2" t="s">
        <v>308</v>
      </c>
      <c r="C345" s="3" t="s">
        <v>277</v>
      </c>
      <c r="D345" s="2">
        <v>560.70000000000005</v>
      </c>
      <c r="E345" s="2" t="s">
        <v>308</v>
      </c>
      <c r="F345" s="2">
        <v>616.77</v>
      </c>
    </row>
    <row r="346" spans="1:6" x14ac:dyDescent="0.25">
      <c r="B346" s="2" t="s">
        <v>34</v>
      </c>
      <c r="C346" s="3" t="s">
        <v>35</v>
      </c>
      <c r="E346" s="2" t="s">
        <v>34</v>
      </c>
      <c r="F346" s="2">
        <v>0</v>
      </c>
    </row>
    <row r="347" spans="1:6" x14ac:dyDescent="0.25">
      <c r="F347" s="2" t="s">
        <v>22</v>
      </c>
    </row>
    <row r="348" spans="1:6" x14ac:dyDescent="0.25">
      <c r="C348" s="3" t="s">
        <v>326</v>
      </c>
      <c r="F348" s="2">
        <v>3293.28</v>
      </c>
    </row>
    <row r="349" spans="1:6" x14ac:dyDescent="0.25">
      <c r="F349" s="2" t="s">
        <v>22</v>
      </c>
    </row>
    <row r="350" spans="1:6" x14ac:dyDescent="0.25">
      <c r="C350" s="3" t="s">
        <v>327</v>
      </c>
      <c r="F350" s="2">
        <v>329.33</v>
      </c>
    </row>
    <row r="352" spans="1:6" x14ac:dyDescent="0.25">
      <c r="A352" s="2">
        <v>32.1</v>
      </c>
      <c r="B352" s="2" t="s">
        <v>28</v>
      </c>
      <c r="C352" s="3" t="s">
        <v>340</v>
      </c>
    </row>
    <row r="353" spans="1:6" x14ac:dyDescent="0.25">
      <c r="C353" s="3" t="s">
        <v>341</v>
      </c>
    </row>
    <row r="354" spans="1:6" x14ac:dyDescent="0.25">
      <c r="C354" s="3" t="s">
        <v>342</v>
      </c>
    </row>
    <row r="355" spans="1:6" ht="31.5" x14ac:dyDescent="0.25">
      <c r="C355" s="3" t="s">
        <v>343</v>
      </c>
    </row>
    <row r="356" spans="1:6" x14ac:dyDescent="0.25">
      <c r="C356" s="3" t="s">
        <v>344</v>
      </c>
    </row>
    <row r="357" spans="1:6" x14ac:dyDescent="0.25">
      <c r="C357" s="3" t="s">
        <v>22</v>
      </c>
    </row>
    <row r="358" spans="1:6" x14ac:dyDescent="0.25">
      <c r="A358" s="2">
        <v>190</v>
      </c>
      <c r="B358" s="2" t="s">
        <v>345</v>
      </c>
      <c r="C358" s="3" t="s">
        <v>346</v>
      </c>
      <c r="D358" s="2">
        <v>16188.3</v>
      </c>
      <c r="E358" s="2" t="s">
        <v>347</v>
      </c>
      <c r="F358" s="2">
        <v>3075.78</v>
      </c>
    </row>
    <row r="359" spans="1:6" x14ac:dyDescent="0.25">
      <c r="A359" s="2">
        <v>0.12</v>
      </c>
      <c r="B359" s="2" t="s">
        <v>32</v>
      </c>
      <c r="C359" s="3" t="s">
        <v>348</v>
      </c>
      <c r="D359" s="2">
        <v>4545.22</v>
      </c>
      <c r="E359" s="2" t="s">
        <v>32</v>
      </c>
      <c r="F359" s="2">
        <v>545.42999999999995</v>
      </c>
    </row>
    <row r="360" spans="1:6" x14ac:dyDescent="0.25">
      <c r="A360" s="2">
        <v>10</v>
      </c>
      <c r="B360" s="2" t="s">
        <v>349</v>
      </c>
      <c r="C360" s="3" t="s">
        <v>350</v>
      </c>
      <c r="D360" s="2">
        <v>329.33</v>
      </c>
      <c r="E360" s="2" t="s">
        <v>349</v>
      </c>
      <c r="F360" s="2">
        <v>3293.3</v>
      </c>
    </row>
    <row r="361" spans="1:6" x14ac:dyDescent="0.25">
      <c r="A361" s="2">
        <v>1.54</v>
      </c>
      <c r="B361" s="2" t="s">
        <v>221</v>
      </c>
      <c r="C361" s="3" t="s">
        <v>351</v>
      </c>
      <c r="D361" s="2">
        <v>42.7</v>
      </c>
      <c r="E361" s="2" t="s">
        <v>221</v>
      </c>
      <c r="F361" s="2">
        <v>65.760000000000005</v>
      </c>
    </row>
    <row r="362" spans="1:6" x14ac:dyDescent="0.25">
      <c r="A362" s="2">
        <v>1.1000000000000001</v>
      </c>
      <c r="B362" s="2" t="s">
        <v>308</v>
      </c>
      <c r="C362" s="3" t="s">
        <v>316</v>
      </c>
      <c r="D362" s="2">
        <v>1048.95</v>
      </c>
      <c r="E362" s="2" t="s">
        <v>308</v>
      </c>
      <c r="F362" s="2">
        <v>1153.8499999999999</v>
      </c>
    </row>
    <row r="363" spans="1:6" x14ac:dyDescent="0.25">
      <c r="A363" s="2">
        <v>2.1</v>
      </c>
      <c r="B363" s="2" t="s">
        <v>308</v>
      </c>
      <c r="C363" s="3" t="s">
        <v>275</v>
      </c>
      <c r="D363" s="2">
        <v>978.6</v>
      </c>
      <c r="E363" s="2" t="s">
        <v>308</v>
      </c>
      <c r="F363" s="2">
        <v>2055.06</v>
      </c>
    </row>
    <row r="364" spans="1:6" x14ac:dyDescent="0.25">
      <c r="A364" s="2">
        <v>2.2000000000000002</v>
      </c>
      <c r="B364" s="2" t="s">
        <v>308</v>
      </c>
      <c r="C364" s="3" t="s">
        <v>276</v>
      </c>
      <c r="D364" s="2">
        <v>683.55</v>
      </c>
      <c r="E364" s="2" t="s">
        <v>308</v>
      </c>
      <c r="F364" s="2">
        <v>1503.81</v>
      </c>
    </row>
    <row r="365" spans="1:6" x14ac:dyDescent="0.25">
      <c r="A365" s="2">
        <v>1.1000000000000001</v>
      </c>
      <c r="B365" s="2" t="s">
        <v>308</v>
      </c>
      <c r="C365" s="3" t="s">
        <v>277</v>
      </c>
      <c r="D365" s="2">
        <v>560.70000000000005</v>
      </c>
      <c r="E365" s="2" t="s">
        <v>308</v>
      </c>
      <c r="F365" s="2">
        <v>616.77</v>
      </c>
    </row>
    <row r="366" spans="1:6" x14ac:dyDescent="0.25">
      <c r="B366" s="2" t="s">
        <v>34</v>
      </c>
      <c r="C366" s="3" t="s">
        <v>35</v>
      </c>
      <c r="E366" s="2" t="s">
        <v>34</v>
      </c>
      <c r="F366" s="2">
        <v>0</v>
      </c>
    </row>
    <row r="367" spans="1:6" x14ac:dyDescent="0.25">
      <c r="F367" s="2" t="s">
        <v>22</v>
      </c>
    </row>
    <row r="368" spans="1:6" x14ac:dyDescent="0.25">
      <c r="C368" s="3" t="s">
        <v>326</v>
      </c>
      <c r="F368" s="2">
        <v>12309.76</v>
      </c>
    </row>
    <row r="369" spans="1:6" x14ac:dyDescent="0.25">
      <c r="F369" s="2" t="s">
        <v>22</v>
      </c>
    </row>
    <row r="370" spans="1:6" x14ac:dyDescent="0.25">
      <c r="C370" s="3" t="s">
        <v>327</v>
      </c>
      <c r="F370" s="2">
        <v>1230.98</v>
      </c>
    </row>
    <row r="372" spans="1:6" x14ac:dyDescent="0.25">
      <c r="A372" s="2" t="s">
        <v>352</v>
      </c>
      <c r="B372" s="2" t="s">
        <v>28</v>
      </c>
      <c r="C372" s="3" t="s">
        <v>353</v>
      </c>
    </row>
    <row r="373" spans="1:6" x14ac:dyDescent="0.25">
      <c r="C373" s="3" t="s">
        <v>22</v>
      </c>
    </row>
    <row r="374" spans="1:6" x14ac:dyDescent="0.25">
      <c r="A374" s="2">
        <v>0.14000000000000001</v>
      </c>
      <c r="B374" s="2" t="s">
        <v>32</v>
      </c>
      <c r="C374" s="3" t="s">
        <v>40</v>
      </c>
      <c r="D374" s="2">
        <v>3385.54</v>
      </c>
      <c r="E374" s="2" t="s">
        <v>32</v>
      </c>
      <c r="F374" s="2">
        <v>473.98</v>
      </c>
    </row>
    <row r="375" spans="1:6" x14ac:dyDescent="0.25">
      <c r="A375" s="2">
        <v>1.1000000000000001</v>
      </c>
      <c r="B375" s="2" t="s">
        <v>274</v>
      </c>
      <c r="C375" s="3" t="s">
        <v>316</v>
      </c>
      <c r="D375" s="2">
        <v>1048.95</v>
      </c>
      <c r="E375" s="2" t="s">
        <v>274</v>
      </c>
      <c r="F375" s="2">
        <v>1153.8499999999999</v>
      </c>
    </row>
    <row r="376" spans="1:6" x14ac:dyDescent="0.25">
      <c r="A376" s="2">
        <v>0.5</v>
      </c>
      <c r="B376" s="2" t="s">
        <v>274</v>
      </c>
      <c r="C376" s="3" t="s">
        <v>276</v>
      </c>
      <c r="D376" s="2">
        <v>683.55</v>
      </c>
      <c r="E376" s="2" t="s">
        <v>274</v>
      </c>
      <c r="F376" s="2">
        <v>341.78</v>
      </c>
    </row>
    <row r="377" spans="1:6" x14ac:dyDescent="0.25">
      <c r="A377" s="2">
        <v>1.1000000000000001</v>
      </c>
      <c r="B377" s="2" t="s">
        <v>274</v>
      </c>
      <c r="C377" s="3" t="s">
        <v>277</v>
      </c>
      <c r="D377" s="2">
        <v>560.70000000000005</v>
      </c>
      <c r="E377" s="2" t="s">
        <v>274</v>
      </c>
      <c r="F377" s="2">
        <v>616.77</v>
      </c>
    </row>
    <row r="378" spans="1:6" x14ac:dyDescent="0.25">
      <c r="B378" s="2" t="s">
        <v>34</v>
      </c>
      <c r="C378" s="3" t="s">
        <v>35</v>
      </c>
      <c r="D378" s="2" t="s">
        <v>19</v>
      </c>
      <c r="E378" s="2" t="s">
        <v>34</v>
      </c>
      <c r="F378" s="2">
        <v>5</v>
      </c>
    </row>
    <row r="379" spans="1:6" x14ac:dyDescent="0.25">
      <c r="F379" s="2" t="s">
        <v>22</v>
      </c>
    </row>
    <row r="380" spans="1:6" x14ac:dyDescent="0.25">
      <c r="C380" s="3" t="s">
        <v>326</v>
      </c>
      <c r="F380" s="2">
        <v>2591.38</v>
      </c>
    </row>
    <row r="381" spans="1:6" x14ac:dyDescent="0.25">
      <c r="F381" s="2" t="s">
        <v>22</v>
      </c>
    </row>
    <row r="382" spans="1:6" x14ac:dyDescent="0.25">
      <c r="C382" s="3" t="s">
        <v>327</v>
      </c>
      <c r="F382" s="2">
        <v>259.14</v>
      </c>
    </row>
    <row r="384" spans="1:6" x14ac:dyDescent="0.25">
      <c r="A384" s="2" t="s">
        <v>354</v>
      </c>
      <c r="B384" s="2" t="s">
        <v>28</v>
      </c>
      <c r="C384" s="3" t="s">
        <v>355</v>
      </c>
    </row>
    <row r="385" spans="1:6" x14ac:dyDescent="0.25">
      <c r="C385" s="3" t="s">
        <v>22</v>
      </c>
    </row>
    <row r="386" spans="1:6" x14ac:dyDescent="0.25">
      <c r="A386" s="2">
        <v>0.14000000000000001</v>
      </c>
      <c r="B386" s="2" t="s">
        <v>32</v>
      </c>
      <c r="C386" s="3" t="s">
        <v>39</v>
      </c>
      <c r="D386" s="2">
        <v>3820.42</v>
      </c>
      <c r="E386" s="2" t="s">
        <v>32</v>
      </c>
      <c r="F386" s="2">
        <v>534.86</v>
      </c>
    </row>
    <row r="387" spans="1:6" x14ac:dyDescent="0.25">
      <c r="A387" s="2">
        <v>1.1000000000000001</v>
      </c>
      <c r="B387" s="2" t="s">
        <v>274</v>
      </c>
      <c r="C387" s="3" t="s">
        <v>316</v>
      </c>
      <c r="D387" s="2">
        <v>1048.95</v>
      </c>
      <c r="E387" s="2" t="s">
        <v>274</v>
      </c>
      <c r="F387" s="2">
        <v>1153.8499999999999</v>
      </c>
    </row>
    <row r="388" spans="1:6" x14ac:dyDescent="0.25">
      <c r="A388" s="2">
        <v>0.5</v>
      </c>
      <c r="B388" s="2" t="s">
        <v>274</v>
      </c>
      <c r="C388" s="3" t="s">
        <v>276</v>
      </c>
      <c r="D388" s="2">
        <v>683.55</v>
      </c>
      <c r="E388" s="2" t="s">
        <v>274</v>
      </c>
      <c r="F388" s="2">
        <v>341.78</v>
      </c>
    </row>
    <row r="389" spans="1:6" x14ac:dyDescent="0.25">
      <c r="A389" s="2">
        <v>1.1000000000000001</v>
      </c>
      <c r="B389" s="2" t="s">
        <v>274</v>
      </c>
      <c r="C389" s="3" t="s">
        <v>277</v>
      </c>
      <c r="D389" s="2">
        <v>560.70000000000005</v>
      </c>
      <c r="E389" s="2" t="s">
        <v>274</v>
      </c>
      <c r="F389" s="2">
        <v>616.77</v>
      </c>
    </row>
    <row r="390" spans="1:6" x14ac:dyDescent="0.25">
      <c r="B390" s="2" t="s">
        <v>34</v>
      </c>
      <c r="C390" s="3" t="s">
        <v>35</v>
      </c>
      <c r="D390" s="2" t="s">
        <v>19</v>
      </c>
      <c r="E390" s="2" t="s">
        <v>34</v>
      </c>
      <c r="F390" s="2">
        <v>5</v>
      </c>
    </row>
    <row r="392" spans="1:6" x14ac:dyDescent="0.25">
      <c r="F392" s="2" t="s">
        <v>22</v>
      </c>
    </row>
    <row r="393" spans="1:6" x14ac:dyDescent="0.25">
      <c r="C393" s="3" t="s">
        <v>326</v>
      </c>
      <c r="F393" s="2">
        <v>2652.26</v>
      </c>
    </row>
    <row r="394" spans="1:6" x14ac:dyDescent="0.25">
      <c r="F394" s="2" t="s">
        <v>22</v>
      </c>
    </row>
    <row r="395" spans="1:6" x14ac:dyDescent="0.25">
      <c r="C395" s="3" t="s">
        <v>327</v>
      </c>
      <c r="F395" s="2">
        <v>265.23</v>
      </c>
    </row>
    <row r="397" spans="1:6" x14ac:dyDescent="0.25">
      <c r="A397" s="2" t="s">
        <v>356</v>
      </c>
      <c r="B397" s="2" t="s">
        <v>28</v>
      </c>
      <c r="C397" s="3" t="s">
        <v>357</v>
      </c>
    </row>
    <row r="398" spans="1:6" x14ac:dyDescent="0.25">
      <c r="C398" s="3" t="s">
        <v>22</v>
      </c>
    </row>
    <row r="399" spans="1:6" x14ac:dyDescent="0.25">
      <c r="A399" s="2">
        <v>0.1</v>
      </c>
      <c r="B399" s="2" t="s">
        <v>32</v>
      </c>
      <c r="C399" s="3" t="s">
        <v>38</v>
      </c>
      <c r="D399" s="2">
        <v>4545.22</v>
      </c>
      <c r="E399" s="2" t="s">
        <v>32</v>
      </c>
      <c r="F399" s="2">
        <v>454.52</v>
      </c>
    </row>
    <row r="400" spans="1:6" x14ac:dyDescent="0.25">
      <c r="A400" s="2">
        <v>1.1000000000000001</v>
      </c>
      <c r="B400" s="2" t="s">
        <v>274</v>
      </c>
      <c r="C400" s="3" t="s">
        <v>316</v>
      </c>
      <c r="D400" s="2">
        <v>1048.95</v>
      </c>
      <c r="E400" s="2" t="s">
        <v>274</v>
      </c>
      <c r="F400" s="2">
        <v>1153.8499999999999</v>
      </c>
    </row>
    <row r="401" spans="1:6" x14ac:dyDescent="0.25">
      <c r="A401" s="2">
        <v>1.1000000000000001</v>
      </c>
      <c r="B401" s="2" t="s">
        <v>274</v>
      </c>
      <c r="C401" s="3" t="s">
        <v>276</v>
      </c>
      <c r="D401" s="2">
        <v>683.55</v>
      </c>
      <c r="E401" s="2" t="s">
        <v>274</v>
      </c>
      <c r="F401" s="2">
        <v>751.91</v>
      </c>
    </row>
    <row r="402" spans="1:6" x14ac:dyDescent="0.25">
      <c r="A402" s="2">
        <v>1.1000000000000001</v>
      </c>
      <c r="B402" s="2" t="s">
        <v>274</v>
      </c>
      <c r="C402" s="3" t="s">
        <v>277</v>
      </c>
      <c r="D402" s="2">
        <v>560.70000000000005</v>
      </c>
      <c r="E402" s="2" t="s">
        <v>274</v>
      </c>
      <c r="F402" s="2">
        <v>616.77</v>
      </c>
    </row>
    <row r="403" spans="1:6" x14ac:dyDescent="0.25">
      <c r="B403" s="2" t="s">
        <v>34</v>
      </c>
      <c r="C403" s="3" t="s">
        <v>35</v>
      </c>
      <c r="D403" s="2" t="s">
        <v>19</v>
      </c>
      <c r="E403" s="2" t="s">
        <v>34</v>
      </c>
      <c r="F403" s="2">
        <v>5</v>
      </c>
    </row>
    <row r="404" spans="1:6" x14ac:dyDescent="0.25">
      <c r="F404" s="2" t="s">
        <v>22</v>
      </c>
    </row>
    <row r="405" spans="1:6" x14ac:dyDescent="0.25">
      <c r="C405" s="3" t="s">
        <v>326</v>
      </c>
      <c r="F405" s="2">
        <v>2982.05</v>
      </c>
    </row>
    <row r="406" spans="1:6" x14ac:dyDescent="0.25">
      <c r="F406" s="2" t="s">
        <v>22</v>
      </c>
    </row>
    <row r="407" spans="1:6" x14ac:dyDescent="0.25">
      <c r="C407" s="3" t="s">
        <v>327</v>
      </c>
      <c r="F407" s="2">
        <v>298.20999999999998</v>
      </c>
    </row>
    <row r="409" spans="1:6" x14ac:dyDescent="0.25">
      <c r="A409" s="2" t="s">
        <v>358</v>
      </c>
      <c r="B409" s="2" t="s">
        <v>28</v>
      </c>
      <c r="C409" s="3" t="s">
        <v>359</v>
      </c>
    </row>
    <row r="410" spans="1:6" x14ac:dyDescent="0.25">
      <c r="C410" s="3" t="s">
        <v>360</v>
      </c>
    </row>
    <row r="411" spans="1:6" x14ac:dyDescent="0.25">
      <c r="C411" s="3" t="s">
        <v>361</v>
      </c>
    </row>
    <row r="412" spans="1:6" x14ac:dyDescent="0.25">
      <c r="C412" s="3" t="s">
        <v>362</v>
      </c>
    </row>
    <row r="413" spans="1:6" x14ac:dyDescent="0.25">
      <c r="A413" s="2" t="s">
        <v>19</v>
      </c>
    </row>
    <row r="414" spans="1:6" x14ac:dyDescent="0.25">
      <c r="B414" s="2" t="s">
        <v>369</v>
      </c>
      <c r="C414" s="3" t="s">
        <v>370</v>
      </c>
    </row>
    <row r="415" spans="1:6" x14ac:dyDescent="0.25">
      <c r="B415" s="2" t="s">
        <v>22</v>
      </c>
      <c r="C415" s="3" t="s">
        <v>22</v>
      </c>
    </row>
    <row r="416" spans="1:6" x14ac:dyDescent="0.25">
      <c r="A416" s="2">
        <v>7.0000000000000001E-3</v>
      </c>
      <c r="B416" s="2" t="s">
        <v>57</v>
      </c>
      <c r="C416" s="3" t="s">
        <v>363</v>
      </c>
      <c r="D416" s="2">
        <v>3385.54</v>
      </c>
      <c r="E416" s="2" t="s">
        <v>57</v>
      </c>
      <c r="F416" s="2">
        <v>23.7</v>
      </c>
    </row>
    <row r="417" spans="1:6" x14ac:dyDescent="0.25">
      <c r="A417" s="2">
        <v>0.2</v>
      </c>
      <c r="B417" s="2" t="s">
        <v>364</v>
      </c>
      <c r="C417" s="3" t="s">
        <v>365</v>
      </c>
      <c r="D417" s="2">
        <v>1048.95</v>
      </c>
      <c r="E417" s="2" t="s">
        <v>364</v>
      </c>
      <c r="F417" s="2">
        <v>209.79</v>
      </c>
    </row>
    <row r="418" spans="1:6" x14ac:dyDescent="0.25">
      <c r="A418" s="2">
        <v>0.2</v>
      </c>
      <c r="B418" s="2" t="s">
        <v>364</v>
      </c>
      <c r="C418" s="3" t="s">
        <v>366</v>
      </c>
      <c r="D418" s="2">
        <v>683.55</v>
      </c>
      <c r="E418" s="2" t="s">
        <v>364</v>
      </c>
      <c r="F418" s="2">
        <v>136.71</v>
      </c>
    </row>
    <row r="419" spans="1:6" x14ac:dyDescent="0.25">
      <c r="C419" s="3" t="s">
        <v>367</v>
      </c>
      <c r="F419" s="2">
        <v>0</v>
      </c>
    </row>
    <row r="420" spans="1:6" x14ac:dyDescent="0.25">
      <c r="F420" s="2" t="s">
        <v>22</v>
      </c>
    </row>
    <row r="421" spans="1:6" x14ac:dyDescent="0.25">
      <c r="C421" s="3" t="s">
        <v>368</v>
      </c>
      <c r="F421" s="2">
        <v>370.2</v>
      </c>
    </row>
    <row r="423" spans="1:6" x14ac:dyDescent="0.25">
      <c r="A423" s="2">
        <v>37.1</v>
      </c>
      <c r="B423" s="2" t="s">
        <v>28</v>
      </c>
      <c r="C423" s="3" t="s">
        <v>372</v>
      </c>
    </row>
    <row r="424" spans="1:6" x14ac:dyDescent="0.25">
      <c r="C424" s="3" t="s">
        <v>22</v>
      </c>
    </row>
    <row r="425" spans="1:6" x14ac:dyDescent="0.25">
      <c r="A425" s="2">
        <v>0.09</v>
      </c>
      <c r="B425" s="2" t="s">
        <v>32</v>
      </c>
      <c r="C425" s="3" t="s">
        <v>373</v>
      </c>
      <c r="D425" s="2">
        <v>1348</v>
      </c>
      <c r="E425" s="2" t="s">
        <v>32</v>
      </c>
      <c r="F425" s="2">
        <v>121.32</v>
      </c>
    </row>
    <row r="426" spans="1:6" x14ac:dyDescent="0.25">
      <c r="A426" s="2">
        <v>2.2000000000000002</v>
      </c>
      <c r="B426" s="2" t="s">
        <v>274</v>
      </c>
      <c r="C426" s="3" t="s">
        <v>275</v>
      </c>
      <c r="D426" s="2">
        <v>978.6</v>
      </c>
      <c r="E426" s="2" t="s">
        <v>274</v>
      </c>
      <c r="F426" s="2">
        <v>2152.92</v>
      </c>
    </row>
    <row r="427" spans="1:6" x14ac:dyDescent="0.25">
      <c r="A427" s="2">
        <v>0.5</v>
      </c>
      <c r="B427" s="2" t="s">
        <v>274</v>
      </c>
      <c r="C427" s="3" t="s">
        <v>276</v>
      </c>
      <c r="D427" s="2">
        <v>683.55</v>
      </c>
      <c r="E427" s="2" t="s">
        <v>274</v>
      </c>
      <c r="F427" s="2">
        <v>341.78</v>
      </c>
    </row>
    <row r="428" spans="1:6" x14ac:dyDescent="0.25">
      <c r="A428" s="2">
        <v>3.8</v>
      </c>
      <c r="B428" s="2" t="s">
        <v>274</v>
      </c>
      <c r="C428" s="3" t="s">
        <v>277</v>
      </c>
      <c r="D428" s="2">
        <v>560.70000000000005</v>
      </c>
      <c r="E428" s="2" t="s">
        <v>274</v>
      </c>
      <c r="F428" s="2">
        <v>2130.66</v>
      </c>
    </row>
    <row r="429" spans="1:6" ht="31.5" x14ac:dyDescent="0.25">
      <c r="B429" s="2" t="s">
        <v>34</v>
      </c>
      <c r="C429" s="3" t="s">
        <v>374</v>
      </c>
      <c r="D429" s="2" t="s">
        <v>19</v>
      </c>
      <c r="E429" s="2" t="s">
        <v>34</v>
      </c>
      <c r="F429" s="2">
        <v>1.5</v>
      </c>
    </row>
    <row r="430" spans="1:6" x14ac:dyDescent="0.25">
      <c r="F430" s="2" t="s">
        <v>22</v>
      </c>
    </row>
    <row r="431" spans="1:6" x14ac:dyDescent="0.25">
      <c r="C431" s="3" t="s">
        <v>375</v>
      </c>
      <c r="F431" s="2">
        <v>4748.18</v>
      </c>
    </row>
    <row r="432" spans="1:6" x14ac:dyDescent="0.25">
      <c r="F432" s="2" t="s">
        <v>22</v>
      </c>
    </row>
    <row r="433" spans="1:6" x14ac:dyDescent="0.25">
      <c r="C433" s="3" t="s">
        <v>327</v>
      </c>
      <c r="F433" s="2">
        <v>47.48</v>
      </c>
    </row>
    <row r="435" spans="1:6" ht="31.5" x14ac:dyDescent="0.25">
      <c r="A435" s="2">
        <v>52</v>
      </c>
      <c r="B435" s="2" t="s">
        <v>28</v>
      </c>
      <c r="C435" s="3" t="s">
        <v>377</v>
      </c>
    </row>
    <row r="436" spans="1:6" ht="31.5" x14ac:dyDescent="0.25">
      <c r="C436" s="3" t="s">
        <v>378</v>
      </c>
    </row>
    <row r="437" spans="1:6" ht="31.5" x14ac:dyDescent="0.25">
      <c r="C437" s="3" t="s">
        <v>379</v>
      </c>
    </row>
    <row r="438" spans="1:6" ht="31.5" x14ac:dyDescent="0.25">
      <c r="C438" s="3" t="s">
        <v>380</v>
      </c>
    </row>
    <row r="439" spans="1:6" ht="31.5" x14ac:dyDescent="0.25">
      <c r="C439" s="3" t="s">
        <v>381</v>
      </c>
    </row>
    <row r="440" spans="1:6" ht="31.5" x14ac:dyDescent="0.25">
      <c r="C440" s="3" t="s">
        <v>382</v>
      </c>
    </row>
    <row r="441" spans="1:6" ht="31.5" x14ac:dyDescent="0.25">
      <c r="C441" s="3" t="s">
        <v>383</v>
      </c>
    </row>
    <row r="442" spans="1:6" ht="31.5" x14ac:dyDescent="0.25">
      <c r="C442" s="3" t="s">
        <v>384</v>
      </c>
    </row>
    <row r="443" spans="1:6" x14ac:dyDescent="0.25">
      <c r="C443" s="3" t="s">
        <v>279</v>
      </c>
      <c r="D443" s="2" t="s">
        <v>279</v>
      </c>
    </row>
    <row r="444" spans="1:6" ht="31.5" x14ac:dyDescent="0.25">
      <c r="B444" s="2" t="s">
        <v>28</v>
      </c>
      <c r="C444" s="3" t="s">
        <v>385</v>
      </c>
    </row>
    <row r="445" spans="1:6" ht="31.5" x14ac:dyDescent="0.25">
      <c r="C445" s="3" t="s">
        <v>386</v>
      </c>
    </row>
    <row r="446" spans="1:6" x14ac:dyDescent="0.25">
      <c r="B446" s="2" t="s">
        <v>387</v>
      </c>
      <c r="C446" s="3" t="s">
        <v>388</v>
      </c>
    </row>
    <row r="447" spans="1:6" x14ac:dyDescent="0.25">
      <c r="C447" s="3" t="s">
        <v>22</v>
      </c>
    </row>
    <row r="448" spans="1:6" x14ac:dyDescent="0.25">
      <c r="A448" s="2">
        <v>1</v>
      </c>
      <c r="B448" s="2" t="s">
        <v>53</v>
      </c>
      <c r="C448" s="3" t="s">
        <v>389</v>
      </c>
      <c r="D448" s="2">
        <v>26</v>
      </c>
      <c r="E448" s="2" t="s">
        <v>53</v>
      </c>
      <c r="F448" s="2">
        <v>26</v>
      </c>
    </row>
    <row r="449" spans="1:6" x14ac:dyDescent="0.25">
      <c r="A449" s="2">
        <v>1</v>
      </c>
      <c r="B449" s="2" t="s">
        <v>34</v>
      </c>
      <c r="C449" s="3" t="s">
        <v>390</v>
      </c>
      <c r="D449" s="2">
        <v>18.2</v>
      </c>
      <c r="E449" s="2" t="s">
        <v>34</v>
      </c>
      <c r="F449" s="2">
        <v>18.2</v>
      </c>
    </row>
    <row r="450" spans="1:6" x14ac:dyDescent="0.25">
      <c r="A450" s="2">
        <v>1</v>
      </c>
      <c r="B450" s="2" t="s">
        <v>53</v>
      </c>
      <c r="C450" s="3" t="s">
        <v>391</v>
      </c>
      <c r="D450" s="2">
        <v>194.14</v>
      </c>
      <c r="E450" s="2" t="s">
        <v>53</v>
      </c>
      <c r="F450" s="2">
        <v>194.14</v>
      </c>
    </row>
    <row r="451" spans="1:6" x14ac:dyDescent="0.25">
      <c r="D451" s="2" t="s">
        <v>19</v>
      </c>
      <c r="F451" s="2" t="s">
        <v>22</v>
      </c>
    </row>
    <row r="452" spans="1:6" x14ac:dyDescent="0.25">
      <c r="C452" s="3" t="s">
        <v>392</v>
      </c>
      <c r="F452" s="2">
        <v>238.34</v>
      </c>
    </row>
    <row r="453" spans="1:6" x14ac:dyDescent="0.25">
      <c r="C453" s="3" t="s">
        <v>19</v>
      </c>
      <c r="D453" s="2" t="s">
        <v>19</v>
      </c>
      <c r="F453" s="2" t="s">
        <v>279</v>
      </c>
    </row>
    <row r="454" spans="1:6" x14ac:dyDescent="0.25">
      <c r="B454" s="2" t="s">
        <v>369</v>
      </c>
      <c r="C454" s="3" t="s">
        <v>393</v>
      </c>
    </row>
    <row r="455" spans="1:6" x14ac:dyDescent="0.25">
      <c r="C455" s="3" t="s">
        <v>22</v>
      </c>
    </row>
    <row r="456" spans="1:6" x14ac:dyDescent="0.25">
      <c r="A456" s="2">
        <v>1</v>
      </c>
      <c r="B456" s="2" t="s">
        <v>53</v>
      </c>
      <c r="C456" s="3" t="s">
        <v>394</v>
      </c>
      <c r="D456" s="2">
        <v>35</v>
      </c>
      <c r="E456" s="2" t="s">
        <v>53</v>
      </c>
      <c r="F456" s="2">
        <v>35</v>
      </c>
    </row>
    <row r="457" spans="1:6" x14ac:dyDescent="0.25">
      <c r="A457" s="2">
        <v>1</v>
      </c>
      <c r="B457" s="2" t="s">
        <v>34</v>
      </c>
      <c r="C457" s="3" t="s">
        <v>395</v>
      </c>
      <c r="D457" s="2">
        <v>14</v>
      </c>
      <c r="E457" s="2" t="s">
        <v>34</v>
      </c>
      <c r="F457" s="2">
        <v>14</v>
      </c>
    </row>
    <row r="458" spans="1:6" x14ac:dyDescent="0.25">
      <c r="A458" s="2">
        <v>1</v>
      </c>
      <c r="B458" s="2" t="s">
        <v>53</v>
      </c>
      <c r="C458" s="3" t="s">
        <v>391</v>
      </c>
      <c r="D458" s="2">
        <v>194.11</v>
      </c>
      <c r="E458" s="2" t="s">
        <v>53</v>
      </c>
      <c r="F458" s="2">
        <v>194.11</v>
      </c>
    </row>
    <row r="459" spans="1:6" x14ac:dyDescent="0.25">
      <c r="D459" s="2" t="s">
        <v>19</v>
      </c>
      <c r="F459" s="2" t="s">
        <v>22</v>
      </c>
    </row>
    <row r="460" spans="1:6" x14ac:dyDescent="0.25">
      <c r="C460" s="3" t="s">
        <v>392</v>
      </c>
      <c r="F460" s="2">
        <v>243.11</v>
      </c>
    </row>
    <row r="461" spans="1:6" x14ac:dyDescent="0.25">
      <c r="D461" s="2" t="s">
        <v>19</v>
      </c>
      <c r="F461" s="2" t="s">
        <v>279</v>
      </c>
    </row>
    <row r="462" spans="1:6" x14ac:dyDescent="0.25">
      <c r="B462" s="2" t="s">
        <v>302</v>
      </c>
      <c r="C462" s="3" t="s">
        <v>396</v>
      </c>
    </row>
    <row r="463" spans="1:6" x14ac:dyDescent="0.25">
      <c r="C463" s="3" t="s">
        <v>22</v>
      </c>
    </row>
    <row r="464" spans="1:6" x14ac:dyDescent="0.25">
      <c r="A464" s="2">
        <v>1</v>
      </c>
      <c r="B464" s="2" t="s">
        <v>53</v>
      </c>
      <c r="C464" s="3" t="s">
        <v>397</v>
      </c>
      <c r="D464" s="2">
        <v>52</v>
      </c>
      <c r="E464" s="2" t="s">
        <v>53</v>
      </c>
      <c r="F464" s="2">
        <v>52</v>
      </c>
    </row>
    <row r="465" spans="1:6" x14ac:dyDescent="0.25">
      <c r="A465" s="2">
        <v>1</v>
      </c>
      <c r="B465" s="2" t="s">
        <v>34</v>
      </c>
      <c r="C465" s="3" t="s">
        <v>398</v>
      </c>
      <c r="D465" s="2">
        <v>10.4</v>
      </c>
      <c r="E465" s="2" t="s">
        <v>34</v>
      </c>
      <c r="F465" s="2">
        <v>10.4</v>
      </c>
    </row>
    <row r="466" spans="1:6" x14ac:dyDescent="0.25">
      <c r="A466" s="2">
        <v>1</v>
      </c>
      <c r="B466" s="2" t="s">
        <v>53</v>
      </c>
      <c r="C466" s="3" t="s">
        <v>391</v>
      </c>
      <c r="D466" s="2">
        <v>198.17</v>
      </c>
      <c r="E466" s="2" t="s">
        <v>53</v>
      </c>
      <c r="F466" s="2">
        <v>198.17</v>
      </c>
    </row>
    <row r="467" spans="1:6" x14ac:dyDescent="0.25">
      <c r="D467" s="2" t="s">
        <v>19</v>
      </c>
      <c r="F467" s="2" t="s">
        <v>22</v>
      </c>
    </row>
    <row r="468" spans="1:6" x14ac:dyDescent="0.25">
      <c r="C468" s="3" t="s">
        <v>392</v>
      </c>
      <c r="F468" s="2">
        <v>260.57</v>
      </c>
    </row>
    <row r="470" spans="1:6" ht="31.5" x14ac:dyDescent="0.25">
      <c r="C470" s="3" t="s">
        <v>399</v>
      </c>
    </row>
    <row r="471" spans="1:6" x14ac:dyDescent="0.25">
      <c r="C471" s="3" t="s">
        <v>400</v>
      </c>
    </row>
    <row r="472" spans="1:6" x14ac:dyDescent="0.25">
      <c r="C472" s="3" t="s">
        <v>22</v>
      </c>
    </row>
    <row r="473" spans="1:6" x14ac:dyDescent="0.25">
      <c r="B473" s="2" t="s">
        <v>401</v>
      </c>
      <c r="C473" s="3" t="s">
        <v>400</v>
      </c>
      <c r="F473" s="2" t="s">
        <v>402</v>
      </c>
    </row>
    <row r="474" spans="1:6" x14ac:dyDescent="0.25">
      <c r="C474" s="3" t="s">
        <v>22</v>
      </c>
      <c r="F474" s="2" t="s">
        <v>279</v>
      </c>
    </row>
    <row r="475" spans="1:6" x14ac:dyDescent="0.25">
      <c r="A475" s="2">
        <v>30</v>
      </c>
      <c r="B475" s="2" t="s">
        <v>403</v>
      </c>
      <c r="C475" s="3" t="s">
        <v>404</v>
      </c>
      <c r="D475" s="2">
        <v>11.2</v>
      </c>
      <c r="E475" s="2" t="s">
        <v>403</v>
      </c>
      <c r="F475" s="2">
        <v>336</v>
      </c>
    </row>
    <row r="476" spans="1:6" x14ac:dyDescent="0.25">
      <c r="A476" s="2" t="s">
        <v>19</v>
      </c>
      <c r="C476" s="3" t="s">
        <v>405</v>
      </c>
      <c r="D476" s="2" t="s">
        <v>19</v>
      </c>
      <c r="F476" s="2" t="s">
        <v>19</v>
      </c>
    </row>
    <row r="477" spans="1:6" x14ac:dyDescent="0.25">
      <c r="A477" s="2">
        <v>8</v>
      </c>
      <c r="B477" s="2" t="s">
        <v>274</v>
      </c>
      <c r="C477" s="3" t="s">
        <v>406</v>
      </c>
      <c r="D477" s="2">
        <v>9.35</v>
      </c>
      <c r="E477" s="2" t="s">
        <v>274</v>
      </c>
      <c r="F477" s="2">
        <v>74.8</v>
      </c>
    </row>
    <row r="478" spans="1:6" x14ac:dyDescent="0.25">
      <c r="A478" s="2">
        <v>8</v>
      </c>
      <c r="B478" s="2" t="s">
        <v>274</v>
      </c>
      <c r="C478" s="3" t="s">
        <v>407</v>
      </c>
      <c r="D478" s="2">
        <v>13.35</v>
      </c>
      <c r="E478" s="2" t="s">
        <v>274</v>
      </c>
      <c r="F478" s="2">
        <v>106.8</v>
      </c>
    </row>
    <row r="479" spans="1:6" x14ac:dyDescent="0.25">
      <c r="A479" s="2">
        <v>3</v>
      </c>
      <c r="B479" s="2" t="s">
        <v>274</v>
      </c>
      <c r="C479" s="3" t="s">
        <v>408</v>
      </c>
      <c r="D479" s="2">
        <v>774.9</v>
      </c>
      <c r="E479" s="2" t="s">
        <v>274</v>
      </c>
      <c r="F479" s="2">
        <v>2324.6999999999998</v>
      </c>
    </row>
    <row r="480" spans="1:6" x14ac:dyDescent="0.25">
      <c r="A480" s="2">
        <v>1</v>
      </c>
      <c r="B480" s="2" t="s">
        <v>274</v>
      </c>
      <c r="C480" s="3" t="s">
        <v>409</v>
      </c>
      <c r="D480" s="2">
        <v>1048.95</v>
      </c>
      <c r="E480" s="2" t="s">
        <v>274</v>
      </c>
      <c r="F480" s="2">
        <v>1048.95</v>
      </c>
    </row>
    <row r="481" spans="1:6" x14ac:dyDescent="0.25">
      <c r="A481" s="2">
        <v>2</v>
      </c>
      <c r="B481" s="2" t="s">
        <v>274</v>
      </c>
      <c r="C481" s="3" t="s">
        <v>276</v>
      </c>
      <c r="D481" s="2">
        <v>683.55</v>
      </c>
      <c r="E481" s="2" t="s">
        <v>274</v>
      </c>
      <c r="F481" s="2">
        <v>1367.1</v>
      </c>
    </row>
    <row r="482" spans="1:6" x14ac:dyDescent="0.25">
      <c r="A482" s="2">
        <v>1</v>
      </c>
      <c r="B482" s="2" t="s">
        <v>274</v>
      </c>
      <c r="C482" s="3" t="s">
        <v>277</v>
      </c>
      <c r="D482" s="2">
        <v>560.70000000000005</v>
      </c>
      <c r="E482" s="2" t="s">
        <v>274</v>
      </c>
      <c r="F482" s="2">
        <v>560.70000000000005</v>
      </c>
    </row>
    <row r="483" spans="1:6" x14ac:dyDescent="0.25">
      <c r="A483" s="2">
        <v>1</v>
      </c>
      <c r="B483" s="2" t="s">
        <v>274</v>
      </c>
      <c r="C483" s="3" t="s">
        <v>410</v>
      </c>
      <c r="D483" s="2">
        <v>5</v>
      </c>
      <c r="E483" s="2" t="s">
        <v>54</v>
      </c>
      <c r="F483" s="2">
        <v>5</v>
      </c>
    </row>
    <row r="484" spans="1:6" x14ac:dyDescent="0.25">
      <c r="C484" s="3" t="s">
        <v>411</v>
      </c>
      <c r="D484" s="2" t="s">
        <v>19</v>
      </c>
      <c r="F484" s="2" t="s">
        <v>19</v>
      </c>
    </row>
    <row r="485" spans="1:6" x14ac:dyDescent="0.25">
      <c r="B485" s="2" t="s">
        <v>34</v>
      </c>
      <c r="C485" s="3" t="s">
        <v>35</v>
      </c>
      <c r="E485" s="2" t="s">
        <v>34</v>
      </c>
      <c r="F485" s="2">
        <v>0</v>
      </c>
    </row>
    <row r="486" spans="1:6" x14ac:dyDescent="0.25">
      <c r="F486" s="2" t="s">
        <v>22</v>
      </c>
    </row>
    <row r="487" spans="1:6" x14ac:dyDescent="0.25">
      <c r="C487" s="3" t="s">
        <v>412</v>
      </c>
      <c r="F487" s="2">
        <v>5824.05</v>
      </c>
    </row>
    <row r="488" spans="1:6" x14ac:dyDescent="0.25">
      <c r="F488" s="2" t="s">
        <v>22</v>
      </c>
    </row>
    <row r="489" spans="1:6" x14ac:dyDescent="0.25">
      <c r="C489" s="3" t="s">
        <v>413</v>
      </c>
      <c r="F489" s="2">
        <v>194.14</v>
      </c>
    </row>
    <row r="490" spans="1:6" x14ac:dyDescent="0.25">
      <c r="F490" s="2" t="s">
        <v>22</v>
      </c>
    </row>
    <row r="491" spans="1:6" x14ac:dyDescent="0.25">
      <c r="B491" s="2" t="s">
        <v>369</v>
      </c>
      <c r="C491" s="3" t="s">
        <v>400</v>
      </c>
      <c r="F491" s="2" t="s">
        <v>414</v>
      </c>
    </row>
    <row r="492" spans="1:6" x14ac:dyDescent="0.25">
      <c r="C492" s="3" t="s">
        <v>22</v>
      </c>
      <c r="F492" s="2" t="s">
        <v>279</v>
      </c>
    </row>
    <row r="493" spans="1:6" x14ac:dyDescent="0.25">
      <c r="A493" s="2">
        <v>30</v>
      </c>
      <c r="B493" s="2" t="s">
        <v>403</v>
      </c>
      <c r="C493" s="3" t="s">
        <v>404</v>
      </c>
      <c r="D493" s="2">
        <v>11.2</v>
      </c>
      <c r="E493" s="2" t="s">
        <v>403</v>
      </c>
      <c r="F493" s="2">
        <v>336</v>
      </c>
    </row>
    <row r="494" spans="1:6" x14ac:dyDescent="0.25">
      <c r="A494" s="2" t="s">
        <v>19</v>
      </c>
      <c r="C494" s="3" t="s">
        <v>405</v>
      </c>
      <c r="D494" s="2" t="s">
        <v>19</v>
      </c>
      <c r="F494" s="2" t="s">
        <v>19</v>
      </c>
    </row>
    <row r="495" spans="1:6" x14ac:dyDescent="0.25">
      <c r="A495" s="2">
        <v>8</v>
      </c>
      <c r="B495" s="2" t="s">
        <v>274</v>
      </c>
      <c r="C495" s="3" t="s">
        <v>406</v>
      </c>
      <c r="D495" s="2">
        <v>9.35</v>
      </c>
      <c r="E495" s="2" t="s">
        <v>274</v>
      </c>
      <c r="F495" s="2">
        <v>74.8</v>
      </c>
    </row>
    <row r="496" spans="1:6" x14ac:dyDescent="0.25">
      <c r="A496" s="2">
        <v>8</v>
      </c>
      <c r="B496" s="2" t="s">
        <v>274</v>
      </c>
      <c r="C496" s="3" t="s">
        <v>407</v>
      </c>
      <c r="D496" s="2">
        <v>13.5</v>
      </c>
      <c r="E496" s="2" t="s">
        <v>274</v>
      </c>
      <c r="F496" s="2">
        <v>108</v>
      </c>
    </row>
    <row r="497" spans="1:6" x14ac:dyDescent="0.25">
      <c r="A497" s="2">
        <v>3</v>
      </c>
      <c r="B497" s="2" t="s">
        <v>274</v>
      </c>
      <c r="C497" s="3" t="s">
        <v>408</v>
      </c>
      <c r="D497" s="2">
        <v>774.9</v>
      </c>
      <c r="E497" s="2" t="s">
        <v>274</v>
      </c>
      <c r="F497" s="2">
        <v>2324.6999999999998</v>
      </c>
    </row>
    <row r="498" spans="1:6" x14ac:dyDescent="0.25">
      <c r="A498" s="2">
        <v>1</v>
      </c>
      <c r="B498" s="2" t="s">
        <v>274</v>
      </c>
      <c r="C498" s="3" t="s">
        <v>409</v>
      </c>
      <c r="D498" s="2">
        <v>1048.95</v>
      </c>
      <c r="E498" s="2" t="s">
        <v>274</v>
      </c>
      <c r="F498" s="2">
        <v>1048.95</v>
      </c>
    </row>
    <row r="499" spans="1:6" x14ac:dyDescent="0.25">
      <c r="A499" s="2">
        <v>2</v>
      </c>
      <c r="B499" s="2" t="s">
        <v>274</v>
      </c>
      <c r="C499" s="3" t="s">
        <v>276</v>
      </c>
      <c r="D499" s="2">
        <v>683.55</v>
      </c>
      <c r="E499" s="2" t="s">
        <v>274</v>
      </c>
      <c r="F499" s="2">
        <v>1367.1</v>
      </c>
    </row>
    <row r="500" spans="1:6" x14ac:dyDescent="0.25">
      <c r="A500" s="2">
        <v>1</v>
      </c>
      <c r="B500" s="2" t="s">
        <v>274</v>
      </c>
      <c r="C500" s="3" t="s">
        <v>277</v>
      </c>
      <c r="D500" s="2">
        <v>560.70000000000005</v>
      </c>
      <c r="E500" s="2" t="s">
        <v>274</v>
      </c>
      <c r="F500" s="2">
        <v>560.70000000000005</v>
      </c>
    </row>
    <row r="501" spans="1:6" x14ac:dyDescent="0.25">
      <c r="A501" s="2">
        <v>1</v>
      </c>
      <c r="B501" s="2" t="s">
        <v>274</v>
      </c>
      <c r="C501" s="3" t="s">
        <v>410</v>
      </c>
      <c r="D501" s="2">
        <v>3</v>
      </c>
      <c r="E501" s="2" t="s">
        <v>274</v>
      </c>
      <c r="F501" s="2">
        <v>3</v>
      </c>
    </row>
    <row r="502" spans="1:6" x14ac:dyDescent="0.25">
      <c r="C502" s="3" t="s">
        <v>411</v>
      </c>
      <c r="D502" s="2" t="s">
        <v>19</v>
      </c>
      <c r="F502" s="2" t="s">
        <v>19</v>
      </c>
    </row>
    <row r="503" spans="1:6" x14ac:dyDescent="0.25">
      <c r="B503" s="2" t="s">
        <v>34</v>
      </c>
      <c r="C503" s="3" t="s">
        <v>35</v>
      </c>
      <c r="E503" s="2" t="s">
        <v>34</v>
      </c>
      <c r="F503" s="2">
        <v>0</v>
      </c>
    </row>
    <row r="504" spans="1:6" x14ac:dyDescent="0.25">
      <c r="F504" s="2" t="s">
        <v>22</v>
      </c>
    </row>
    <row r="505" spans="1:6" x14ac:dyDescent="0.25">
      <c r="C505" s="3" t="s">
        <v>412</v>
      </c>
      <c r="F505" s="2">
        <v>5823.25</v>
      </c>
    </row>
    <row r="506" spans="1:6" x14ac:dyDescent="0.25">
      <c r="F506" s="2" t="s">
        <v>22</v>
      </c>
    </row>
    <row r="507" spans="1:6" x14ac:dyDescent="0.25">
      <c r="C507" s="3" t="s">
        <v>413</v>
      </c>
      <c r="F507" s="2">
        <v>194.11</v>
      </c>
    </row>
    <row r="508" spans="1:6" x14ac:dyDescent="0.25">
      <c r="F508" s="2" t="s">
        <v>22</v>
      </c>
    </row>
    <row r="509" spans="1:6" x14ac:dyDescent="0.25">
      <c r="B509" s="2" t="s">
        <v>302</v>
      </c>
      <c r="C509" s="3" t="s">
        <v>400</v>
      </c>
      <c r="F509" s="2" t="s">
        <v>415</v>
      </c>
    </row>
    <row r="510" spans="1:6" x14ac:dyDescent="0.25">
      <c r="C510" s="3" t="s">
        <v>22</v>
      </c>
      <c r="F510" s="2" t="s">
        <v>279</v>
      </c>
    </row>
    <row r="511" spans="1:6" x14ac:dyDescent="0.25">
      <c r="A511" s="2">
        <v>30</v>
      </c>
      <c r="B511" s="2" t="s">
        <v>403</v>
      </c>
      <c r="C511" s="3" t="s">
        <v>404</v>
      </c>
      <c r="D511" s="2">
        <v>11.2</v>
      </c>
      <c r="E511" s="2" t="s">
        <v>403</v>
      </c>
      <c r="F511" s="2">
        <v>336</v>
      </c>
    </row>
    <row r="512" spans="1:6" x14ac:dyDescent="0.25">
      <c r="A512" s="2" t="s">
        <v>19</v>
      </c>
      <c r="C512" s="3" t="s">
        <v>405</v>
      </c>
      <c r="D512" s="2" t="s">
        <v>19</v>
      </c>
      <c r="F512" s="2" t="s">
        <v>19</v>
      </c>
    </row>
    <row r="513" spans="1:6" x14ac:dyDescent="0.25">
      <c r="A513" s="2">
        <v>8</v>
      </c>
      <c r="B513" s="2" t="s">
        <v>274</v>
      </c>
      <c r="C513" s="3" t="s">
        <v>406</v>
      </c>
      <c r="D513" s="2">
        <v>11.2</v>
      </c>
      <c r="E513" s="2" t="s">
        <v>274</v>
      </c>
      <c r="F513" s="2">
        <v>89.6</v>
      </c>
    </row>
    <row r="514" spans="1:6" x14ac:dyDescent="0.25">
      <c r="A514" s="2">
        <v>8</v>
      </c>
      <c r="B514" s="2" t="s">
        <v>274</v>
      </c>
      <c r="C514" s="3" t="s">
        <v>407</v>
      </c>
      <c r="D514" s="2">
        <v>26.6</v>
      </c>
      <c r="E514" s="2" t="s">
        <v>274</v>
      </c>
      <c r="F514" s="2">
        <v>212.8</v>
      </c>
    </row>
    <row r="515" spans="1:6" x14ac:dyDescent="0.25">
      <c r="A515" s="2">
        <v>3</v>
      </c>
      <c r="B515" s="2" t="s">
        <v>274</v>
      </c>
      <c r="C515" s="3" t="s">
        <v>408</v>
      </c>
      <c r="D515" s="2">
        <v>774.9</v>
      </c>
      <c r="E515" s="2" t="s">
        <v>274</v>
      </c>
      <c r="F515" s="2">
        <v>2324.6999999999998</v>
      </c>
    </row>
    <row r="516" spans="1:6" x14ac:dyDescent="0.25">
      <c r="A516" s="2">
        <v>1</v>
      </c>
      <c r="B516" s="2" t="s">
        <v>274</v>
      </c>
      <c r="C516" s="3" t="s">
        <v>409</v>
      </c>
      <c r="D516" s="2">
        <v>1048.95</v>
      </c>
      <c r="E516" s="2" t="s">
        <v>274</v>
      </c>
      <c r="F516" s="2">
        <v>1048.95</v>
      </c>
    </row>
    <row r="517" spans="1:6" x14ac:dyDescent="0.25">
      <c r="A517" s="2">
        <v>2</v>
      </c>
      <c r="B517" s="2" t="s">
        <v>274</v>
      </c>
      <c r="C517" s="3" t="s">
        <v>276</v>
      </c>
      <c r="D517" s="2">
        <v>683.55</v>
      </c>
      <c r="E517" s="2" t="s">
        <v>274</v>
      </c>
      <c r="F517" s="2">
        <v>1367.1</v>
      </c>
    </row>
    <row r="518" spans="1:6" x14ac:dyDescent="0.25">
      <c r="A518" s="2">
        <v>1</v>
      </c>
      <c r="B518" s="2" t="s">
        <v>274</v>
      </c>
      <c r="C518" s="3" t="s">
        <v>277</v>
      </c>
      <c r="D518" s="2">
        <v>560.70000000000005</v>
      </c>
      <c r="E518" s="2" t="s">
        <v>274</v>
      </c>
      <c r="F518" s="2">
        <v>560.70000000000005</v>
      </c>
    </row>
    <row r="519" spans="1:6" x14ac:dyDescent="0.25">
      <c r="A519" s="2">
        <v>1</v>
      </c>
      <c r="B519" s="2" t="s">
        <v>274</v>
      </c>
      <c r="C519" s="3" t="s">
        <v>410</v>
      </c>
      <c r="D519" s="2">
        <v>5.26</v>
      </c>
      <c r="E519" s="2" t="s">
        <v>274</v>
      </c>
      <c r="F519" s="2">
        <v>5.26</v>
      </c>
    </row>
    <row r="520" spans="1:6" x14ac:dyDescent="0.25">
      <c r="C520" s="3" t="s">
        <v>411</v>
      </c>
      <c r="D520" s="2" t="s">
        <v>19</v>
      </c>
      <c r="F520" s="2" t="s">
        <v>19</v>
      </c>
    </row>
    <row r="521" spans="1:6" x14ac:dyDescent="0.25">
      <c r="B521" s="2" t="s">
        <v>34</v>
      </c>
      <c r="C521" s="3" t="s">
        <v>35</v>
      </c>
      <c r="E521" s="2" t="s">
        <v>34</v>
      </c>
      <c r="F521" s="2">
        <v>0</v>
      </c>
    </row>
    <row r="522" spans="1:6" x14ac:dyDescent="0.25">
      <c r="F522" s="2" t="s">
        <v>22</v>
      </c>
    </row>
    <row r="523" spans="1:6" x14ac:dyDescent="0.25">
      <c r="C523" s="3" t="s">
        <v>412</v>
      </c>
      <c r="F523" s="2">
        <v>5945.11</v>
      </c>
    </row>
    <row r="524" spans="1:6" x14ac:dyDescent="0.25">
      <c r="F524" s="2" t="s">
        <v>22</v>
      </c>
    </row>
    <row r="525" spans="1:6" x14ac:dyDescent="0.25">
      <c r="C525" s="3" t="s">
        <v>413</v>
      </c>
      <c r="F525" s="2">
        <v>198.17</v>
      </c>
    </row>
    <row r="527" spans="1:6" x14ac:dyDescent="0.25">
      <c r="A527" s="2" t="s">
        <v>416</v>
      </c>
      <c r="B527" s="2" t="s">
        <v>28</v>
      </c>
      <c r="C527" s="3" t="s">
        <v>417</v>
      </c>
    </row>
    <row r="528" spans="1:6" x14ac:dyDescent="0.25">
      <c r="C528" s="3" t="s">
        <v>418</v>
      </c>
    </row>
    <row r="529" spans="1:6" x14ac:dyDescent="0.25">
      <c r="C529" s="3" t="s">
        <v>22</v>
      </c>
    </row>
    <row r="530" spans="1:6" x14ac:dyDescent="0.25">
      <c r="A530" s="2">
        <v>1</v>
      </c>
      <c r="B530" s="2" t="s">
        <v>274</v>
      </c>
      <c r="C530" s="3" t="s">
        <v>419</v>
      </c>
      <c r="D530" s="2">
        <v>156</v>
      </c>
      <c r="E530" s="2" t="s">
        <v>274</v>
      </c>
      <c r="F530" s="2">
        <v>156</v>
      </c>
    </row>
    <row r="531" spans="1:6" ht="31.5" x14ac:dyDescent="0.25">
      <c r="B531" s="2" t="s">
        <v>34</v>
      </c>
      <c r="C531" s="3" t="s">
        <v>420</v>
      </c>
      <c r="E531" s="2" t="s">
        <v>34</v>
      </c>
      <c r="F531" s="2">
        <v>4</v>
      </c>
    </row>
    <row r="532" spans="1:6" x14ac:dyDescent="0.25">
      <c r="E532" s="2" t="s">
        <v>19</v>
      </c>
      <c r="F532" s="2" t="s">
        <v>22</v>
      </c>
    </row>
    <row r="533" spans="1:6" x14ac:dyDescent="0.25">
      <c r="C533" s="3" t="s">
        <v>421</v>
      </c>
      <c r="F533" s="2">
        <v>160</v>
      </c>
    </row>
    <row r="535" spans="1:6" ht="31.5" x14ac:dyDescent="0.25">
      <c r="B535" s="2" t="s">
        <v>423</v>
      </c>
      <c r="C535" s="3" t="s">
        <v>424</v>
      </c>
      <c r="D535" s="2">
        <v>886.03</v>
      </c>
    </row>
    <row r="537" spans="1:6" ht="31.5" x14ac:dyDescent="0.25">
      <c r="B537" s="2" t="s">
        <v>369</v>
      </c>
      <c r="C537" s="3" t="s">
        <v>425</v>
      </c>
      <c r="D537" s="2">
        <v>987.02</v>
      </c>
    </row>
    <row r="539" spans="1:6" ht="31.5" x14ac:dyDescent="0.25">
      <c r="B539" s="2" t="s">
        <v>387</v>
      </c>
      <c r="C539" s="3" t="s">
        <v>426</v>
      </c>
      <c r="D539" s="2">
        <v>1184.42</v>
      </c>
    </row>
    <row r="541" spans="1:6" ht="31.5" x14ac:dyDescent="0.25">
      <c r="A541" s="2">
        <v>29.5</v>
      </c>
      <c r="B541" s="2" t="s">
        <v>28</v>
      </c>
      <c r="C541" s="3" t="s">
        <v>427</v>
      </c>
    </row>
    <row r="542" spans="1:6" ht="31.5" x14ac:dyDescent="0.25">
      <c r="C542" s="3" t="s">
        <v>428</v>
      </c>
    </row>
    <row r="543" spans="1:6" x14ac:dyDescent="0.25">
      <c r="C543" s="3" t="s">
        <v>429</v>
      </c>
    </row>
    <row r="544" spans="1:6" x14ac:dyDescent="0.25">
      <c r="C544" s="3" t="s">
        <v>22</v>
      </c>
      <c r="D544" s="2" t="s">
        <v>22</v>
      </c>
    </row>
    <row r="545" spans="1:6" x14ac:dyDescent="0.25">
      <c r="A545" s="2">
        <v>10</v>
      </c>
      <c r="B545" s="2" t="s">
        <v>349</v>
      </c>
      <c r="C545" s="3" t="s">
        <v>430</v>
      </c>
      <c r="D545" s="2">
        <v>377.86</v>
      </c>
      <c r="E545" s="2" t="s">
        <v>349</v>
      </c>
      <c r="F545" s="2">
        <v>3778.6</v>
      </c>
    </row>
    <row r="546" spans="1:6" x14ac:dyDescent="0.25">
      <c r="A546" s="2">
        <v>0.21</v>
      </c>
      <c r="B546" s="2" t="s">
        <v>32</v>
      </c>
      <c r="C546" s="3" t="s">
        <v>348</v>
      </c>
      <c r="D546" s="2">
        <v>4545.22</v>
      </c>
      <c r="E546" s="2" t="s">
        <v>32</v>
      </c>
      <c r="F546" s="2">
        <v>954.5</v>
      </c>
    </row>
    <row r="547" spans="1:6" x14ac:dyDescent="0.25">
      <c r="C547" s="3" t="s">
        <v>431</v>
      </c>
      <c r="D547" s="2" t="s">
        <v>19</v>
      </c>
      <c r="F547" s="2" t="s">
        <v>19</v>
      </c>
    </row>
    <row r="548" spans="1:6" x14ac:dyDescent="0.25">
      <c r="A548" s="2">
        <v>1.1000000000000001</v>
      </c>
      <c r="B548" s="2" t="s">
        <v>308</v>
      </c>
      <c r="C548" s="3" t="s">
        <v>316</v>
      </c>
      <c r="D548" s="2">
        <v>1048.95</v>
      </c>
      <c r="E548" s="2" t="s">
        <v>308</v>
      </c>
      <c r="F548" s="2">
        <v>1153.8499999999999</v>
      </c>
    </row>
    <row r="549" spans="1:6" x14ac:dyDescent="0.25">
      <c r="A549" s="2">
        <v>1.1000000000000001</v>
      </c>
      <c r="B549" s="2" t="s">
        <v>308</v>
      </c>
      <c r="C549" s="3" t="s">
        <v>275</v>
      </c>
      <c r="D549" s="2">
        <v>978.6</v>
      </c>
      <c r="E549" s="2" t="s">
        <v>308</v>
      </c>
      <c r="F549" s="2">
        <v>1076.46</v>
      </c>
    </row>
    <row r="550" spans="1:6" x14ac:dyDescent="0.25">
      <c r="A550" s="2">
        <v>2.2000000000000002</v>
      </c>
      <c r="B550" s="2" t="s">
        <v>308</v>
      </c>
      <c r="C550" s="3" t="s">
        <v>276</v>
      </c>
      <c r="D550" s="2">
        <v>683.55</v>
      </c>
      <c r="E550" s="2" t="s">
        <v>308</v>
      </c>
      <c r="F550" s="2">
        <v>1503.81</v>
      </c>
    </row>
    <row r="551" spans="1:6" x14ac:dyDescent="0.25">
      <c r="A551" s="2">
        <v>2.2000000000000002</v>
      </c>
      <c r="B551" s="2" t="s">
        <v>308</v>
      </c>
      <c r="C551" s="3" t="s">
        <v>277</v>
      </c>
      <c r="D551" s="2">
        <v>560.70000000000005</v>
      </c>
      <c r="E551" s="2" t="s">
        <v>308</v>
      </c>
      <c r="F551" s="2">
        <v>1233.54</v>
      </c>
    </row>
    <row r="552" spans="1:6" x14ac:dyDescent="0.25">
      <c r="A552" s="2">
        <v>20</v>
      </c>
      <c r="B552" s="2" t="s">
        <v>221</v>
      </c>
      <c r="C552" s="3" t="s">
        <v>31</v>
      </c>
      <c r="D552" s="2">
        <v>6040</v>
      </c>
      <c r="E552" s="2" t="s">
        <v>30</v>
      </c>
      <c r="F552" s="2">
        <v>120.8</v>
      </c>
    </row>
    <row r="553" spans="1:6" x14ac:dyDescent="0.25">
      <c r="A553" s="2">
        <v>2</v>
      </c>
      <c r="B553" s="2" t="s">
        <v>221</v>
      </c>
      <c r="C553" s="3" t="s">
        <v>432</v>
      </c>
      <c r="D553" s="2">
        <v>36.1</v>
      </c>
      <c r="E553" s="2" t="s">
        <v>221</v>
      </c>
      <c r="F553" s="2">
        <v>72.2</v>
      </c>
    </row>
    <row r="554" spans="1:6" x14ac:dyDescent="0.25">
      <c r="A554" s="2">
        <v>1.6</v>
      </c>
      <c r="B554" s="2" t="s">
        <v>308</v>
      </c>
      <c r="C554" s="3" t="s">
        <v>275</v>
      </c>
      <c r="D554" s="2">
        <v>978.6</v>
      </c>
      <c r="E554" s="2" t="s">
        <v>308</v>
      </c>
      <c r="F554" s="2">
        <v>1565.76</v>
      </c>
    </row>
    <row r="555" spans="1:6" x14ac:dyDescent="0.25">
      <c r="A555" s="2">
        <v>0.5</v>
      </c>
      <c r="B555" s="2" t="s">
        <v>308</v>
      </c>
      <c r="C555" s="3" t="s">
        <v>276</v>
      </c>
      <c r="D555" s="2">
        <v>683.55</v>
      </c>
      <c r="E555" s="2" t="s">
        <v>308</v>
      </c>
      <c r="F555" s="2">
        <v>341.78</v>
      </c>
    </row>
    <row r="556" spans="1:6" x14ac:dyDescent="0.25">
      <c r="A556" s="2">
        <v>1.1000000000000001</v>
      </c>
      <c r="B556" s="2" t="s">
        <v>308</v>
      </c>
      <c r="C556" s="3" t="s">
        <v>277</v>
      </c>
      <c r="D556" s="2">
        <v>560.70000000000005</v>
      </c>
      <c r="E556" s="2" t="s">
        <v>308</v>
      </c>
      <c r="F556" s="2">
        <v>616.77</v>
      </c>
    </row>
    <row r="557" spans="1:6" x14ac:dyDescent="0.25">
      <c r="B557" s="2" t="s">
        <v>34</v>
      </c>
      <c r="C557" s="3" t="s">
        <v>35</v>
      </c>
      <c r="E557" s="2" t="s">
        <v>34</v>
      </c>
      <c r="F557" s="2">
        <v>0</v>
      </c>
    </row>
    <row r="558" spans="1:6" x14ac:dyDescent="0.25">
      <c r="F558" s="2" t="s">
        <v>22</v>
      </c>
    </row>
    <row r="559" spans="1:6" x14ac:dyDescent="0.25">
      <c r="C559" s="3" t="s">
        <v>326</v>
      </c>
      <c r="F559" s="2">
        <v>12418.07</v>
      </c>
    </row>
    <row r="560" spans="1:6" x14ac:dyDescent="0.25">
      <c r="F560" s="2" t="s">
        <v>22</v>
      </c>
    </row>
    <row r="561" spans="1:6" x14ac:dyDescent="0.25">
      <c r="C561" s="3" t="s">
        <v>327</v>
      </c>
      <c r="F561" s="2">
        <v>1241.81</v>
      </c>
    </row>
    <row r="562" spans="1:6" x14ac:dyDescent="0.25">
      <c r="F562" s="2" t="s">
        <v>279</v>
      </c>
    </row>
    <row r="563" spans="1:6" x14ac:dyDescent="0.25">
      <c r="A563" s="2">
        <v>29.4</v>
      </c>
      <c r="B563" s="2" t="s">
        <v>28</v>
      </c>
      <c r="C563" s="3" t="s">
        <v>433</v>
      </c>
    </row>
    <row r="564" spans="1:6" x14ac:dyDescent="0.25">
      <c r="C564" s="3" t="s">
        <v>434</v>
      </c>
    </row>
    <row r="565" spans="1:6" x14ac:dyDescent="0.25">
      <c r="C565" s="3" t="s">
        <v>22</v>
      </c>
    </row>
    <row r="566" spans="1:6" x14ac:dyDescent="0.25">
      <c r="A566" s="2">
        <v>1.86</v>
      </c>
      <c r="B566" s="2" t="s">
        <v>349</v>
      </c>
      <c r="C566" s="3" t="s">
        <v>435</v>
      </c>
      <c r="D566" s="2">
        <v>415</v>
      </c>
      <c r="E566" s="2" t="s">
        <v>349</v>
      </c>
      <c r="F566" s="2">
        <v>771.9</v>
      </c>
    </row>
    <row r="567" spans="1:6" x14ac:dyDescent="0.25">
      <c r="A567" s="2">
        <v>0.4</v>
      </c>
      <c r="B567" s="2" t="s">
        <v>221</v>
      </c>
      <c r="C567" s="3" t="s">
        <v>436</v>
      </c>
      <c r="D567" s="2">
        <v>36.1</v>
      </c>
      <c r="E567" s="2" t="s">
        <v>221</v>
      </c>
      <c r="F567" s="2">
        <v>14.44</v>
      </c>
    </row>
    <row r="568" spans="1:6" x14ac:dyDescent="0.25">
      <c r="A568" s="2">
        <v>0.02</v>
      </c>
      <c r="B568" s="2" t="s">
        <v>32</v>
      </c>
      <c r="C568" s="3" t="s">
        <v>437</v>
      </c>
      <c r="D568" s="2">
        <v>5994.82</v>
      </c>
      <c r="E568" s="2" t="s">
        <v>32</v>
      </c>
      <c r="F568" s="2">
        <v>119.9</v>
      </c>
    </row>
    <row r="569" spans="1:6" x14ac:dyDescent="0.25">
      <c r="A569" s="2">
        <v>1</v>
      </c>
      <c r="B569" s="2" t="s">
        <v>308</v>
      </c>
      <c r="C569" s="3" t="s">
        <v>316</v>
      </c>
      <c r="D569" s="2">
        <v>1048.95</v>
      </c>
      <c r="E569" s="2" t="s">
        <v>308</v>
      </c>
      <c r="F569" s="2">
        <v>1048.95</v>
      </c>
    </row>
    <row r="570" spans="1:6" x14ac:dyDescent="0.25">
      <c r="A570" s="2">
        <v>1</v>
      </c>
      <c r="B570" s="2" t="s">
        <v>308</v>
      </c>
      <c r="C570" s="3" t="s">
        <v>438</v>
      </c>
      <c r="D570" s="2">
        <v>683.55</v>
      </c>
      <c r="E570" s="2" t="s">
        <v>308</v>
      </c>
      <c r="F570" s="2">
        <v>683.55</v>
      </c>
    </row>
    <row r="571" spans="1:6" x14ac:dyDescent="0.25">
      <c r="B571" s="2" t="s">
        <v>34</v>
      </c>
      <c r="C571" s="3" t="s">
        <v>35</v>
      </c>
      <c r="E571" s="2" t="s">
        <v>34</v>
      </c>
    </row>
    <row r="572" spans="1:6" x14ac:dyDescent="0.25">
      <c r="F572" s="2" t="s">
        <v>22</v>
      </c>
    </row>
    <row r="573" spans="1:6" x14ac:dyDescent="0.25">
      <c r="C573" s="3" t="s">
        <v>439</v>
      </c>
      <c r="F573" s="2">
        <v>2638.74</v>
      </c>
    </row>
    <row r="574" spans="1:6" x14ac:dyDescent="0.25">
      <c r="F574" s="2" t="s">
        <v>22</v>
      </c>
    </row>
    <row r="575" spans="1:6" x14ac:dyDescent="0.25">
      <c r="C575" s="3" t="s">
        <v>327</v>
      </c>
      <c r="F575" s="2">
        <v>1418.68</v>
      </c>
    </row>
    <row r="577" spans="1:6" x14ac:dyDescent="0.25">
      <c r="A577" s="2" t="s">
        <v>440</v>
      </c>
      <c r="B577" s="2" t="s">
        <v>28</v>
      </c>
      <c r="C577" s="3" t="s">
        <v>441</v>
      </c>
    </row>
    <row r="578" spans="1:6" x14ac:dyDescent="0.25">
      <c r="C578" s="3" t="s">
        <v>442</v>
      </c>
    </row>
    <row r="579" spans="1:6" ht="31.5" x14ac:dyDescent="0.25">
      <c r="C579" s="3" t="s">
        <v>443</v>
      </c>
    </row>
    <row r="580" spans="1:6" x14ac:dyDescent="0.25">
      <c r="C580" s="3" t="s">
        <v>444</v>
      </c>
    </row>
    <row r="581" spans="1:6" x14ac:dyDescent="0.25">
      <c r="C581" s="3" t="s">
        <v>22</v>
      </c>
    </row>
    <row r="582" spans="1:6" x14ac:dyDescent="0.25">
      <c r="A582" s="2">
        <v>1.8</v>
      </c>
      <c r="B582" s="2" t="s">
        <v>221</v>
      </c>
      <c r="C582" s="3" t="s">
        <v>445</v>
      </c>
      <c r="D582" s="2">
        <v>22.6</v>
      </c>
      <c r="E582" s="2" t="s">
        <v>221</v>
      </c>
      <c r="F582" s="2">
        <v>40.68</v>
      </c>
    </row>
    <row r="583" spans="1:6" x14ac:dyDescent="0.25">
      <c r="A583" s="2">
        <v>0.25</v>
      </c>
      <c r="B583" s="2" t="s">
        <v>274</v>
      </c>
      <c r="C583" s="3" t="s">
        <v>446</v>
      </c>
      <c r="D583" s="2">
        <v>836.85</v>
      </c>
      <c r="E583" s="2" t="s">
        <v>274</v>
      </c>
      <c r="F583" s="2">
        <v>209.21</v>
      </c>
    </row>
    <row r="584" spans="1:6" x14ac:dyDescent="0.25">
      <c r="A584" s="2">
        <v>0.25</v>
      </c>
      <c r="B584" s="2" t="s">
        <v>274</v>
      </c>
      <c r="C584" s="3" t="s">
        <v>325</v>
      </c>
      <c r="D584" s="2">
        <v>683.55</v>
      </c>
      <c r="E584" s="2" t="s">
        <v>274</v>
      </c>
      <c r="F584" s="2">
        <v>170.89</v>
      </c>
    </row>
    <row r="585" spans="1:6" x14ac:dyDescent="0.25">
      <c r="A585" s="2">
        <v>0.4</v>
      </c>
      <c r="B585" s="2" t="s">
        <v>274</v>
      </c>
      <c r="C585" s="3" t="s">
        <v>277</v>
      </c>
      <c r="D585" s="2">
        <v>560.70000000000005</v>
      </c>
      <c r="E585" s="2" t="s">
        <v>274</v>
      </c>
      <c r="F585" s="2">
        <v>224.28</v>
      </c>
    </row>
    <row r="586" spans="1:6" x14ac:dyDescent="0.25">
      <c r="D586" s="2" t="s">
        <v>19</v>
      </c>
      <c r="F586" s="2">
        <v>645.05999999999995</v>
      </c>
    </row>
    <row r="587" spans="1:6" x14ac:dyDescent="0.25">
      <c r="F587" s="2">
        <v>64.510000000000005</v>
      </c>
    </row>
    <row r="588" spans="1:6" ht="31.5" x14ac:dyDescent="0.25">
      <c r="A588" s="2" t="s">
        <v>447</v>
      </c>
      <c r="B588" s="2" t="s">
        <v>28</v>
      </c>
      <c r="C588" s="3" t="s">
        <v>448</v>
      </c>
    </row>
    <row r="589" spans="1:6" x14ac:dyDescent="0.25">
      <c r="C589" s="3" t="s">
        <v>449</v>
      </c>
    </row>
    <row r="590" spans="1:6" x14ac:dyDescent="0.25">
      <c r="C590" s="3" t="s">
        <v>450</v>
      </c>
    </row>
    <row r="591" spans="1:6" x14ac:dyDescent="0.25">
      <c r="C591" s="3" t="s">
        <v>22</v>
      </c>
    </row>
    <row r="592" spans="1:6" ht="31.5" x14ac:dyDescent="0.25">
      <c r="A592" s="2">
        <v>1.4</v>
      </c>
      <c r="B592" s="2" t="s">
        <v>451</v>
      </c>
      <c r="C592" s="3" t="s">
        <v>452</v>
      </c>
      <c r="D592" s="2">
        <v>295.60000000000002</v>
      </c>
      <c r="E592" s="2" t="s">
        <v>451</v>
      </c>
      <c r="F592" s="2">
        <v>413.84</v>
      </c>
    </row>
    <row r="593" spans="1:6" x14ac:dyDescent="0.25">
      <c r="A593" s="2">
        <v>0.98</v>
      </c>
      <c r="B593" s="2" t="s">
        <v>451</v>
      </c>
      <c r="C593" s="3" t="s">
        <v>453</v>
      </c>
      <c r="D593" s="2">
        <v>147.5</v>
      </c>
      <c r="E593" s="2" t="s">
        <v>451</v>
      </c>
      <c r="F593" s="2">
        <v>144.55000000000001</v>
      </c>
    </row>
    <row r="594" spans="1:6" x14ac:dyDescent="0.25">
      <c r="A594" s="2">
        <v>2.2000000000000002</v>
      </c>
      <c r="B594" s="2" t="s">
        <v>308</v>
      </c>
      <c r="C594" s="3" t="s">
        <v>454</v>
      </c>
      <c r="D594" s="2">
        <v>836.85</v>
      </c>
      <c r="E594" s="2" t="s">
        <v>308</v>
      </c>
      <c r="F594" s="2">
        <v>1841.07</v>
      </c>
    </row>
    <row r="595" spans="1:6" x14ac:dyDescent="0.25">
      <c r="B595" s="2" t="s">
        <v>34</v>
      </c>
      <c r="C595" s="3" t="s">
        <v>455</v>
      </c>
      <c r="D595" s="2" t="s">
        <v>19</v>
      </c>
      <c r="E595" s="2" t="s">
        <v>34</v>
      </c>
      <c r="F595" s="2">
        <v>2.5499999999999998</v>
      </c>
    </row>
    <row r="597" spans="1:6" x14ac:dyDescent="0.25">
      <c r="C597" s="3" t="s">
        <v>326</v>
      </c>
      <c r="F597" s="2">
        <v>2402.0100000000002</v>
      </c>
    </row>
    <row r="598" spans="1:6" x14ac:dyDescent="0.25">
      <c r="F598" s="2" t="s">
        <v>22</v>
      </c>
    </row>
    <row r="599" spans="1:6" x14ac:dyDescent="0.25">
      <c r="C599" s="3" t="s">
        <v>327</v>
      </c>
      <c r="F599" s="2">
        <v>240.2</v>
      </c>
    </row>
    <row r="601" spans="1:6" ht="31.5" x14ac:dyDescent="0.25">
      <c r="B601" s="2" t="s">
        <v>28</v>
      </c>
      <c r="C601" s="3" t="s">
        <v>456</v>
      </c>
    </row>
    <row r="602" spans="1:6" x14ac:dyDescent="0.25">
      <c r="C602" s="3" t="s">
        <v>449</v>
      </c>
    </row>
    <row r="603" spans="1:6" x14ac:dyDescent="0.25">
      <c r="C603" s="3" t="s">
        <v>457</v>
      </c>
    </row>
    <row r="604" spans="1:6" x14ac:dyDescent="0.25">
      <c r="C604" s="3" t="s">
        <v>22</v>
      </c>
    </row>
    <row r="605" spans="1:6" x14ac:dyDescent="0.25">
      <c r="A605" s="2">
        <v>1.34</v>
      </c>
      <c r="B605" s="2" t="s">
        <v>221</v>
      </c>
      <c r="C605" s="3" t="s">
        <v>458</v>
      </c>
      <c r="D605" s="2">
        <v>73.8</v>
      </c>
      <c r="E605" s="2" t="s">
        <v>221</v>
      </c>
      <c r="F605" s="2">
        <v>98.89</v>
      </c>
    </row>
    <row r="606" spans="1:6" x14ac:dyDescent="0.25">
      <c r="A606" s="2">
        <v>0.5</v>
      </c>
      <c r="B606" s="2" t="s">
        <v>308</v>
      </c>
      <c r="C606" s="3" t="s">
        <v>454</v>
      </c>
      <c r="D606" s="2">
        <v>836.85</v>
      </c>
      <c r="E606" s="2" t="s">
        <v>308</v>
      </c>
      <c r="F606" s="2">
        <v>418.43</v>
      </c>
    </row>
    <row r="607" spans="1:6" x14ac:dyDescent="0.25">
      <c r="A607" s="2">
        <v>0.5</v>
      </c>
      <c r="B607" s="2" t="s">
        <v>308</v>
      </c>
      <c r="C607" s="3" t="s">
        <v>276</v>
      </c>
      <c r="D607" s="2">
        <v>683.55</v>
      </c>
      <c r="E607" s="2" t="s">
        <v>308</v>
      </c>
      <c r="F607" s="2">
        <v>341.78</v>
      </c>
    </row>
    <row r="608" spans="1:6" x14ac:dyDescent="0.25">
      <c r="A608" s="2">
        <v>0.8</v>
      </c>
      <c r="B608" s="2" t="s">
        <v>308</v>
      </c>
      <c r="C608" s="3" t="s">
        <v>277</v>
      </c>
      <c r="D608" s="2">
        <v>560.70000000000005</v>
      </c>
      <c r="E608" s="2" t="s">
        <v>308</v>
      </c>
      <c r="F608" s="2">
        <v>448.56</v>
      </c>
    </row>
    <row r="609" spans="1:6" x14ac:dyDescent="0.25">
      <c r="B609" s="2" t="s">
        <v>34</v>
      </c>
      <c r="C609" s="3" t="s">
        <v>455</v>
      </c>
      <c r="D609" s="2" t="s">
        <v>19</v>
      </c>
      <c r="E609" s="2" t="s">
        <v>34</v>
      </c>
      <c r="F609" s="2">
        <v>2.6</v>
      </c>
    </row>
    <row r="610" spans="1:6" x14ac:dyDescent="0.25">
      <c r="F610" s="2" t="s">
        <v>22</v>
      </c>
    </row>
    <row r="611" spans="1:6" x14ac:dyDescent="0.25">
      <c r="C611" s="3" t="s">
        <v>326</v>
      </c>
      <c r="F611" s="2">
        <v>1310.26</v>
      </c>
    </row>
    <row r="612" spans="1:6" x14ac:dyDescent="0.25">
      <c r="F612" s="2" t="s">
        <v>22</v>
      </c>
    </row>
    <row r="613" spans="1:6" x14ac:dyDescent="0.25">
      <c r="C613" s="3" t="s">
        <v>327</v>
      </c>
      <c r="F613" s="2">
        <v>131.03</v>
      </c>
    </row>
    <row r="615" spans="1:6" ht="31.5" x14ac:dyDescent="0.25">
      <c r="A615" s="2">
        <v>57</v>
      </c>
      <c r="B615" s="2" t="s">
        <v>28</v>
      </c>
      <c r="C615" s="3" t="s">
        <v>459</v>
      </c>
    </row>
    <row r="616" spans="1:6" ht="31.5" x14ac:dyDescent="0.25">
      <c r="C616" s="3" t="s">
        <v>460</v>
      </c>
    </row>
    <row r="617" spans="1:6" ht="31.5" x14ac:dyDescent="0.25">
      <c r="C617" s="3" t="s">
        <v>461</v>
      </c>
    </row>
    <row r="618" spans="1:6" x14ac:dyDescent="0.25">
      <c r="C618" s="3" t="s">
        <v>22</v>
      </c>
    </row>
    <row r="619" spans="1:6" ht="110.25" x14ac:dyDescent="0.25">
      <c r="A619" s="2">
        <v>1</v>
      </c>
      <c r="B619" s="2" t="s">
        <v>462</v>
      </c>
      <c r="C619" s="3" t="s">
        <v>463</v>
      </c>
      <c r="D619" s="2">
        <v>3090</v>
      </c>
      <c r="E619" s="2" t="s">
        <v>462</v>
      </c>
      <c r="F619" s="2">
        <v>3090</v>
      </c>
    </row>
    <row r="620" spans="1:6" x14ac:dyDescent="0.25">
      <c r="C620" s="3" t="s">
        <v>464</v>
      </c>
    </row>
    <row r="621" spans="1:6" x14ac:dyDescent="0.25">
      <c r="A621" s="2">
        <v>1</v>
      </c>
      <c r="B621" s="2" t="s">
        <v>274</v>
      </c>
      <c r="C621" s="3" t="s">
        <v>316</v>
      </c>
      <c r="D621" s="2">
        <v>1048.95</v>
      </c>
      <c r="E621" s="2" t="s">
        <v>274</v>
      </c>
      <c r="F621" s="2">
        <v>1048.95</v>
      </c>
    </row>
    <row r="622" spans="1:6" x14ac:dyDescent="0.25">
      <c r="A622" s="2">
        <v>2</v>
      </c>
      <c r="B622" s="2" t="s">
        <v>274</v>
      </c>
      <c r="C622" s="3" t="s">
        <v>465</v>
      </c>
      <c r="D622" s="2">
        <v>909.3</v>
      </c>
      <c r="E622" s="2" t="s">
        <v>274</v>
      </c>
      <c r="F622" s="2">
        <v>1818.6</v>
      </c>
    </row>
    <row r="623" spans="1:6" x14ac:dyDescent="0.25">
      <c r="A623" s="2">
        <v>1</v>
      </c>
      <c r="B623" s="2" t="s">
        <v>274</v>
      </c>
      <c r="C623" s="3" t="s">
        <v>277</v>
      </c>
      <c r="D623" s="2">
        <v>560.70000000000005</v>
      </c>
      <c r="E623" s="2" t="s">
        <v>274</v>
      </c>
      <c r="F623" s="2">
        <v>560.70000000000005</v>
      </c>
    </row>
    <row r="624" spans="1:6" ht="31.5" x14ac:dyDescent="0.25">
      <c r="C624" s="3" t="s">
        <v>466</v>
      </c>
    </row>
    <row r="625" spans="1:6" x14ac:dyDescent="0.25">
      <c r="A625" s="2">
        <v>0.5</v>
      </c>
      <c r="B625" s="2" t="s">
        <v>274</v>
      </c>
      <c r="C625" s="3" t="s">
        <v>465</v>
      </c>
      <c r="D625" s="2">
        <v>909.3</v>
      </c>
      <c r="E625" s="2" t="s">
        <v>274</v>
      </c>
      <c r="F625" s="2">
        <v>454.65</v>
      </c>
    </row>
    <row r="626" spans="1:6" x14ac:dyDescent="0.25">
      <c r="A626" s="2">
        <v>0.5</v>
      </c>
      <c r="B626" s="2" t="s">
        <v>274</v>
      </c>
      <c r="C626" s="3" t="s">
        <v>276</v>
      </c>
      <c r="D626" s="2">
        <v>683.55</v>
      </c>
      <c r="E626" s="2" t="s">
        <v>274</v>
      </c>
      <c r="F626" s="2">
        <v>341.78</v>
      </c>
    </row>
    <row r="627" spans="1:6" x14ac:dyDescent="0.25">
      <c r="C627" s="3" t="s">
        <v>467</v>
      </c>
      <c r="D627" s="2">
        <v>0</v>
      </c>
      <c r="F627" s="2">
        <v>-164</v>
      </c>
    </row>
    <row r="628" spans="1:6" x14ac:dyDescent="0.25">
      <c r="C628" s="3" t="s">
        <v>468</v>
      </c>
      <c r="F628" s="2">
        <v>134.1</v>
      </c>
    </row>
    <row r="629" spans="1:6" x14ac:dyDescent="0.25">
      <c r="B629" s="2" t="s">
        <v>34</v>
      </c>
      <c r="C629" s="3" t="s">
        <v>35</v>
      </c>
      <c r="E629" s="2" t="s">
        <v>34</v>
      </c>
      <c r="F629" s="2">
        <v>0.7</v>
      </c>
    </row>
    <row r="630" spans="1:6" x14ac:dyDescent="0.25">
      <c r="C630" s="3" t="s">
        <v>421</v>
      </c>
      <c r="F630" s="2">
        <v>7285.48</v>
      </c>
    </row>
    <row r="632" spans="1:6" x14ac:dyDescent="0.25">
      <c r="C632" s="3" t="s">
        <v>469</v>
      </c>
    </row>
    <row r="633" spans="1:6" x14ac:dyDescent="0.25">
      <c r="C633" s="3" t="s">
        <v>470</v>
      </c>
    </row>
    <row r="634" spans="1:6" x14ac:dyDescent="0.25">
      <c r="C634" s="3" t="s">
        <v>471</v>
      </c>
    </row>
    <row r="635" spans="1:6" x14ac:dyDescent="0.25">
      <c r="A635" s="2">
        <v>0.1</v>
      </c>
      <c r="B635" s="2" t="s">
        <v>0</v>
      </c>
      <c r="C635" s="3" t="s">
        <v>472</v>
      </c>
      <c r="D635" s="2">
        <v>925.05</v>
      </c>
      <c r="E635" s="2" t="s">
        <v>54</v>
      </c>
      <c r="F635" s="2">
        <v>92.51</v>
      </c>
    </row>
    <row r="636" spans="1:6" x14ac:dyDescent="0.25">
      <c r="A636" s="2">
        <v>0.1</v>
      </c>
      <c r="B636" s="2" t="s">
        <v>473</v>
      </c>
      <c r="C636" s="3" t="s">
        <v>474</v>
      </c>
      <c r="D636" s="2">
        <v>683.55</v>
      </c>
      <c r="E636" s="2" t="s">
        <v>54</v>
      </c>
      <c r="F636" s="2">
        <v>68.36</v>
      </c>
    </row>
    <row r="637" spans="1:6" x14ac:dyDescent="0.25">
      <c r="A637" s="2">
        <v>10</v>
      </c>
      <c r="B637" s="2" t="s">
        <v>475</v>
      </c>
      <c r="C637" s="3" t="s">
        <v>476</v>
      </c>
      <c r="D637" s="2">
        <v>18.45</v>
      </c>
      <c r="E637" s="2" t="s">
        <v>477</v>
      </c>
      <c r="F637" s="2">
        <v>1.85</v>
      </c>
    </row>
    <row r="638" spans="1:6" x14ac:dyDescent="0.25">
      <c r="A638" s="2">
        <v>0.25</v>
      </c>
      <c r="B638" s="2" t="s">
        <v>0</v>
      </c>
      <c r="C638" s="3" t="s">
        <v>478</v>
      </c>
      <c r="D638" s="2">
        <v>3.6</v>
      </c>
      <c r="E638" s="2" t="s">
        <v>54</v>
      </c>
      <c r="F638" s="2">
        <v>1</v>
      </c>
    </row>
    <row r="639" spans="1:6" x14ac:dyDescent="0.25">
      <c r="D639" s="2" t="s">
        <v>479</v>
      </c>
      <c r="F639" s="2">
        <v>163.72</v>
      </c>
    </row>
    <row r="641" spans="1:6" x14ac:dyDescent="0.25">
      <c r="C641" s="3" t="s">
        <v>480</v>
      </c>
      <c r="D641" s="2" t="s">
        <v>481</v>
      </c>
      <c r="E641" s="2" t="s">
        <v>481</v>
      </c>
      <c r="F641" s="2" t="s">
        <v>482</v>
      </c>
    </row>
    <row r="642" spans="1:6" x14ac:dyDescent="0.25">
      <c r="D642" s="2">
        <v>331</v>
      </c>
      <c r="E642" s="2">
        <v>331</v>
      </c>
      <c r="F642" s="2">
        <v>283</v>
      </c>
    </row>
    <row r="643" spans="1:6" x14ac:dyDescent="0.25">
      <c r="C643" s="3" t="s">
        <v>483</v>
      </c>
      <c r="D643" s="2">
        <v>163.72</v>
      </c>
      <c r="E643" s="2">
        <v>163.72</v>
      </c>
      <c r="F643" s="2">
        <v>163.72</v>
      </c>
    </row>
    <row r="644" spans="1:6" x14ac:dyDescent="0.25">
      <c r="C644" s="3" t="s">
        <v>484</v>
      </c>
      <c r="D644" s="2">
        <v>494.72</v>
      </c>
      <c r="E644" s="2">
        <v>494.72</v>
      </c>
      <c r="F644" s="2">
        <v>446.72</v>
      </c>
    </row>
    <row r="645" spans="1:6" x14ac:dyDescent="0.25">
      <c r="D645" s="2">
        <v>495</v>
      </c>
      <c r="E645" s="2">
        <v>495</v>
      </c>
      <c r="F645" s="2">
        <v>447</v>
      </c>
    </row>
    <row r="647" spans="1:6" x14ac:dyDescent="0.25">
      <c r="A647" s="2" t="s">
        <v>486</v>
      </c>
      <c r="B647" s="2" t="s">
        <v>28</v>
      </c>
      <c r="C647" s="3" t="s">
        <v>487</v>
      </c>
    </row>
    <row r="648" spans="1:6" x14ac:dyDescent="0.25">
      <c r="C648" s="3" t="s">
        <v>488</v>
      </c>
    </row>
    <row r="649" spans="1:6" x14ac:dyDescent="0.25">
      <c r="C649" s="3" t="s">
        <v>22</v>
      </c>
    </row>
    <row r="650" spans="1:6" ht="31.5" x14ac:dyDescent="0.25">
      <c r="B650" s="2" t="s">
        <v>489</v>
      </c>
      <c r="C650" s="3" t="s">
        <v>490</v>
      </c>
    </row>
    <row r="651" spans="1:6" ht="31.5" x14ac:dyDescent="0.25">
      <c r="C651" s="3" t="s">
        <v>491</v>
      </c>
    </row>
    <row r="652" spans="1:6" ht="31.5" x14ac:dyDescent="0.25">
      <c r="C652" s="3" t="s">
        <v>492</v>
      </c>
    </row>
    <row r="653" spans="1:6" x14ac:dyDescent="0.25">
      <c r="C653" s="3" t="s">
        <v>493</v>
      </c>
    </row>
    <row r="654" spans="1:6" x14ac:dyDescent="0.25">
      <c r="C654" s="3" t="s">
        <v>494</v>
      </c>
    </row>
    <row r="655" spans="1:6" x14ac:dyDescent="0.25">
      <c r="C655" s="3" t="s">
        <v>495</v>
      </c>
    </row>
    <row r="656" spans="1:6" x14ac:dyDescent="0.25">
      <c r="C656" s="3" t="s">
        <v>496</v>
      </c>
    </row>
    <row r="657" spans="1:6" x14ac:dyDescent="0.25">
      <c r="C657" s="3" t="s">
        <v>22</v>
      </c>
    </row>
    <row r="658" spans="1:6" x14ac:dyDescent="0.25">
      <c r="A658" s="2">
        <v>3</v>
      </c>
      <c r="B658" s="2" t="s">
        <v>403</v>
      </c>
      <c r="C658" s="3" t="s">
        <v>497</v>
      </c>
      <c r="D658" s="2">
        <v>193.05</v>
      </c>
      <c r="E658" s="2" t="s">
        <v>403</v>
      </c>
      <c r="F658" s="2">
        <v>579.15</v>
      </c>
    </row>
    <row r="659" spans="1:6" x14ac:dyDescent="0.25">
      <c r="A659" s="2">
        <v>1</v>
      </c>
      <c r="B659" s="2" t="s">
        <v>308</v>
      </c>
      <c r="C659" s="3" t="s">
        <v>498</v>
      </c>
      <c r="D659" s="2">
        <v>76</v>
      </c>
      <c r="E659" s="2" t="s">
        <v>499</v>
      </c>
      <c r="F659" s="2">
        <v>76</v>
      </c>
    </row>
    <row r="660" spans="1:6" x14ac:dyDescent="0.25">
      <c r="A660" s="2">
        <v>1</v>
      </c>
      <c r="B660" s="2" t="s">
        <v>308</v>
      </c>
      <c r="C660" s="3" t="s">
        <v>500</v>
      </c>
      <c r="D660" s="2">
        <v>82.3</v>
      </c>
      <c r="E660" s="2" t="s">
        <v>499</v>
      </c>
      <c r="F660" s="2">
        <v>82.3</v>
      </c>
    </row>
    <row r="661" spans="1:6" x14ac:dyDescent="0.25">
      <c r="A661" s="2">
        <v>1</v>
      </c>
      <c r="B661" s="2" t="s">
        <v>308</v>
      </c>
      <c r="C661" s="3" t="s">
        <v>501</v>
      </c>
      <c r="D661" s="2">
        <v>187.8</v>
      </c>
      <c r="E661" s="2" t="s">
        <v>499</v>
      </c>
      <c r="F661" s="2">
        <v>187.8</v>
      </c>
    </row>
    <row r="662" spans="1:6" x14ac:dyDescent="0.25">
      <c r="A662" s="2">
        <v>0.5</v>
      </c>
      <c r="B662" s="2" t="s">
        <v>274</v>
      </c>
      <c r="C662" s="3" t="s">
        <v>465</v>
      </c>
      <c r="D662" s="2">
        <v>909.3</v>
      </c>
      <c r="E662" s="2" t="s">
        <v>499</v>
      </c>
      <c r="F662" s="2">
        <v>454.65</v>
      </c>
    </row>
    <row r="663" spans="1:6" x14ac:dyDescent="0.25">
      <c r="A663" s="2">
        <v>0.5</v>
      </c>
      <c r="B663" s="2" t="s">
        <v>274</v>
      </c>
      <c r="C663" s="3" t="s">
        <v>275</v>
      </c>
      <c r="D663" s="2">
        <v>978.6</v>
      </c>
      <c r="E663" s="2" t="s">
        <v>499</v>
      </c>
      <c r="F663" s="2">
        <v>489.3</v>
      </c>
    </row>
    <row r="664" spans="1:6" x14ac:dyDescent="0.25">
      <c r="A664" s="2">
        <v>0.5</v>
      </c>
      <c r="B664" s="2" t="s">
        <v>274</v>
      </c>
      <c r="C664" s="3" t="s">
        <v>276</v>
      </c>
      <c r="D664" s="2">
        <v>683.55</v>
      </c>
      <c r="E664" s="2" t="s">
        <v>499</v>
      </c>
      <c r="F664" s="2">
        <v>341.78</v>
      </c>
    </row>
    <row r="665" spans="1:6" x14ac:dyDescent="0.25">
      <c r="B665" s="2" t="s">
        <v>34</v>
      </c>
      <c r="C665" s="3" t="s">
        <v>502</v>
      </c>
      <c r="D665" s="2">
        <v>2.79</v>
      </c>
      <c r="E665" s="2" t="s">
        <v>34</v>
      </c>
      <c r="F665" s="2">
        <v>2.79</v>
      </c>
    </row>
    <row r="666" spans="1:6" x14ac:dyDescent="0.25">
      <c r="C666" s="3" t="s">
        <v>503</v>
      </c>
    </row>
    <row r="667" spans="1:6" x14ac:dyDescent="0.25">
      <c r="C667" s="3" t="s">
        <v>504</v>
      </c>
    </row>
    <row r="668" spans="1:6" x14ac:dyDescent="0.25">
      <c r="C668" s="3" t="s">
        <v>505</v>
      </c>
      <c r="E668" s="2" t="s">
        <v>34</v>
      </c>
      <c r="F668" s="2">
        <v>0.12</v>
      </c>
    </row>
    <row r="669" spans="1:6" x14ac:dyDescent="0.25">
      <c r="F669" s="2" t="s">
        <v>22</v>
      </c>
    </row>
    <row r="670" spans="1:6" x14ac:dyDescent="0.25">
      <c r="C670" s="3" t="s">
        <v>506</v>
      </c>
      <c r="F670" s="2">
        <v>2213.89</v>
      </c>
    </row>
    <row r="671" spans="1:6" x14ac:dyDescent="0.25">
      <c r="F671" s="2" t="s">
        <v>22</v>
      </c>
    </row>
    <row r="672" spans="1:6" x14ac:dyDescent="0.25">
      <c r="C672" s="3" t="s">
        <v>413</v>
      </c>
      <c r="F672" s="2">
        <v>737.96</v>
      </c>
    </row>
    <row r="673" spans="1:6" x14ac:dyDescent="0.25">
      <c r="F673" s="2" t="s">
        <v>22</v>
      </c>
    </row>
    <row r="674" spans="1:6" x14ac:dyDescent="0.25">
      <c r="A674" s="2" t="s">
        <v>507</v>
      </c>
      <c r="B674" s="2" t="s">
        <v>508</v>
      </c>
      <c r="C674" s="3" t="s">
        <v>509</v>
      </c>
    </row>
    <row r="675" spans="1:6" ht="31.5" x14ac:dyDescent="0.25">
      <c r="C675" s="3" t="s">
        <v>510</v>
      </c>
    </row>
    <row r="676" spans="1:6" ht="31.5" x14ac:dyDescent="0.25">
      <c r="C676" s="3" t="s">
        <v>492</v>
      </c>
    </row>
    <row r="677" spans="1:6" x14ac:dyDescent="0.25">
      <c r="C677" s="3" t="s">
        <v>511</v>
      </c>
    </row>
    <row r="678" spans="1:6" x14ac:dyDescent="0.25">
      <c r="C678" s="3" t="s">
        <v>512</v>
      </c>
    </row>
    <row r="679" spans="1:6" x14ac:dyDescent="0.25">
      <c r="C679" s="3" t="s">
        <v>495</v>
      </c>
    </row>
    <row r="680" spans="1:6" x14ac:dyDescent="0.25">
      <c r="C680" s="3" t="s">
        <v>496</v>
      </c>
    </row>
    <row r="681" spans="1:6" x14ac:dyDescent="0.25">
      <c r="C681" s="3" t="s">
        <v>22</v>
      </c>
    </row>
    <row r="682" spans="1:6" x14ac:dyDescent="0.25">
      <c r="A682" s="2">
        <v>3</v>
      </c>
      <c r="B682" s="2" t="s">
        <v>403</v>
      </c>
      <c r="C682" s="3" t="s">
        <v>513</v>
      </c>
      <c r="D682" s="2">
        <v>115.85</v>
      </c>
      <c r="E682" s="2" t="s">
        <v>403</v>
      </c>
      <c r="F682" s="2">
        <v>347.55</v>
      </c>
    </row>
    <row r="683" spans="1:6" x14ac:dyDescent="0.25">
      <c r="A683" s="2">
        <v>1</v>
      </c>
      <c r="B683" s="2" t="s">
        <v>308</v>
      </c>
      <c r="C683" s="3" t="s">
        <v>514</v>
      </c>
      <c r="D683" s="2">
        <v>45</v>
      </c>
      <c r="E683" s="2" t="s">
        <v>499</v>
      </c>
      <c r="F683" s="2">
        <v>45</v>
      </c>
    </row>
    <row r="684" spans="1:6" x14ac:dyDescent="0.25">
      <c r="A684" s="2">
        <v>1</v>
      </c>
      <c r="B684" s="2" t="s">
        <v>308</v>
      </c>
      <c r="C684" s="3" t="s">
        <v>515</v>
      </c>
      <c r="D684" s="2">
        <v>55.5</v>
      </c>
      <c r="E684" s="2" t="s">
        <v>499</v>
      </c>
      <c r="F684" s="2">
        <v>55.5</v>
      </c>
    </row>
    <row r="685" spans="1:6" x14ac:dyDescent="0.25">
      <c r="A685" s="2">
        <v>1</v>
      </c>
      <c r="B685" s="2" t="s">
        <v>308</v>
      </c>
      <c r="C685" s="3" t="s">
        <v>516</v>
      </c>
      <c r="D685" s="2">
        <v>125.2</v>
      </c>
      <c r="E685" s="2" t="s">
        <v>499</v>
      </c>
      <c r="F685" s="2">
        <v>125.2</v>
      </c>
    </row>
    <row r="686" spans="1:6" x14ac:dyDescent="0.25">
      <c r="A686" s="2">
        <v>0.5</v>
      </c>
      <c r="B686" s="2" t="s">
        <v>274</v>
      </c>
      <c r="C686" s="3" t="s">
        <v>465</v>
      </c>
      <c r="D686" s="2">
        <v>909.3</v>
      </c>
      <c r="E686" s="2" t="s">
        <v>499</v>
      </c>
      <c r="F686" s="2">
        <v>454.65</v>
      </c>
    </row>
    <row r="687" spans="1:6" x14ac:dyDescent="0.25">
      <c r="A687" s="2">
        <v>0.5</v>
      </c>
      <c r="B687" s="2" t="s">
        <v>274</v>
      </c>
      <c r="C687" s="3" t="s">
        <v>275</v>
      </c>
      <c r="D687" s="2">
        <v>978.6</v>
      </c>
      <c r="E687" s="2" t="s">
        <v>499</v>
      </c>
      <c r="F687" s="2">
        <v>489.3</v>
      </c>
    </row>
    <row r="688" spans="1:6" x14ac:dyDescent="0.25">
      <c r="A688" s="2">
        <v>0.5</v>
      </c>
      <c r="B688" s="2" t="s">
        <v>274</v>
      </c>
      <c r="C688" s="3" t="s">
        <v>276</v>
      </c>
      <c r="D688" s="2">
        <v>683.55</v>
      </c>
      <c r="E688" s="2" t="s">
        <v>499</v>
      </c>
      <c r="F688" s="2">
        <v>341.78</v>
      </c>
    </row>
    <row r="689" spans="2:6" x14ac:dyDescent="0.25">
      <c r="B689" s="2" t="s">
        <v>34</v>
      </c>
      <c r="C689" s="3" t="s">
        <v>502</v>
      </c>
      <c r="D689" s="2" t="s">
        <v>19</v>
      </c>
      <c r="E689" s="2" t="s">
        <v>34</v>
      </c>
      <c r="F689" s="2">
        <v>2.73</v>
      </c>
    </row>
    <row r="690" spans="2:6" x14ac:dyDescent="0.25">
      <c r="C690" s="3" t="s">
        <v>503</v>
      </c>
    </row>
    <row r="691" spans="2:6" x14ac:dyDescent="0.25">
      <c r="C691" s="3" t="s">
        <v>504</v>
      </c>
    </row>
    <row r="692" spans="2:6" x14ac:dyDescent="0.25">
      <c r="C692" s="3" t="s">
        <v>505</v>
      </c>
      <c r="E692" s="2" t="s">
        <v>34</v>
      </c>
      <c r="F692" s="2">
        <v>0.27</v>
      </c>
    </row>
    <row r="693" spans="2:6" x14ac:dyDescent="0.25">
      <c r="F693" s="2" t="s">
        <v>22</v>
      </c>
    </row>
    <row r="694" spans="2:6" x14ac:dyDescent="0.25">
      <c r="C694" s="3" t="s">
        <v>506</v>
      </c>
      <c r="F694" s="2">
        <v>1861.98</v>
      </c>
    </row>
    <row r="695" spans="2:6" x14ac:dyDescent="0.25">
      <c r="F695" s="2" t="s">
        <v>22</v>
      </c>
    </row>
    <row r="696" spans="2:6" x14ac:dyDescent="0.25">
      <c r="C696" s="3" t="s">
        <v>413</v>
      </c>
      <c r="F696" s="2">
        <v>620.66</v>
      </c>
    </row>
    <row r="698" spans="2:6" x14ac:dyDescent="0.25">
      <c r="C698" s="3" t="s">
        <v>517</v>
      </c>
    </row>
    <row r="699" spans="2:6" x14ac:dyDescent="0.25">
      <c r="C699" s="3" t="s">
        <v>22</v>
      </c>
    </row>
    <row r="700" spans="2:6" x14ac:dyDescent="0.25">
      <c r="B700" s="2" t="s">
        <v>28</v>
      </c>
      <c r="C700" s="3" t="s">
        <v>518</v>
      </c>
    </row>
    <row r="701" spans="2:6" ht="31.5" x14ac:dyDescent="0.25">
      <c r="C701" s="3" t="s">
        <v>519</v>
      </c>
    </row>
    <row r="702" spans="2:6" x14ac:dyDescent="0.25">
      <c r="C702" s="3" t="s">
        <v>520</v>
      </c>
    </row>
    <row r="703" spans="2:6" x14ac:dyDescent="0.25">
      <c r="C703" s="3" t="s">
        <v>22</v>
      </c>
    </row>
    <row r="704" spans="2:6" x14ac:dyDescent="0.25">
      <c r="B704" s="2" t="s">
        <v>521</v>
      </c>
      <c r="C704" s="3" t="s">
        <v>522</v>
      </c>
    </row>
    <row r="705" spans="1:6" x14ac:dyDescent="0.25">
      <c r="C705" s="3" t="s">
        <v>22</v>
      </c>
    </row>
    <row r="706" spans="1:6" x14ac:dyDescent="0.25">
      <c r="A706" s="2">
        <v>18.899999999999999</v>
      </c>
      <c r="B706" s="2" t="s">
        <v>32</v>
      </c>
      <c r="C706" s="3" t="s">
        <v>523</v>
      </c>
      <c r="D706" s="2">
        <v>235.3</v>
      </c>
      <c r="E706" s="2" t="s">
        <v>32</v>
      </c>
      <c r="F706" s="2">
        <v>4447.17</v>
      </c>
    </row>
    <row r="707" spans="1:6" x14ac:dyDescent="0.25">
      <c r="A707" s="2">
        <v>18.63</v>
      </c>
      <c r="B707" s="2" t="s">
        <v>32</v>
      </c>
      <c r="C707" s="3" t="s">
        <v>524</v>
      </c>
      <c r="D707" s="2">
        <v>40.9</v>
      </c>
      <c r="E707" s="2" t="s">
        <v>32</v>
      </c>
      <c r="F707" s="2">
        <v>761.97</v>
      </c>
    </row>
    <row r="708" spans="1:6" ht="31.5" x14ac:dyDescent="0.25">
      <c r="A708" s="2">
        <v>30</v>
      </c>
      <c r="B708" s="2" t="s">
        <v>403</v>
      </c>
      <c r="C708" s="3" t="s">
        <v>525</v>
      </c>
      <c r="D708" s="2">
        <v>288</v>
      </c>
      <c r="E708" s="2" t="s">
        <v>403</v>
      </c>
      <c r="F708" s="2">
        <v>8640</v>
      </c>
    </row>
    <row r="710" spans="1:6" ht="31.5" x14ac:dyDescent="0.25">
      <c r="A710" s="2">
        <v>30</v>
      </c>
      <c r="B710" s="2" t="s">
        <v>403</v>
      </c>
      <c r="C710" s="3" t="s">
        <v>526</v>
      </c>
      <c r="D710" s="2">
        <v>19.100000000000001</v>
      </c>
      <c r="E710" s="2" t="s">
        <v>403</v>
      </c>
      <c r="F710" s="2">
        <v>573</v>
      </c>
    </row>
    <row r="711" spans="1:6" x14ac:dyDescent="0.25">
      <c r="C711" s="3" t="s">
        <v>527</v>
      </c>
    </row>
    <row r="712" spans="1:6" x14ac:dyDescent="0.25">
      <c r="C712" s="3" t="s">
        <v>528</v>
      </c>
    </row>
    <row r="713" spans="1:6" x14ac:dyDescent="0.25">
      <c r="C713" s="3" t="s">
        <v>529</v>
      </c>
    </row>
    <row r="714" spans="1:6" ht="31.5" x14ac:dyDescent="0.25">
      <c r="C714" s="3" t="s">
        <v>530</v>
      </c>
    </row>
    <row r="716" spans="1:6" x14ac:dyDescent="0.25">
      <c r="A716" s="2">
        <v>5</v>
      </c>
      <c r="B716" s="2" t="s">
        <v>308</v>
      </c>
      <c r="C716" s="3" t="s">
        <v>531</v>
      </c>
      <c r="D716" s="2">
        <v>47.35</v>
      </c>
      <c r="E716" s="2" t="s">
        <v>308</v>
      </c>
      <c r="F716" s="2">
        <v>236.75</v>
      </c>
    </row>
    <row r="717" spans="1:6" x14ac:dyDescent="0.25">
      <c r="A717" s="2">
        <v>1</v>
      </c>
      <c r="B717" s="2" t="s">
        <v>34</v>
      </c>
      <c r="C717" s="3" t="s">
        <v>532</v>
      </c>
      <c r="D717" s="2">
        <v>12.1</v>
      </c>
      <c r="E717" s="2" t="s">
        <v>34</v>
      </c>
      <c r="F717" s="2">
        <v>12.1</v>
      </c>
    </row>
    <row r="718" spans="1:6" x14ac:dyDescent="0.25">
      <c r="B718" s="2" t="s">
        <v>34</v>
      </c>
      <c r="C718" s="3" t="s">
        <v>35</v>
      </c>
      <c r="E718" s="2" t="s">
        <v>34</v>
      </c>
      <c r="F718" s="2">
        <v>17.100000000000001</v>
      </c>
    </row>
    <row r="720" spans="1:6" x14ac:dyDescent="0.25">
      <c r="F720" s="2" t="s">
        <v>22</v>
      </c>
    </row>
    <row r="721" spans="1:6" x14ac:dyDescent="0.25">
      <c r="C721" s="3" t="s">
        <v>533</v>
      </c>
      <c r="F721" s="2">
        <v>14688.09</v>
      </c>
    </row>
    <row r="722" spans="1:6" x14ac:dyDescent="0.25">
      <c r="F722" s="2" t="s">
        <v>22</v>
      </c>
    </row>
    <row r="723" spans="1:6" x14ac:dyDescent="0.25">
      <c r="C723" s="3" t="s">
        <v>413</v>
      </c>
      <c r="F723" s="2">
        <v>489.6</v>
      </c>
    </row>
    <row r="724" spans="1:6" x14ac:dyDescent="0.25">
      <c r="F724" s="2" t="s">
        <v>22</v>
      </c>
    </row>
    <row r="725" spans="1:6" x14ac:dyDescent="0.25">
      <c r="B725" s="2" t="s">
        <v>2</v>
      </c>
      <c r="C725" s="3" t="s">
        <v>534</v>
      </c>
    </row>
    <row r="726" spans="1:6" x14ac:dyDescent="0.25">
      <c r="C726" s="3" t="s">
        <v>22</v>
      </c>
    </row>
    <row r="727" spans="1:6" x14ac:dyDescent="0.25">
      <c r="A727" s="2">
        <v>18.899999999999999</v>
      </c>
      <c r="B727" s="2" t="s">
        <v>32</v>
      </c>
      <c r="C727" s="3" t="s">
        <v>523</v>
      </c>
      <c r="D727" s="2">
        <v>235.3</v>
      </c>
      <c r="E727" s="2" t="s">
        <v>32</v>
      </c>
      <c r="F727" s="2">
        <v>4447.17</v>
      </c>
    </row>
    <row r="728" spans="1:6" x14ac:dyDescent="0.25">
      <c r="A728" s="2">
        <v>18.3</v>
      </c>
      <c r="B728" s="2" t="s">
        <v>32</v>
      </c>
      <c r="C728" s="3" t="s">
        <v>524</v>
      </c>
      <c r="D728" s="2">
        <v>40.9</v>
      </c>
      <c r="E728" s="2" t="s">
        <v>32</v>
      </c>
      <c r="F728" s="2">
        <v>748.47</v>
      </c>
    </row>
    <row r="729" spans="1:6" ht="31.5" x14ac:dyDescent="0.25">
      <c r="A729" s="2">
        <v>30</v>
      </c>
      <c r="B729" s="2" t="s">
        <v>403</v>
      </c>
      <c r="C729" s="3" t="s">
        <v>525</v>
      </c>
      <c r="D729" s="2">
        <v>604.5</v>
      </c>
      <c r="E729" s="2" t="s">
        <v>403</v>
      </c>
      <c r="F729" s="2">
        <v>18135</v>
      </c>
    </row>
    <row r="731" spans="1:6" ht="31.5" x14ac:dyDescent="0.25">
      <c r="A731" s="2">
        <v>30</v>
      </c>
      <c r="C731" s="3" t="s">
        <v>526</v>
      </c>
      <c r="D731" s="2">
        <v>27</v>
      </c>
      <c r="E731" s="2" t="s">
        <v>403</v>
      </c>
      <c r="F731" s="2">
        <v>810</v>
      </c>
    </row>
    <row r="732" spans="1:6" x14ac:dyDescent="0.25">
      <c r="C732" s="3" t="s">
        <v>527</v>
      </c>
    </row>
    <row r="733" spans="1:6" x14ac:dyDescent="0.25">
      <c r="C733" s="3" t="s">
        <v>528</v>
      </c>
    </row>
    <row r="734" spans="1:6" x14ac:dyDescent="0.25">
      <c r="C734" s="3" t="s">
        <v>529</v>
      </c>
    </row>
    <row r="735" spans="1:6" ht="31.5" x14ac:dyDescent="0.25">
      <c r="C735" s="3" t="s">
        <v>530</v>
      </c>
    </row>
    <row r="737" spans="1:6" x14ac:dyDescent="0.25">
      <c r="A737" s="2">
        <v>5</v>
      </c>
      <c r="B737" s="2" t="s">
        <v>34</v>
      </c>
      <c r="C737" s="3" t="s">
        <v>531</v>
      </c>
      <c r="D737" s="2">
        <v>47.35</v>
      </c>
      <c r="E737" s="2" t="s">
        <v>308</v>
      </c>
      <c r="F737" s="2">
        <v>236.75</v>
      </c>
    </row>
    <row r="738" spans="1:6" x14ac:dyDescent="0.25">
      <c r="A738" s="2">
        <v>1</v>
      </c>
      <c r="C738" s="3" t="s">
        <v>532</v>
      </c>
      <c r="D738" s="2">
        <v>12.1</v>
      </c>
      <c r="E738" s="2" t="s">
        <v>34</v>
      </c>
      <c r="F738" s="2">
        <v>12.1</v>
      </c>
    </row>
    <row r="739" spans="1:6" x14ac:dyDescent="0.25">
      <c r="C739" s="3" t="s">
        <v>35</v>
      </c>
      <c r="E739" s="2" t="s">
        <v>34</v>
      </c>
      <c r="F739" s="2">
        <v>24.3</v>
      </c>
    </row>
    <row r="741" spans="1:6" x14ac:dyDescent="0.25">
      <c r="C741" s="3" t="s">
        <v>533</v>
      </c>
      <c r="F741" s="2">
        <v>24413.79</v>
      </c>
    </row>
    <row r="742" spans="1:6" x14ac:dyDescent="0.25">
      <c r="F742" s="2" t="s">
        <v>22</v>
      </c>
    </row>
    <row r="743" spans="1:6" x14ac:dyDescent="0.25">
      <c r="C743" s="3" t="s">
        <v>413</v>
      </c>
      <c r="F743" s="2">
        <v>813.79</v>
      </c>
    </row>
    <row r="745" spans="1:6" x14ac:dyDescent="0.25">
      <c r="C745" s="3" t="s">
        <v>536</v>
      </c>
    </row>
    <row r="747" spans="1:6" x14ac:dyDescent="0.25">
      <c r="C747" s="3" t="s">
        <v>537</v>
      </c>
    </row>
    <row r="749" spans="1:6" ht="220.5" x14ac:dyDescent="0.25">
      <c r="C749" s="3" t="s">
        <v>538</v>
      </c>
    </row>
    <row r="750" spans="1:6" ht="47.25" x14ac:dyDescent="0.25">
      <c r="A750" s="2">
        <v>90</v>
      </c>
      <c r="B750" s="2" t="s">
        <v>53</v>
      </c>
      <c r="C750" s="3" t="s">
        <v>539</v>
      </c>
      <c r="D750" s="2">
        <v>16.55</v>
      </c>
      <c r="E750" s="2" t="s">
        <v>540</v>
      </c>
      <c r="F750" s="2">
        <v>1489.5</v>
      </c>
    </row>
    <row r="751" spans="1:6" ht="47.25" x14ac:dyDescent="0.25">
      <c r="A751" s="2">
        <v>45</v>
      </c>
      <c r="B751" s="2" t="s">
        <v>53</v>
      </c>
      <c r="C751" s="3" t="s">
        <v>541</v>
      </c>
      <c r="D751" s="2">
        <v>20</v>
      </c>
      <c r="E751" s="2" t="s">
        <v>542</v>
      </c>
      <c r="F751" s="2">
        <v>900</v>
      </c>
    </row>
    <row r="752" spans="1:6" ht="31.5" x14ac:dyDescent="0.25">
      <c r="A752" s="2">
        <v>20</v>
      </c>
      <c r="B752" s="2" t="s">
        <v>12</v>
      </c>
      <c r="C752" s="3" t="s">
        <v>543</v>
      </c>
      <c r="D752" s="2">
        <v>3.15</v>
      </c>
      <c r="E752" s="2" t="s">
        <v>12</v>
      </c>
      <c r="F752" s="2">
        <v>63</v>
      </c>
    </row>
    <row r="753" spans="1:6" ht="31.5" x14ac:dyDescent="0.25">
      <c r="A753" s="2">
        <v>10</v>
      </c>
      <c r="B753" s="2" t="s">
        <v>12</v>
      </c>
      <c r="C753" s="3" t="s">
        <v>544</v>
      </c>
      <c r="D753" s="2">
        <v>1.34</v>
      </c>
      <c r="E753" s="2" t="s">
        <v>12</v>
      </c>
      <c r="F753" s="2">
        <v>13.4</v>
      </c>
    </row>
    <row r="754" spans="1:6" ht="31.5" x14ac:dyDescent="0.25">
      <c r="A754" s="2">
        <v>1</v>
      </c>
      <c r="B754" s="2" t="s">
        <v>12</v>
      </c>
      <c r="C754" s="3" t="s">
        <v>545</v>
      </c>
      <c r="D754" s="2">
        <v>70.7</v>
      </c>
      <c r="E754" s="2" t="s">
        <v>12</v>
      </c>
      <c r="F754" s="2">
        <v>70.7</v>
      </c>
    </row>
    <row r="756" spans="1:6" ht="31.5" x14ac:dyDescent="0.25">
      <c r="A756" s="2">
        <v>1.4999999999999999E-2</v>
      </c>
      <c r="B756" s="2" t="s">
        <v>15</v>
      </c>
      <c r="C756" s="3" t="s">
        <v>546</v>
      </c>
      <c r="D756" s="2">
        <v>661</v>
      </c>
      <c r="E756" s="2" t="s">
        <v>15</v>
      </c>
      <c r="F756" s="2">
        <v>9.92</v>
      </c>
    </row>
    <row r="757" spans="1:6" ht="31.5" x14ac:dyDescent="0.25">
      <c r="A757" s="2">
        <v>10</v>
      </c>
      <c r="B757" s="2" t="s">
        <v>12</v>
      </c>
      <c r="C757" s="3" t="s">
        <v>547</v>
      </c>
      <c r="D757" s="2">
        <v>16.21</v>
      </c>
      <c r="E757" s="2" t="s">
        <v>12</v>
      </c>
      <c r="F757" s="2">
        <v>162.1</v>
      </c>
    </row>
    <row r="758" spans="1:6" x14ac:dyDescent="0.25">
      <c r="A758" s="2">
        <v>10</v>
      </c>
      <c r="B758" s="2" t="s">
        <v>12</v>
      </c>
      <c r="C758" s="3" t="s">
        <v>548</v>
      </c>
      <c r="D758" s="2">
        <v>13.8</v>
      </c>
      <c r="E758" s="2" t="s">
        <v>12</v>
      </c>
      <c r="F758" s="2">
        <v>138</v>
      </c>
    </row>
    <row r="759" spans="1:6" ht="31.5" x14ac:dyDescent="0.25">
      <c r="A759" s="2">
        <v>10</v>
      </c>
      <c r="B759" s="2" t="s">
        <v>12</v>
      </c>
      <c r="C759" s="3" t="s">
        <v>549</v>
      </c>
      <c r="D759" s="2">
        <v>3.6</v>
      </c>
      <c r="E759" s="2" t="s">
        <v>12</v>
      </c>
      <c r="F759" s="2">
        <v>36</v>
      </c>
    </row>
    <row r="760" spans="1:6" x14ac:dyDescent="0.25">
      <c r="A760" s="2">
        <v>1.25</v>
      </c>
      <c r="B760" s="2" t="s">
        <v>550</v>
      </c>
      <c r="C760" s="3" t="s">
        <v>289</v>
      </c>
      <c r="D760" s="2">
        <v>302</v>
      </c>
      <c r="E760" s="2" t="s">
        <v>550</v>
      </c>
      <c r="F760" s="2">
        <v>377.5</v>
      </c>
    </row>
    <row r="761" spans="1:6" ht="31.5" x14ac:dyDescent="0.25">
      <c r="A761" s="2">
        <v>10</v>
      </c>
      <c r="B761" s="2" t="s">
        <v>12</v>
      </c>
      <c r="C761" s="3" t="s">
        <v>551</v>
      </c>
      <c r="D761" s="2">
        <v>70.7</v>
      </c>
      <c r="E761" s="2" t="s">
        <v>12</v>
      </c>
      <c r="F761" s="2">
        <v>707</v>
      </c>
    </row>
    <row r="762" spans="1:6" ht="31.5" x14ac:dyDescent="0.25">
      <c r="A762" s="2">
        <v>0.15</v>
      </c>
      <c r="B762" s="2" t="s">
        <v>15</v>
      </c>
      <c r="C762" s="3" t="s">
        <v>552</v>
      </c>
      <c r="D762" s="2">
        <v>661</v>
      </c>
      <c r="E762" s="2" t="s">
        <v>15</v>
      </c>
      <c r="F762" s="2">
        <v>99.15</v>
      </c>
    </row>
    <row r="763" spans="1:6" ht="31.5" x14ac:dyDescent="0.25">
      <c r="A763" s="2">
        <v>45</v>
      </c>
      <c r="B763" s="2" t="s">
        <v>53</v>
      </c>
      <c r="C763" s="3" t="s">
        <v>553</v>
      </c>
      <c r="D763" s="2">
        <v>16.55</v>
      </c>
      <c r="E763" s="2" t="s">
        <v>554</v>
      </c>
      <c r="F763" s="2">
        <v>744.75</v>
      </c>
    </row>
    <row r="764" spans="1:6" x14ac:dyDescent="0.25">
      <c r="A764" s="2" t="s">
        <v>16</v>
      </c>
      <c r="C764" s="3" t="s">
        <v>555</v>
      </c>
      <c r="E764" s="2" t="s">
        <v>16</v>
      </c>
      <c r="F764" s="2">
        <v>12075</v>
      </c>
    </row>
    <row r="765" spans="1:6" x14ac:dyDescent="0.25">
      <c r="A765" s="2" t="s">
        <v>16</v>
      </c>
      <c r="C765" s="3" t="s">
        <v>556</v>
      </c>
      <c r="E765" s="2" t="s">
        <v>16</v>
      </c>
      <c r="F765" s="2">
        <v>34.979999999999997</v>
      </c>
    </row>
    <row r="766" spans="1:6" x14ac:dyDescent="0.25">
      <c r="C766" s="3" t="s">
        <v>557</v>
      </c>
      <c r="F766" s="2">
        <v>16921</v>
      </c>
    </row>
    <row r="767" spans="1:6" x14ac:dyDescent="0.25">
      <c r="C767" s="3" t="s">
        <v>558</v>
      </c>
      <c r="F767" s="2">
        <v>1692.1</v>
      </c>
    </row>
    <row r="769" spans="1:6" ht="31.5" x14ac:dyDescent="0.25">
      <c r="C769" s="3" t="s">
        <v>559</v>
      </c>
    </row>
    <row r="771" spans="1:6" x14ac:dyDescent="0.25">
      <c r="C771" s="3" t="s">
        <v>560</v>
      </c>
    </row>
    <row r="773" spans="1:6" x14ac:dyDescent="0.25">
      <c r="A773" s="2">
        <v>1</v>
      </c>
      <c r="B773" s="2" t="s">
        <v>12</v>
      </c>
      <c r="C773" s="3" t="s">
        <v>561</v>
      </c>
      <c r="D773" s="2">
        <v>947</v>
      </c>
      <c r="E773" s="2" t="s">
        <v>12</v>
      </c>
      <c r="F773" s="2">
        <v>947</v>
      </c>
    </row>
    <row r="774" spans="1:6" x14ac:dyDescent="0.25">
      <c r="A774" s="2">
        <v>2</v>
      </c>
      <c r="B774" s="2" t="s">
        <v>12</v>
      </c>
      <c r="C774" s="3" t="s">
        <v>562</v>
      </c>
      <c r="D774" s="2">
        <v>826</v>
      </c>
      <c r="E774" s="2" t="s">
        <v>12</v>
      </c>
      <c r="F774" s="2">
        <v>1652</v>
      </c>
    </row>
    <row r="775" spans="1:6" x14ac:dyDescent="0.25">
      <c r="A775" s="2">
        <v>3</v>
      </c>
      <c r="B775" s="2" t="s">
        <v>12</v>
      </c>
      <c r="C775" s="3" t="s">
        <v>563</v>
      </c>
      <c r="D775" s="2">
        <v>820</v>
      </c>
      <c r="E775" s="2" t="s">
        <v>12</v>
      </c>
      <c r="F775" s="2">
        <v>2460</v>
      </c>
    </row>
    <row r="776" spans="1:6" x14ac:dyDescent="0.25">
      <c r="A776" s="2">
        <v>4</v>
      </c>
      <c r="B776" s="2" t="s">
        <v>12</v>
      </c>
      <c r="C776" s="3" t="s">
        <v>564</v>
      </c>
      <c r="D776" s="2">
        <v>644</v>
      </c>
      <c r="E776" s="2" t="s">
        <v>12</v>
      </c>
      <c r="F776" s="2">
        <v>2576</v>
      </c>
    </row>
    <row r="777" spans="1:6" x14ac:dyDescent="0.25">
      <c r="C777" s="3" t="s">
        <v>565</v>
      </c>
    </row>
    <row r="778" spans="1:6" x14ac:dyDescent="0.25">
      <c r="A778" s="2">
        <v>2</v>
      </c>
      <c r="B778" s="2" t="s">
        <v>12</v>
      </c>
      <c r="C778" s="3" t="s">
        <v>566</v>
      </c>
      <c r="D778" s="2">
        <v>932</v>
      </c>
      <c r="E778" s="2" t="s">
        <v>12</v>
      </c>
      <c r="F778" s="2">
        <v>1864</v>
      </c>
    </row>
    <row r="779" spans="1:6" x14ac:dyDescent="0.25">
      <c r="A779" s="2">
        <v>4</v>
      </c>
      <c r="B779" s="2" t="s">
        <v>12</v>
      </c>
      <c r="C779" s="3" t="s">
        <v>564</v>
      </c>
      <c r="D779" s="2">
        <v>644</v>
      </c>
      <c r="E779" s="2" t="s">
        <v>12</v>
      </c>
      <c r="F779" s="2">
        <v>2576</v>
      </c>
    </row>
    <row r="780" spans="1:6" x14ac:dyDescent="0.25">
      <c r="F780" s="2">
        <v>12075</v>
      </c>
    </row>
    <row r="782" spans="1:6" x14ac:dyDescent="0.25">
      <c r="C782" s="3" t="s">
        <v>567</v>
      </c>
    </row>
    <row r="783" spans="1:6" ht="31.5" x14ac:dyDescent="0.25">
      <c r="C783" s="3" t="s">
        <v>568</v>
      </c>
    </row>
    <row r="785" spans="1:6" ht="252" x14ac:dyDescent="0.25">
      <c r="C785" s="3" t="s">
        <v>569</v>
      </c>
    </row>
    <row r="786" spans="1:6" x14ac:dyDescent="0.25">
      <c r="C786" s="3" t="s">
        <v>570</v>
      </c>
      <c r="F786" s="2">
        <v>16886.02</v>
      </c>
    </row>
    <row r="787" spans="1:6" x14ac:dyDescent="0.25">
      <c r="C787" s="3" t="s">
        <v>571</v>
      </c>
      <c r="F787" s="2">
        <v>138</v>
      </c>
    </row>
    <row r="788" spans="1:6" ht="47.25" x14ac:dyDescent="0.25">
      <c r="C788" s="3" t="s">
        <v>572</v>
      </c>
      <c r="F788" s="2">
        <v>166.5</v>
      </c>
    </row>
    <row r="789" spans="1:6" x14ac:dyDescent="0.25">
      <c r="C789" s="3" t="s">
        <v>367</v>
      </c>
      <c r="F789" s="2">
        <v>35.479999999999997</v>
      </c>
    </row>
    <row r="790" spans="1:6" x14ac:dyDescent="0.25">
      <c r="C790" s="3" t="s">
        <v>573</v>
      </c>
      <c r="F790" s="2">
        <v>16950</v>
      </c>
    </row>
    <row r="791" spans="1:6" x14ac:dyDescent="0.25">
      <c r="C791" s="3" t="s">
        <v>574</v>
      </c>
      <c r="F791" s="2">
        <v>1695</v>
      </c>
    </row>
    <row r="794" spans="1:6" ht="31.5" x14ac:dyDescent="0.25">
      <c r="C794" s="3" t="s">
        <v>575</v>
      </c>
    </row>
    <row r="796" spans="1:6" ht="141.75" x14ac:dyDescent="0.25">
      <c r="C796" s="3" t="s">
        <v>576</v>
      </c>
    </row>
    <row r="798" spans="1:6" x14ac:dyDescent="0.25">
      <c r="C798" s="3" t="s">
        <v>577</v>
      </c>
      <c r="F798" s="2">
        <v>19249.5</v>
      </c>
    </row>
    <row r="799" spans="1:6" ht="47.25" x14ac:dyDescent="0.25">
      <c r="A799" s="2">
        <v>180</v>
      </c>
      <c r="B799" s="2" t="s">
        <v>53</v>
      </c>
      <c r="C799" s="3" t="s">
        <v>578</v>
      </c>
      <c r="D799" s="2">
        <v>25.75</v>
      </c>
      <c r="E799" s="2" t="s">
        <v>53</v>
      </c>
      <c r="F799" s="2">
        <v>4635</v>
      </c>
    </row>
    <row r="800" spans="1:6" ht="31.5" x14ac:dyDescent="0.25">
      <c r="A800" s="2">
        <v>180</v>
      </c>
      <c r="B800" s="2" t="s">
        <v>53</v>
      </c>
      <c r="C800" s="3" t="s">
        <v>579</v>
      </c>
      <c r="D800" s="2">
        <v>16.55</v>
      </c>
      <c r="E800" s="2" t="s">
        <v>540</v>
      </c>
      <c r="F800" s="2">
        <v>2979</v>
      </c>
    </row>
    <row r="801" spans="1:6" x14ac:dyDescent="0.25">
      <c r="C801" s="3" t="s">
        <v>367</v>
      </c>
      <c r="F801" s="2">
        <v>64.5</v>
      </c>
    </row>
    <row r="802" spans="1:6" x14ac:dyDescent="0.25">
      <c r="C802" s="3" t="s">
        <v>580</v>
      </c>
      <c r="F802" s="2">
        <v>20970</v>
      </c>
    </row>
    <row r="803" spans="1:6" x14ac:dyDescent="0.25">
      <c r="C803" s="3" t="s">
        <v>581</v>
      </c>
      <c r="F803" s="2">
        <v>233</v>
      </c>
    </row>
    <row r="805" spans="1:6" x14ac:dyDescent="0.25">
      <c r="A805" s="2">
        <v>44.1</v>
      </c>
      <c r="B805" s="2" t="s">
        <v>28</v>
      </c>
      <c r="C805" s="3" t="s">
        <v>582</v>
      </c>
    </row>
    <row r="806" spans="1:6" x14ac:dyDescent="0.25">
      <c r="C806" s="3" t="s">
        <v>583</v>
      </c>
    </row>
    <row r="807" spans="1:6" ht="31.5" x14ac:dyDescent="0.25">
      <c r="C807" s="3" t="s">
        <v>584</v>
      </c>
    </row>
    <row r="808" spans="1:6" x14ac:dyDescent="0.25">
      <c r="C808" s="3" t="s">
        <v>22</v>
      </c>
    </row>
    <row r="809" spans="1:6" x14ac:dyDescent="0.25">
      <c r="A809" s="2">
        <v>3</v>
      </c>
      <c r="B809" s="2" t="s">
        <v>403</v>
      </c>
      <c r="C809" s="3" t="s">
        <v>585</v>
      </c>
      <c r="D809" s="2">
        <v>120.54</v>
      </c>
      <c r="E809" s="2" t="s">
        <v>403</v>
      </c>
      <c r="F809" s="2">
        <v>361.62</v>
      </c>
    </row>
    <row r="810" spans="1:6" x14ac:dyDescent="0.25">
      <c r="A810" s="2">
        <v>1</v>
      </c>
      <c r="B810" s="2" t="s">
        <v>274</v>
      </c>
      <c r="C810" s="3" t="s">
        <v>586</v>
      </c>
      <c r="D810" s="2">
        <v>76</v>
      </c>
      <c r="E810" s="2" t="s">
        <v>274</v>
      </c>
      <c r="F810" s="2">
        <v>76</v>
      </c>
    </row>
    <row r="811" spans="1:6" x14ac:dyDescent="0.25">
      <c r="A811" s="2">
        <v>1</v>
      </c>
      <c r="B811" s="2" t="s">
        <v>274</v>
      </c>
      <c r="C811" s="3" t="s">
        <v>587</v>
      </c>
      <c r="D811" s="2">
        <v>83.4</v>
      </c>
      <c r="E811" s="2" t="s">
        <v>274</v>
      </c>
      <c r="F811" s="2">
        <v>83.4</v>
      </c>
    </row>
    <row r="812" spans="1:6" x14ac:dyDescent="0.25">
      <c r="A812" s="2">
        <v>2</v>
      </c>
      <c r="B812" s="2" t="s">
        <v>274</v>
      </c>
      <c r="C812" s="3" t="s">
        <v>588</v>
      </c>
      <c r="D812" s="2">
        <v>21.6</v>
      </c>
      <c r="E812" s="2" t="s">
        <v>274</v>
      </c>
      <c r="F812" s="2">
        <v>43.2</v>
      </c>
    </row>
    <row r="813" spans="1:6" x14ac:dyDescent="0.25">
      <c r="A813" s="2">
        <v>1</v>
      </c>
      <c r="B813" s="2" t="s">
        <v>274</v>
      </c>
      <c r="C813" s="3" t="s">
        <v>589</v>
      </c>
      <c r="D813" s="2">
        <v>32.1</v>
      </c>
      <c r="E813" s="2" t="s">
        <v>274</v>
      </c>
      <c r="F813" s="2">
        <v>32.1</v>
      </c>
    </row>
    <row r="814" spans="1:6" x14ac:dyDescent="0.25">
      <c r="A814" s="2">
        <v>0.5</v>
      </c>
      <c r="B814" s="2" t="s">
        <v>274</v>
      </c>
      <c r="C814" s="3" t="s">
        <v>465</v>
      </c>
      <c r="D814" s="2">
        <v>909.3</v>
      </c>
      <c r="E814" s="2" t="s">
        <v>274</v>
      </c>
      <c r="F814" s="2">
        <v>454.65</v>
      </c>
    </row>
    <row r="815" spans="1:6" x14ac:dyDescent="0.25">
      <c r="B815" s="2" t="s">
        <v>34</v>
      </c>
      <c r="C815" s="3" t="s">
        <v>590</v>
      </c>
      <c r="E815" s="2" t="s">
        <v>34</v>
      </c>
    </row>
    <row r="816" spans="1:6" x14ac:dyDescent="0.25">
      <c r="C816" s="3" t="s">
        <v>591</v>
      </c>
    </row>
    <row r="817" spans="1:6" x14ac:dyDescent="0.25">
      <c r="F817" s="2" t="s">
        <v>22</v>
      </c>
    </row>
    <row r="818" spans="1:6" x14ac:dyDescent="0.25">
      <c r="C818" s="3" t="s">
        <v>506</v>
      </c>
      <c r="F818" s="2">
        <v>1050.97</v>
      </c>
    </row>
    <row r="819" spans="1:6" x14ac:dyDescent="0.25">
      <c r="A819" s="2" t="s">
        <v>19</v>
      </c>
    </row>
    <row r="820" spans="1:6" x14ac:dyDescent="0.25">
      <c r="F820" s="2" t="s">
        <v>22</v>
      </c>
    </row>
    <row r="821" spans="1:6" x14ac:dyDescent="0.25">
      <c r="C821" s="3" t="s">
        <v>413</v>
      </c>
      <c r="F821" s="2">
        <v>350.32</v>
      </c>
    </row>
    <row r="823" spans="1:6" ht="31.5" x14ac:dyDescent="0.25">
      <c r="A823" s="2" t="s">
        <v>592</v>
      </c>
      <c r="B823" s="2" t="s">
        <v>28</v>
      </c>
      <c r="C823" s="3" t="s">
        <v>593</v>
      </c>
    </row>
    <row r="824" spans="1:6" ht="31.5" x14ac:dyDescent="0.25">
      <c r="C824" s="3" t="s">
        <v>594</v>
      </c>
    </row>
    <row r="825" spans="1:6" ht="31.5" x14ac:dyDescent="0.25">
      <c r="C825" s="3" t="s">
        <v>595</v>
      </c>
    </row>
    <row r="826" spans="1:6" ht="31.5" x14ac:dyDescent="0.25">
      <c r="C826" s="3" t="s">
        <v>596</v>
      </c>
    </row>
    <row r="827" spans="1:6" ht="31.5" x14ac:dyDescent="0.25">
      <c r="C827" s="3" t="s">
        <v>597</v>
      </c>
    </row>
    <row r="828" spans="1:6" x14ac:dyDescent="0.25">
      <c r="C828" s="3" t="s">
        <v>22</v>
      </c>
      <c r="D828" s="2" t="s">
        <v>22</v>
      </c>
    </row>
    <row r="829" spans="1:6" x14ac:dyDescent="0.25">
      <c r="A829" s="2">
        <v>1</v>
      </c>
      <c r="B829" s="2" t="s">
        <v>598</v>
      </c>
      <c r="C829" s="3" t="s">
        <v>599</v>
      </c>
      <c r="D829" s="2">
        <v>85</v>
      </c>
      <c r="E829" s="2" t="s">
        <v>54</v>
      </c>
      <c r="F829" s="2">
        <v>85</v>
      </c>
    </row>
    <row r="830" spans="1:6" x14ac:dyDescent="0.25">
      <c r="B830" s="2" t="s">
        <v>34</v>
      </c>
      <c r="C830" s="3" t="s">
        <v>600</v>
      </c>
      <c r="E830" s="2" t="s">
        <v>34</v>
      </c>
      <c r="F830" s="2">
        <v>7.5</v>
      </c>
    </row>
    <row r="831" spans="1:6" x14ac:dyDescent="0.25">
      <c r="B831" s="2" t="s">
        <v>34</v>
      </c>
      <c r="C831" s="3" t="s">
        <v>601</v>
      </c>
      <c r="E831" s="2" t="s">
        <v>34</v>
      </c>
      <c r="F831" s="2">
        <v>2.5</v>
      </c>
    </row>
    <row r="832" spans="1:6" x14ac:dyDescent="0.25">
      <c r="C832" s="3" t="s">
        <v>602</v>
      </c>
      <c r="F832" s="2" t="s">
        <v>22</v>
      </c>
    </row>
    <row r="833" spans="1:6" x14ac:dyDescent="0.25">
      <c r="C833" s="3" t="s">
        <v>603</v>
      </c>
      <c r="F833" s="2">
        <v>95</v>
      </c>
    </row>
    <row r="835" spans="1:6" ht="31.5" x14ac:dyDescent="0.25">
      <c r="C835" s="3" t="s">
        <v>604</v>
      </c>
      <c r="D835" s="2">
        <v>3325</v>
      </c>
      <c r="E835" s="2" t="s">
        <v>349</v>
      </c>
    </row>
    <row r="837" spans="1:6" ht="31.5" x14ac:dyDescent="0.25">
      <c r="A837" s="2" t="s">
        <v>152</v>
      </c>
      <c r="B837" s="2" t="s">
        <v>28</v>
      </c>
      <c r="C837" s="3" t="s">
        <v>605</v>
      </c>
    </row>
    <row r="838" spans="1:6" ht="31.5" x14ac:dyDescent="0.25">
      <c r="C838" s="3" t="s">
        <v>606</v>
      </c>
    </row>
    <row r="839" spans="1:6" x14ac:dyDescent="0.25">
      <c r="C839" s="3" t="s">
        <v>22</v>
      </c>
    </row>
    <row r="840" spans="1:6" ht="31.5" x14ac:dyDescent="0.25">
      <c r="A840" s="2">
        <v>1</v>
      </c>
      <c r="B840" s="2" t="s">
        <v>221</v>
      </c>
      <c r="C840" s="3" t="s">
        <v>607</v>
      </c>
      <c r="D840" s="2">
        <v>69.599999999999994</v>
      </c>
      <c r="E840" s="2" t="s">
        <v>221</v>
      </c>
      <c r="F840" s="2">
        <v>69.599999999999994</v>
      </c>
    </row>
    <row r="842" spans="1:6" x14ac:dyDescent="0.25">
      <c r="A842" s="2">
        <v>41</v>
      </c>
      <c r="B842" s="2" t="s">
        <v>28</v>
      </c>
      <c r="C842" s="3" t="s">
        <v>608</v>
      </c>
    </row>
    <row r="843" spans="1:6" x14ac:dyDescent="0.25">
      <c r="C843" s="3" t="s">
        <v>609</v>
      </c>
    </row>
    <row r="844" spans="1:6" x14ac:dyDescent="0.25">
      <c r="C844" s="3" t="s">
        <v>610</v>
      </c>
    </row>
    <row r="845" spans="1:6" x14ac:dyDescent="0.25">
      <c r="C845" s="3" t="s">
        <v>22</v>
      </c>
    </row>
    <row r="846" spans="1:6" x14ac:dyDescent="0.25">
      <c r="A846" s="2">
        <v>2.2200000000000002</v>
      </c>
      <c r="B846" s="2" t="s">
        <v>451</v>
      </c>
      <c r="C846" s="3" t="s">
        <v>611</v>
      </c>
      <c r="D846" s="2">
        <v>227.6</v>
      </c>
      <c r="E846" s="2" t="s">
        <v>451</v>
      </c>
      <c r="F846" s="2">
        <v>505.27</v>
      </c>
    </row>
    <row r="847" spans="1:6" x14ac:dyDescent="0.25">
      <c r="A847" s="2">
        <v>1.1000000000000001</v>
      </c>
      <c r="B847" s="2" t="s">
        <v>308</v>
      </c>
      <c r="C847" s="3" t="s">
        <v>454</v>
      </c>
      <c r="D847" s="2">
        <v>836.85</v>
      </c>
      <c r="E847" s="2" t="s">
        <v>308</v>
      </c>
      <c r="F847" s="2">
        <v>920.54</v>
      </c>
    </row>
    <row r="848" spans="1:6" x14ac:dyDescent="0.25">
      <c r="B848" s="2" t="s">
        <v>34</v>
      </c>
      <c r="C848" s="3" t="s">
        <v>455</v>
      </c>
      <c r="D848" s="2" t="s">
        <v>19</v>
      </c>
      <c r="E848" s="2" t="s">
        <v>34</v>
      </c>
      <c r="F848" s="2">
        <v>1.5</v>
      </c>
    </row>
    <row r="849" spans="1:6" x14ac:dyDescent="0.25">
      <c r="F849" s="2" t="s">
        <v>22</v>
      </c>
    </row>
    <row r="850" spans="1:6" x14ac:dyDescent="0.25">
      <c r="C850" s="3" t="s">
        <v>326</v>
      </c>
      <c r="F850" s="2">
        <v>1427.31</v>
      </c>
    </row>
    <row r="851" spans="1:6" x14ac:dyDescent="0.25">
      <c r="F851" s="2" t="s">
        <v>22</v>
      </c>
    </row>
    <row r="852" spans="1:6" x14ac:dyDescent="0.25">
      <c r="C852" s="3" t="s">
        <v>327</v>
      </c>
      <c r="F852" s="2">
        <v>142.72999999999999</v>
      </c>
    </row>
    <row r="854" spans="1:6" x14ac:dyDescent="0.25">
      <c r="A854" s="2">
        <v>53.1</v>
      </c>
      <c r="B854" s="2" t="s">
        <v>28</v>
      </c>
      <c r="C854" s="3" t="s">
        <v>612</v>
      </c>
    </row>
    <row r="855" spans="1:6" x14ac:dyDescent="0.25">
      <c r="C855" s="3" t="s">
        <v>613</v>
      </c>
    </row>
    <row r="856" spans="1:6" x14ac:dyDescent="0.25">
      <c r="C856" s="3" t="s">
        <v>614</v>
      </c>
    </row>
    <row r="857" spans="1:6" x14ac:dyDescent="0.25">
      <c r="C857" s="3" t="s">
        <v>615</v>
      </c>
    </row>
    <row r="858" spans="1:6" x14ac:dyDescent="0.25">
      <c r="C858" s="3" t="s">
        <v>22</v>
      </c>
    </row>
    <row r="859" spans="1:6" ht="94.5" x14ac:dyDescent="0.25">
      <c r="A859" s="2">
        <v>1</v>
      </c>
      <c r="B859" s="2" t="s">
        <v>274</v>
      </c>
      <c r="C859" s="3" t="s">
        <v>616</v>
      </c>
      <c r="D859" s="2">
        <v>1672</v>
      </c>
      <c r="E859" s="2" t="s">
        <v>274</v>
      </c>
      <c r="F859" s="2">
        <v>1672</v>
      </c>
    </row>
    <row r="862" spans="1:6" ht="31.5" x14ac:dyDescent="0.25">
      <c r="A862" s="2">
        <v>1</v>
      </c>
      <c r="B862" s="2" t="s">
        <v>274</v>
      </c>
      <c r="C862" s="3" t="s">
        <v>617</v>
      </c>
      <c r="D862" s="2">
        <v>-169</v>
      </c>
      <c r="E862" s="2" t="s">
        <v>274</v>
      </c>
      <c r="F862" s="2">
        <v>-169</v>
      </c>
    </row>
    <row r="864" spans="1:6" x14ac:dyDescent="0.25">
      <c r="A864" s="2">
        <v>1</v>
      </c>
      <c r="B864" s="2" t="s">
        <v>274</v>
      </c>
      <c r="C864" s="3" t="s">
        <v>618</v>
      </c>
      <c r="D864" s="2">
        <v>250</v>
      </c>
      <c r="E864" s="2" t="s">
        <v>274</v>
      </c>
      <c r="F864" s="2">
        <v>250</v>
      </c>
    </row>
    <row r="866" spans="1:6" x14ac:dyDescent="0.25">
      <c r="A866" s="2">
        <v>0.5</v>
      </c>
      <c r="B866" s="2" t="s">
        <v>274</v>
      </c>
      <c r="C866" s="3" t="s">
        <v>465</v>
      </c>
      <c r="D866" s="2">
        <v>909.3</v>
      </c>
      <c r="E866" s="2" t="s">
        <v>274</v>
      </c>
      <c r="F866" s="2">
        <v>454.65</v>
      </c>
    </row>
    <row r="867" spans="1:6" x14ac:dyDescent="0.25">
      <c r="A867" s="2">
        <v>1</v>
      </c>
      <c r="B867" s="2" t="s">
        <v>274</v>
      </c>
      <c r="C867" s="3" t="s">
        <v>276</v>
      </c>
      <c r="D867" s="2">
        <v>683.55</v>
      </c>
      <c r="E867" s="2" t="s">
        <v>274</v>
      </c>
      <c r="F867" s="2">
        <v>683.55</v>
      </c>
    </row>
    <row r="868" spans="1:6" x14ac:dyDescent="0.25">
      <c r="A868" s="2">
        <v>0.5</v>
      </c>
      <c r="B868" s="2" t="s">
        <v>274</v>
      </c>
      <c r="C868" s="3" t="s">
        <v>316</v>
      </c>
      <c r="D868" s="2">
        <v>1048.95</v>
      </c>
      <c r="E868" s="2" t="s">
        <v>274</v>
      </c>
      <c r="F868" s="2">
        <v>524.48</v>
      </c>
    </row>
    <row r="869" spans="1:6" x14ac:dyDescent="0.25">
      <c r="B869" s="2" t="s">
        <v>34</v>
      </c>
      <c r="C869" s="3" t="s">
        <v>619</v>
      </c>
      <c r="E869" s="2" t="s">
        <v>34</v>
      </c>
      <c r="F869" s="2">
        <v>0.82</v>
      </c>
    </row>
    <row r="870" spans="1:6" x14ac:dyDescent="0.25">
      <c r="F870" s="2" t="s">
        <v>22</v>
      </c>
    </row>
    <row r="871" spans="1:6" x14ac:dyDescent="0.25">
      <c r="C871" s="3" t="s">
        <v>421</v>
      </c>
      <c r="F871" s="2">
        <v>3416.5</v>
      </c>
    </row>
    <row r="874" spans="1:6" ht="31.5" x14ac:dyDescent="0.25">
      <c r="C874" s="3" t="s">
        <v>620</v>
      </c>
      <c r="D874" s="2">
        <v>33.9</v>
      </c>
    </row>
    <row r="876" spans="1:6" ht="31.5" x14ac:dyDescent="0.25">
      <c r="C876" s="3" t="s">
        <v>621</v>
      </c>
      <c r="D876" s="2">
        <v>398.3</v>
      </c>
      <c r="E876" s="2" t="s">
        <v>622</v>
      </c>
      <c r="F876" s="2">
        <v>398.3</v>
      </c>
    </row>
    <row r="878" spans="1:6" ht="31.5" x14ac:dyDescent="0.25">
      <c r="A878" s="2" t="s">
        <v>623</v>
      </c>
      <c r="C878" s="3" t="s">
        <v>624</v>
      </c>
      <c r="F878" s="2">
        <v>10.050000000000001</v>
      </c>
    </row>
    <row r="880" spans="1:6" x14ac:dyDescent="0.25">
      <c r="C880" s="3" t="s">
        <v>625</v>
      </c>
      <c r="F880" s="2">
        <f>F878*500</f>
        <v>5025</v>
      </c>
    </row>
    <row r="882" spans="1:6" ht="31.5" x14ac:dyDescent="0.25">
      <c r="C882" s="3" t="s">
        <v>626</v>
      </c>
    </row>
    <row r="884" spans="1:6" ht="63" x14ac:dyDescent="0.25">
      <c r="C884" s="3" t="s">
        <v>627</v>
      </c>
    </row>
    <row r="885" spans="1:6" x14ac:dyDescent="0.25">
      <c r="A885" s="2">
        <v>1</v>
      </c>
      <c r="B885" s="2" t="s">
        <v>12</v>
      </c>
      <c r="C885" s="3" t="s">
        <v>628</v>
      </c>
      <c r="D885" s="2">
        <v>277.60000000000002</v>
      </c>
      <c r="E885" s="2" t="s">
        <v>12</v>
      </c>
      <c r="F885" s="2">
        <v>277.60000000000002</v>
      </c>
    </row>
    <row r="886" spans="1:6" x14ac:dyDescent="0.25">
      <c r="C886" s="3" t="s">
        <v>367</v>
      </c>
      <c r="F886" s="2">
        <v>13.27</v>
      </c>
    </row>
    <row r="887" spans="1:6" x14ac:dyDescent="0.25">
      <c r="C887" s="3" t="s">
        <v>555</v>
      </c>
      <c r="F887" s="2">
        <v>238.13</v>
      </c>
    </row>
    <row r="888" spans="1:6" x14ac:dyDescent="0.25">
      <c r="C888" s="3" t="s">
        <v>629</v>
      </c>
      <c r="F888" s="2">
        <v>529</v>
      </c>
    </row>
    <row r="891" spans="1:6" ht="31.5" x14ac:dyDescent="0.25">
      <c r="C891" s="3" t="s">
        <v>630</v>
      </c>
    </row>
    <row r="892" spans="1:6" ht="63" x14ac:dyDescent="0.25">
      <c r="C892" s="3" t="s">
        <v>631</v>
      </c>
    </row>
    <row r="894" spans="1:6" x14ac:dyDescent="0.25">
      <c r="A894" s="2">
        <v>1.5</v>
      </c>
      <c r="B894" s="2" t="s">
        <v>53</v>
      </c>
      <c r="C894" s="3" t="s">
        <v>632</v>
      </c>
      <c r="D894" s="2">
        <v>128</v>
      </c>
      <c r="E894" s="2" t="s">
        <v>53</v>
      </c>
      <c r="F894" s="2">
        <v>192</v>
      </c>
    </row>
    <row r="895" spans="1:6" x14ac:dyDescent="0.25">
      <c r="A895" s="2">
        <v>2</v>
      </c>
      <c r="B895" s="2" t="s">
        <v>633</v>
      </c>
      <c r="C895" s="3" t="s">
        <v>634</v>
      </c>
      <c r="D895" s="2">
        <v>35</v>
      </c>
      <c r="E895" s="2" t="s">
        <v>633</v>
      </c>
      <c r="F895" s="2">
        <v>70</v>
      </c>
    </row>
    <row r="898" spans="1:6" ht="31.5" x14ac:dyDescent="0.25">
      <c r="A898" s="2">
        <v>8</v>
      </c>
      <c r="B898" s="2" t="s">
        <v>53</v>
      </c>
      <c r="C898" s="3" t="s">
        <v>635</v>
      </c>
      <c r="D898" s="2">
        <v>25.75</v>
      </c>
      <c r="E898" s="2" t="s">
        <v>554</v>
      </c>
      <c r="F898" s="2">
        <v>206</v>
      </c>
    </row>
    <row r="899" spans="1:6" ht="63" x14ac:dyDescent="0.25">
      <c r="A899" s="2">
        <v>1</v>
      </c>
      <c r="B899" s="2" t="s">
        <v>12</v>
      </c>
      <c r="C899" s="3" t="s">
        <v>636</v>
      </c>
      <c r="D899" s="2">
        <v>1781.67</v>
      </c>
      <c r="E899" s="2" t="s">
        <v>54</v>
      </c>
      <c r="F899" s="2">
        <v>1781.67</v>
      </c>
    </row>
    <row r="900" spans="1:6" ht="47.25" x14ac:dyDescent="0.25">
      <c r="C900" s="3" t="s">
        <v>637</v>
      </c>
      <c r="D900" s="2" t="s">
        <v>16</v>
      </c>
      <c r="F900" s="2">
        <v>16.329999999999998</v>
      </c>
    </row>
    <row r="901" spans="1:6" x14ac:dyDescent="0.25">
      <c r="C901" s="3" t="s">
        <v>638</v>
      </c>
      <c r="F901" s="2">
        <v>2266</v>
      </c>
    </row>
    <row r="903" spans="1:6" x14ac:dyDescent="0.25">
      <c r="C903" s="3" t="s">
        <v>639</v>
      </c>
    </row>
    <row r="904" spans="1:6" x14ac:dyDescent="0.25">
      <c r="A904" s="2">
        <v>1</v>
      </c>
      <c r="B904" s="2" t="s">
        <v>12</v>
      </c>
      <c r="C904" s="3" t="s">
        <v>640</v>
      </c>
      <c r="D904" s="2">
        <v>947</v>
      </c>
      <c r="E904" s="2" t="s">
        <v>12</v>
      </c>
      <c r="F904" s="2">
        <v>947</v>
      </c>
    </row>
    <row r="905" spans="1:6" x14ac:dyDescent="0.25">
      <c r="A905" s="2">
        <v>1</v>
      </c>
      <c r="B905" s="2" t="s">
        <v>12</v>
      </c>
      <c r="C905" s="3" t="s">
        <v>641</v>
      </c>
      <c r="D905" s="2">
        <v>826</v>
      </c>
      <c r="E905" s="2" t="s">
        <v>12</v>
      </c>
      <c r="F905" s="2">
        <v>826</v>
      </c>
    </row>
    <row r="906" spans="1:6" x14ac:dyDescent="0.25">
      <c r="A906" s="2">
        <v>2</v>
      </c>
      <c r="B906" s="2" t="s">
        <v>12</v>
      </c>
      <c r="C906" s="3" t="s">
        <v>642</v>
      </c>
      <c r="D906" s="2">
        <v>820</v>
      </c>
      <c r="E906" s="2" t="s">
        <v>12</v>
      </c>
      <c r="F906" s="2">
        <v>1640</v>
      </c>
    </row>
    <row r="907" spans="1:6" x14ac:dyDescent="0.25">
      <c r="A907" s="2">
        <v>3</v>
      </c>
      <c r="B907" s="2" t="s">
        <v>12</v>
      </c>
      <c r="C907" s="3" t="s">
        <v>643</v>
      </c>
      <c r="D907" s="2">
        <v>644</v>
      </c>
      <c r="E907" s="2" t="s">
        <v>12</v>
      </c>
      <c r="F907" s="2">
        <v>1932</v>
      </c>
    </row>
    <row r="908" spans="1:6" x14ac:dyDescent="0.25">
      <c r="C908" s="3" t="s">
        <v>644</v>
      </c>
      <c r="F908" s="2">
        <v>5345</v>
      </c>
    </row>
    <row r="909" spans="1:6" x14ac:dyDescent="0.25">
      <c r="C909" s="3" t="s">
        <v>645</v>
      </c>
      <c r="F909" s="2">
        <v>1781.67</v>
      </c>
    </row>
    <row r="912" spans="1:6" x14ac:dyDescent="0.25">
      <c r="C912" s="3" t="s">
        <v>646</v>
      </c>
    </row>
    <row r="914" spans="1:6" x14ac:dyDescent="0.25">
      <c r="C914" s="3" t="s">
        <v>647</v>
      </c>
    </row>
    <row r="916" spans="1:6" ht="31.5" x14ac:dyDescent="0.25">
      <c r="A916" s="2">
        <v>1</v>
      </c>
      <c r="B916" s="2" t="s">
        <v>12</v>
      </c>
      <c r="C916" s="3" t="s">
        <v>648</v>
      </c>
      <c r="D916" s="2">
        <v>1193</v>
      </c>
      <c r="E916" s="2" t="s">
        <v>12</v>
      </c>
      <c r="F916" s="2">
        <v>1193</v>
      </c>
    </row>
    <row r="917" spans="1:6" x14ac:dyDescent="0.25">
      <c r="A917" s="2">
        <v>1</v>
      </c>
      <c r="B917" s="2" t="s">
        <v>12</v>
      </c>
      <c r="C917" s="3" t="s">
        <v>555</v>
      </c>
      <c r="D917" s="2">
        <v>2266</v>
      </c>
      <c r="E917" s="2" t="s">
        <v>12</v>
      </c>
      <c r="F917" s="2">
        <v>2266</v>
      </c>
    </row>
    <row r="918" spans="1:6" x14ac:dyDescent="0.25">
      <c r="C918" s="3" t="s">
        <v>367</v>
      </c>
    </row>
    <row r="919" spans="1:6" x14ac:dyDescent="0.25">
      <c r="C919" s="3" t="s">
        <v>649</v>
      </c>
      <c r="F919" s="2">
        <v>3459</v>
      </c>
    </row>
    <row r="921" spans="1:6" ht="31.5" x14ac:dyDescent="0.25">
      <c r="C921" s="3" t="s">
        <v>832</v>
      </c>
    </row>
    <row r="923" spans="1:6" x14ac:dyDescent="0.25">
      <c r="A923" s="2">
        <v>1.4</v>
      </c>
      <c r="B923" s="2" t="s">
        <v>451</v>
      </c>
      <c r="C923" s="3" t="s">
        <v>450</v>
      </c>
      <c r="D923" s="2">
        <v>295.60000000000002</v>
      </c>
      <c r="E923" s="2" t="s">
        <v>451</v>
      </c>
      <c r="F923" s="2">
        <v>413.84</v>
      </c>
    </row>
    <row r="924" spans="1:6" x14ac:dyDescent="0.25">
      <c r="A924" s="2">
        <v>1.5</v>
      </c>
      <c r="B924" s="2" t="s">
        <v>308</v>
      </c>
      <c r="C924" s="3" t="s">
        <v>833</v>
      </c>
      <c r="D924" s="2">
        <v>836.85</v>
      </c>
      <c r="E924" s="2" t="s">
        <v>308</v>
      </c>
      <c r="F924" s="2">
        <v>1255.28</v>
      </c>
    </row>
    <row r="925" spans="1:6" x14ac:dyDescent="0.25">
      <c r="A925" s="2">
        <v>10</v>
      </c>
      <c r="B925" s="2" t="s">
        <v>15</v>
      </c>
      <c r="C925" s="3" t="s">
        <v>834</v>
      </c>
      <c r="D925" s="2">
        <v>4.26</v>
      </c>
      <c r="E925" s="2" t="s">
        <v>15</v>
      </c>
      <c r="F925" s="2">
        <v>42.6</v>
      </c>
    </row>
    <row r="926" spans="1:6" x14ac:dyDescent="0.25">
      <c r="C926" s="3" t="s">
        <v>835</v>
      </c>
      <c r="D926" s="2" t="s">
        <v>836</v>
      </c>
      <c r="F926" s="2">
        <v>4.33</v>
      </c>
    </row>
    <row r="927" spans="1:6" x14ac:dyDescent="0.25">
      <c r="C927" s="3" t="s">
        <v>326</v>
      </c>
      <c r="F927" s="2">
        <v>1716.05</v>
      </c>
    </row>
    <row r="928" spans="1:6" x14ac:dyDescent="0.25">
      <c r="C928" s="3" t="s">
        <v>327</v>
      </c>
      <c r="F928" s="2">
        <v>171.61</v>
      </c>
    </row>
    <row r="931" spans="1:6" ht="31.5" x14ac:dyDescent="0.25">
      <c r="B931" s="2" t="s">
        <v>28</v>
      </c>
      <c r="C931" s="3" t="s">
        <v>456</v>
      </c>
    </row>
    <row r="932" spans="1:6" x14ac:dyDescent="0.25">
      <c r="C932" s="3" t="s">
        <v>449</v>
      </c>
    </row>
    <row r="933" spans="1:6" x14ac:dyDescent="0.25">
      <c r="C933" s="3" t="s">
        <v>457</v>
      </c>
    </row>
    <row r="934" spans="1:6" x14ac:dyDescent="0.25">
      <c r="C934" s="3" t="s">
        <v>22</v>
      </c>
    </row>
    <row r="935" spans="1:6" x14ac:dyDescent="0.25">
      <c r="A935" s="2">
        <v>1.34</v>
      </c>
      <c r="B935" s="2" t="s">
        <v>221</v>
      </c>
      <c r="C935" s="3" t="s">
        <v>458</v>
      </c>
      <c r="D935" s="2">
        <v>73.8</v>
      </c>
      <c r="E935" s="2" t="s">
        <v>221</v>
      </c>
      <c r="F935" s="2">
        <v>98.89</v>
      </c>
    </row>
    <row r="936" spans="1:6" x14ac:dyDescent="0.25">
      <c r="A936" s="2">
        <v>0.5</v>
      </c>
      <c r="B936" s="2" t="s">
        <v>308</v>
      </c>
      <c r="C936" s="3" t="s">
        <v>454</v>
      </c>
      <c r="D936" s="2">
        <v>836.85</v>
      </c>
      <c r="E936" s="2" t="s">
        <v>308</v>
      </c>
      <c r="F936" s="2">
        <v>418.43</v>
      </c>
    </row>
    <row r="937" spans="1:6" x14ac:dyDescent="0.25">
      <c r="A937" s="2">
        <v>0.5</v>
      </c>
      <c r="B937" s="2" t="s">
        <v>308</v>
      </c>
      <c r="C937" s="3" t="s">
        <v>276</v>
      </c>
      <c r="D937" s="2">
        <v>683.55</v>
      </c>
      <c r="E937" s="2" t="s">
        <v>308</v>
      </c>
      <c r="F937" s="2">
        <v>341.78</v>
      </c>
    </row>
    <row r="938" spans="1:6" x14ac:dyDescent="0.25">
      <c r="A938" s="2">
        <v>0.8</v>
      </c>
      <c r="B938" s="2" t="s">
        <v>308</v>
      </c>
      <c r="C938" s="3" t="s">
        <v>277</v>
      </c>
      <c r="D938" s="2">
        <v>560.70000000000005</v>
      </c>
      <c r="E938" s="2" t="s">
        <v>308</v>
      </c>
      <c r="F938" s="2">
        <v>448.56</v>
      </c>
    </row>
    <row r="939" spans="1:6" x14ac:dyDescent="0.25">
      <c r="A939" s="2">
        <v>10</v>
      </c>
      <c r="B939" s="2" t="s">
        <v>15</v>
      </c>
      <c r="C939" s="3" t="s">
        <v>834</v>
      </c>
      <c r="D939" s="2">
        <v>4.26</v>
      </c>
      <c r="E939" s="2" t="s">
        <v>15</v>
      </c>
      <c r="F939" s="2">
        <v>42.6</v>
      </c>
    </row>
    <row r="940" spans="1:6" x14ac:dyDescent="0.25">
      <c r="B940" s="2" t="s">
        <v>34</v>
      </c>
      <c r="C940" s="3" t="s">
        <v>455</v>
      </c>
      <c r="D940" s="2" t="s">
        <v>19</v>
      </c>
      <c r="E940" s="2" t="s">
        <v>34</v>
      </c>
      <c r="F940" s="2">
        <v>2.6</v>
      </c>
    </row>
    <row r="941" spans="1:6" x14ac:dyDescent="0.25">
      <c r="F941" s="2" t="s">
        <v>22</v>
      </c>
    </row>
    <row r="942" spans="1:6" x14ac:dyDescent="0.25">
      <c r="C942" s="3" t="s">
        <v>326</v>
      </c>
      <c r="F942" s="2">
        <f>SUM(F935:F940)</f>
        <v>1352.86</v>
      </c>
    </row>
    <row r="943" spans="1:6" x14ac:dyDescent="0.25">
      <c r="F943" s="2" t="s">
        <v>22</v>
      </c>
    </row>
    <row r="944" spans="1:6" x14ac:dyDescent="0.25">
      <c r="C944" s="3" t="s">
        <v>327</v>
      </c>
      <c r="F944" s="2">
        <f>F942/10</f>
        <v>135.286</v>
      </c>
    </row>
    <row r="946" spans="1:6" ht="110.25" x14ac:dyDescent="0.25">
      <c r="C946" s="3" t="s">
        <v>674</v>
      </c>
    </row>
    <row r="947" spans="1:6" x14ac:dyDescent="0.25">
      <c r="A947" s="2">
        <v>1</v>
      </c>
      <c r="B947" s="2" t="s">
        <v>15</v>
      </c>
      <c r="C947" s="3" t="s">
        <v>837</v>
      </c>
      <c r="D947" s="2">
        <v>434</v>
      </c>
      <c r="E947" s="2" t="s">
        <v>15</v>
      </c>
      <c r="F947" s="2">
        <f t="shared" ref="F947:F950" si="1">D947*A947</f>
        <v>434</v>
      </c>
    </row>
    <row r="948" spans="1:6" ht="47.25" x14ac:dyDescent="0.25">
      <c r="A948" s="2">
        <v>12</v>
      </c>
      <c r="B948" s="2" t="s">
        <v>221</v>
      </c>
      <c r="C948" s="3" t="s">
        <v>838</v>
      </c>
      <c r="D948" s="2">
        <v>70.150000000000006</v>
      </c>
      <c r="E948" s="2" t="s">
        <v>221</v>
      </c>
      <c r="F948" s="2">
        <f t="shared" si="1"/>
        <v>841.80000000000007</v>
      </c>
    </row>
    <row r="949" spans="1:6" x14ac:dyDescent="0.25">
      <c r="A949" s="2">
        <v>0.5</v>
      </c>
      <c r="B949" s="2" t="s">
        <v>0</v>
      </c>
      <c r="C949" s="3" t="s">
        <v>839</v>
      </c>
      <c r="D949" s="2">
        <v>804.3</v>
      </c>
      <c r="E949" s="2" t="s">
        <v>0</v>
      </c>
      <c r="F949" s="2">
        <f t="shared" si="1"/>
        <v>402.15</v>
      </c>
    </row>
    <row r="950" spans="1:6" x14ac:dyDescent="0.25">
      <c r="A950" s="2">
        <v>0.5</v>
      </c>
      <c r="B950" s="2" t="s">
        <v>0</v>
      </c>
      <c r="C950" s="3" t="s">
        <v>840</v>
      </c>
      <c r="D950" s="2">
        <v>774.9</v>
      </c>
      <c r="E950" s="2" t="s">
        <v>0</v>
      </c>
      <c r="F950" s="2">
        <f t="shared" si="1"/>
        <v>387.45</v>
      </c>
    </row>
    <row r="951" spans="1:6" x14ac:dyDescent="0.25">
      <c r="C951" s="3" t="s">
        <v>841</v>
      </c>
      <c r="F951" s="2">
        <v>0.6</v>
      </c>
    </row>
    <row r="952" spans="1:6" x14ac:dyDescent="0.25">
      <c r="C952" s="3" t="s">
        <v>842</v>
      </c>
      <c r="F952" s="2">
        <f>SUM(F947:F951)</f>
        <v>2066</v>
      </c>
    </row>
  </sheetData>
  <printOptions horizontalCentered="1"/>
  <pageMargins left="0.7" right="0.2" top="0.5" bottom="0.5" header="0.3" footer="0.3"/>
  <pageSetup paperSize="9" scale="8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view="pageBreakPreview" topLeftCell="A28" zoomScale="80" zoomScaleNormal="100" zoomScaleSheetLayoutView="80" workbookViewId="0">
      <selection activeCell="D21" sqref="D21"/>
    </sheetView>
  </sheetViews>
  <sheetFormatPr defaultRowHeight="15" x14ac:dyDescent="0.25"/>
  <cols>
    <col min="1" max="1" width="9.28515625" style="4" bestFit="1" customWidth="1"/>
    <col min="2" max="2" width="47.85546875" style="4" customWidth="1"/>
    <col min="3" max="3" width="9.140625" style="4"/>
    <col min="4" max="4" width="19.85546875" style="4" bestFit="1" customWidth="1"/>
    <col min="5" max="5" width="9.42578125" style="4" bestFit="1" customWidth="1"/>
    <col min="6" max="6" width="10.42578125" style="4" bestFit="1" customWidth="1"/>
    <col min="7" max="7" width="9.42578125" style="4" bestFit="1" customWidth="1"/>
    <col min="8" max="8" width="10.42578125" style="4" bestFit="1" customWidth="1"/>
    <col min="9" max="9" width="27.28515625" style="4" customWidth="1"/>
    <col min="10" max="10" width="9.42578125" style="4" bestFit="1" customWidth="1"/>
    <col min="11" max="16384" width="9.140625" style="4"/>
  </cols>
  <sheetData>
    <row r="1" spans="1:10" x14ac:dyDescent="0.25">
      <c r="B1" s="4" t="s">
        <v>60</v>
      </c>
      <c r="D1" s="4" t="s">
        <v>19</v>
      </c>
    </row>
    <row r="2" spans="1:10" x14ac:dyDescent="0.25">
      <c r="B2" s="4" t="s">
        <v>61</v>
      </c>
    </row>
    <row r="3" spans="1:10" x14ac:dyDescent="0.25">
      <c r="A3" s="4" t="s">
        <v>18</v>
      </c>
      <c r="B3" s="4" t="s">
        <v>62</v>
      </c>
      <c r="D3" s="4" t="s">
        <v>21</v>
      </c>
    </row>
    <row r="4" spans="1:10" x14ac:dyDescent="0.25">
      <c r="B4" s="4" t="s">
        <v>19</v>
      </c>
      <c r="D4" s="4" t="s">
        <v>19</v>
      </c>
      <c r="E4" s="4" t="s">
        <v>63</v>
      </c>
      <c r="H4" s="4" t="s">
        <v>19</v>
      </c>
    </row>
    <row r="5" spans="1:10" x14ac:dyDescent="0.25">
      <c r="B5" s="4" t="s">
        <v>22</v>
      </c>
      <c r="C5" s="4" t="s">
        <v>22</v>
      </c>
      <c r="D5" s="4" t="s">
        <v>22</v>
      </c>
      <c r="E5" s="4" t="s">
        <v>22</v>
      </c>
      <c r="F5" s="4" t="s">
        <v>22</v>
      </c>
      <c r="G5" s="4" t="s">
        <v>22</v>
      </c>
      <c r="H5" s="4" t="s">
        <v>22</v>
      </c>
      <c r="I5" s="4" t="s">
        <v>22</v>
      </c>
      <c r="J5" s="4" t="s">
        <v>22</v>
      </c>
    </row>
    <row r="6" spans="1:10" x14ac:dyDescent="0.25">
      <c r="A6" s="4" t="s">
        <v>64</v>
      </c>
      <c r="B6" s="4" t="s">
        <v>65</v>
      </c>
      <c r="C6" s="4" t="s">
        <v>66</v>
      </c>
      <c r="D6" s="4" t="s">
        <v>67</v>
      </c>
      <c r="E6" s="4" t="s">
        <v>56</v>
      </c>
      <c r="F6" s="4" t="s">
        <v>68</v>
      </c>
      <c r="G6" s="4" t="s">
        <v>69</v>
      </c>
      <c r="H6" s="4" t="s">
        <v>70</v>
      </c>
      <c r="I6" s="4" t="s">
        <v>71</v>
      </c>
    </row>
    <row r="7" spans="1:10" x14ac:dyDescent="0.25">
      <c r="E7" s="4" t="s">
        <v>72</v>
      </c>
      <c r="F7" s="4" t="s">
        <v>70</v>
      </c>
      <c r="G7" s="4" t="s">
        <v>73</v>
      </c>
      <c r="H7" s="4" t="s">
        <v>74</v>
      </c>
    </row>
    <row r="8" spans="1:10" x14ac:dyDescent="0.25">
      <c r="A8" s="4" t="s">
        <v>22</v>
      </c>
      <c r="B8" s="4" t="s">
        <v>22</v>
      </c>
      <c r="C8" s="4" t="s">
        <v>22</v>
      </c>
      <c r="D8" s="4" t="s">
        <v>22</v>
      </c>
      <c r="E8" s="4" t="s">
        <v>22</v>
      </c>
      <c r="F8" s="4" t="s">
        <v>22</v>
      </c>
      <c r="G8" s="4" t="s">
        <v>22</v>
      </c>
      <c r="H8" s="4" t="s">
        <v>22</v>
      </c>
      <c r="I8" s="4" t="s">
        <v>22</v>
      </c>
      <c r="J8" s="4" t="s">
        <v>22</v>
      </c>
    </row>
    <row r="9" spans="1:10" x14ac:dyDescent="0.25">
      <c r="A9" s="4" t="s">
        <v>75</v>
      </c>
      <c r="B9" s="4" t="s">
        <v>76</v>
      </c>
      <c r="C9" s="4" t="s">
        <v>77</v>
      </c>
      <c r="D9" s="4" t="s">
        <v>78</v>
      </c>
      <c r="E9" s="4">
        <v>12</v>
      </c>
      <c r="F9" s="4">
        <v>449.4</v>
      </c>
      <c r="G9" s="4">
        <v>136.41999999999999</v>
      </c>
      <c r="H9" s="4">
        <v>585.82000000000005</v>
      </c>
      <c r="I9" s="4" t="s">
        <v>79</v>
      </c>
      <c r="J9" s="4">
        <v>1048.95</v>
      </c>
    </row>
    <row r="10" spans="1:10" x14ac:dyDescent="0.25">
      <c r="A10" s="4" t="s">
        <v>80</v>
      </c>
      <c r="B10" s="4" t="s">
        <v>81</v>
      </c>
      <c r="C10" s="4" t="s">
        <v>77</v>
      </c>
      <c r="D10" s="4" t="s">
        <v>78</v>
      </c>
      <c r="E10" s="4">
        <v>12</v>
      </c>
      <c r="F10" s="4">
        <v>648.4</v>
      </c>
      <c r="G10" s="4">
        <v>136.41999999999999</v>
      </c>
      <c r="H10" s="4">
        <v>784.82</v>
      </c>
      <c r="I10" s="4" t="s">
        <v>82</v>
      </c>
      <c r="J10" s="4">
        <v>978.6</v>
      </c>
    </row>
    <row r="11" spans="1:10" x14ac:dyDescent="0.25">
      <c r="A11" s="4" t="s">
        <v>83</v>
      </c>
      <c r="B11" s="4" t="s">
        <v>84</v>
      </c>
      <c r="C11" s="4" t="s">
        <v>77</v>
      </c>
      <c r="D11" s="4" t="s">
        <v>78</v>
      </c>
      <c r="E11" s="4">
        <v>12</v>
      </c>
      <c r="F11" s="4">
        <v>773.67</v>
      </c>
      <c r="G11" s="4">
        <v>136.41999999999999</v>
      </c>
      <c r="H11" s="4">
        <v>910.09</v>
      </c>
      <c r="I11" s="4" t="s">
        <v>85</v>
      </c>
      <c r="J11" s="4">
        <v>683.55</v>
      </c>
    </row>
    <row r="12" spans="1:10" x14ac:dyDescent="0.25">
      <c r="A12" s="4" t="s">
        <v>86</v>
      </c>
      <c r="B12" s="4" t="s">
        <v>87</v>
      </c>
      <c r="C12" s="4" t="s">
        <v>77</v>
      </c>
      <c r="D12" s="4" t="s">
        <v>78</v>
      </c>
      <c r="E12" s="4">
        <v>12</v>
      </c>
      <c r="F12" s="4">
        <v>1016</v>
      </c>
      <c r="G12" s="4">
        <v>136.41999999999999</v>
      </c>
      <c r="H12" s="4">
        <v>1152.42</v>
      </c>
      <c r="I12" s="4" t="s">
        <v>88</v>
      </c>
      <c r="J12" s="4">
        <v>560.70000000000005</v>
      </c>
    </row>
    <row r="13" spans="1:10" x14ac:dyDescent="0.25">
      <c r="A13" s="4" t="s">
        <v>89</v>
      </c>
      <c r="B13" s="4" t="s">
        <v>90</v>
      </c>
      <c r="C13" s="4" t="s">
        <v>77</v>
      </c>
      <c r="D13" s="4" t="s">
        <v>78</v>
      </c>
      <c r="E13" s="4">
        <v>12</v>
      </c>
      <c r="F13" s="4">
        <v>1382</v>
      </c>
      <c r="G13" s="4">
        <v>136.41999999999999</v>
      </c>
      <c r="H13" s="4">
        <v>1518.42</v>
      </c>
      <c r="I13" s="4" t="s">
        <v>91</v>
      </c>
      <c r="J13" s="4">
        <v>836.85</v>
      </c>
    </row>
    <row r="14" spans="1:10" x14ac:dyDescent="0.25">
      <c r="A14" s="4" t="s">
        <v>92</v>
      </c>
      <c r="B14" s="4" t="s">
        <v>93</v>
      </c>
      <c r="C14" s="4" t="s">
        <v>77</v>
      </c>
      <c r="D14" s="4" t="s">
        <v>78</v>
      </c>
      <c r="E14" s="4">
        <v>12</v>
      </c>
      <c r="F14" s="4">
        <v>1489</v>
      </c>
      <c r="G14" s="4">
        <v>136.41999999999999</v>
      </c>
      <c r="H14" s="4">
        <v>1625.42</v>
      </c>
      <c r="I14" s="4" t="s">
        <v>94</v>
      </c>
      <c r="J14" s="4">
        <v>810.6</v>
      </c>
    </row>
    <row r="15" spans="1:10" x14ac:dyDescent="0.25">
      <c r="A15" s="4" t="s">
        <v>95</v>
      </c>
      <c r="B15" s="4" t="s">
        <v>96</v>
      </c>
      <c r="C15" s="4" t="s">
        <v>77</v>
      </c>
      <c r="D15" s="4" t="s">
        <v>78</v>
      </c>
      <c r="E15" s="4">
        <v>12</v>
      </c>
      <c r="F15" s="4">
        <v>1069.8</v>
      </c>
      <c r="G15" s="4">
        <v>136.41999999999999</v>
      </c>
      <c r="H15" s="4">
        <v>1206.22</v>
      </c>
      <c r="I15" s="4" t="s">
        <v>97</v>
      </c>
      <c r="J15" s="4">
        <v>909.3</v>
      </c>
    </row>
    <row r="16" spans="1:10" x14ac:dyDescent="0.25">
      <c r="A16" s="4" t="s">
        <v>98</v>
      </c>
      <c r="B16" s="4" t="s">
        <v>99</v>
      </c>
      <c r="C16" s="4" t="s">
        <v>77</v>
      </c>
      <c r="D16" s="4" t="s">
        <v>100</v>
      </c>
      <c r="E16" s="4">
        <v>17</v>
      </c>
      <c r="F16" s="4">
        <v>1338</v>
      </c>
      <c r="G16" s="4">
        <v>186.22</v>
      </c>
      <c r="H16" s="4">
        <v>1524.22</v>
      </c>
      <c r="I16" s="4" t="s">
        <v>101</v>
      </c>
      <c r="J16" s="4">
        <v>880.95</v>
      </c>
    </row>
    <row r="17" spans="1:10" x14ac:dyDescent="0.25">
      <c r="A17" s="4" t="s">
        <v>102</v>
      </c>
      <c r="B17" s="4" t="s">
        <v>103</v>
      </c>
      <c r="C17" s="4" t="s">
        <v>77</v>
      </c>
      <c r="D17" s="4" t="s">
        <v>100</v>
      </c>
      <c r="E17" s="4">
        <v>17</v>
      </c>
      <c r="F17" s="4">
        <v>1338</v>
      </c>
      <c r="G17" s="4">
        <v>186.22</v>
      </c>
      <c r="H17" s="4">
        <v>1524.22</v>
      </c>
      <c r="I17" s="4" t="s">
        <v>104</v>
      </c>
      <c r="J17" s="4">
        <v>925.05</v>
      </c>
    </row>
    <row r="18" spans="1:10" x14ac:dyDescent="0.25">
      <c r="A18" s="4" t="s">
        <v>105</v>
      </c>
      <c r="B18" s="4" t="s">
        <v>106</v>
      </c>
      <c r="C18" s="4" t="s">
        <v>107</v>
      </c>
      <c r="D18" s="4" t="s">
        <v>108</v>
      </c>
      <c r="E18" s="4">
        <v>16</v>
      </c>
      <c r="F18" s="4">
        <v>5709</v>
      </c>
      <c r="G18" s="4">
        <v>148.66</v>
      </c>
      <c r="H18" s="4">
        <v>5857.66</v>
      </c>
      <c r="I18" s="4" t="s">
        <v>109</v>
      </c>
      <c r="J18" s="4">
        <v>898.8</v>
      </c>
    </row>
    <row r="19" spans="1:10" x14ac:dyDescent="0.25">
      <c r="A19" s="4" t="s">
        <v>110</v>
      </c>
      <c r="B19" s="4" t="s">
        <v>111</v>
      </c>
      <c r="C19" s="4" t="s">
        <v>32</v>
      </c>
      <c r="D19" s="4" t="s">
        <v>108</v>
      </c>
      <c r="E19" s="4">
        <v>16</v>
      </c>
      <c r="F19" s="4">
        <v>705</v>
      </c>
      <c r="G19" s="4">
        <v>120.94</v>
      </c>
      <c r="H19" s="4">
        <v>825.94</v>
      </c>
      <c r="I19" s="4" t="s">
        <v>112</v>
      </c>
      <c r="J19" s="4">
        <v>1024.8</v>
      </c>
    </row>
    <row r="20" spans="1:10" x14ac:dyDescent="0.25">
      <c r="A20" s="4" t="s">
        <v>113</v>
      </c>
      <c r="B20" s="4" t="s">
        <v>114</v>
      </c>
      <c r="C20" s="4" t="s">
        <v>32</v>
      </c>
      <c r="D20" s="4" t="s">
        <v>108</v>
      </c>
      <c r="E20" s="4">
        <v>16</v>
      </c>
      <c r="F20" s="4">
        <v>786</v>
      </c>
      <c r="G20" s="4">
        <v>120.94</v>
      </c>
      <c r="H20" s="4">
        <v>906.94</v>
      </c>
      <c r="I20" s="4" t="s">
        <v>115</v>
      </c>
      <c r="J20" s="4">
        <v>978.6</v>
      </c>
    </row>
    <row r="21" spans="1:10" x14ac:dyDescent="0.25">
      <c r="A21" s="4" t="s">
        <v>116</v>
      </c>
      <c r="B21" s="4" t="s">
        <v>117</v>
      </c>
      <c r="C21" s="4" t="s">
        <v>107</v>
      </c>
      <c r="D21" s="4" t="s">
        <v>118</v>
      </c>
      <c r="E21" s="4">
        <v>32</v>
      </c>
      <c r="F21" s="4">
        <v>16106</v>
      </c>
      <c r="G21" s="4">
        <v>82.3</v>
      </c>
      <c r="H21" s="4">
        <v>16188.3</v>
      </c>
      <c r="I21" s="4" t="s">
        <v>119</v>
      </c>
      <c r="J21" s="4">
        <v>804.3</v>
      </c>
    </row>
    <row r="22" spans="1:10" x14ac:dyDescent="0.25">
      <c r="A22" s="4" t="s">
        <v>120</v>
      </c>
      <c r="B22" s="4" t="s">
        <v>121</v>
      </c>
      <c r="C22" s="4" t="s">
        <v>77</v>
      </c>
      <c r="D22" s="4" t="s">
        <v>118</v>
      </c>
      <c r="F22" s="4">
        <v>1348</v>
      </c>
      <c r="H22" s="4">
        <v>1348</v>
      </c>
      <c r="I22" s="4" t="s">
        <v>122</v>
      </c>
      <c r="J22" s="4">
        <v>774.9</v>
      </c>
    </row>
    <row r="23" spans="1:10" x14ac:dyDescent="0.25">
      <c r="A23" s="4" t="s">
        <v>123</v>
      </c>
      <c r="B23" s="4" t="s">
        <v>124</v>
      </c>
      <c r="C23" s="4" t="s">
        <v>77</v>
      </c>
      <c r="D23" s="4" t="s">
        <v>125</v>
      </c>
      <c r="E23" s="4">
        <v>27</v>
      </c>
      <c r="F23" s="4">
        <v>993</v>
      </c>
      <c r="G23" s="4">
        <v>189.6</v>
      </c>
      <c r="H23" s="4">
        <v>1182.5999999999999</v>
      </c>
      <c r="I23" s="4" t="s">
        <v>126</v>
      </c>
      <c r="J23" s="4">
        <v>807.45</v>
      </c>
    </row>
    <row r="24" spans="1:10" x14ac:dyDescent="0.25">
      <c r="A24" s="4" t="s">
        <v>127</v>
      </c>
      <c r="B24" s="4" t="s">
        <v>128</v>
      </c>
      <c r="C24" s="4" t="s">
        <v>77</v>
      </c>
      <c r="D24" s="4" t="s">
        <v>129</v>
      </c>
      <c r="E24" s="4">
        <v>0</v>
      </c>
      <c r="F24" s="4">
        <v>34300</v>
      </c>
      <c r="G24" s="4">
        <v>0</v>
      </c>
      <c r="H24" s="4">
        <v>34300</v>
      </c>
      <c r="I24" s="4" t="s">
        <v>130</v>
      </c>
      <c r="J24" s="4">
        <v>121.8</v>
      </c>
    </row>
    <row r="25" spans="1:10" x14ac:dyDescent="0.25">
      <c r="A25" s="4" t="s">
        <v>131</v>
      </c>
      <c r="B25" s="4" t="s">
        <v>132</v>
      </c>
      <c r="C25" s="4" t="s">
        <v>77</v>
      </c>
      <c r="D25" s="4" t="s">
        <v>129</v>
      </c>
      <c r="E25" s="4">
        <v>0</v>
      </c>
      <c r="F25" s="4">
        <v>39400</v>
      </c>
      <c r="G25" s="4">
        <v>0</v>
      </c>
      <c r="H25" s="4">
        <v>39400</v>
      </c>
      <c r="I25" s="4" t="s">
        <v>133</v>
      </c>
      <c r="J25" s="4">
        <v>98.91</v>
      </c>
    </row>
    <row r="26" spans="1:10" x14ac:dyDescent="0.25">
      <c r="A26" s="4" t="s">
        <v>134</v>
      </c>
      <c r="B26" s="4" t="s">
        <v>135</v>
      </c>
      <c r="C26" s="4" t="s">
        <v>77</v>
      </c>
      <c r="D26" s="4" t="s">
        <v>129</v>
      </c>
      <c r="E26" s="4">
        <v>0</v>
      </c>
      <c r="F26" s="4">
        <v>111600</v>
      </c>
      <c r="G26" s="4">
        <v>0</v>
      </c>
      <c r="H26" s="4">
        <v>111600</v>
      </c>
      <c r="I26" s="4" t="s">
        <v>136</v>
      </c>
      <c r="J26" s="4">
        <v>73.290000000000006</v>
      </c>
    </row>
    <row r="27" spans="1:10" x14ac:dyDescent="0.25">
      <c r="A27" s="4" t="s">
        <v>137</v>
      </c>
      <c r="B27" s="4" t="s">
        <v>138</v>
      </c>
      <c r="C27" s="4" t="s">
        <v>77</v>
      </c>
      <c r="D27" s="4" t="s">
        <v>129</v>
      </c>
      <c r="E27" s="4">
        <v>0</v>
      </c>
      <c r="F27" s="4">
        <v>99400</v>
      </c>
      <c r="G27" s="4">
        <v>0</v>
      </c>
      <c r="H27" s="4">
        <v>99400</v>
      </c>
      <c r="I27" s="4" t="s">
        <v>139</v>
      </c>
      <c r="J27" s="4">
        <v>35.909999999999997</v>
      </c>
    </row>
    <row r="28" spans="1:10" x14ac:dyDescent="0.25">
      <c r="A28" s="4" t="s">
        <v>140</v>
      </c>
      <c r="B28" s="4" t="s">
        <v>141</v>
      </c>
      <c r="C28" s="4" t="s">
        <v>77</v>
      </c>
      <c r="D28" s="4" t="s">
        <v>129</v>
      </c>
      <c r="E28" s="4">
        <v>0</v>
      </c>
      <c r="F28" s="4">
        <v>95000</v>
      </c>
      <c r="G28" s="4">
        <v>0</v>
      </c>
      <c r="H28" s="4">
        <v>95000</v>
      </c>
      <c r="I28" s="4" t="s">
        <v>142</v>
      </c>
      <c r="J28" s="4">
        <v>40.9</v>
      </c>
    </row>
    <row r="29" spans="1:10" x14ac:dyDescent="0.25">
      <c r="A29" s="4" t="s">
        <v>143</v>
      </c>
      <c r="B29" s="4" t="s">
        <v>144</v>
      </c>
      <c r="C29" s="4" t="s">
        <v>107</v>
      </c>
      <c r="D29" s="4" t="s">
        <v>108</v>
      </c>
      <c r="E29" s="4">
        <v>16</v>
      </c>
      <c r="F29" s="4">
        <v>4299</v>
      </c>
      <c r="G29" s="4">
        <v>148.66</v>
      </c>
      <c r="H29" s="4">
        <v>4447.66</v>
      </c>
      <c r="I29" s="4" t="s">
        <v>145</v>
      </c>
      <c r="J29" s="4">
        <v>117.65</v>
      </c>
    </row>
    <row r="30" spans="1:10" x14ac:dyDescent="0.25">
      <c r="A30" s="4" t="s">
        <v>146</v>
      </c>
      <c r="B30" s="4" t="s">
        <v>147</v>
      </c>
      <c r="C30" s="4" t="s">
        <v>107</v>
      </c>
      <c r="D30" s="4" t="s">
        <v>129</v>
      </c>
      <c r="F30" s="4">
        <v>11907</v>
      </c>
      <c r="H30" s="4">
        <v>11907</v>
      </c>
      <c r="I30" s="4" t="s">
        <v>148</v>
      </c>
      <c r="J30" s="4">
        <v>1613.85</v>
      </c>
    </row>
    <row r="31" spans="1:10" x14ac:dyDescent="0.25">
      <c r="A31" s="4" t="s">
        <v>149</v>
      </c>
      <c r="B31" s="4" t="s">
        <v>150</v>
      </c>
      <c r="C31" s="4" t="s">
        <v>30</v>
      </c>
      <c r="D31" s="4" t="s">
        <v>129</v>
      </c>
      <c r="E31" s="4">
        <v>0</v>
      </c>
      <c r="F31" s="4">
        <v>6040</v>
      </c>
      <c r="G31" s="4">
        <v>0</v>
      </c>
      <c r="H31" s="4">
        <v>6040</v>
      </c>
      <c r="I31" s="4" t="s">
        <v>151</v>
      </c>
      <c r="J31" s="4">
        <v>1345.05</v>
      </c>
    </row>
    <row r="32" spans="1:10" x14ac:dyDescent="0.25">
      <c r="A32" s="4" t="s">
        <v>152</v>
      </c>
      <c r="B32" s="4" t="s">
        <v>153</v>
      </c>
      <c r="C32" s="4" t="s">
        <v>30</v>
      </c>
      <c r="D32" s="4" t="s">
        <v>118</v>
      </c>
      <c r="E32" s="4">
        <v>0</v>
      </c>
      <c r="F32" s="4">
        <v>58000</v>
      </c>
      <c r="G32" s="4">
        <v>0</v>
      </c>
      <c r="H32" s="4">
        <v>58000</v>
      </c>
      <c r="I32" s="4" t="s">
        <v>154</v>
      </c>
      <c r="J32" s="4">
        <v>1507.8</v>
      </c>
    </row>
    <row r="33" spans="1:10" x14ac:dyDescent="0.25">
      <c r="A33" s="4" t="s">
        <v>155</v>
      </c>
      <c r="B33" s="4" t="s">
        <v>156</v>
      </c>
      <c r="C33" s="4" t="s">
        <v>30</v>
      </c>
      <c r="D33" s="4" t="s">
        <v>118</v>
      </c>
      <c r="E33" s="4">
        <v>0</v>
      </c>
      <c r="F33" s="4">
        <v>58000</v>
      </c>
      <c r="G33" s="4">
        <v>0</v>
      </c>
      <c r="H33" s="4">
        <v>58000</v>
      </c>
      <c r="I33" s="4" t="s">
        <v>157</v>
      </c>
      <c r="J33" s="4">
        <v>14374.5</v>
      </c>
    </row>
    <row r="34" spans="1:10" x14ac:dyDescent="0.25">
      <c r="A34" s="4" t="s">
        <v>158</v>
      </c>
      <c r="B34" s="4" t="s">
        <v>159</v>
      </c>
      <c r="C34" s="4" t="s">
        <v>107</v>
      </c>
      <c r="D34" s="4" t="s">
        <v>108</v>
      </c>
      <c r="E34" s="4">
        <v>16</v>
      </c>
      <c r="F34" s="4">
        <v>4299</v>
      </c>
      <c r="G34" s="4">
        <v>148.66</v>
      </c>
      <c r="H34" s="4">
        <v>4447.66</v>
      </c>
      <c r="I34" s="4" t="s">
        <v>160</v>
      </c>
      <c r="J34" s="4">
        <v>1256.8499999999999</v>
      </c>
    </row>
    <row r="35" spans="1:10" x14ac:dyDescent="0.25">
      <c r="A35" s="4" t="s">
        <v>161</v>
      </c>
      <c r="B35" s="4" t="s">
        <v>162</v>
      </c>
      <c r="C35" s="4" t="s">
        <v>77</v>
      </c>
      <c r="D35" s="4" t="s">
        <v>78</v>
      </c>
      <c r="E35" s="4">
        <v>12</v>
      </c>
      <c r="F35" s="4">
        <v>961</v>
      </c>
      <c r="G35" s="4">
        <v>136.41999999999999</v>
      </c>
      <c r="H35" s="4">
        <v>1097.42</v>
      </c>
      <c r="I35" s="4" t="s">
        <v>163</v>
      </c>
      <c r="J35" s="4">
        <v>1125.5999999999999</v>
      </c>
    </row>
    <row r="36" spans="1:10" x14ac:dyDescent="0.25">
      <c r="A36" s="4" t="s">
        <v>58</v>
      </c>
      <c r="B36" s="4" t="s">
        <v>164</v>
      </c>
      <c r="C36" s="4" t="s">
        <v>77</v>
      </c>
      <c r="D36" s="4" t="s">
        <v>78</v>
      </c>
      <c r="E36" s="4">
        <v>12</v>
      </c>
      <c r="F36" s="4">
        <v>1082.5</v>
      </c>
      <c r="G36" s="4">
        <v>136.41999999999999</v>
      </c>
      <c r="H36" s="4">
        <v>1218.92</v>
      </c>
      <c r="I36" s="4" t="s">
        <v>165</v>
      </c>
      <c r="J36" s="4">
        <v>175.25</v>
      </c>
    </row>
    <row r="37" spans="1:10" x14ac:dyDescent="0.25">
      <c r="A37" s="4" t="s">
        <v>166</v>
      </c>
      <c r="B37" s="4" t="s">
        <v>167</v>
      </c>
      <c r="C37" s="4" t="s">
        <v>77</v>
      </c>
      <c r="D37" s="4" t="s">
        <v>78</v>
      </c>
      <c r="E37" s="4">
        <v>12</v>
      </c>
      <c r="F37" s="4">
        <v>915.45</v>
      </c>
      <c r="G37" s="4">
        <v>136.41999999999999</v>
      </c>
      <c r="H37" s="4">
        <v>1051.8699999999999</v>
      </c>
      <c r="I37" s="4" t="s">
        <v>168</v>
      </c>
      <c r="J37" s="4">
        <v>880.95</v>
      </c>
    </row>
    <row r="38" spans="1:10" x14ac:dyDescent="0.25">
      <c r="A38" s="4" t="s">
        <v>169</v>
      </c>
      <c r="B38" s="4" t="s">
        <v>170</v>
      </c>
      <c r="C38" s="4" t="s">
        <v>77</v>
      </c>
      <c r="D38" s="4" t="s">
        <v>118</v>
      </c>
      <c r="E38" s="4">
        <v>5</v>
      </c>
      <c r="F38" s="4">
        <v>222.7</v>
      </c>
      <c r="G38" s="4">
        <v>58.25</v>
      </c>
      <c r="H38" s="4">
        <v>280.95</v>
      </c>
      <c r="I38" s="4" t="s">
        <v>171</v>
      </c>
      <c r="J38" s="4">
        <v>909.3</v>
      </c>
    </row>
    <row r="39" spans="1:10" x14ac:dyDescent="0.25">
      <c r="A39" s="4">
        <v>31</v>
      </c>
      <c r="B39" s="4" t="s">
        <v>172</v>
      </c>
      <c r="C39" s="4" t="s">
        <v>77</v>
      </c>
      <c r="E39" s="4">
        <v>0</v>
      </c>
      <c r="F39" s="4">
        <v>166.5</v>
      </c>
      <c r="G39" s="4">
        <v>0</v>
      </c>
      <c r="H39" s="4">
        <v>166.5</v>
      </c>
      <c r="I39" s="4" t="s">
        <v>173</v>
      </c>
      <c r="J39" s="4">
        <v>78.59</v>
      </c>
    </row>
    <row r="40" spans="1:10" x14ac:dyDescent="0.25">
      <c r="D40" s="4" t="s">
        <v>22</v>
      </c>
      <c r="J40" s="4">
        <v>0</v>
      </c>
    </row>
    <row r="41" spans="1:10" x14ac:dyDescent="0.25">
      <c r="B41" s="4" t="s">
        <v>174</v>
      </c>
      <c r="C41" s="4" t="s">
        <v>107</v>
      </c>
      <c r="D41" s="4" t="s">
        <v>108</v>
      </c>
      <c r="E41" s="4">
        <v>16</v>
      </c>
      <c r="F41" s="4">
        <v>6595</v>
      </c>
      <c r="G41" s="4">
        <v>247.82</v>
      </c>
      <c r="H41" s="4">
        <v>6842.82</v>
      </c>
      <c r="I41" s="4" t="s">
        <v>175</v>
      </c>
      <c r="J41" s="4">
        <v>82.85</v>
      </c>
    </row>
    <row r="42" spans="1:10" x14ac:dyDescent="0.25">
      <c r="B42" s="4" t="s">
        <v>176</v>
      </c>
      <c r="C42" s="4" t="s">
        <v>107</v>
      </c>
      <c r="D42" s="4" t="s">
        <v>108</v>
      </c>
      <c r="E42" s="4">
        <v>16</v>
      </c>
      <c r="F42" s="4">
        <v>6795</v>
      </c>
      <c r="G42" s="4">
        <v>247.82</v>
      </c>
      <c r="H42" s="4">
        <v>7042.82</v>
      </c>
      <c r="I42" s="4" t="s">
        <v>177</v>
      </c>
      <c r="J42" s="4">
        <v>167.16</v>
      </c>
    </row>
    <row r="43" spans="1:10" x14ac:dyDescent="0.25">
      <c r="B43" s="4" t="s">
        <v>178</v>
      </c>
      <c r="C43" s="4" t="s">
        <v>57</v>
      </c>
      <c r="D43" s="4" t="s">
        <v>78</v>
      </c>
      <c r="E43" s="4">
        <v>17</v>
      </c>
      <c r="F43" s="4">
        <v>123.7</v>
      </c>
      <c r="G43" s="4">
        <v>127.78</v>
      </c>
      <c r="H43" s="4">
        <v>251.48</v>
      </c>
      <c r="I43" s="4" t="s">
        <v>179</v>
      </c>
      <c r="J43" s="4">
        <v>167.16</v>
      </c>
    </row>
    <row r="44" spans="1:10" x14ac:dyDescent="0.25">
      <c r="B44" s="4" t="s">
        <v>180</v>
      </c>
      <c r="C44" s="4" t="s">
        <v>57</v>
      </c>
      <c r="D44" s="4" t="s">
        <v>78</v>
      </c>
      <c r="E44" s="4">
        <v>12</v>
      </c>
      <c r="F44" s="4">
        <v>851.5</v>
      </c>
      <c r="G44" s="4">
        <v>136.41999999999999</v>
      </c>
      <c r="H44" s="4">
        <v>987.92</v>
      </c>
      <c r="I44" s="4" t="s">
        <v>181</v>
      </c>
      <c r="J44" s="4">
        <v>125.84</v>
      </c>
    </row>
    <row r="45" spans="1:10" x14ac:dyDescent="0.25">
      <c r="B45" s="4" t="s">
        <v>182</v>
      </c>
      <c r="D45" s="4" t="s">
        <v>108</v>
      </c>
      <c r="E45" s="4">
        <v>16</v>
      </c>
      <c r="F45" s="4">
        <v>6595</v>
      </c>
      <c r="G45" s="4">
        <v>247.82</v>
      </c>
      <c r="H45" s="4">
        <v>6842.82</v>
      </c>
      <c r="I45" s="4" t="s">
        <v>183</v>
      </c>
      <c r="J45" s="4">
        <v>247.91</v>
      </c>
    </row>
    <row r="46" spans="1:10" x14ac:dyDescent="0.25">
      <c r="B46" s="4" t="s">
        <v>184</v>
      </c>
      <c r="C46" s="4" t="s">
        <v>77</v>
      </c>
      <c r="E46" s="4">
        <v>17</v>
      </c>
      <c r="F46" s="4">
        <v>1338</v>
      </c>
      <c r="G46" s="4">
        <v>186.22</v>
      </c>
      <c r="H46" s="4">
        <v>1524.22</v>
      </c>
      <c r="I46" s="4" t="s">
        <v>185</v>
      </c>
      <c r="J46" s="4">
        <v>247.91</v>
      </c>
    </row>
    <row r="47" spans="1:10" x14ac:dyDescent="0.25">
      <c r="B47" s="4" t="s">
        <v>186</v>
      </c>
      <c r="C47" s="4" t="s">
        <v>77</v>
      </c>
      <c r="E47" s="4">
        <v>17</v>
      </c>
      <c r="F47" s="4">
        <v>1338</v>
      </c>
      <c r="G47" s="4">
        <v>186.22</v>
      </c>
      <c r="H47" s="4">
        <v>1524.22</v>
      </c>
      <c r="J47" s="4">
        <v>0</v>
      </c>
    </row>
    <row r="48" spans="1:10" x14ac:dyDescent="0.25">
      <c r="B48" s="4" t="s">
        <v>22</v>
      </c>
      <c r="C48" s="4" t="s">
        <v>22</v>
      </c>
      <c r="D48" s="4" t="s">
        <v>22</v>
      </c>
      <c r="E48" s="4" t="s">
        <v>22</v>
      </c>
      <c r="F48" s="4" t="s">
        <v>22</v>
      </c>
      <c r="G48" s="4" t="s">
        <v>22</v>
      </c>
      <c r="H48" s="4" t="s">
        <v>22</v>
      </c>
      <c r="I48" s="4" t="s">
        <v>22</v>
      </c>
      <c r="J48" s="4">
        <v>0</v>
      </c>
    </row>
    <row r="50" spans="2:5" x14ac:dyDescent="0.25">
      <c r="B50" s="4" t="s">
        <v>192</v>
      </c>
    </row>
    <row r="56" spans="2:5" x14ac:dyDescent="0.25">
      <c r="B56" s="5" t="s">
        <v>187</v>
      </c>
      <c r="C56" s="4" t="s">
        <v>188</v>
      </c>
      <c r="E56" s="4" t="s">
        <v>189</v>
      </c>
    </row>
  </sheetData>
  <pageMargins left="0.7" right="0.7" top="0.75" bottom="0.75" header="0.3" footer="0.3"/>
  <pageSetup paperSize="9" scale="8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Abs</vt:lpstr>
      <vt:lpstr>Det</vt:lpstr>
      <vt:lpstr>Sheet3</vt:lpstr>
      <vt:lpstr>Sheet1</vt:lpstr>
      <vt:lpstr>Abs!Print_Area</vt:lpstr>
      <vt:lpstr>Det!Print_Area</vt:lpstr>
      <vt:lpstr>Abs!Print_Titles</vt:lpstr>
      <vt:lpstr>Det!Print_Titles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2023-09-30T13:04:26Z</dcterms:modified>
</cp:coreProperties>
</file>