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Abs" sheetId="2" r:id="rId1"/>
    <sheet name="Det" sheetId="1" r:id="rId2"/>
    <sheet name="Sheet1" sheetId="4" r:id="rId3"/>
    <sheet name="Sheet3" sheetId="3" r:id="rId4"/>
  </sheets>
  <externalReferences>
    <externalReference r:id="rId5"/>
  </externalReferences>
  <definedNames>
    <definedName name="_xlnm.Print_Area" localSheetId="0">Abs!$A$1:$F$27</definedName>
    <definedName name="_xlnm.Print_Area" localSheetId="1">Det!$A$1:$I$59</definedName>
    <definedName name="_xlnm.Print_Titles" localSheetId="0">Abs!$5:$5</definedName>
    <definedName name="_xlnm.Print_Titles" localSheetId="1">Det!$5:$5</definedName>
  </definedNames>
  <calcPr calcId="144525"/>
</workbook>
</file>

<file path=xl/calcChain.xml><?xml version="1.0" encoding="utf-8"?>
<calcChain xmlns="http://schemas.openxmlformats.org/spreadsheetml/2006/main">
  <c r="H23" i="1" l="1"/>
  <c r="H7" i="1"/>
  <c r="D7" i="2" l="1"/>
  <c r="F11" i="2"/>
  <c r="A3" i="1" l="1"/>
  <c r="F813" i="3"/>
  <c r="D16" i="2"/>
  <c r="D15" i="2"/>
  <c r="D14" i="2"/>
  <c r="D13" i="2"/>
  <c r="D10" i="2"/>
  <c r="D9" i="2"/>
  <c r="D8" i="2"/>
  <c r="D6" i="2"/>
  <c r="H27" i="1" l="1"/>
  <c r="H13" i="1"/>
  <c r="H32" i="1"/>
  <c r="B12" i="2" s="1"/>
  <c r="F12" i="2" s="1"/>
  <c r="H54" i="1"/>
  <c r="B19" i="2" l="1"/>
  <c r="F19" i="2" s="1"/>
  <c r="H22" i="1"/>
  <c r="H21" i="1"/>
  <c r="H24" i="1" s="1"/>
  <c r="H8" i="1"/>
  <c r="H9" i="1" s="1"/>
  <c r="H51" i="1"/>
  <c r="B18" i="2" s="1"/>
  <c r="F18" i="2" s="1"/>
  <c r="H45" i="1"/>
  <c r="B16" i="2" s="1"/>
  <c r="F16" i="2" s="1"/>
  <c r="B17" i="2"/>
  <c r="F17" i="2" s="1"/>
  <c r="H48" i="1"/>
  <c r="H49" i="1" s="1"/>
  <c r="H42" i="1"/>
  <c r="H43" i="1" s="1"/>
  <c r="B15" i="2" s="1"/>
  <c r="F15" i="2" s="1"/>
  <c r="H39" i="1"/>
  <c r="H40" i="1" s="1"/>
  <c r="B14" i="2" s="1"/>
  <c r="F14" i="2" s="1"/>
  <c r="H36" i="1"/>
  <c r="H37" i="1" s="1"/>
  <c r="B13" i="2" s="1"/>
  <c r="F13" i="2" s="1"/>
  <c r="H17" i="1"/>
  <c r="H10" i="1" l="1"/>
  <c r="B6" i="2" s="1"/>
  <c r="F6" i="2" s="1"/>
  <c r="H28" i="1"/>
  <c r="H29" i="1" s="1"/>
  <c r="B10" i="2" s="1"/>
  <c r="F10" i="2" s="1"/>
  <c r="H14" i="1"/>
  <c r="H15" i="1" s="1"/>
  <c r="B7" i="2" s="1"/>
  <c r="F7" i="2" s="1"/>
  <c r="H25" i="1"/>
  <c r="B9" i="2" s="1"/>
  <c r="F9" i="2" s="1"/>
  <c r="H18" i="1"/>
  <c r="H19" i="1" s="1"/>
  <c r="B8" i="2" s="1"/>
  <c r="F8" i="2" s="1"/>
  <c r="F20" i="2" l="1"/>
  <c r="F21" i="2" l="1"/>
  <c r="F22" i="2" s="1"/>
  <c r="F25" i="2" s="1"/>
  <c r="F23" i="2"/>
  <c r="F24" i="2" l="1"/>
  <c r="F26" i="2" s="1"/>
  <c r="F27" i="2" s="1"/>
  <c r="G29" i="2" l="1"/>
</calcChain>
</file>

<file path=xl/sharedStrings.xml><?xml version="1.0" encoding="utf-8"?>
<sst xmlns="http://schemas.openxmlformats.org/spreadsheetml/2006/main" count="1896" uniqueCount="634">
  <si>
    <t>Nos</t>
  </si>
  <si>
    <t>L</t>
  </si>
  <si>
    <t>B</t>
  </si>
  <si>
    <t>D</t>
  </si>
  <si>
    <t>Qty</t>
  </si>
  <si>
    <t>SALEM DIVISION</t>
  </si>
  <si>
    <t>Say</t>
  </si>
  <si>
    <t>TAMIL NADU POLICE HOUSING CORPORATION LIMITED</t>
  </si>
  <si>
    <t>Abstract Estimate</t>
  </si>
  <si>
    <t>Description of work</t>
  </si>
  <si>
    <t>Rate</t>
  </si>
  <si>
    <t>Amount</t>
  </si>
  <si>
    <t>No</t>
  </si>
  <si>
    <t>MT</t>
  </si>
  <si>
    <t>Sqm</t>
  </si>
  <si>
    <t>LS</t>
  </si>
  <si>
    <t>======================================</t>
  </si>
  <si>
    <t>PLACE:-</t>
  </si>
  <si>
    <t xml:space="preserve"> </t>
  </si>
  <si>
    <t>Salem</t>
  </si>
  <si>
    <t>2023-24</t>
  </si>
  <si>
    <t>-</t>
  </si>
  <si>
    <t>QTY</t>
  </si>
  <si>
    <t>COST OF MATERIALS</t>
  </si>
  <si>
    <t>RATE</t>
  </si>
  <si>
    <t>PER</t>
  </si>
  <si>
    <t>AMOUNT</t>
  </si>
  <si>
    <t>*</t>
  </si>
  <si>
    <t>CEMENT MORTAR(1:1.5)</t>
  </si>
  <si>
    <t>M.T</t>
  </si>
  <si>
    <t>CEMENT</t>
  </si>
  <si>
    <t>CUM</t>
  </si>
  <si>
    <t>MIXING OF MORTAR</t>
  </si>
  <si>
    <t>L.S</t>
  </si>
  <si>
    <t>SUNDRIES</t>
  </si>
  <si>
    <t>TOTAL FOR 1 CUM</t>
  </si>
  <si>
    <t>CEMENT MORTAR(1:2)</t>
  </si>
  <si>
    <t>CEMENT MORTAR(1:3)</t>
  </si>
  <si>
    <t>CEMENT MORTAR(1:4)</t>
  </si>
  <si>
    <t>CEMENT MORTAR(1:5)</t>
  </si>
  <si>
    <t>CEMENT MORTAR(1:6)</t>
  </si>
  <si>
    <t>CEMENT MORTAR(1:7)</t>
  </si>
  <si>
    <t>CEMENT MORTAR(1:8)</t>
  </si>
  <si>
    <t>EARTH WORK EXCAVATION</t>
  </si>
  <si>
    <t>---------------------</t>
  </si>
  <si>
    <t>EARTH WORK EXCAVATION IN SS20B</t>
  </si>
  <si>
    <t>ADD 100% FOR NARROW CUTTING</t>
  </si>
  <si>
    <t xml:space="preserve"> 1/3REFILLING CHARGES</t>
  </si>
  <si>
    <t>TOTAL FOR 10 CUM</t>
  </si>
  <si>
    <t>RATE PER CUM INCLUDING REFILLING</t>
  </si>
  <si>
    <t>0 TO 2M</t>
  </si>
  <si>
    <t>TAMIL NADU POLICE HOUSING CORPORATION</t>
  </si>
  <si>
    <t>Rmt</t>
  </si>
  <si>
    <t>Each</t>
  </si>
  <si>
    <t xml:space="preserve"> -do- top</t>
  </si>
  <si>
    <t>Total</t>
  </si>
  <si>
    <t>Cum</t>
  </si>
  <si>
    <t>28.</t>
  </si>
  <si>
    <t>14.II</t>
  </si>
  <si>
    <t>Tamil Nadu Police Housing Corparation Ltd.</t>
  </si>
  <si>
    <t>==========================================================</t>
  </si>
  <si>
    <t>Salem City</t>
  </si>
  <si>
    <t xml:space="preserve">  </t>
  </si>
  <si>
    <t>SL.NO</t>
  </si>
  <si>
    <t>DESCRIPTION OF MATERIALS</t>
  </si>
  <si>
    <t>UNIT</t>
  </si>
  <si>
    <t>SOURCE</t>
  </si>
  <si>
    <t xml:space="preserve">COST OF </t>
  </si>
  <si>
    <t>LEAD</t>
  </si>
  <si>
    <t>MATERIAL</t>
  </si>
  <si>
    <t>LABOUR RATE</t>
  </si>
  <si>
    <t>Lead</t>
  </si>
  <si>
    <t>CHARGE</t>
  </si>
  <si>
    <t>COST @ SITE</t>
  </si>
  <si>
    <t>1.</t>
  </si>
  <si>
    <t>ROUGH STONE ( p16 M-0045)</t>
  </si>
  <si>
    <t>CUM.</t>
  </si>
  <si>
    <t>Gajjelnaikkenpatti</t>
  </si>
  <si>
    <t>MASON-I Brick / Stone work (p-10 L0029)</t>
  </si>
  <si>
    <t>2.</t>
  </si>
  <si>
    <t>BOND STONE ( p16 M-0064)</t>
  </si>
  <si>
    <t>MASON-II Brick / Stone work (p-10 L0071)</t>
  </si>
  <si>
    <t>3.</t>
  </si>
  <si>
    <t>HARD BROKEN STONE JELLY 3mm To 10mm ((P-16 M-0090 to 0092)</t>
  </si>
  <si>
    <t>MAZDOOR-I (p-11 L-0073)</t>
  </si>
  <si>
    <t>4.</t>
  </si>
  <si>
    <t>HARD BROKEN STONE JELLY 10mm (P-16 M-0090)</t>
  </si>
  <si>
    <t>MAZDOOR-II (p-12 L-0098)</t>
  </si>
  <si>
    <t>5.</t>
  </si>
  <si>
    <t>HARD BROKEN STONE JELLY 12mm (P-19 M-0089)</t>
  </si>
  <si>
    <t>PAINTER-I (p-10 L-0036)</t>
  </si>
  <si>
    <t>6.</t>
  </si>
  <si>
    <t>HARD BROKEN STONE JELLY 20mm (P-19 M-0088)</t>
  </si>
  <si>
    <t>PAINTER-II (p-11l-0077)</t>
  </si>
  <si>
    <t>7.</t>
  </si>
  <si>
    <t>HARD BROKEN STONE JELLY 40mm (P-19 M-0086)</t>
  </si>
  <si>
    <t>PLUMBER-I (p-10 L-0038)</t>
  </si>
  <si>
    <t>8.</t>
  </si>
  <si>
    <t>SAND FOR MORTAR (P-19 M-0125)</t>
  </si>
  <si>
    <t>Panamarathupatty</t>
  </si>
  <si>
    <t>PLUMBER-II (p-11 L-0078)</t>
  </si>
  <si>
    <t>9.</t>
  </si>
  <si>
    <t>SAND FOR FILLING (P-19 M-0125)</t>
  </si>
  <si>
    <t>FITTER-I (p-9 L-0018)</t>
  </si>
  <si>
    <t>10.</t>
  </si>
  <si>
    <t>Kiln Burnt Country Bricks  SIZE 22x11x7Cm  (P-14 M-0007)</t>
  </si>
  <si>
    <t>1000nos.</t>
  </si>
  <si>
    <t>Omalur</t>
  </si>
  <si>
    <t>FITTER-II (p-11 L-0067)</t>
  </si>
  <si>
    <t>11.</t>
  </si>
  <si>
    <t>BRICK JELLY 40mmGAUGE (P-15 M-0022)</t>
  </si>
  <si>
    <t>CARPENTER-I (p-10 L-0016)</t>
  </si>
  <si>
    <t>12.</t>
  </si>
  <si>
    <t>BRICK JELLY 20mmGAUGE (P-15 M-0022)</t>
  </si>
  <si>
    <t>CARPENTER-II (p-11 L-0063)</t>
  </si>
  <si>
    <t>13.</t>
  </si>
  <si>
    <t>MACHINE PRESSED TILES 23x 23x 2 Cm (P-15 M-0025)</t>
  </si>
  <si>
    <t>Local</t>
  </si>
  <si>
    <t>STONE CUTTER-I (p-9 L-0041)</t>
  </si>
  <si>
    <t>14.</t>
  </si>
  <si>
    <t>SLACKED SHELL LIME (P-17 M-0133)</t>
  </si>
  <si>
    <t>STONE CUTTER-II (p-11 L-0081)</t>
  </si>
  <si>
    <t>15.</t>
  </si>
  <si>
    <t>SLACKED &amp;SREENED LIME STONE (P-17 M-0134)</t>
  </si>
  <si>
    <t>Valapadi</t>
  </si>
  <si>
    <t>FLOOR POLISHER (p-9 L-0020)</t>
  </si>
  <si>
    <t>16.</t>
  </si>
  <si>
    <t>C.W SCANTLING UPTO 4M LONG (P-18 M-0155)</t>
  </si>
  <si>
    <t>local</t>
  </si>
  <si>
    <t>Mortar mix charges manual  (p-29 W-0104)</t>
  </si>
  <si>
    <t>17.</t>
  </si>
  <si>
    <t>C.W. PLANK UPTO 40mmTHICK UPTO 30 Cm WIDTH (P-19 M-0160)</t>
  </si>
  <si>
    <t>Vibrat-charges(R.C.C) (p-25 W-0101)</t>
  </si>
  <si>
    <t>18.</t>
  </si>
  <si>
    <t>T.W SCANTLING 2M TO 3M LONG (P-18 M-0140)</t>
  </si>
  <si>
    <t>Vibrat-charges(P.C.C) (p-25 W-0100)</t>
  </si>
  <si>
    <t>19.</t>
  </si>
  <si>
    <t>T.W.SCANTLING BELOW 2M LONG (P-18 M-0141)</t>
  </si>
  <si>
    <t>Sand filling charges (p-23 W-0074)</t>
  </si>
  <si>
    <t>20.</t>
  </si>
  <si>
    <t>T.W.PLANKS 15TO30cm WIDTH &amp; 12to25mm Thick (P-18 M-0147)</t>
  </si>
  <si>
    <t>Earth filling charges (p-23 W-0075)</t>
  </si>
  <si>
    <t>21.</t>
  </si>
  <si>
    <t>Country BricksKiln Burnt of SIZE 22x11x5Cm(P-14 M-0009)</t>
  </si>
  <si>
    <t>E.W.SS20B  (p-25 W-0061)</t>
  </si>
  <si>
    <t>22.</t>
  </si>
  <si>
    <t>MOSAIC TILES GRAY 25X25X2cm(P-18 M-0035)</t>
  </si>
  <si>
    <t>L.C.T.W.Door- (p-27 W-0142)</t>
  </si>
  <si>
    <t>23.</t>
  </si>
  <si>
    <t>CEMENT (supply at site) (P-14 M-0001)</t>
  </si>
  <si>
    <t>L.C.marine doors-(p-27 W-0143)</t>
  </si>
  <si>
    <t>24.</t>
  </si>
  <si>
    <t>R.T.S. / M.S upto 16mm (P-14 M-0002)</t>
  </si>
  <si>
    <t>TW glazed window (p-27 W-0144)</t>
  </si>
  <si>
    <t>25.</t>
  </si>
  <si>
    <t>M.S./ R.T.S above 16mm (P-14 M-0002)</t>
  </si>
  <si>
    <t>Wrought&amp;putup (p-27 W-0141)</t>
  </si>
  <si>
    <t>26.</t>
  </si>
  <si>
    <t>Country BricksKiln Burnt  SIZE 22x11x5Cm (P-18 M-0009)</t>
  </si>
  <si>
    <t>Ventilator (p-28 W-0151)</t>
  </si>
  <si>
    <t>27.</t>
  </si>
  <si>
    <t>HBSJ 11.2mm IRC metal (P-17 M-0104)</t>
  </si>
  <si>
    <t>Meter- Cupboard Weldmesh (p-28 W-0157)</t>
  </si>
  <si>
    <t>HBSJ 37.5mm to 26.5mm IRC metal (P-16 M-0099-0100)</t>
  </si>
  <si>
    <t>E.W (SDR) (p-23 W-0062)</t>
  </si>
  <si>
    <t>29.</t>
  </si>
  <si>
    <t>HBSJ 63mm to 45mm IRC metal (P-16 M-0095 to 0098)</t>
  </si>
  <si>
    <t>FITTER-II (Pipe &amp; Bar Bend) (p-11 L-0068)</t>
  </si>
  <si>
    <t>30.</t>
  </si>
  <si>
    <t xml:space="preserve"> Gravel (P-17 M-0119)</t>
  </si>
  <si>
    <t>FITTER-I (Pipe &amp; Bar Bend) (p-11 L-0019)</t>
  </si>
  <si>
    <t xml:space="preserve"> Well Gravel (P-17 M-0120)</t>
  </si>
  <si>
    <t>E.W  loose soil (p-23 W-0055)</t>
  </si>
  <si>
    <t>Chamber Burnt Bricks of size 23x11.2x7Cm (P-14 M-0005)</t>
  </si>
  <si>
    <t>LIFT CHARGES FOR B.W IN G.F  * (p-25 W 0092)</t>
  </si>
  <si>
    <t>Chamber Burnt Bricks  of size 23x11.4x7.5Cm (P-14 M-0006)</t>
  </si>
  <si>
    <t>LIFT CHARGES FOR B.W IN F.F  *  (p-25 W-0093)</t>
  </si>
  <si>
    <t>Stone dust p17  item (P-17 M-0123)</t>
  </si>
  <si>
    <t>LIFT CHARGES FOR B.W IN S.F  *</t>
  </si>
  <si>
    <t>6mmto 10mm HBG metal (P-16 M-0090 &amp;0091)</t>
  </si>
  <si>
    <t>LIFT CHARGES FOR CONCRETE IN G.F   (p-24 W-0090)</t>
  </si>
  <si>
    <t>Fly Ash Bricks  (P-14 M-0010)</t>
  </si>
  <si>
    <t>LIFT CHARGES FOR CONCRETE IN F.F  * (p-25 W-0091)</t>
  </si>
  <si>
    <t>Crushed Stone SAND FOR MORTAR (P-17 M-0125)</t>
  </si>
  <si>
    <t>LIFT CHARGES FOR CONCRETE IN S.F  *</t>
  </si>
  <si>
    <t>Crushed Stone SAND FOR FILLING  (P-17 M-0125)</t>
  </si>
  <si>
    <t>AE/JE</t>
  </si>
  <si>
    <t>AEE/SLM</t>
  </si>
  <si>
    <t>EE/SLM</t>
  </si>
  <si>
    <t>Load</t>
  </si>
  <si>
    <t>Clearing the existing septic tank such as sewage water and liquid using 6000 litres capacity vehicles and disposing the same away from the site including cleaning tank with water after disposal, hire and conveyanve charges for the vehicle, labours all tools and plants employed there of as directed by the departmental officers</t>
  </si>
  <si>
    <t>CERTIFIED THAT THE LEAD PARTICULARS FURNISHED ABOVE FOUND CORRECT UPTO THE BEST OF MY KNOWLEDGE</t>
  </si>
  <si>
    <t>Detailed Estimate</t>
  </si>
  <si>
    <t>Sl.no</t>
  </si>
  <si>
    <t>Description</t>
  </si>
  <si>
    <t>Unit</t>
  </si>
  <si>
    <t xml:space="preserve">Brick work in cm 1:5 using chamber burnt bricks  in Foundation and Basement including dewatering wherever necessary proper setting, curing etc., complete </t>
  </si>
  <si>
    <t>Providing cement concrete precast slab M20 using  40mm thick including moulding, precasting, finishing, fixing &amp; curing etc., complete.</t>
  </si>
  <si>
    <t>a) foundation &amp; basement</t>
  </si>
  <si>
    <t>Plastering the top of flooring in cm 1:4, 20mm thick including providing proper slopes, thread lining, curing and 150mm wide skirting alround with same cm etc., complete</t>
  </si>
  <si>
    <t>Sullage Drain inner</t>
  </si>
  <si>
    <t>Plastering with CM 1:4, 12mm thick finished with neat cement including providing band cornice, ceiling cornice, curing, scoffolding etc., complete</t>
  </si>
  <si>
    <t>Plastering with CM 1:5, 12mm thick finished with neat cement including providing band cornice, ceiling cornice, curing, scoffolding etc., complete</t>
  </si>
  <si>
    <t>Toilet</t>
  </si>
  <si>
    <t>Wiring with 1.5 sqmm PVC insulated single core multi strand fire retardant flexible copper cable with ISI mark confirming IS: 694:1990.</t>
  </si>
  <si>
    <t>a) Light point with ceiling rose</t>
  </si>
  <si>
    <t>Street light fitting</t>
  </si>
  <si>
    <t>Supplying and fixing of 110mm dia PVC SWR pipe for Rain water down  fall pipe with necessary gratings, shoes, bends, off sets, clamps, teak woods plugs, and of approved quality and including fixing C.I. gratings at the junction of parapet  and floor or roof slab  etc., including finishing   etc., complete complying  with relevant standard specifications.</t>
  </si>
  <si>
    <t>Terrace To Drain</t>
  </si>
  <si>
    <t>Supplying and fixing of Aluminium towel rails of 75cm long, including cost of screws, TW plugs and labour charges for fixing in position etc., complete in all respects and as directed by the departmental officers</t>
  </si>
  <si>
    <t>Passage</t>
  </si>
  <si>
    <t>Kg</t>
  </si>
  <si>
    <t>Supplying and fixing of 25watts LED Street light fitting etc., complete</t>
  </si>
  <si>
    <t xml:space="preserve">Plastering with CM 1:5, 12mm thick finished with neat cement including providing band cornice, ceiling cornice, curing, scoffolding etc., complete </t>
  </si>
  <si>
    <t>Supplying and fixing of Aluminium towel rails of 75cm long, including cost of screws,</t>
  </si>
  <si>
    <t>Sub total -II</t>
  </si>
  <si>
    <t>Provision for GST @ 18%</t>
  </si>
  <si>
    <t>SUB TOTAL -II</t>
  </si>
  <si>
    <t>Provision for Labour Welfare Fund @ 1%</t>
  </si>
  <si>
    <t>Provision for contigencies &amp; Petty supervision charges @ 2.5%</t>
  </si>
  <si>
    <t>Provision for Supervision Charges @ 7.5%</t>
  </si>
  <si>
    <t>GRAND TOTAL</t>
  </si>
  <si>
    <t>For Toilet</t>
  </si>
  <si>
    <t>Supplying and fixing of porcelain wash basin superior variety of size 22”x16” (550x400mm) including cost and fixing of CI brackets, pvc waste pipe required grating, cp tap, wheel valve/ Bob cork, pvc, connection, cp waste plug, with aluminium chain etc., complete in all respects (washbasin shall be got approved by the Executive Engineer before fixing)</t>
  </si>
  <si>
    <t xml:space="preserve">Supplying and fixing of PVC low level flushing tank with all internal fittings
(wall mounting type) White - 10 litre capacity </t>
  </si>
  <si>
    <t>For Existing toilet</t>
  </si>
  <si>
    <t>Septic tank</t>
  </si>
  <si>
    <t>Drain two sides</t>
  </si>
  <si>
    <t xml:space="preserve">Clearing the existing septic tank such as sewage water and liquid using 6000 litres capacity </t>
  </si>
  <si>
    <t>Existing Drain</t>
  </si>
  <si>
    <t>b) 160mm dia UPVC Non pressure pipe</t>
  </si>
  <si>
    <t>From Drain to Corporation Drain</t>
  </si>
  <si>
    <t>Provision for Labour wel fare fund @ 1%</t>
  </si>
  <si>
    <t>Provision for Supervision charges @ 7.5%</t>
  </si>
  <si>
    <t>For Water tank</t>
  </si>
  <si>
    <t>b) 160mm dia UPVC Non Pressure pipe</t>
  </si>
  <si>
    <t>EARTH WORK EXCAVATION  for open foundationEXCLUDING REFILLING</t>
  </si>
  <si>
    <t>RATE PER CUM EXCLUDING REFILLING</t>
  </si>
  <si>
    <t>EARTH WORK EXCAVATION FOR DRAINS</t>
  </si>
  <si>
    <t xml:space="preserve">up to 1.25m width </t>
  </si>
  <si>
    <t xml:space="preserve"> 1.5 times E.W</t>
  </si>
  <si>
    <t>M Sand</t>
  </si>
  <si>
    <t>2.1</t>
  </si>
  <si>
    <t>FILLING IN FOUNDATION AND</t>
  </si>
  <si>
    <t>BASEMENT  WITH  FILLING M Sand</t>
  </si>
  <si>
    <t>COST OF FILLINGM Sand</t>
  </si>
  <si>
    <t>LABOUR CHARGES FOR FILLING</t>
  </si>
  <si>
    <t>TOTAL FOR 1.0 CUM</t>
  </si>
  <si>
    <t>BASEMENT  WITH  FILLING GRAVEL</t>
  </si>
  <si>
    <t>COST OF FILLING GRAVEL</t>
  </si>
  <si>
    <t>SUPLLYING AND FILLING WITH 40MM HBSJ</t>
  </si>
  <si>
    <t>COST OF 40mm HBSJ</t>
  </si>
  <si>
    <t>SUPLLYING AND FILLING WITH 20MM HBSJ</t>
  </si>
  <si>
    <t>COST OF 20mm HBSJ</t>
  </si>
  <si>
    <t>3.1</t>
  </si>
  <si>
    <t>CEMENT CONCRETE(1:5:10) USING</t>
  </si>
  <si>
    <t>40mm HBSTONE METEL</t>
  </si>
  <si>
    <t xml:space="preserve">  H.B.STONEJELLY 40mm</t>
  </si>
  <si>
    <t>NO.</t>
  </si>
  <si>
    <t>MASON II</t>
  </si>
  <si>
    <t>MAZDOOR I</t>
  </si>
  <si>
    <t>MAZDOOR II</t>
  </si>
  <si>
    <t>RATE PER CUM</t>
  </si>
  <si>
    <t>=</t>
  </si>
  <si>
    <t>3.3</t>
  </si>
  <si>
    <t>CEMENT CONCRETE(1:8:16) USING</t>
  </si>
  <si>
    <t>20mm brick jelly</t>
  </si>
  <si>
    <t xml:space="preserve"> 20mmbrick jelly</t>
  </si>
  <si>
    <t>Standardised concrete Mix M20 Grade Concrete</t>
  </si>
  <si>
    <t>cum</t>
  </si>
  <si>
    <t>20mm HBG Machine crushed stone jelly    (7730 Kg)</t>
  </si>
  <si>
    <t>10-12mm HBG Machine crushed stone jelly    (5156 Kg)</t>
  </si>
  <si>
    <t>M Sand    (7670 Kg)</t>
  </si>
  <si>
    <t>Cement</t>
  </si>
  <si>
    <t>Plasticiser /Super plasticiser @ .60% of cement (P57 item NO.198</t>
  </si>
  <si>
    <t>Mason II</t>
  </si>
  <si>
    <t>Maz I</t>
  </si>
  <si>
    <t>Maz II</t>
  </si>
  <si>
    <t>Total for 10 cum</t>
  </si>
  <si>
    <t>for 1 cum</t>
  </si>
  <si>
    <t>Vibrating charges p-28 /103</t>
  </si>
  <si>
    <t>Sub Total</t>
  </si>
  <si>
    <t>Add for water charges &amp; other sundries (0.5 % of sub total</t>
  </si>
  <si>
    <t>Foundation &amp; Basement</t>
  </si>
  <si>
    <t>G.F</t>
  </si>
  <si>
    <t>43.</t>
  </si>
  <si>
    <t>a.</t>
  </si>
  <si>
    <t>SUPPLYING AND FABRICATING AND</t>
  </si>
  <si>
    <t>PLACING R.T.S RODS/MS RODS upto 16mm dia(without cement  slurry)</t>
  </si>
  <si>
    <t>QUTL</t>
  </si>
  <si>
    <t>R.T.S RODS/M.S.RODS UPTO 16MM DIA</t>
  </si>
  <si>
    <t>BINDING WIRE</t>
  </si>
  <si>
    <t>NO</t>
  </si>
  <si>
    <t>FITTER I</t>
  </si>
  <si>
    <t>TOTTAL FOR 1 QTL</t>
  </si>
  <si>
    <t>RATE PER M.T</t>
  </si>
  <si>
    <t xml:space="preserve">B.W IN C.M(1:5) using chamber burnt  bricks </t>
  </si>
  <si>
    <t>Bricks of size 23x11.4x7.5 cm</t>
  </si>
  <si>
    <t>NOS.</t>
  </si>
  <si>
    <t xml:space="preserve"> 1000NO.</t>
  </si>
  <si>
    <t>MASON I</t>
  </si>
  <si>
    <t xml:space="preserve">B.W IN C.M(1:6) using chamber burnt </t>
  </si>
  <si>
    <t xml:space="preserve"> P.C.C,R.C.C SLAB OF40mm THICK using standardised concrete mix of M20 grade</t>
  </si>
  <si>
    <t xml:space="preserve">standardised concrete mix M20 </t>
  </si>
  <si>
    <t>TOTAL FOR 0.743 SQM</t>
  </si>
  <si>
    <t>RATE PER SQM (Foundation and basement)</t>
  </si>
  <si>
    <t>FINISHING THE TOP OF FLOORING</t>
  </si>
  <si>
    <t>WITH C.M(1:4)20mm THICK</t>
  </si>
  <si>
    <t>MAZDOOR  I</t>
  </si>
  <si>
    <t>TOTAL FOR 10 SQM</t>
  </si>
  <si>
    <t>RATE PER SQM</t>
  </si>
  <si>
    <t>31.</t>
  </si>
  <si>
    <t>WEATHERING COURSE WITH BRICK</t>
  </si>
  <si>
    <t>JELLY LIME IN RATIO 32:121/2</t>
  </si>
  <si>
    <t>BY VOLUMN WELL WATERING</t>
  </si>
  <si>
    <t>CONSOLIDATED WITH WOODEN</t>
  </si>
  <si>
    <t>BEATERS TO REQUIRED SLOP</t>
  </si>
  <si>
    <t>BROKEN BRICKJELLY2OmmGAUGE</t>
  </si>
  <si>
    <t>COST OF LIME STONE</t>
  </si>
  <si>
    <t>**</t>
  </si>
  <si>
    <t>POINTING WITH C.M.(1:3)FOR</t>
  </si>
  <si>
    <t>PRESSED TILES</t>
  </si>
  <si>
    <t>CEMENT MORTER(1:3)</t>
  </si>
  <si>
    <t>FINISHING TOP OF ROOF WITH</t>
  </si>
  <si>
    <t>ONE  COURSE OF PRESSED TILES</t>
  </si>
  <si>
    <t>OVER A BED OF C.M(1:3),</t>
  </si>
  <si>
    <t>12mmTHICK MIXED WITH WATER PROOF COMPOUND</t>
  </si>
  <si>
    <t>AT 2% BY WEIGHT OF CEMENT</t>
  </si>
  <si>
    <t>NOS</t>
  </si>
  <si>
    <t>PRESSED TILES 23X23X2cm P-15</t>
  </si>
  <si>
    <t>1000 Nos</t>
  </si>
  <si>
    <t>C.M(1:3)</t>
  </si>
  <si>
    <t>SQM</t>
  </si>
  <si>
    <t>POINTING WITH C.M(1:3)</t>
  </si>
  <si>
    <t>WPC</t>
  </si>
  <si>
    <t>33.</t>
  </si>
  <si>
    <t>PLASTERING C.M(1:5) 12mmTHICK</t>
  </si>
  <si>
    <t>34.</t>
  </si>
  <si>
    <t>PLASTERING C.M(1:4) 12mmTHICK</t>
  </si>
  <si>
    <t>35.</t>
  </si>
  <si>
    <t>PLASTERING C.M(1:3) 10mmTHICK</t>
  </si>
  <si>
    <t>36.</t>
  </si>
  <si>
    <t>Providing Band with C.M 1:5, 12mm thick</t>
  </si>
  <si>
    <t>and 75mmwide in all floors including</t>
  </si>
  <si>
    <t>finishing with neat cement scaffolding</t>
  </si>
  <si>
    <t>curing etc complete.</t>
  </si>
  <si>
    <t>Cement mortar1:5</t>
  </si>
  <si>
    <t>No.</t>
  </si>
  <si>
    <t>Masn Ist</t>
  </si>
  <si>
    <t>Mazdoor Ist</t>
  </si>
  <si>
    <t>Sundries</t>
  </si>
  <si>
    <t>Total for 6.77Rmt</t>
  </si>
  <si>
    <t>b.</t>
  </si>
  <si>
    <t xml:space="preserve"> 75mm Thick Band</t>
  </si>
  <si>
    <t>WHITE WASHING THREE COAT</t>
  </si>
  <si>
    <t>SLACKED SHELL LIME</t>
  </si>
  <si>
    <t>SUNDRIES FOR BRUSH,BLUE,GUM ETC</t>
  </si>
  <si>
    <t>TOTAL FOR 100 SQM</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</si>
  <si>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</si>
  <si>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</si>
  <si>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</si>
  <si>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</si>
  <si>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</si>
  <si>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</si>
  <si>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</si>
  <si>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</si>
  <si>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</si>
  <si>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</si>
  <si>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c.</t>
  </si>
  <si>
    <t xml:space="preserve"> 20MM DIA PVC PIPE ABOVE G.L:-</t>
  </si>
  <si>
    <t xml:space="preserve">COST OF 20MM DIA PVC PIPE </t>
  </si>
  <si>
    <t>ADD 70% FOR PVC/GI SPECIALS</t>
  </si>
  <si>
    <t>LABOUR FOR LAYING &amp; FIXING</t>
  </si>
  <si>
    <t>TOTAL FOR 1 RMT</t>
  </si>
  <si>
    <t xml:space="preserve"> 25MM DIA PVC PIPE ABOVE G.L:-</t>
  </si>
  <si>
    <t xml:space="preserve">COST OF 25MM DIA PVC PIPE </t>
  </si>
  <si>
    <t>ADD 40% FOR PVC/GI SPECIALS</t>
  </si>
  <si>
    <t xml:space="preserve"> 32MM DIA PVC PIPE ABOVE G.L:-</t>
  </si>
  <si>
    <t xml:space="preserve">COST OF 32MM DIA PVC PIPE </t>
  </si>
  <si>
    <t>ADD 20% FOR PVC/GI SPECIALS</t>
  </si>
  <si>
    <t>JOINTING P.V.C PIPE AND SPECIALS</t>
  </si>
  <si>
    <t>ABOVE G.L</t>
  </si>
  <si>
    <t>c</t>
  </si>
  <si>
    <t xml:space="preserve"> 20mm Dia</t>
  </si>
  <si>
    <t>RMT</t>
  </si>
  <si>
    <t>LAYING JOINTING INCLUDING</t>
  </si>
  <si>
    <t>ALIGNING</t>
  </si>
  <si>
    <t>CUTTING CHARGES</t>
  </si>
  <si>
    <t>THREADING CHARGES</t>
  </si>
  <si>
    <t>STONE CUTTER II</t>
  </si>
  <si>
    <t>MASAN I</t>
  </si>
  <si>
    <t xml:space="preserve">COST OF CLAMPS PLUGS </t>
  </si>
  <si>
    <t>JOINTING MATERIALS ETC</t>
  </si>
  <si>
    <t>TOTAL FOR 30 M</t>
  </si>
  <si>
    <t>RATE PER RMT</t>
  </si>
  <si>
    <t xml:space="preserve"> 25mm</t>
  </si>
  <si>
    <t>32mm</t>
  </si>
  <si>
    <t>60.</t>
  </si>
  <si>
    <t xml:space="preserve">SUPPLY AND FIXING OF P.V.C. </t>
  </si>
  <si>
    <t>NAHANI TRAP 75mm DIA</t>
  </si>
  <si>
    <t xml:space="preserve"> PVC NAHANI TRAP (4WAY/2WAY)</t>
  </si>
  <si>
    <t>SUNDRIES FOR B.J.C,PLASTERING ETC</t>
  </si>
  <si>
    <t>TOTAL FOR ONE NUMBER</t>
  </si>
  <si>
    <t>18.1.a.</t>
  </si>
  <si>
    <t>Form work for Plinth beam, Grade beam, Raft beam</t>
  </si>
  <si>
    <t>Form work for Roof and lintels using M.S sheet</t>
  </si>
  <si>
    <t>Form work for Small quantity and column using M.S. sheet</t>
  </si>
  <si>
    <t>Providing White/Color ceramic floor tiles (Anti-skid)of</t>
  </si>
  <si>
    <t>any size 0f 6mm T.K including pointing etc.,</t>
  </si>
  <si>
    <t>as directed by the Dept.Officers.</t>
  </si>
  <si>
    <t>COST OF CERAMIC FLOOR TILES</t>
  </si>
  <si>
    <t>LABOUR FOR LAYING &amp; POINTING</t>
  </si>
  <si>
    <t>Grout ( qtn)</t>
  </si>
  <si>
    <t>Suppling and laying White/Plain colour</t>
  </si>
  <si>
    <t xml:space="preserve">Glazed tiles in C.M(1:2)  </t>
  </si>
  <si>
    <t>COST OF GLAZED  TILES</t>
  </si>
  <si>
    <t>Grout</t>
  </si>
  <si>
    <t>C.M(1:2)</t>
  </si>
  <si>
    <t>Mazdoor-I</t>
  </si>
  <si>
    <t>TOTAL FOR 1.860 SQM</t>
  </si>
  <si>
    <t>38.1.</t>
  </si>
  <si>
    <t>CEMENT PAINTING TWO COATS</t>
  </si>
  <si>
    <t>OVER THE PRIMER COAT OF</t>
  </si>
  <si>
    <t>APPROVED CEMENT PAINT FOR NEW</t>
  </si>
  <si>
    <t>PLASTERED SURFACES</t>
  </si>
  <si>
    <t>Primer coat using white cement</t>
  </si>
  <si>
    <t>PAINTER I</t>
  </si>
  <si>
    <t>40.</t>
  </si>
  <si>
    <t>PAINTING TWO COATS OVER NEW             (as per CER-112/2007-08)</t>
  </si>
  <si>
    <t xml:space="preserve">PLASTERED SURFACE WITH </t>
  </si>
  <si>
    <t>Plastic Emulsion PAINT</t>
  </si>
  <si>
    <t>LIT</t>
  </si>
  <si>
    <t>Plastic Emulsion PAINT (P-50  M-0420) First qty</t>
  </si>
  <si>
    <t>Primer    (P-50  M-0419)</t>
  </si>
  <si>
    <t xml:space="preserve">PAINTER I </t>
  </si>
  <si>
    <t>SUNDRIES FOR BRUSHES,ETC</t>
  </si>
  <si>
    <t>PAINTING TWO COATS OVER NEW           (as per PWD Standard Data)</t>
  </si>
  <si>
    <t>OBD</t>
  </si>
  <si>
    <t>OBD (P-50 M-0417)</t>
  </si>
  <si>
    <t>SUPPLY AND FIXING OF E.W.C.   18" SIZE (WHITE)</t>
  </si>
  <si>
    <t>WITH DOUBLE FLAPPED PLASTIC SEAT COVER</t>
  </si>
  <si>
    <t>LOW LEVEL FLUSHING CISTERN 10 LIT.</t>
  </si>
  <si>
    <t>SET</t>
  </si>
  <si>
    <t>EUROPEAN WATER CLOSET WITH "P" OR "S" TRAP WITH DOUBLE FLAPPED SEAT AND SEAT COVER WITH BRASS HINGES AND 10LIT CAPACITY PVC L;OW LEVEL FLUSHING TANK WITH ALL INTERNAL FITTINGS</t>
  </si>
  <si>
    <t>LABOUR FOR FIXING OF EWC</t>
  </si>
  <si>
    <t>PLUMBER I</t>
  </si>
  <si>
    <t>LABOUR FOR FIXING OF FLUSHING TANK</t>
  </si>
  <si>
    <t>Deduct rate for "P" &amp; "S" trap</t>
  </si>
  <si>
    <t xml:space="preserve">Add rate for PVC SWR "P" &amp; "S" trap </t>
  </si>
  <si>
    <t>15mm dia half turn CP tap</t>
  </si>
  <si>
    <t>Sub-Data</t>
  </si>
  <si>
    <t>Labour charge</t>
  </si>
  <si>
    <t>Fitter I class</t>
  </si>
  <si>
    <t xml:space="preserve">Nos </t>
  </si>
  <si>
    <t>Mazdoor I</t>
  </si>
  <si>
    <t>gram</t>
  </si>
  <si>
    <t>Shellac p-49/168</t>
  </si>
  <si>
    <t>100 gms</t>
  </si>
  <si>
    <t>Thread ball p-49/173</t>
  </si>
  <si>
    <t>Total/1 No</t>
  </si>
  <si>
    <t>Main Data</t>
  </si>
  <si>
    <t>Long body</t>
  </si>
  <si>
    <t>short body</t>
  </si>
  <si>
    <t>Cost of Tap</t>
  </si>
  <si>
    <t>Labour</t>
  </si>
  <si>
    <t>58.1(a)</t>
  </si>
  <si>
    <t>SUPPLY AND FIXING P.V.C.SOIL</t>
  </si>
  <si>
    <t>PIPESPECIALS OF FOLLOWING DIA:-</t>
  </si>
  <si>
    <t>A.</t>
  </si>
  <si>
    <t>SUPPLY AND FIXING OF PVC soil PIPE</t>
  </si>
  <si>
    <t xml:space="preserve">110MM DIA OF PVC SWR PIPE INCLUDING </t>
  </si>
  <si>
    <t>PACKING THE JOINTS WITH RUBBER</t>
  </si>
  <si>
    <t>LUBRICANT AND FIXING IN TO</t>
  </si>
  <si>
    <t>WALL WITH WOODEN PLUGS</t>
  </si>
  <si>
    <t>SCREWSHOLDING CLAMPSETC</t>
  </si>
  <si>
    <t>COMPLETE  type 'B'.</t>
  </si>
  <si>
    <t>P.V.C. PIPE 110mm DIA</t>
  </si>
  <si>
    <t>P.V.C BEND WITH DOOR 110MM</t>
  </si>
  <si>
    <t>EACH</t>
  </si>
  <si>
    <t>P.V.C COWL 110MM</t>
  </si>
  <si>
    <t>P.V.C DOOR TEE 110MM p-61 D-c</t>
  </si>
  <si>
    <t>COST OF RUBBER</t>
  </si>
  <si>
    <t>LUBRICANTT.W.PLUGS AND</t>
  </si>
  <si>
    <t>C.I.CLAMPS ETC</t>
  </si>
  <si>
    <t>SUNDERS</t>
  </si>
  <si>
    <t>TOTAL FOR 3 RMT</t>
  </si>
  <si>
    <t>58.1(b)</t>
  </si>
  <si>
    <t>B.</t>
  </si>
  <si>
    <t>SUPPLY AND FIXING OF PVC PIPE</t>
  </si>
  <si>
    <t xml:space="preserve">75MM DIA OF PVC SWR PIPE INCLUDING </t>
  </si>
  <si>
    <t>LUBERICANT AND FIXING IN TO</t>
  </si>
  <si>
    <t>WALL WITH WOODEN PLUGES</t>
  </si>
  <si>
    <t>P.V.C. PIPE 75mm DIA</t>
  </si>
  <si>
    <t>P.V.C BEND WITH DOOR</t>
  </si>
  <si>
    <t>P.V.C COWL</t>
  </si>
  <si>
    <t>P.V.C DOOR TEE</t>
  </si>
  <si>
    <t>UPVC instead of Stone ware Pipe</t>
  </si>
  <si>
    <t>SUPPLYING AND  LAYING AND</t>
  </si>
  <si>
    <t>JOINTING SN8 UPVC PIPE AND SPECIALS</t>
  </si>
  <si>
    <t>BELOW G.L</t>
  </si>
  <si>
    <t>A</t>
  </si>
  <si>
    <t>110mm DIA  UPVC PIPE BELOW G.L</t>
  </si>
  <si>
    <t>E.W EXCLUDING REFILLING</t>
  </si>
  <si>
    <t>REFILLING CHARGE</t>
  </si>
  <si>
    <t>Cost of UPVC SN8 Pipe (TWAD SR 2022-23 P-23 1.2 1)</t>
  </si>
  <si>
    <t>CONVEYING,LOWERING  ANDLAYING</t>
  </si>
  <si>
    <t>TO PROPER GRADEAND</t>
  </si>
  <si>
    <t>ALIGNMENT,JOINTING</t>
  </si>
  <si>
    <t>ETC BUT EXCLUDING  COST OF</t>
  </si>
  <si>
    <t>JOINTING MATERIALS. (TWAD SR 22-23,p-268 11-b)</t>
  </si>
  <si>
    <t>CUTTING CHARGES ( P-27 W-0139)</t>
  </si>
  <si>
    <t>COST OF JOINTING  MATERIALS</t>
  </si>
  <si>
    <t>TOTAL FOR 30M</t>
  </si>
  <si>
    <t>160mm DIA  UPVC PIPE BELOW G.L</t>
  </si>
  <si>
    <t>Wiring with 1.5 sqmm PVC insulated single core multi strand fire retardant flexible copper cable with ISI mark confirming IS: 694:1990.a) Light point with ceiling rose</t>
  </si>
  <si>
    <t>WIRING IN CONCEALED PVC PIPE</t>
  </si>
  <si>
    <t>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</si>
  <si>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t>
  </si>
  <si>
    <t>1.5 sqmm copper PVC insulated unsheathed single core cable (P-133  M-1564)</t>
  </si>
  <si>
    <t xml:space="preserve"> Rmt</t>
  </si>
  <si>
    <t>PVC rigid conduit pipe 19 mm / 20mm heavy duty with ISI mark (P-136  M-1647)</t>
  </si>
  <si>
    <t>1 Rmt</t>
  </si>
  <si>
    <t>19 mm PVC rigid bends - (P-137  M-1653)</t>
  </si>
  <si>
    <t>19 mm PVC rigid tees ((P-137  M-1665), 16.05/12=1.34)</t>
  </si>
  <si>
    <t>MS joint box 150 x 100 x 75 mm (P-134  M-1602)</t>
  </si>
  <si>
    <t>Hylem sheet 3 mm thick with lamination (P-138  M-1681)</t>
  </si>
  <si>
    <t>5 amps flush type switch (P-125  M-1361)( 194.5/12=16.21)</t>
  </si>
  <si>
    <t>Ceiling rose(P-123  M-1321)</t>
  </si>
  <si>
    <t>19 mm PVC junction box  (P-137  M-1676)( 43.25/12=3.6)</t>
  </si>
  <si>
    <t>Bag</t>
  </si>
  <si>
    <t>MS box  150 x 100 x 75 mm p-125 vi-b pat -f</t>
  </si>
  <si>
    <t>3 mm thick laminated Hylem sheet p-128 it-7a part-I</t>
  </si>
  <si>
    <t>1.5 sqmm copper PVC insulated unsheathed single core cable (P-123 it-2/b)</t>
  </si>
  <si>
    <t>90 Rmt</t>
  </si>
  <si>
    <t>Labour charges</t>
  </si>
  <si>
    <t xml:space="preserve">Sundries </t>
  </si>
  <si>
    <t>Total for 10 Points</t>
  </si>
  <si>
    <t>Rate for 1 Point</t>
  </si>
  <si>
    <t>Labour Charges for wirnig in PVC pipe concealed</t>
  </si>
  <si>
    <t>Sub - data</t>
  </si>
  <si>
    <t xml:space="preserve"> Electrical Maistry ( P-11 L-0058)</t>
  </si>
  <si>
    <t>Wiremen Grade  - I ( P-09 L-0013)</t>
  </si>
  <si>
    <t>Wiremen Grade  - II ( P-11 L-0054)</t>
  </si>
  <si>
    <t>Electrical HELPER ( P-11 L-0097)</t>
  </si>
  <si>
    <t>For Concreting work</t>
  </si>
  <si>
    <t>Mason IInd class ( P-11 L-0071)</t>
  </si>
  <si>
    <t>DATA  - 2</t>
  </si>
  <si>
    <t>Light point with bakelite batern type holder for flats/ houses</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</si>
  <si>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</si>
  <si>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 xml:space="preserve">Total for Data 1 excluding sundries </t>
  </si>
  <si>
    <t>Deduct cost of ceiling rose 10 Nos</t>
  </si>
  <si>
    <t>Add cost of Bakelite battern type holders 10 Nos @ Rs 16.65 / Each ( P-123 M-1319)</t>
  </si>
  <si>
    <t>Total for 10 points</t>
  </si>
  <si>
    <t>Rate for 1 points</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</si>
  <si>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</si>
  <si>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</si>
  <si>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</si>
  <si>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Add 180 mt 2.5 Sqmm copper PVC insulated unsheathed S.C. cable ( P-133 M-1565)</t>
  </si>
  <si>
    <t>Deduct 1.5 Sqmm copper PVC insulated unsheathed S.C. cable</t>
  </si>
  <si>
    <t>Total for 90 metres</t>
  </si>
  <si>
    <t>Rate for 1 Rmt</t>
  </si>
  <si>
    <t>SUPPLY AND FIXING OF</t>
  </si>
  <si>
    <t>110mmDIA P.V.C RAIN WATER</t>
  </si>
  <si>
    <t>DOWN FALL PIPE    Type- A  SWR pipe</t>
  </si>
  <si>
    <t xml:space="preserve"> 110mmDIA P.V.C PIPE</t>
  </si>
  <si>
    <t xml:space="preserve"> 110mmDIA P.V.C PLAIN BEND</t>
  </si>
  <si>
    <t xml:space="preserve"> 110mmDIA P.V.C SHOE</t>
  </si>
  <si>
    <t>SPECIAL CLAMP</t>
  </si>
  <si>
    <t>C.I. GRATING 100mm DIA</t>
  </si>
  <si>
    <t>COST OF PLUG SCREWS , RUBBER</t>
  </si>
  <si>
    <t>LUBRICANT ETC</t>
  </si>
  <si>
    <t>47.</t>
  </si>
  <si>
    <t>SUPPLY AND FIXING ALUMINUM TOWEL RAIL OF</t>
  </si>
  <si>
    <t>70CM LONG INCLUDING COST OF SCREW TW</t>
  </si>
  <si>
    <t>PLUGS AND LABOURS CHARGES FOR FIXING IN</t>
  </si>
  <si>
    <t>POSITION ETC COMPLETE IN ALL RESPECT AND</t>
  </si>
  <si>
    <t>AS DIRECTED BY THE DEPT OFFICERS.</t>
  </si>
  <si>
    <t>no</t>
  </si>
  <si>
    <t>Alu.Towel rail 75Cm long</t>
  </si>
  <si>
    <t>Alu. Bolt With screws</t>
  </si>
  <si>
    <t>Labour for fixing and cost of</t>
  </si>
  <si>
    <t>T.W.Pluges</t>
  </si>
  <si>
    <t>Total for 1 Rmt</t>
  </si>
  <si>
    <t>Solid panel PVC door with frame (Rajeshree) (P-48 M-0391)</t>
  </si>
  <si>
    <t>STEEL GRILLS FOR WINDOWS &amp; VENTILATER</t>
  </si>
  <si>
    <t>WITH SUITABLE LEDGES including piming coat</t>
  </si>
  <si>
    <t>RATE AS PER  PWD LR For Window  p 38/ it 82</t>
  </si>
  <si>
    <t>PAINTING TWO COATS OVER NEW</t>
  </si>
  <si>
    <t>IRON WORKS WITH IIND CLASS</t>
  </si>
  <si>
    <t>SYNTHETIC ENAMEL PAINT</t>
  </si>
  <si>
    <t>READY MIXED IIND CLASS PAINT</t>
  </si>
  <si>
    <t>SUPPLYING AND FIXING</t>
  </si>
  <si>
    <t>WASHBASIN 22"X16" INCLUDING</t>
  </si>
  <si>
    <t>COST OF ALL MATERIALS AND</t>
  </si>
  <si>
    <t>FIXING CHARGES</t>
  </si>
  <si>
    <t>Wash Hand Basin of size 550 x 400 mm with all accessories such as CI brackets, 32mm dia CP waste coupling, Rubber pug and chain, 32mm dia B class GI waste pipe, 15mm dia brass nipples. 15mm CP pillar tap etc.,(P-55 M-0544)</t>
  </si>
  <si>
    <t>deduct rate for 15mm dia GM wheel valve p -48 /157(v)</t>
  </si>
  <si>
    <t xml:space="preserve"> Angle Valve</t>
  </si>
  <si>
    <t>SUNDRIES FOR PLUGSCREW,PAINT</t>
  </si>
  <si>
    <t>PROVIDING ANTI-TERMITE TREATMENT Say 34</t>
  </si>
  <si>
    <t>Supply and fixing of Mirror of size500x400mm size (P-56 M-0567)</t>
  </si>
  <si>
    <t>each</t>
  </si>
  <si>
    <t>51.</t>
  </si>
  <si>
    <t xml:space="preserve">PVC WATER TANK OF 700 LITRE CAPACITY </t>
  </si>
  <si>
    <t>500 Lit = 10.05 * 500</t>
  </si>
  <si>
    <t>WATER TIGHT BULK HEAD FITTING suitable for 12W LED bulb</t>
  </si>
  <si>
    <t>Supplying and fixing of water tight bulk head fittings with guard suitable for 60 / 100 watts including necessary connections, cost of materials, etc., All complete.</t>
  </si>
  <si>
    <t>Bulk head fittings ( P-123 M-1320)</t>
  </si>
  <si>
    <t>Total For 1 No</t>
  </si>
  <si>
    <t>Supply and  Fixing of 25 W  LED street light fitting</t>
  </si>
  <si>
    <t xml:space="preserve">Charges for fixing 25 W LED lamp street light fittings ( all types) in the existing street pole/wall with  required GI pipe 'B' class and accessories </t>
  </si>
  <si>
    <t>25 mm dia GI 'B' class pipe p-46 it-118 -v</t>
  </si>
  <si>
    <t>pair</t>
  </si>
  <si>
    <t>Back lamp with bolts &amp; nuts</t>
  </si>
  <si>
    <t>2.5 Sqmm PVC insulated unsheathed copper cable</t>
  </si>
  <si>
    <t>Labour charges for fixing the street light fitting with the required accessories in the E.B pole including connection etc., complete.</t>
  </si>
  <si>
    <t>Sundries for painting the GI pipes, MS clamps, screws, etc., complete in all respects.</t>
  </si>
  <si>
    <t>Rate for  Each</t>
  </si>
  <si>
    <t>Labour charges for 3 Nos</t>
  </si>
  <si>
    <t>Electrician Maistry</t>
  </si>
  <si>
    <t>Wiremen Grade I</t>
  </si>
  <si>
    <t>Wiremen Grade II</t>
  </si>
  <si>
    <t>Helper</t>
  </si>
  <si>
    <t>Total for 3 Nos</t>
  </si>
  <si>
    <t>Rate for 1 No</t>
  </si>
  <si>
    <t xml:space="preserve">DATA   </t>
  </si>
  <si>
    <t>25 W LED Street light Fittings</t>
  </si>
  <si>
    <t>25 W LED Street light Fittings lower end (p-122 M-1295)</t>
  </si>
  <si>
    <t>Rate for Each</t>
  </si>
  <si>
    <t>Supplying and fixing of PVC low level flushing tank with all internal fittings (wall mounting type) White - 10 litre capacity SR 2023-24 Pg.54 (M-0536)</t>
  </si>
  <si>
    <t>NAME OF WORK : PROVIDING SPECIAL REPAIR WORKS TO AMMAPET POLICE STATION AT AMMAPET IN SALEM CITY</t>
  </si>
  <si>
    <t>Supplying, laying and jointing the following dia UPVC Non Pressure of SN8 SDR 34 as per IS 15328 / 2003 superior variety etc.,</t>
  </si>
  <si>
    <t>Providing cement concrete precast slab M20 using  40mm thick including moulding, precasting, finishing, fixing &amp; curing etc., complete
a) In Foundation and Basement</t>
  </si>
  <si>
    <t xml:space="preserve">Supplying, laying and jointing the following dia UPVC Non Pressure of SN8 SDR 34 as per IS 15328 / 2003 superior variety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</si>
</sst>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numFmt numFmtId="165" formatCode="0.000"/>
  </numFmts>
  <fonts count="8" x14ac:knownFonts="1">
    <font>
      <sz val="11"/>
      <color theme="1"/>
      <name val="Calibri"/>
      <family val="2"/>
      <scheme val="minor"/>
    </font>
    <font>
      <sz val="12"/>
      <color theme="1"/>
      <name val="Times New Roman"/>
      <family val="1"/>
    </font>
    <font>
      <b/>
      <sz val="12"/>
      <color theme="1"/>
      <name val="Times New Roman"/>
      <family val="1"/>
    </font>
    <font>
      <sz val="10"/>
      <name val="Arial"/>
      <family val="2"/>
    </font>
    <font>
      <sz val="11"/>
      <color theme="1"/>
      <name val="Calibri"/>
      <family val="2"/>
      <scheme val="minor"/>
    </font>
    <font>
      <sz val="12"/>
      <color indexed="8"/>
      <name val="Times New Roman"/>
      <family val="1"/>
    </font>
    <font>
      <sz val="12"/>
      <name val="Times New Roman"/>
      <family val="1"/>
    </font>
    <font>
      <b/>
      <sz val="12"/>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xf numFmtId="0" fontId="4" fillId="0" borderId="0"/>
    <xf numFmtId="0" fontId="3" fillId="0" borderId="0"/>
  </cellStyleXfs>
  <cellXfs count="51">
    <xf numFmtId="0" fontId="0" fillId="0" borderId="0" xfId="0"/>
    <xf numFmtId="0" fontId="1" fillId="0" borderId="0" xfId="0" applyFont="1"/>
    <xf numFmtId="2" fontId="1" fillId="0" borderId="0" xfId="0" applyNumberFormat="1" applyFont="1"/>
    <xf numFmtId="2" fontId="1" fillId="0" borderId="0" xfId="0" applyNumberFormat="1" applyFont="1" applyAlignment="1">
      <alignment wrapText="1"/>
    </xf>
    <xf numFmtId="2" fontId="0" fillId="0" borderId="0" xfId="0" applyNumberFormat="1"/>
    <xf numFmtId="2" fontId="0" fillId="0" borderId="0" xfId="0" applyNumberFormat="1" applyAlignment="1">
      <alignment horizontal="center"/>
    </xf>
    <xf numFmtId="0" fontId="1" fillId="0" borderId="0" xfId="2" applyFont="1" applyBorder="1" applyAlignment="1">
      <alignment horizontal="left" vertical="center"/>
    </xf>
    <xf numFmtId="0" fontId="1" fillId="0" borderId="1" xfId="2" applyFont="1" applyBorder="1" applyAlignment="1">
      <alignment horizontal="center" vertical="center" wrapText="1"/>
    </xf>
    <xf numFmtId="0" fontId="1" fillId="0" borderId="1" xfId="2" applyFont="1" applyBorder="1" applyAlignment="1">
      <alignment horizontal="center" vertical="center"/>
    </xf>
    <xf numFmtId="2" fontId="1" fillId="0" borderId="1" xfId="2" applyNumberFormat="1" applyFont="1" applyBorder="1" applyAlignment="1">
      <alignment horizontal="center" vertical="center"/>
    </xf>
    <xf numFmtId="165" fontId="1" fillId="0" borderId="1" xfId="2" applyNumberFormat="1" applyFont="1" applyBorder="1" applyAlignment="1">
      <alignment horizontal="center" vertical="center"/>
    </xf>
    <xf numFmtId="0" fontId="1" fillId="0" borderId="0" xfId="2" applyFont="1" applyBorder="1" applyAlignment="1">
      <alignment horizontal="center" vertical="center"/>
    </xf>
    <xf numFmtId="0" fontId="1" fillId="0" borderId="0" xfId="2" applyFont="1" applyBorder="1" applyAlignment="1">
      <alignment horizontal="center" vertical="center" wrapText="1"/>
    </xf>
    <xf numFmtId="0" fontId="1" fillId="0" borderId="1" xfId="2" applyFont="1" applyBorder="1" applyAlignment="1">
      <alignment vertical="center" wrapText="1"/>
    </xf>
    <xf numFmtId="2" fontId="1" fillId="0" borderId="0" xfId="2" applyNumberFormat="1" applyFont="1" applyBorder="1" applyAlignment="1">
      <alignment horizontal="left" vertical="center"/>
    </xf>
    <xf numFmtId="2" fontId="1" fillId="0" borderId="1" xfId="0" applyNumberFormat="1" applyFont="1" applyBorder="1" applyAlignment="1">
      <alignment horizontal="center" vertical="center"/>
    </xf>
    <xf numFmtId="0" fontId="1" fillId="0" borderId="1" xfId="2" applyFont="1" applyBorder="1" applyAlignment="1">
      <alignment horizontal="left" vertical="top"/>
    </xf>
    <xf numFmtId="0" fontId="1" fillId="0" borderId="1" xfId="2" applyFont="1" applyBorder="1" applyAlignment="1">
      <alignment horizontal="left" vertical="center"/>
    </xf>
    <xf numFmtId="0" fontId="1" fillId="0" borderId="0" xfId="2" applyFont="1" applyBorder="1" applyAlignment="1">
      <alignment horizontal="left" vertical="center" wrapText="1"/>
    </xf>
    <xf numFmtId="0" fontId="1" fillId="0" borderId="0" xfId="2" applyFont="1" applyBorder="1" applyAlignment="1">
      <alignment vertical="center" wrapText="1"/>
    </xf>
    <xf numFmtId="0" fontId="1" fillId="0" borderId="2" xfId="2" applyFont="1" applyBorder="1" applyAlignment="1">
      <alignment vertical="center" wrapText="1"/>
    </xf>
    <xf numFmtId="0" fontId="1" fillId="0" borderId="1" xfId="2" applyFont="1" applyBorder="1" applyAlignment="1">
      <alignment horizontal="left" vertical="center" wrapText="1"/>
    </xf>
    <xf numFmtId="2" fontId="1" fillId="0" borderId="1" xfId="2" applyNumberFormat="1" applyFont="1" applyBorder="1" applyAlignment="1">
      <alignment horizontal="center" vertical="center" wrapText="1"/>
    </xf>
    <xf numFmtId="0" fontId="5" fillId="0" borderId="1" xfId="0" applyNumberFormat="1" applyFont="1" applyBorder="1" applyAlignment="1">
      <alignment horizontal="center" vertical="center"/>
    </xf>
    <xf numFmtId="0" fontId="5" fillId="0" borderId="1" xfId="0" applyNumberFormat="1" applyFont="1" applyBorder="1" applyAlignment="1">
      <alignment horizontal="left" vertical="center"/>
    </xf>
    <xf numFmtId="2" fontId="5" fillId="0" borderId="1" xfId="0" applyNumberFormat="1" applyFont="1" applyBorder="1" applyAlignment="1">
      <alignment horizontal="center" vertical="center"/>
    </xf>
    <xf numFmtId="164" fontId="6" fillId="0" borderId="1" xfId="0" applyNumberFormat="1" applyFont="1" applyBorder="1" applyAlignment="1">
      <alignment vertical="center"/>
    </xf>
    <xf numFmtId="164" fontId="6" fillId="0" borderId="0" xfId="0" applyNumberFormat="1" applyFont="1" applyBorder="1" applyAlignment="1">
      <alignment vertical="center"/>
    </xf>
    <xf numFmtId="164" fontId="6" fillId="0" borderId="0" xfId="0" applyNumberFormat="1" applyFont="1" applyAlignment="1">
      <alignment vertical="center"/>
    </xf>
    <xf numFmtId="0" fontId="5" fillId="0" borderId="1" xfId="0" applyNumberFormat="1" applyFont="1" applyBorder="1" applyAlignment="1">
      <alignment horizontal="right" vertical="center"/>
    </xf>
    <xf numFmtId="2" fontId="1" fillId="0" borderId="0" xfId="2" applyNumberFormat="1" applyFont="1" applyBorder="1" applyAlignment="1">
      <alignment horizontal="center" vertical="center"/>
    </xf>
    <xf numFmtId="2" fontId="1" fillId="0" borderId="0" xfId="2" applyNumberFormat="1" applyFont="1" applyBorder="1" applyAlignment="1">
      <alignment horizontal="center" vertical="center" wrapText="1"/>
    </xf>
    <xf numFmtId="165" fontId="1" fillId="0" borderId="0" xfId="2" applyNumberFormat="1" applyFont="1" applyBorder="1" applyAlignment="1">
      <alignment horizontal="center" vertical="center"/>
    </xf>
    <xf numFmtId="0" fontId="2" fillId="0" borderId="0" xfId="2" applyFont="1" applyBorder="1" applyAlignment="1">
      <alignment horizontal="center" vertical="center" wrapText="1"/>
    </xf>
    <xf numFmtId="2" fontId="6" fillId="0" borderId="1" xfId="3" applyNumberFormat="1" applyFont="1" applyBorder="1" applyAlignment="1">
      <alignment horizontal="center" vertical="center" wrapText="1"/>
    </xf>
    <xf numFmtId="0" fontId="1" fillId="0" borderId="1" xfId="2" applyFont="1" applyFill="1" applyBorder="1" applyAlignment="1">
      <alignment horizontal="center" vertical="center" wrapText="1"/>
    </xf>
    <xf numFmtId="0" fontId="2" fillId="0" borderId="1" xfId="2" applyFont="1" applyBorder="1" applyAlignment="1">
      <alignment horizontal="center" vertical="center" wrapText="1"/>
    </xf>
    <xf numFmtId="2" fontId="2" fillId="0" borderId="1" xfId="2" applyNumberFormat="1" applyFont="1" applyBorder="1" applyAlignment="1">
      <alignment horizontal="center" vertical="center" wrapText="1"/>
    </xf>
    <xf numFmtId="2" fontId="7" fillId="0" borderId="1" xfId="3" applyNumberFormat="1" applyFont="1" applyBorder="1" applyAlignment="1">
      <alignment horizontal="center" vertical="center" wrapText="1"/>
    </xf>
    <xf numFmtId="0" fontId="2" fillId="0" borderId="1" xfId="2" applyFont="1" applyBorder="1" applyAlignment="1">
      <alignment vertical="center" wrapText="1"/>
    </xf>
    <xf numFmtId="0" fontId="1" fillId="0" borderId="1" xfId="2" applyFont="1" applyBorder="1" applyAlignment="1">
      <alignment horizontal="center" vertical="center" wrapText="1"/>
    </xf>
    <xf numFmtId="0" fontId="1" fillId="0" borderId="1" xfId="2" applyFont="1" applyBorder="1" applyAlignment="1">
      <alignment horizontal="center" vertical="center"/>
    </xf>
    <xf numFmtId="0" fontId="1" fillId="0" borderId="1" xfId="2" applyFont="1" applyBorder="1" applyAlignment="1">
      <alignment horizontal="left" vertical="center"/>
    </xf>
    <xf numFmtId="0" fontId="1" fillId="0" borderId="1" xfId="2" applyFont="1" applyBorder="1" applyAlignment="1">
      <alignment horizontal="center" vertical="center"/>
    </xf>
    <xf numFmtId="2" fontId="1" fillId="2" borderId="1" xfId="2" applyNumberFormat="1" applyFont="1" applyFill="1" applyBorder="1" applyAlignment="1">
      <alignment horizontal="center" vertical="center" wrapText="1"/>
    </xf>
    <xf numFmtId="2" fontId="6" fillId="2" borderId="1" xfId="3" applyNumberFormat="1" applyFont="1" applyFill="1" applyBorder="1" applyAlignment="1">
      <alignment horizontal="center" vertical="center" wrapText="1"/>
    </xf>
    <xf numFmtId="0" fontId="1" fillId="0" borderId="1" xfId="2" applyFont="1" applyBorder="1" applyAlignment="1">
      <alignment horizontal="center" vertical="center" wrapText="1"/>
    </xf>
    <xf numFmtId="2" fontId="7" fillId="0" borderId="1" xfId="3" applyNumberFormat="1" applyFont="1" applyBorder="1" applyAlignment="1">
      <alignment horizontal="center" vertical="center" wrapText="1"/>
    </xf>
    <xf numFmtId="0" fontId="1" fillId="0" borderId="1" xfId="2" applyFont="1" applyBorder="1" applyAlignment="1">
      <alignment horizontal="left" vertical="center" wrapText="1"/>
    </xf>
    <xf numFmtId="0" fontId="1" fillId="0" borderId="1" xfId="2" applyFont="1" applyBorder="1" applyAlignment="1">
      <alignment horizontal="left" vertical="center"/>
    </xf>
    <xf numFmtId="0" fontId="1" fillId="0" borderId="1" xfId="2" applyFont="1" applyBorder="1" applyAlignment="1">
      <alignment horizontal="center" vertical="center"/>
    </xf>
  </cellXfs>
  <cellStyles count="4">
    <cellStyle name="Normal" xfId="0" builtinId="0"/>
    <cellStyle name="Normal 3" xfId="1"/>
    <cellStyle name="Normal 5" xfId="2"/>
    <cellStyle name="Normal_Phase XI QS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2</xdr:col>
      <xdr:colOff>1524000</xdr:colOff>
      <xdr:row>8</xdr:row>
      <xdr:rowOff>0</xdr:rowOff>
    </xdr:from>
    <xdr:to>
      <xdr:col>2</xdr:col>
      <xdr:colOff>1524000</xdr:colOff>
      <xdr:row>8</xdr:row>
      <xdr:rowOff>200025</xdr:rowOff>
    </xdr:to>
    <xdr:sp macro="" textlink="">
      <xdr:nvSpPr>
        <xdr:cNvPr id="2" name="Text Box 7"/>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3" name="Text Box 8"/>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4" name="Text Box 4"/>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5" name="Text Box 5"/>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6" name="Text Box 6"/>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7" name="Text Box 7"/>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8" name="Text Box 8"/>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9" name="Text Box 4"/>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10" name="Text Box 5"/>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11" name="Text Box 6"/>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12"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13"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14"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15"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16"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17"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18"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19"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20"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21"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22" name="Text Box 7"/>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23" name="Text Box 8"/>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24" name="Text Box 4"/>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25" name="Text Box 5"/>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26" name="Text Box 6"/>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27" name="Text Box 7"/>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28" name="Text Box 8"/>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29" name="Text Box 4"/>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30" name="Text Box 5"/>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8</xdr:row>
      <xdr:rowOff>0</xdr:rowOff>
    </xdr:from>
    <xdr:to>
      <xdr:col>2</xdr:col>
      <xdr:colOff>1524000</xdr:colOff>
      <xdr:row>8</xdr:row>
      <xdr:rowOff>200025</xdr:rowOff>
    </xdr:to>
    <xdr:sp macro="" textlink="">
      <xdr:nvSpPr>
        <xdr:cNvPr id="31" name="Text Box 6"/>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32"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33"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34"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35"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36"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37"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38"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39"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40"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41"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42"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43"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44"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45"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46"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47"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48"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49"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50"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51"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52"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53"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54"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55"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56"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57"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58"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59"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60"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20</xdr:row>
      <xdr:rowOff>0</xdr:rowOff>
    </xdr:from>
    <xdr:to>
      <xdr:col>2</xdr:col>
      <xdr:colOff>1524000</xdr:colOff>
      <xdr:row>20</xdr:row>
      <xdr:rowOff>200025</xdr:rowOff>
    </xdr:to>
    <xdr:sp macro="" textlink="">
      <xdr:nvSpPr>
        <xdr:cNvPr id="61"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1514475</xdr:colOff>
      <xdr:row>10</xdr:row>
      <xdr:rowOff>0</xdr:rowOff>
    </xdr:from>
    <xdr:to>
      <xdr:col>1</xdr:col>
      <xdr:colOff>1514475</xdr:colOff>
      <xdr:row>11</xdr:row>
      <xdr:rowOff>161925</xdr:rowOff>
    </xdr:to>
    <xdr:sp macro="" textlink="">
      <xdr:nvSpPr>
        <xdr:cNvPr id="2"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11</xdr:row>
      <xdr:rowOff>161925</xdr:rowOff>
    </xdr:to>
    <xdr:sp macro="" textlink="">
      <xdr:nvSpPr>
        <xdr:cNvPr id="3"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11</xdr:row>
      <xdr:rowOff>161925</xdr:rowOff>
    </xdr:to>
    <xdr:sp macro="" textlink="">
      <xdr:nvSpPr>
        <xdr:cNvPr id="4"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11</xdr:row>
      <xdr:rowOff>161925</xdr:rowOff>
    </xdr:to>
    <xdr:sp macro="" textlink="">
      <xdr:nvSpPr>
        <xdr:cNvPr id="5"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11</xdr:row>
      <xdr:rowOff>161925</xdr:rowOff>
    </xdr:to>
    <xdr:sp macro="" textlink="">
      <xdr:nvSpPr>
        <xdr:cNvPr id="6"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11</xdr:row>
      <xdr:rowOff>161925</xdr:rowOff>
    </xdr:to>
    <xdr:sp macro="" textlink="">
      <xdr:nvSpPr>
        <xdr:cNvPr id="7"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11</xdr:row>
      <xdr:rowOff>161925</xdr:rowOff>
    </xdr:to>
    <xdr:sp macro="" textlink="">
      <xdr:nvSpPr>
        <xdr:cNvPr id="8"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11</xdr:row>
      <xdr:rowOff>161925</xdr:rowOff>
    </xdr:to>
    <xdr:sp macro="" textlink="">
      <xdr:nvSpPr>
        <xdr:cNvPr id="9"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11</xdr:row>
      <xdr:rowOff>161925</xdr:rowOff>
    </xdr:to>
    <xdr:sp macro="" textlink="">
      <xdr:nvSpPr>
        <xdr:cNvPr id="10"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11</xdr:row>
      <xdr:rowOff>161925</xdr:rowOff>
    </xdr:to>
    <xdr:sp macro="" textlink="">
      <xdr:nvSpPr>
        <xdr:cNvPr id="11"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12" name="Text Box 7"/>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13" name="Text Box 8"/>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14" name="Text Box 4"/>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15" name="Text Box 5"/>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16" name="Text Box 6"/>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17" name="Text Box 7"/>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18" name="Text Box 8"/>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19" name="Text Box 4"/>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20" name="Text Box 5"/>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21" name="Text Box 6"/>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22" name="Text Box 7"/>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23" name="Text Box 8"/>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24" name="Text Box 4"/>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25" name="Text Box 5"/>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26" name="Text Box 6"/>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27" name="Text Box 7"/>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28" name="Text Box 8"/>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29" name="Text Box 4"/>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30" name="Text Box 5"/>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20</xdr:row>
      <xdr:rowOff>0</xdr:rowOff>
    </xdr:from>
    <xdr:to>
      <xdr:col>1</xdr:col>
      <xdr:colOff>1514475</xdr:colOff>
      <xdr:row>21</xdr:row>
      <xdr:rowOff>0</xdr:rowOff>
    </xdr:to>
    <xdr:sp macro="" textlink="">
      <xdr:nvSpPr>
        <xdr:cNvPr id="31" name="Text Box 6"/>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32"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33"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34"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35"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36"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37"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38"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39"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40"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41"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15</xdr:row>
      <xdr:rowOff>0</xdr:rowOff>
    </xdr:from>
    <xdr:to>
      <xdr:col>1</xdr:col>
      <xdr:colOff>1514475</xdr:colOff>
      <xdr:row>15</xdr:row>
      <xdr:rowOff>161925</xdr:rowOff>
    </xdr:to>
    <xdr:sp macro="" textlink="">
      <xdr:nvSpPr>
        <xdr:cNvPr id="42" name="Text Box 7"/>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15</xdr:row>
      <xdr:rowOff>0</xdr:rowOff>
    </xdr:from>
    <xdr:to>
      <xdr:col>1</xdr:col>
      <xdr:colOff>1514475</xdr:colOff>
      <xdr:row>15</xdr:row>
      <xdr:rowOff>161925</xdr:rowOff>
    </xdr:to>
    <xdr:sp macro="" textlink="">
      <xdr:nvSpPr>
        <xdr:cNvPr id="43" name="Text Box 8"/>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15</xdr:row>
      <xdr:rowOff>0</xdr:rowOff>
    </xdr:from>
    <xdr:to>
      <xdr:col>1</xdr:col>
      <xdr:colOff>1514475</xdr:colOff>
      <xdr:row>15</xdr:row>
      <xdr:rowOff>161925</xdr:rowOff>
    </xdr:to>
    <xdr:sp macro="" textlink="">
      <xdr:nvSpPr>
        <xdr:cNvPr id="44" name="Text Box 4"/>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15</xdr:row>
      <xdr:rowOff>0</xdr:rowOff>
    </xdr:from>
    <xdr:to>
      <xdr:col>1</xdr:col>
      <xdr:colOff>1514475</xdr:colOff>
      <xdr:row>15</xdr:row>
      <xdr:rowOff>161925</xdr:rowOff>
    </xdr:to>
    <xdr:sp macro="" textlink="">
      <xdr:nvSpPr>
        <xdr:cNvPr id="45" name="Text Box 5"/>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15</xdr:row>
      <xdr:rowOff>0</xdr:rowOff>
    </xdr:from>
    <xdr:to>
      <xdr:col>1</xdr:col>
      <xdr:colOff>1514475</xdr:colOff>
      <xdr:row>15</xdr:row>
      <xdr:rowOff>161925</xdr:rowOff>
    </xdr:to>
    <xdr:sp macro="" textlink="">
      <xdr:nvSpPr>
        <xdr:cNvPr id="46" name="Text Box 6"/>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15</xdr:row>
      <xdr:rowOff>0</xdr:rowOff>
    </xdr:from>
    <xdr:to>
      <xdr:col>1</xdr:col>
      <xdr:colOff>1514475</xdr:colOff>
      <xdr:row>15</xdr:row>
      <xdr:rowOff>161925</xdr:rowOff>
    </xdr:to>
    <xdr:sp macro="" textlink="">
      <xdr:nvSpPr>
        <xdr:cNvPr id="47" name="Text Box 7"/>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15</xdr:row>
      <xdr:rowOff>0</xdr:rowOff>
    </xdr:from>
    <xdr:to>
      <xdr:col>1</xdr:col>
      <xdr:colOff>1514475</xdr:colOff>
      <xdr:row>15</xdr:row>
      <xdr:rowOff>161925</xdr:rowOff>
    </xdr:to>
    <xdr:sp macro="" textlink="">
      <xdr:nvSpPr>
        <xdr:cNvPr id="48" name="Text Box 8"/>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15</xdr:row>
      <xdr:rowOff>0</xdr:rowOff>
    </xdr:from>
    <xdr:to>
      <xdr:col>1</xdr:col>
      <xdr:colOff>1514475</xdr:colOff>
      <xdr:row>15</xdr:row>
      <xdr:rowOff>161925</xdr:rowOff>
    </xdr:to>
    <xdr:sp macro="" textlink="">
      <xdr:nvSpPr>
        <xdr:cNvPr id="49" name="Text Box 4"/>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15</xdr:row>
      <xdr:rowOff>0</xdr:rowOff>
    </xdr:from>
    <xdr:to>
      <xdr:col>1</xdr:col>
      <xdr:colOff>1514475</xdr:colOff>
      <xdr:row>15</xdr:row>
      <xdr:rowOff>161925</xdr:rowOff>
    </xdr:to>
    <xdr:sp macro="" textlink="">
      <xdr:nvSpPr>
        <xdr:cNvPr id="50" name="Text Box 5"/>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15</xdr:row>
      <xdr:rowOff>0</xdr:rowOff>
    </xdr:from>
    <xdr:to>
      <xdr:col>1</xdr:col>
      <xdr:colOff>1514475</xdr:colOff>
      <xdr:row>15</xdr:row>
      <xdr:rowOff>161925</xdr:rowOff>
    </xdr:to>
    <xdr:sp macro="" textlink="">
      <xdr:nvSpPr>
        <xdr:cNvPr id="51" name="Text Box 6"/>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52"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53"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54"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55"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56"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57"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58"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59"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60"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61"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62"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63"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64"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65"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66"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67"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68"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69"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70"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71"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72" name="Text Box 7"/>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73" name="Text Box 8"/>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74" name="Text Box 4"/>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75" name="Text Box 5"/>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76" name="Text Box 6"/>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77" name="Text Box 7"/>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78" name="Text Box 8"/>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79" name="Text Box 4"/>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80" name="Text Box 5"/>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81" name="Text Box 6"/>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82" name="Text Box 7"/>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83" name="Text Box 8"/>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84" name="Text Box 4"/>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85" name="Text Box 5"/>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86" name="Text Box 6"/>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87" name="Text Box 7"/>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88" name="Text Box 8"/>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89" name="Text Box 4"/>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90" name="Text Box 5"/>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91" name="Text Box 6"/>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92"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93"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94"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95"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96"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97"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98"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99"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100"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219075</xdr:rowOff>
    </xdr:to>
    <xdr:sp macro="" textlink="">
      <xdr:nvSpPr>
        <xdr:cNvPr id="101"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02" name="Text Box 7"/>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03" name="Text Box 8"/>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04" name="Text Box 4"/>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05" name="Text Box 5"/>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06" name="Text Box 6"/>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07" name="Text Box 7"/>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08" name="Text Box 8"/>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09" name="Text Box 4"/>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10" name="Text Box 5"/>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11" name="Text Box 6"/>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12" name="Text Box 7"/>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13" name="Text Box 8"/>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14" name="Text Box 4"/>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15" name="Text Box 5"/>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16" name="Text Box 6"/>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17" name="Text Box 7"/>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18" name="Text Box 8"/>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19" name="Text Box 4"/>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20" name="Text Box 5"/>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247650</xdr:rowOff>
    </xdr:to>
    <xdr:sp macro="" textlink="">
      <xdr:nvSpPr>
        <xdr:cNvPr id="121" name="Text Box 6"/>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22" name="Text Box 7"/>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23" name="Text Box 8"/>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24" name="Text Box 4"/>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25" name="Text Box 5"/>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26" name="Text Box 6"/>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27" name="Text Box 7"/>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28" name="Text Box 8"/>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29" name="Text Box 4"/>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30" name="Text Box 5"/>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31" name="Text Box 6"/>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132"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133"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134"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135"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136"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137"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138"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139"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140"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12</xdr:row>
      <xdr:rowOff>0</xdr:rowOff>
    </xdr:from>
    <xdr:to>
      <xdr:col>1</xdr:col>
      <xdr:colOff>1514475</xdr:colOff>
      <xdr:row>15</xdr:row>
      <xdr:rowOff>76200</xdr:rowOff>
    </xdr:to>
    <xdr:sp macro="" textlink="">
      <xdr:nvSpPr>
        <xdr:cNvPr id="141"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42" name="Text Box 7"/>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43" name="Text Box 8"/>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44" name="Text Box 4"/>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45" name="Text Box 5"/>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46" name="Text Box 6"/>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47" name="Text Box 7"/>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48" name="Text Box 8"/>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49" name="Text Box 4"/>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50" name="Text Box 5"/>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51" name="Text Box 6"/>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52" name="Text Box 7"/>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53" name="Text Box 8"/>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54" name="Text Box 4"/>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55" name="Text Box 5"/>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56" name="Text Box 6"/>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57" name="Text Box 7"/>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58" name="Text Box 8"/>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59" name="Text Box 4"/>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60" name="Text Box 5"/>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29</xdr:row>
      <xdr:rowOff>0</xdr:rowOff>
    </xdr:from>
    <xdr:to>
      <xdr:col>1</xdr:col>
      <xdr:colOff>1514475</xdr:colOff>
      <xdr:row>29</xdr:row>
      <xdr:rowOff>228600</xdr:rowOff>
    </xdr:to>
    <xdr:sp macro="" textlink="">
      <xdr:nvSpPr>
        <xdr:cNvPr id="161" name="Text Box 6"/>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31-05-2023\Ammapet\Town%20PS%20Toil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e data ( M30 grade) (2)"/>
      <sheetName val="Abstract (21.4.18)"/>
      <sheetName val="G. Abstract (2)"/>
      <sheetName val="pile data ( M20 grade)"/>
      <sheetName val="Sheet2 (2)"/>
      <sheetName val="G.Abs"/>
      <sheetName val="Toilet Abst"/>
      <sheetName val="Sheet1"/>
      <sheetName val="Toilet Detail"/>
      <sheetName val="Lead"/>
      <sheetName val="F.Data"/>
      <sheetName val="Toilet Steel"/>
      <sheetName val="  Coastal  Elec.Data "/>
      <sheetName val="Sheet3"/>
      <sheetName val="SEPTIC TANK (A4)"/>
      <sheetName val="P.P WALL (A4)"/>
      <sheetName val="SL DRAIN (A4)"/>
      <sheetName val="Storm Water Drain"/>
      <sheetName val="SUMP (A4)"/>
      <sheetName val="Sheet2"/>
      <sheetName val="Sheet4"/>
      <sheetName val="Sheet5"/>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ow r="6">
          <cell r="A6">
            <v>1.1000000000000001</v>
          </cell>
        </row>
        <row r="257">
          <cell r="H257">
            <v>1</v>
          </cell>
        </row>
      </sheetData>
      <sheetData sheetId="9" refreshError="1"/>
      <sheetData sheetId="10">
        <row r="88">
          <cell r="F88">
            <v>236.05</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abSelected="1" view="pageBreakPreview" topLeftCell="A19" zoomScaleNormal="85" zoomScaleSheetLayoutView="100" workbookViewId="0">
      <selection activeCell="F27" sqref="F27"/>
    </sheetView>
  </sheetViews>
  <sheetFormatPr defaultColWidth="13.7109375" defaultRowHeight="15.75" x14ac:dyDescent="0.25"/>
  <cols>
    <col min="1" max="1" width="7.85546875" style="12" bestFit="1" customWidth="1"/>
    <col min="2" max="2" width="8.42578125" style="31" bestFit="1" customWidth="1"/>
    <col min="3" max="3" width="49.85546875" style="18" customWidth="1"/>
    <col min="4" max="4" width="12" style="12" bestFit="1" customWidth="1"/>
    <col min="5" max="5" width="6.5703125" style="12" bestFit="1" customWidth="1"/>
    <col min="6" max="6" width="13.7109375" style="31" bestFit="1" customWidth="1"/>
    <col min="7" max="7" width="13.7109375" style="12"/>
    <col min="8" max="8" width="15.85546875" style="12" bestFit="1" customWidth="1"/>
    <col min="9" max="256" width="13.7109375" style="12"/>
    <col min="257" max="257" width="7.85546875" style="12" bestFit="1" customWidth="1"/>
    <col min="258" max="258" width="8.42578125" style="12" bestFit="1" customWidth="1"/>
    <col min="259" max="259" width="49.85546875" style="12" customWidth="1"/>
    <col min="260" max="260" width="12" style="12" bestFit="1" customWidth="1"/>
    <col min="261" max="261" width="6.5703125" style="12" bestFit="1" customWidth="1"/>
    <col min="262" max="262" width="13.7109375" style="12" bestFit="1" customWidth="1"/>
    <col min="263" max="263" width="13.7109375" style="12"/>
    <col min="264" max="264" width="15.85546875" style="12" bestFit="1" customWidth="1"/>
    <col min="265" max="512" width="13.7109375" style="12"/>
    <col min="513" max="513" width="7.85546875" style="12" bestFit="1" customWidth="1"/>
    <col min="514" max="514" width="8.42578125" style="12" bestFit="1" customWidth="1"/>
    <col min="515" max="515" width="49.85546875" style="12" customWidth="1"/>
    <col min="516" max="516" width="12" style="12" bestFit="1" customWidth="1"/>
    <col min="517" max="517" width="6.5703125" style="12" bestFit="1" customWidth="1"/>
    <col min="518" max="518" width="13.7109375" style="12" bestFit="1" customWidth="1"/>
    <col min="519" max="519" width="13.7109375" style="12"/>
    <col min="520" max="520" width="15.85546875" style="12" bestFit="1" customWidth="1"/>
    <col min="521" max="768" width="13.7109375" style="12"/>
    <col min="769" max="769" width="7.85546875" style="12" bestFit="1" customWidth="1"/>
    <col min="770" max="770" width="8.42578125" style="12" bestFit="1" customWidth="1"/>
    <col min="771" max="771" width="49.85546875" style="12" customWidth="1"/>
    <col min="772" max="772" width="12" style="12" bestFit="1" customWidth="1"/>
    <col min="773" max="773" width="6.5703125" style="12" bestFit="1" customWidth="1"/>
    <col min="774" max="774" width="13.7109375" style="12" bestFit="1" customWidth="1"/>
    <col min="775" max="775" width="13.7109375" style="12"/>
    <col min="776" max="776" width="15.85546875" style="12" bestFit="1" customWidth="1"/>
    <col min="777" max="1024" width="13.7109375" style="12"/>
    <col min="1025" max="1025" width="7.85546875" style="12" bestFit="1" customWidth="1"/>
    <col min="1026" max="1026" width="8.42578125" style="12" bestFit="1" customWidth="1"/>
    <col min="1027" max="1027" width="49.85546875" style="12" customWidth="1"/>
    <col min="1028" max="1028" width="12" style="12" bestFit="1" customWidth="1"/>
    <col min="1029" max="1029" width="6.5703125" style="12" bestFit="1" customWidth="1"/>
    <col min="1030" max="1030" width="13.7109375" style="12" bestFit="1" customWidth="1"/>
    <col min="1031" max="1031" width="13.7109375" style="12"/>
    <col min="1032" max="1032" width="15.85546875" style="12" bestFit="1" customWidth="1"/>
    <col min="1033" max="1280" width="13.7109375" style="12"/>
    <col min="1281" max="1281" width="7.85546875" style="12" bestFit="1" customWidth="1"/>
    <col min="1282" max="1282" width="8.42578125" style="12" bestFit="1" customWidth="1"/>
    <col min="1283" max="1283" width="49.85546875" style="12" customWidth="1"/>
    <col min="1284" max="1284" width="12" style="12" bestFit="1" customWidth="1"/>
    <col min="1285" max="1285" width="6.5703125" style="12" bestFit="1" customWidth="1"/>
    <col min="1286" max="1286" width="13.7109375" style="12" bestFit="1" customWidth="1"/>
    <col min="1287" max="1287" width="13.7109375" style="12"/>
    <col min="1288" max="1288" width="15.85546875" style="12" bestFit="1" customWidth="1"/>
    <col min="1289" max="1536" width="13.7109375" style="12"/>
    <col min="1537" max="1537" width="7.85546875" style="12" bestFit="1" customWidth="1"/>
    <col min="1538" max="1538" width="8.42578125" style="12" bestFit="1" customWidth="1"/>
    <col min="1539" max="1539" width="49.85546875" style="12" customWidth="1"/>
    <col min="1540" max="1540" width="12" style="12" bestFit="1" customWidth="1"/>
    <col min="1541" max="1541" width="6.5703125" style="12" bestFit="1" customWidth="1"/>
    <col min="1542" max="1542" width="13.7109375" style="12" bestFit="1" customWidth="1"/>
    <col min="1543" max="1543" width="13.7109375" style="12"/>
    <col min="1544" max="1544" width="15.85546875" style="12" bestFit="1" customWidth="1"/>
    <col min="1545" max="1792" width="13.7109375" style="12"/>
    <col min="1793" max="1793" width="7.85546875" style="12" bestFit="1" customWidth="1"/>
    <col min="1794" max="1794" width="8.42578125" style="12" bestFit="1" customWidth="1"/>
    <col min="1795" max="1795" width="49.85546875" style="12" customWidth="1"/>
    <col min="1796" max="1796" width="12" style="12" bestFit="1" customWidth="1"/>
    <col min="1797" max="1797" width="6.5703125" style="12" bestFit="1" customWidth="1"/>
    <col min="1798" max="1798" width="13.7109375" style="12" bestFit="1" customWidth="1"/>
    <col min="1799" max="1799" width="13.7109375" style="12"/>
    <col min="1800" max="1800" width="15.85546875" style="12" bestFit="1" customWidth="1"/>
    <col min="1801" max="2048" width="13.7109375" style="12"/>
    <col min="2049" max="2049" width="7.85546875" style="12" bestFit="1" customWidth="1"/>
    <col min="2050" max="2050" width="8.42578125" style="12" bestFit="1" customWidth="1"/>
    <col min="2051" max="2051" width="49.85546875" style="12" customWidth="1"/>
    <col min="2052" max="2052" width="12" style="12" bestFit="1" customWidth="1"/>
    <col min="2053" max="2053" width="6.5703125" style="12" bestFit="1" customWidth="1"/>
    <col min="2054" max="2054" width="13.7109375" style="12" bestFit="1" customWidth="1"/>
    <col min="2055" max="2055" width="13.7109375" style="12"/>
    <col min="2056" max="2056" width="15.85546875" style="12" bestFit="1" customWidth="1"/>
    <col min="2057" max="2304" width="13.7109375" style="12"/>
    <col min="2305" max="2305" width="7.85546875" style="12" bestFit="1" customWidth="1"/>
    <col min="2306" max="2306" width="8.42578125" style="12" bestFit="1" customWidth="1"/>
    <col min="2307" max="2307" width="49.85546875" style="12" customWidth="1"/>
    <col min="2308" max="2308" width="12" style="12" bestFit="1" customWidth="1"/>
    <col min="2309" max="2309" width="6.5703125" style="12" bestFit="1" customWidth="1"/>
    <col min="2310" max="2310" width="13.7109375" style="12" bestFit="1" customWidth="1"/>
    <col min="2311" max="2311" width="13.7109375" style="12"/>
    <col min="2312" max="2312" width="15.85546875" style="12" bestFit="1" customWidth="1"/>
    <col min="2313" max="2560" width="13.7109375" style="12"/>
    <col min="2561" max="2561" width="7.85546875" style="12" bestFit="1" customWidth="1"/>
    <col min="2562" max="2562" width="8.42578125" style="12" bestFit="1" customWidth="1"/>
    <col min="2563" max="2563" width="49.85546875" style="12" customWidth="1"/>
    <col min="2564" max="2564" width="12" style="12" bestFit="1" customWidth="1"/>
    <col min="2565" max="2565" width="6.5703125" style="12" bestFit="1" customWidth="1"/>
    <col min="2566" max="2566" width="13.7109375" style="12" bestFit="1" customWidth="1"/>
    <col min="2567" max="2567" width="13.7109375" style="12"/>
    <col min="2568" max="2568" width="15.85546875" style="12" bestFit="1" customWidth="1"/>
    <col min="2569" max="2816" width="13.7109375" style="12"/>
    <col min="2817" max="2817" width="7.85546875" style="12" bestFit="1" customWidth="1"/>
    <col min="2818" max="2818" width="8.42578125" style="12" bestFit="1" customWidth="1"/>
    <col min="2819" max="2819" width="49.85546875" style="12" customWidth="1"/>
    <col min="2820" max="2820" width="12" style="12" bestFit="1" customWidth="1"/>
    <col min="2821" max="2821" width="6.5703125" style="12" bestFit="1" customWidth="1"/>
    <col min="2822" max="2822" width="13.7109375" style="12" bestFit="1" customWidth="1"/>
    <col min="2823" max="2823" width="13.7109375" style="12"/>
    <col min="2824" max="2824" width="15.85546875" style="12" bestFit="1" customWidth="1"/>
    <col min="2825" max="3072" width="13.7109375" style="12"/>
    <col min="3073" max="3073" width="7.85546875" style="12" bestFit="1" customWidth="1"/>
    <col min="3074" max="3074" width="8.42578125" style="12" bestFit="1" customWidth="1"/>
    <col min="3075" max="3075" width="49.85546875" style="12" customWidth="1"/>
    <col min="3076" max="3076" width="12" style="12" bestFit="1" customWidth="1"/>
    <col min="3077" max="3077" width="6.5703125" style="12" bestFit="1" customWidth="1"/>
    <col min="3078" max="3078" width="13.7109375" style="12" bestFit="1" customWidth="1"/>
    <col min="3079" max="3079" width="13.7109375" style="12"/>
    <col min="3080" max="3080" width="15.85546875" style="12" bestFit="1" customWidth="1"/>
    <col min="3081" max="3328" width="13.7109375" style="12"/>
    <col min="3329" max="3329" width="7.85546875" style="12" bestFit="1" customWidth="1"/>
    <col min="3330" max="3330" width="8.42578125" style="12" bestFit="1" customWidth="1"/>
    <col min="3331" max="3331" width="49.85546875" style="12" customWidth="1"/>
    <col min="3332" max="3332" width="12" style="12" bestFit="1" customWidth="1"/>
    <col min="3333" max="3333" width="6.5703125" style="12" bestFit="1" customWidth="1"/>
    <col min="3334" max="3334" width="13.7109375" style="12" bestFit="1" customWidth="1"/>
    <col min="3335" max="3335" width="13.7109375" style="12"/>
    <col min="3336" max="3336" width="15.85546875" style="12" bestFit="1" customWidth="1"/>
    <col min="3337" max="3584" width="13.7109375" style="12"/>
    <col min="3585" max="3585" width="7.85546875" style="12" bestFit="1" customWidth="1"/>
    <col min="3586" max="3586" width="8.42578125" style="12" bestFit="1" customWidth="1"/>
    <col min="3587" max="3587" width="49.85546875" style="12" customWidth="1"/>
    <col min="3588" max="3588" width="12" style="12" bestFit="1" customWidth="1"/>
    <col min="3589" max="3589" width="6.5703125" style="12" bestFit="1" customWidth="1"/>
    <col min="3590" max="3590" width="13.7109375" style="12" bestFit="1" customWidth="1"/>
    <col min="3591" max="3591" width="13.7109375" style="12"/>
    <col min="3592" max="3592" width="15.85546875" style="12" bestFit="1" customWidth="1"/>
    <col min="3593" max="3840" width="13.7109375" style="12"/>
    <col min="3841" max="3841" width="7.85546875" style="12" bestFit="1" customWidth="1"/>
    <col min="3842" max="3842" width="8.42578125" style="12" bestFit="1" customWidth="1"/>
    <col min="3843" max="3843" width="49.85546875" style="12" customWidth="1"/>
    <col min="3844" max="3844" width="12" style="12" bestFit="1" customWidth="1"/>
    <col min="3845" max="3845" width="6.5703125" style="12" bestFit="1" customWidth="1"/>
    <col min="3846" max="3846" width="13.7109375" style="12" bestFit="1" customWidth="1"/>
    <col min="3847" max="3847" width="13.7109375" style="12"/>
    <col min="3848" max="3848" width="15.85546875" style="12" bestFit="1" customWidth="1"/>
    <col min="3849" max="4096" width="13.7109375" style="12"/>
    <col min="4097" max="4097" width="7.85546875" style="12" bestFit="1" customWidth="1"/>
    <col min="4098" max="4098" width="8.42578125" style="12" bestFit="1" customWidth="1"/>
    <col min="4099" max="4099" width="49.85546875" style="12" customWidth="1"/>
    <col min="4100" max="4100" width="12" style="12" bestFit="1" customWidth="1"/>
    <col min="4101" max="4101" width="6.5703125" style="12" bestFit="1" customWidth="1"/>
    <col min="4102" max="4102" width="13.7109375" style="12" bestFit="1" customWidth="1"/>
    <col min="4103" max="4103" width="13.7109375" style="12"/>
    <col min="4104" max="4104" width="15.85546875" style="12" bestFit="1" customWidth="1"/>
    <col min="4105" max="4352" width="13.7109375" style="12"/>
    <col min="4353" max="4353" width="7.85546875" style="12" bestFit="1" customWidth="1"/>
    <col min="4354" max="4354" width="8.42578125" style="12" bestFit="1" customWidth="1"/>
    <col min="4355" max="4355" width="49.85546875" style="12" customWidth="1"/>
    <col min="4356" max="4356" width="12" style="12" bestFit="1" customWidth="1"/>
    <col min="4357" max="4357" width="6.5703125" style="12" bestFit="1" customWidth="1"/>
    <col min="4358" max="4358" width="13.7109375" style="12" bestFit="1" customWidth="1"/>
    <col min="4359" max="4359" width="13.7109375" style="12"/>
    <col min="4360" max="4360" width="15.85546875" style="12" bestFit="1" customWidth="1"/>
    <col min="4361" max="4608" width="13.7109375" style="12"/>
    <col min="4609" max="4609" width="7.85546875" style="12" bestFit="1" customWidth="1"/>
    <col min="4610" max="4610" width="8.42578125" style="12" bestFit="1" customWidth="1"/>
    <col min="4611" max="4611" width="49.85546875" style="12" customWidth="1"/>
    <col min="4612" max="4612" width="12" style="12" bestFit="1" customWidth="1"/>
    <col min="4613" max="4613" width="6.5703125" style="12" bestFit="1" customWidth="1"/>
    <col min="4614" max="4614" width="13.7109375" style="12" bestFit="1" customWidth="1"/>
    <col min="4615" max="4615" width="13.7109375" style="12"/>
    <col min="4616" max="4616" width="15.85546875" style="12" bestFit="1" customWidth="1"/>
    <col min="4617" max="4864" width="13.7109375" style="12"/>
    <col min="4865" max="4865" width="7.85546875" style="12" bestFit="1" customWidth="1"/>
    <col min="4866" max="4866" width="8.42578125" style="12" bestFit="1" customWidth="1"/>
    <col min="4867" max="4867" width="49.85546875" style="12" customWidth="1"/>
    <col min="4868" max="4868" width="12" style="12" bestFit="1" customWidth="1"/>
    <col min="4869" max="4869" width="6.5703125" style="12" bestFit="1" customWidth="1"/>
    <col min="4870" max="4870" width="13.7109375" style="12" bestFit="1" customWidth="1"/>
    <col min="4871" max="4871" width="13.7109375" style="12"/>
    <col min="4872" max="4872" width="15.85546875" style="12" bestFit="1" customWidth="1"/>
    <col min="4873" max="5120" width="13.7109375" style="12"/>
    <col min="5121" max="5121" width="7.85546875" style="12" bestFit="1" customWidth="1"/>
    <col min="5122" max="5122" width="8.42578125" style="12" bestFit="1" customWidth="1"/>
    <col min="5123" max="5123" width="49.85546875" style="12" customWidth="1"/>
    <col min="5124" max="5124" width="12" style="12" bestFit="1" customWidth="1"/>
    <col min="5125" max="5125" width="6.5703125" style="12" bestFit="1" customWidth="1"/>
    <col min="5126" max="5126" width="13.7109375" style="12" bestFit="1" customWidth="1"/>
    <col min="5127" max="5127" width="13.7109375" style="12"/>
    <col min="5128" max="5128" width="15.85546875" style="12" bestFit="1" customWidth="1"/>
    <col min="5129" max="5376" width="13.7109375" style="12"/>
    <col min="5377" max="5377" width="7.85546875" style="12" bestFit="1" customWidth="1"/>
    <col min="5378" max="5378" width="8.42578125" style="12" bestFit="1" customWidth="1"/>
    <col min="5379" max="5379" width="49.85546875" style="12" customWidth="1"/>
    <col min="5380" max="5380" width="12" style="12" bestFit="1" customWidth="1"/>
    <col min="5381" max="5381" width="6.5703125" style="12" bestFit="1" customWidth="1"/>
    <col min="5382" max="5382" width="13.7109375" style="12" bestFit="1" customWidth="1"/>
    <col min="5383" max="5383" width="13.7109375" style="12"/>
    <col min="5384" max="5384" width="15.85546875" style="12" bestFit="1" customWidth="1"/>
    <col min="5385" max="5632" width="13.7109375" style="12"/>
    <col min="5633" max="5633" width="7.85546875" style="12" bestFit="1" customWidth="1"/>
    <col min="5634" max="5634" width="8.42578125" style="12" bestFit="1" customWidth="1"/>
    <col min="5635" max="5635" width="49.85546875" style="12" customWidth="1"/>
    <col min="5636" max="5636" width="12" style="12" bestFit="1" customWidth="1"/>
    <col min="5637" max="5637" width="6.5703125" style="12" bestFit="1" customWidth="1"/>
    <col min="5638" max="5638" width="13.7109375" style="12" bestFit="1" customWidth="1"/>
    <col min="5639" max="5639" width="13.7109375" style="12"/>
    <col min="5640" max="5640" width="15.85546875" style="12" bestFit="1" customWidth="1"/>
    <col min="5641" max="5888" width="13.7109375" style="12"/>
    <col min="5889" max="5889" width="7.85546875" style="12" bestFit="1" customWidth="1"/>
    <col min="5890" max="5890" width="8.42578125" style="12" bestFit="1" customWidth="1"/>
    <col min="5891" max="5891" width="49.85546875" style="12" customWidth="1"/>
    <col min="5892" max="5892" width="12" style="12" bestFit="1" customWidth="1"/>
    <col min="5893" max="5893" width="6.5703125" style="12" bestFit="1" customWidth="1"/>
    <col min="5894" max="5894" width="13.7109375" style="12" bestFit="1" customWidth="1"/>
    <col min="5895" max="5895" width="13.7109375" style="12"/>
    <col min="5896" max="5896" width="15.85546875" style="12" bestFit="1" customWidth="1"/>
    <col min="5897" max="6144" width="13.7109375" style="12"/>
    <col min="6145" max="6145" width="7.85546875" style="12" bestFit="1" customWidth="1"/>
    <col min="6146" max="6146" width="8.42578125" style="12" bestFit="1" customWidth="1"/>
    <col min="6147" max="6147" width="49.85546875" style="12" customWidth="1"/>
    <col min="6148" max="6148" width="12" style="12" bestFit="1" customWidth="1"/>
    <col min="6149" max="6149" width="6.5703125" style="12" bestFit="1" customWidth="1"/>
    <col min="6150" max="6150" width="13.7109375" style="12" bestFit="1" customWidth="1"/>
    <col min="6151" max="6151" width="13.7109375" style="12"/>
    <col min="6152" max="6152" width="15.85546875" style="12" bestFit="1" customWidth="1"/>
    <col min="6153" max="6400" width="13.7109375" style="12"/>
    <col min="6401" max="6401" width="7.85546875" style="12" bestFit="1" customWidth="1"/>
    <col min="6402" max="6402" width="8.42578125" style="12" bestFit="1" customWidth="1"/>
    <col min="6403" max="6403" width="49.85546875" style="12" customWidth="1"/>
    <col min="6404" max="6404" width="12" style="12" bestFit="1" customWidth="1"/>
    <col min="6405" max="6405" width="6.5703125" style="12" bestFit="1" customWidth="1"/>
    <col min="6406" max="6406" width="13.7109375" style="12" bestFit="1" customWidth="1"/>
    <col min="6407" max="6407" width="13.7109375" style="12"/>
    <col min="6408" max="6408" width="15.85546875" style="12" bestFit="1" customWidth="1"/>
    <col min="6409" max="6656" width="13.7109375" style="12"/>
    <col min="6657" max="6657" width="7.85546875" style="12" bestFit="1" customWidth="1"/>
    <col min="6658" max="6658" width="8.42578125" style="12" bestFit="1" customWidth="1"/>
    <col min="6659" max="6659" width="49.85546875" style="12" customWidth="1"/>
    <col min="6660" max="6660" width="12" style="12" bestFit="1" customWidth="1"/>
    <col min="6661" max="6661" width="6.5703125" style="12" bestFit="1" customWidth="1"/>
    <col min="6662" max="6662" width="13.7109375" style="12" bestFit="1" customWidth="1"/>
    <col min="6663" max="6663" width="13.7109375" style="12"/>
    <col min="6664" max="6664" width="15.85546875" style="12" bestFit="1" customWidth="1"/>
    <col min="6665" max="6912" width="13.7109375" style="12"/>
    <col min="6913" max="6913" width="7.85546875" style="12" bestFit="1" customWidth="1"/>
    <col min="6914" max="6914" width="8.42578125" style="12" bestFit="1" customWidth="1"/>
    <col min="6915" max="6915" width="49.85546875" style="12" customWidth="1"/>
    <col min="6916" max="6916" width="12" style="12" bestFit="1" customWidth="1"/>
    <col min="6917" max="6917" width="6.5703125" style="12" bestFit="1" customWidth="1"/>
    <col min="6918" max="6918" width="13.7109375" style="12" bestFit="1" customWidth="1"/>
    <col min="6919" max="6919" width="13.7109375" style="12"/>
    <col min="6920" max="6920" width="15.85546875" style="12" bestFit="1" customWidth="1"/>
    <col min="6921" max="7168" width="13.7109375" style="12"/>
    <col min="7169" max="7169" width="7.85546875" style="12" bestFit="1" customWidth="1"/>
    <col min="7170" max="7170" width="8.42578125" style="12" bestFit="1" customWidth="1"/>
    <col min="7171" max="7171" width="49.85546875" style="12" customWidth="1"/>
    <col min="7172" max="7172" width="12" style="12" bestFit="1" customWidth="1"/>
    <col min="7173" max="7173" width="6.5703125" style="12" bestFit="1" customWidth="1"/>
    <col min="7174" max="7174" width="13.7109375" style="12" bestFit="1" customWidth="1"/>
    <col min="7175" max="7175" width="13.7109375" style="12"/>
    <col min="7176" max="7176" width="15.85546875" style="12" bestFit="1" customWidth="1"/>
    <col min="7177" max="7424" width="13.7109375" style="12"/>
    <col min="7425" max="7425" width="7.85546875" style="12" bestFit="1" customWidth="1"/>
    <col min="7426" max="7426" width="8.42578125" style="12" bestFit="1" customWidth="1"/>
    <col min="7427" max="7427" width="49.85546875" style="12" customWidth="1"/>
    <col min="7428" max="7428" width="12" style="12" bestFit="1" customWidth="1"/>
    <col min="7429" max="7429" width="6.5703125" style="12" bestFit="1" customWidth="1"/>
    <col min="7430" max="7430" width="13.7109375" style="12" bestFit="1" customWidth="1"/>
    <col min="7431" max="7431" width="13.7109375" style="12"/>
    <col min="7432" max="7432" width="15.85546875" style="12" bestFit="1" customWidth="1"/>
    <col min="7433" max="7680" width="13.7109375" style="12"/>
    <col min="7681" max="7681" width="7.85546875" style="12" bestFit="1" customWidth="1"/>
    <col min="7682" max="7682" width="8.42578125" style="12" bestFit="1" customWidth="1"/>
    <col min="7683" max="7683" width="49.85546875" style="12" customWidth="1"/>
    <col min="7684" max="7684" width="12" style="12" bestFit="1" customWidth="1"/>
    <col min="7685" max="7685" width="6.5703125" style="12" bestFit="1" customWidth="1"/>
    <col min="7686" max="7686" width="13.7109375" style="12" bestFit="1" customWidth="1"/>
    <col min="7687" max="7687" width="13.7109375" style="12"/>
    <col min="7688" max="7688" width="15.85546875" style="12" bestFit="1" customWidth="1"/>
    <col min="7689" max="7936" width="13.7109375" style="12"/>
    <col min="7937" max="7937" width="7.85546875" style="12" bestFit="1" customWidth="1"/>
    <col min="7938" max="7938" width="8.42578125" style="12" bestFit="1" customWidth="1"/>
    <col min="7939" max="7939" width="49.85546875" style="12" customWidth="1"/>
    <col min="7940" max="7940" width="12" style="12" bestFit="1" customWidth="1"/>
    <col min="7941" max="7941" width="6.5703125" style="12" bestFit="1" customWidth="1"/>
    <col min="7942" max="7942" width="13.7109375" style="12" bestFit="1" customWidth="1"/>
    <col min="7943" max="7943" width="13.7109375" style="12"/>
    <col min="7944" max="7944" width="15.85546875" style="12" bestFit="1" customWidth="1"/>
    <col min="7945" max="8192" width="13.7109375" style="12"/>
    <col min="8193" max="8193" width="7.85546875" style="12" bestFit="1" customWidth="1"/>
    <col min="8194" max="8194" width="8.42578125" style="12" bestFit="1" customWidth="1"/>
    <col min="8195" max="8195" width="49.85546875" style="12" customWidth="1"/>
    <col min="8196" max="8196" width="12" style="12" bestFit="1" customWidth="1"/>
    <col min="8197" max="8197" width="6.5703125" style="12" bestFit="1" customWidth="1"/>
    <col min="8198" max="8198" width="13.7109375" style="12" bestFit="1" customWidth="1"/>
    <col min="8199" max="8199" width="13.7109375" style="12"/>
    <col min="8200" max="8200" width="15.85546875" style="12" bestFit="1" customWidth="1"/>
    <col min="8201" max="8448" width="13.7109375" style="12"/>
    <col min="8449" max="8449" width="7.85546875" style="12" bestFit="1" customWidth="1"/>
    <col min="8450" max="8450" width="8.42578125" style="12" bestFit="1" customWidth="1"/>
    <col min="8451" max="8451" width="49.85546875" style="12" customWidth="1"/>
    <col min="8452" max="8452" width="12" style="12" bestFit="1" customWidth="1"/>
    <col min="8453" max="8453" width="6.5703125" style="12" bestFit="1" customWidth="1"/>
    <col min="8454" max="8454" width="13.7109375" style="12" bestFit="1" customWidth="1"/>
    <col min="8455" max="8455" width="13.7109375" style="12"/>
    <col min="8456" max="8456" width="15.85546875" style="12" bestFit="1" customWidth="1"/>
    <col min="8457" max="8704" width="13.7109375" style="12"/>
    <col min="8705" max="8705" width="7.85546875" style="12" bestFit="1" customWidth="1"/>
    <col min="8706" max="8706" width="8.42578125" style="12" bestFit="1" customWidth="1"/>
    <col min="8707" max="8707" width="49.85546875" style="12" customWidth="1"/>
    <col min="8708" max="8708" width="12" style="12" bestFit="1" customWidth="1"/>
    <col min="8709" max="8709" width="6.5703125" style="12" bestFit="1" customWidth="1"/>
    <col min="8710" max="8710" width="13.7109375" style="12" bestFit="1" customWidth="1"/>
    <col min="8711" max="8711" width="13.7109375" style="12"/>
    <col min="8712" max="8712" width="15.85546875" style="12" bestFit="1" customWidth="1"/>
    <col min="8713" max="8960" width="13.7109375" style="12"/>
    <col min="8961" max="8961" width="7.85546875" style="12" bestFit="1" customWidth="1"/>
    <col min="8962" max="8962" width="8.42578125" style="12" bestFit="1" customWidth="1"/>
    <col min="8963" max="8963" width="49.85546875" style="12" customWidth="1"/>
    <col min="8964" max="8964" width="12" style="12" bestFit="1" customWidth="1"/>
    <col min="8965" max="8965" width="6.5703125" style="12" bestFit="1" customWidth="1"/>
    <col min="8966" max="8966" width="13.7109375" style="12" bestFit="1" customWidth="1"/>
    <col min="8967" max="8967" width="13.7109375" style="12"/>
    <col min="8968" max="8968" width="15.85546875" style="12" bestFit="1" customWidth="1"/>
    <col min="8969" max="9216" width="13.7109375" style="12"/>
    <col min="9217" max="9217" width="7.85546875" style="12" bestFit="1" customWidth="1"/>
    <col min="9218" max="9218" width="8.42578125" style="12" bestFit="1" customWidth="1"/>
    <col min="9219" max="9219" width="49.85546875" style="12" customWidth="1"/>
    <col min="9220" max="9220" width="12" style="12" bestFit="1" customWidth="1"/>
    <col min="9221" max="9221" width="6.5703125" style="12" bestFit="1" customWidth="1"/>
    <col min="9222" max="9222" width="13.7109375" style="12" bestFit="1" customWidth="1"/>
    <col min="9223" max="9223" width="13.7109375" style="12"/>
    <col min="9224" max="9224" width="15.85546875" style="12" bestFit="1" customWidth="1"/>
    <col min="9225" max="9472" width="13.7109375" style="12"/>
    <col min="9473" max="9473" width="7.85546875" style="12" bestFit="1" customWidth="1"/>
    <col min="9474" max="9474" width="8.42578125" style="12" bestFit="1" customWidth="1"/>
    <col min="9475" max="9475" width="49.85546875" style="12" customWidth="1"/>
    <col min="9476" max="9476" width="12" style="12" bestFit="1" customWidth="1"/>
    <col min="9477" max="9477" width="6.5703125" style="12" bestFit="1" customWidth="1"/>
    <col min="9478" max="9478" width="13.7109375" style="12" bestFit="1" customWidth="1"/>
    <col min="9479" max="9479" width="13.7109375" style="12"/>
    <col min="9480" max="9480" width="15.85546875" style="12" bestFit="1" customWidth="1"/>
    <col min="9481" max="9728" width="13.7109375" style="12"/>
    <col min="9729" max="9729" width="7.85546875" style="12" bestFit="1" customWidth="1"/>
    <col min="9730" max="9730" width="8.42578125" style="12" bestFit="1" customWidth="1"/>
    <col min="9731" max="9731" width="49.85546875" style="12" customWidth="1"/>
    <col min="9732" max="9732" width="12" style="12" bestFit="1" customWidth="1"/>
    <col min="9733" max="9733" width="6.5703125" style="12" bestFit="1" customWidth="1"/>
    <col min="9734" max="9734" width="13.7109375" style="12" bestFit="1" customWidth="1"/>
    <col min="9735" max="9735" width="13.7109375" style="12"/>
    <col min="9736" max="9736" width="15.85546875" style="12" bestFit="1" customWidth="1"/>
    <col min="9737" max="9984" width="13.7109375" style="12"/>
    <col min="9985" max="9985" width="7.85546875" style="12" bestFit="1" customWidth="1"/>
    <col min="9986" max="9986" width="8.42578125" style="12" bestFit="1" customWidth="1"/>
    <col min="9987" max="9987" width="49.85546875" style="12" customWidth="1"/>
    <col min="9988" max="9988" width="12" style="12" bestFit="1" customWidth="1"/>
    <col min="9989" max="9989" width="6.5703125" style="12" bestFit="1" customWidth="1"/>
    <col min="9990" max="9990" width="13.7109375" style="12" bestFit="1" customWidth="1"/>
    <col min="9991" max="9991" width="13.7109375" style="12"/>
    <col min="9992" max="9992" width="15.85546875" style="12" bestFit="1" customWidth="1"/>
    <col min="9993" max="10240" width="13.7109375" style="12"/>
    <col min="10241" max="10241" width="7.85546875" style="12" bestFit="1" customWidth="1"/>
    <col min="10242" max="10242" width="8.42578125" style="12" bestFit="1" customWidth="1"/>
    <col min="10243" max="10243" width="49.85546875" style="12" customWidth="1"/>
    <col min="10244" max="10244" width="12" style="12" bestFit="1" customWidth="1"/>
    <col min="10245" max="10245" width="6.5703125" style="12" bestFit="1" customWidth="1"/>
    <col min="10246" max="10246" width="13.7109375" style="12" bestFit="1" customWidth="1"/>
    <col min="10247" max="10247" width="13.7109375" style="12"/>
    <col min="10248" max="10248" width="15.85546875" style="12" bestFit="1" customWidth="1"/>
    <col min="10249" max="10496" width="13.7109375" style="12"/>
    <col min="10497" max="10497" width="7.85546875" style="12" bestFit="1" customWidth="1"/>
    <col min="10498" max="10498" width="8.42578125" style="12" bestFit="1" customWidth="1"/>
    <col min="10499" max="10499" width="49.85546875" style="12" customWidth="1"/>
    <col min="10500" max="10500" width="12" style="12" bestFit="1" customWidth="1"/>
    <col min="10501" max="10501" width="6.5703125" style="12" bestFit="1" customWidth="1"/>
    <col min="10502" max="10502" width="13.7109375" style="12" bestFit="1" customWidth="1"/>
    <col min="10503" max="10503" width="13.7109375" style="12"/>
    <col min="10504" max="10504" width="15.85546875" style="12" bestFit="1" customWidth="1"/>
    <col min="10505" max="10752" width="13.7109375" style="12"/>
    <col min="10753" max="10753" width="7.85546875" style="12" bestFit="1" customWidth="1"/>
    <col min="10754" max="10754" width="8.42578125" style="12" bestFit="1" customWidth="1"/>
    <col min="10755" max="10755" width="49.85546875" style="12" customWidth="1"/>
    <col min="10756" max="10756" width="12" style="12" bestFit="1" customWidth="1"/>
    <col min="10757" max="10757" width="6.5703125" style="12" bestFit="1" customWidth="1"/>
    <col min="10758" max="10758" width="13.7109375" style="12" bestFit="1" customWidth="1"/>
    <col min="10759" max="10759" width="13.7109375" style="12"/>
    <col min="10760" max="10760" width="15.85546875" style="12" bestFit="1" customWidth="1"/>
    <col min="10761" max="11008" width="13.7109375" style="12"/>
    <col min="11009" max="11009" width="7.85546875" style="12" bestFit="1" customWidth="1"/>
    <col min="11010" max="11010" width="8.42578125" style="12" bestFit="1" customWidth="1"/>
    <col min="11011" max="11011" width="49.85546875" style="12" customWidth="1"/>
    <col min="11012" max="11012" width="12" style="12" bestFit="1" customWidth="1"/>
    <col min="11013" max="11013" width="6.5703125" style="12" bestFit="1" customWidth="1"/>
    <col min="11014" max="11014" width="13.7109375" style="12" bestFit="1" customWidth="1"/>
    <col min="11015" max="11015" width="13.7109375" style="12"/>
    <col min="11016" max="11016" width="15.85546875" style="12" bestFit="1" customWidth="1"/>
    <col min="11017" max="11264" width="13.7109375" style="12"/>
    <col min="11265" max="11265" width="7.85546875" style="12" bestFit="1" customWidth="1"/>
    <col min="11266" max="11266" width="8.42578125" style="12" bestFit="1" customWidth="1"/>
    <col min="11267" max="11267" width="49.85546875" style="12" customWidth="1"/>
    <col min="11268" max="11268" width="12" style="12" bestFit="1" customWidth="1"/>
    <col min="11269" max="11269" width="6.5703125" style="12" bestFit="1" customWidth="1"/>
    <col min="11270" max="11270" width="13.7109375" style="12" bestFit="1" customWidth="1"/>
    <col min="11271" max="11271" width="13.7109375" style="12"/>
    <col min="11272" max="11272" width="15.85546875" style="12" bestFit="1" customWidth="1"/>
    <col min="11273" max="11520" width="13.7109375" style="12"/>
    <col min="11521" max="11521" width="7.85546875" style="12" bestFit="1" customWidth="1"/>
    <col min="11522" max="11522" width="8.42578125" style="12" bestFit="1" customWidth="1"/>
    <col min="11523" max="11523" width="49.85546875" style="12" customWidth="1"/>
    <col min="11524" max="11524" width="12" style="12" bestFit="1" customWidth="1"/>
    <col min="11525" max="11525" width="6.5703125" style="12" bestFit="1" customWidth="1"/>
    <col min="11526" max="11526" width="13.7109375" style="12" bestFit="1" customWidth="1"/>
    <col min="11527" max="11527" width="13.7109375" style="12"/>
    <col min="11528" max="11528" width="15.85546875" style="12" bestFit="1" customWidth="1"/>
    <col min="11529" max="11776" width="13.7109375" style="12"/>
    <col min="11777" max="11777" width="7.85546875" style="12" bestFit="1" customWidth="1"/>
    <col min="11778" max="11778" width="8.42578125" style="12" bestFit="1" customWidth="1"/>
    <col min="11779" max="11779" width="49.85546875" style="12" customWidth="1"/>
    <col min="11780" max="11780" width="12" style="12" bestFit="1" customWidth="1"/>
    <col min="11781" max="11781" width="6.5703125" style="12" bestFit="1" customWidth="1"/>
    <col min="11782" max="11782" width="13.7109375" style="12" bestFit="1" customWidth="1"/>
    <col min="11783" max="11783" width="13.7109375" style="12"/>
    <col min="11784" max="11784" width="15.85546875" style="12" bestFit="1" customWidth="1"/>
    <col min="11785" max="12032" width="13.7109375" style="12"/>
    <col min="12033" max="12033" width="7.85546875" style="12" bestFit="1" customWidth="1"/>
    <col min="12034" max="12034" width="8.42578125" style="12" bestFit="1" customWidth="1"/>
    <col min="12035" max="12035" width="49.85546875" style="12" customWidth="1"/>
    <col min="12036" max="12036" width="12" style="12" bestFit="1" customWidth="1"/>
    <col min="12037" max="12037" width="6.5703125" style="12" bestFit="1" customWidth="1"/>
    <col min="12038" max="12038" width="13.7109375" style="12" bestFit="1" customWidth="1"/>
    <col min="12039" max="12039" width="13.7109375" style="12"/>
    <col min="12040" max="12040" width="15.85546875" style="12" bestFit="1" customWidth="1"/>
    <col min="12041" max="12288" width="13.7109375" style="12"/>
    <col min="12289" max="12289" width="7.85546875" style="12" bestFit="1" customWidth="1"/>
    <col min="12290" max="12290" width="8.42578125" style="12" bestFit="1" customWidth="1"/>
    <col min="12291" max="12291" width="49.85546875" style="12" customWidth="1"/>
    <col min="12292" max="12292" width="12" style="12" bestFit="1" customWidth="1"/>
    <col min="12293" max="12293" width="6.5703125" style="12" bestFit="1" customWidth="1"/>
    <col min="12294" max="12294" width="13.7109375" style="12" bestFit="1" customWidth="1"/>
    <col min="12295" max="12295" width="13.7109375" style="12"/>
    <col min="12296" max="12296" width="15.85546875" style="12" bestFit="1" customWidth="1"/>
    <col min="12297" max="12544" width="13.7109375" style="12"/>
    <col min="12545" max="12545" width="7.85546875" style="12" bestFit="1" customWidth="1"/>
    <col min="12546" max="12546" width="8.42578125" style="12" bestFit="1" customWidth="1"/>
    <col min="12547" max="12547" width="49.85546875" style="12" customWidth="1"/>
    <col min="12548" max="12548" width="12" style="12" bestFit="1" customWidth="1"/>
    <col min="12549" max="12549" width="6.5703125" style="12" bestFit="1" customWidth="1"/>
    <col min="12550" max="12550" width="13.7109375" style="12" bestFit="1" customWidth="1"/>
    <col min="12551" max="12551" width="13.7109375" style="12"/>
    <col min="12552" max="12552" width="15.85546875" style="12" bestFit="1" customWidth="1"/>
    <col min="12553" max="12800" width="13.7109375" style="12"/>
    <col min="12801" max="12801" width="7.85546875" style="12" bestFit="1" customWidth="1"/>
    <col min="12802" max="12802" width="8.42578125" style="12" bestFit="1" customWidth="1"/>
    <col min="12803" max="12803" width="49.85546875" style="12" customWidth="1"/>
    <col min="12804" max="12804" width="12" style="12" bestFit="1" customWidth="1"/>
    <col min="12805" max="12805" width="6.5703125" style="12" bestFit="1" customWidth="1"/>
    <col min="12806" max="12806" width="13.7109375" style="12" bestFit="1" customWidth="1"/>
    <col min="12807" max="12807" width="13.7109375" style="12"/>
    <col min="12808" max="12808" width="15.85546875" style="12" bestFit="1" customWidth="1"/>
    <col min="12809" max="13056" width="13.7109375" style="12"/>
    <col min="13057" max="13057" width="7.85546875" style="12" bestFit="1" customWidth="1"/>
    <col min="13058" max="13058" width="8.42578125" style="12" bestFit="1" customWidth="1"/>
    <col min="13059" max="13059" width="49.85546875" style="12" customWidth="1"/>
    <col min="13060" max="13060" width="12" style="12" bestFit="1" customWidth="1"/>
    <col min="13061" max="13061" width="6.5703125" style="12" bestFit="1" customWidth="1"/>
    <col min="13062" max="13062" width="13.7109375" style="12" bestFit="1" customWidth="1"/>
    <col min="13063" max="13063" width="13.7109375" style="12"/>
    <col min="13064" max="13064" width="15.85546875" style="12" bestFit="1" customWidth="1"/>
    <col min="13065" max="13312" width="13.7109375" style="12"/>
    <col min="13313" max="13313" width="7.85546875" style="12" bestFit="1" customWidth="1"/>
    <col min="13314" max="13314" width="8.42578125" style="12" bestFit="1" customWidth="1"/>
    <col min="13315" max="13315" width="49.85546875" style="12" customWidth="1"/>
    <col min="13316" max="13316" width="12" style="12" bestFit="1" customWidth="1"/>
    <col min="13317" max="13317" width="6.5703125" style="12" bestFit="1" customWidth="1"/>
    <col min="13318" max="13318" width="13.7109375" style="12" bestFit="1" customWidth="1"/>
    <col min="13319" max="13319" width="13.7109375" style="12"/>
    <col min="13320" max="13320" width="15.85546875" style="12" bestFit="1" customWidth="1"/>
    <col min="13321" max="13568" width="13.7109375" style="12"/>
    <col min="13569" max="13569" width="7.85546875" style="12" bestFit="1" customWidth="1"/>
    <col min="13570" max="13570" width="8.42578125" style="12" bestFit="1" customWidth="1"/>
    <col min="13571" max="13571" width="49.85546875" style="12" customWidth="1"/>
    <col min="13572" max="13572" width="12" style="12" bestFit="1" customWidth="1"/>
    <col min="13573" max="13573" width="6.5703125" style="12" bestFit="1" customWidth="1"/>
    <col min="13574" max="13574" width="13.7109375" style="12" bestFit="1" customWidth="1"/>
    <col min="13575" max="13575" width="13.7109375" style="12"/>
    <col min="13576" max="13576" width="15.85546875" style="12" bestFit="1" customWidth="1"/>
    <col min="13577" max="13824" width="13.7109375" style="12"/>
    <col min="13825" max="13825" width="7.85546875" style="12" bestFit="1" customWidth="1"/>
    <col min="13826" max="13826" width="8.42578125" style="12" bestFit="1" customWidth="1"/>
    <col min="13827" max="13827" width="49.85546875" style="12" customWidth="1"/>
    <col min="13828" max="13828" width="12" style="12" bestFit="1" customWidth="1"/>
    <col min="13829" max="13829" width="6.5703125" style="12" bestFit="1" customWidth="1"/>
    <col min="13830" max="13830" width="13.7109375" style="12" bestFit="1" customWidth="1"/>
    <col min="13831" max="13831" width="13.7109375" style="12"/>
    <col min="13832" max="13832" width="15.85546875" style="12" bestFit="1" customWidth="1"/>
    <col min="13833" max="14080" width="13.7109375" style="12"/>
    <col min="14081" max="14081" width="7.85546875" style="12" bestFit="1" customWidth="1"/>
    <col min="14082" max="14082" width="8.42578125" style="12" bestFit="1" customWidth="1"/>
    <col min="14083" max="14083" width="49.85546875" style="12" customWidth="1"/>
    <col min="14084" max="14084" width="12" style="12" bestFit="1" customWidth="1"/>
    <col min="14085" max="14085" width="6.5703125" style="12" bestFit="1" customWidth="1"/>
    <col min="14086" max="14086" width="13.7109375" style="12" bestFit="1" customWidth="1"/>
    <col min="14087" max="14087" width="13.7109375" style="12"/>
    <col min="14088" max="14088" width="15.85546875" style="12" bestFit="1" customWidth="1"/>
    <col min="14089" max="14336" width="13.7109375" style="12"/>
    <col min="14337" max="14337" width="7.85546875" style="12" bestFit="1" customWidth="1"/>
    <col min="14338" max="14338" width="8.42578125" style="12" bestFit="1" customWidth="1"/>
    <col min="14339" max="14339" width="49.85546875" style="12" customWidth="1"/>
    <col min="14340" max="14340" width="12" style="12" bestFit="1" customWidth="1"/>
    <col min="14341" max="14341" width="6.5703125" style="12" bestFit="1" customWidth="1"/>
    <col min="14342" max="14342" width="13.7109375" style="12" bestFit="1" customWidth="1"/>
    <col min="14343" max="14343" width="13.7109375" style="12"/>
    <col min="14344" max="14344" width="15.85546875" style="12" bestFit="1" customWidth="1"/>
    <col min="14345" max="14592" width="13.7109375" style="12"/>
    <col min="14593" max="14593" width="7.85546875" style="12" bestFit="1" customWidth="1"/>
    <col min="14594" max="14594" width="8.42578125" style="12" bestFit="1" customWidth="1"/>
    <col min="14595" max="14595" width="49.85546875" style="12" customWidth="1"/>
    <col min="14596" max="14596" width="12" style="12" bestFit="1" customWidth="1"/>
    <col min="14597" max="14597" width="6.5703125" style="12" bestFit="1" customWidth="1"/>
    <col min="14598" max="14598" width="13.7109375" style="12" bestFit="1" customWidth="1"/>
    <col min="14599" max="14599" width="13.7109375" style="12"/>
    <col min="14600" max="14600" width="15.85546875" style="12" bestFit="1" customWidth="1"/>
    <col min="14601" max="14848" width="13.7109375" style="12"/>
    <col min="14849" max="14849" width="7.85546875" style="12" bestFit="1" customWidth="1"/>
    <col min="14850" max="14850" width="8.42578125" style="12" bestFit="1" customWidth="1"/>
    <col min="14851" max="14851" width="49.85546875" style="12" customWidth="1"/>
    <col min="14852" max="14852" width="12" style="12" bestFit="1" customWidth="1"/>
    <col min="14853" max="14853" width="6.5703125" style="12" bestFit="1" customWidth="1"/>
    <col min="14854" max="14854" width="13.7109375" style="12" bestFit="1" customWidth="1"/>
    <col min="14855" max="14855" width="13.7109375" style="12"/>
    <col min="14856" max="14856" width="15.85546875" style="12" bestFit="1" customWidth="1"/>
    <col min="14857" max="15104" width="13.7109375" style="12"/>
    <col min="15105" max="15105" width="7.85546875" style="12" bestFit="1" customWidth="1"/>
    <col min="15106" max="15106" width="8.42578125" style="12" bestFit="1" customWidth="1"/>
    <col min="15107" max="15107" width="49.85546875" style="12" customWidth="1"/>
    <col min="15108" max="15108" width="12" style="12" bestFit="1" customWidth="1"/>
    <col min="15109" max="15109" width="6.5703125" style="12" bestFit="1" customWidth="1"/>
    <col min="15110" max="15110" width="13.7109375" style="12" bestFit="1" customWidth="1"/>
    <col min="15111" max="15111" width="13.7109375" style="12"/>
    <col min="15112" max="15112" width="15.85546875" style="12" bestFit="1" customWidth="1"/>
    <col min="15113" max="15360" width="13.7109375" style="12"/>
    <col min="15361" max="15361" width="7.85546875" style="12" bestFit="1" customWidth="1"/>
    <col min="15362" max="15362" width="8.42578125" style="12" bestFit="1" customWidth="1"/>
    <col min="15363" max="15363" width="49.85546875" style="12" customWidth="1"/>
    <col min="15364" max="15364" width="12" style="12" bestFit="1" customWidth="1"/>
    <col min="15365" max="15365" width="6.5703125" style="12" bestFit="1" customWidth="1"/>
    <col min="15366" max="15366" width="13.7109375" style="12" bestFit="1" customWidth="1"/>
    <col min="15367" max="15367" width="13.7109375" style="12"/>
    <col min="15368" max="15368" width="15.85546875" style="12" bestFit="1" customWidth="1"/>
    <col min="15369" max="15616" width="13.7109375" style="12"/>
    <col min="15617" max="15617" width="7.85546875" style="12" bestFit="1" customWidth="1"/>
    <col min="15618" max="15618" width="8.42578125" style="12" bestFit="1" customWidth="1"/>
    <col min="15619" max="15619" width="49.85546875" style="12" customWidth="1"/>
    <col min="15620" max="15620" width="12" style="12" bestFit="1" customWidth="1"/>
    <col min="15621" max="15621" width="6.5703125" style="12" bestFit="1" customWidth="1"/>
    <col min="15622" max="15622" width="13.7109375" style="12" bestFit="1" customWidth="1"/>
    <col min="15623" max="15623" width="13.7109375" style="12"/>
    <col min="15624" max="15624" width="15.85546875" style="12" bestFit="1" customWidth="1"/>
    <col min="15625" max="15872" width="13.7109375" style="12"/>
    <col min="15873" max="15873" width="7.85546875" style="12" bestFit="1" customWidth="1"/>
    <col min="15874" max="15874" width="8.42578125" style="12" bestFit="1" customWidth="1"/>
    <col min="15875" max="15875" width="49.85546875" style="12" customWidth="1"/>
    <col min="15876" max="15876" width="12" style="12" bestFit="1" customWidth="1"/>
    <col min="15877" max="15877" width="6.5703125" style="12" bestFit="1" customWidth="1"/>
    <col min="15878" max="15878" width="13.7109375" style="12" bestFit="1" customWidth="1"/>
    <col min="15879" max="15879" width="13.7109375" style="12"/>
    <col min="15880" max="15880" width="15.85546875" style="12" bestFit="1" customWidth="1"/>
    <col min="15881" max="16128" width="13.7109375" style="12"/>
    <col min="16129" max="16129" width="7.85546875" style="12" bestFit="1" customWidth="1"/>
    <col min="16130" max="16130" width="8.42578125" style="12" bestFit="1" customWidth="1"/>
    <col min="16131" max="16131" width="49.85546875" style="12" customWidth="1"/>
    <col min="16132" max="16132" width="12" style="12" bestFit="1" customWidth="1"/>
    <col min="16133" max="16133" width="6.5703125" style="12" bestFit="1" customWidth="1"/>
    <col min="16134" max="16134" width="13.7109375" style="12" bestFit="1" customWidth="1"/>
    <col min="16135" max="16135" width="13.7109375" style="12"/>
    <col min="16136" max="16136" width="15.85546875" style="12" bestFit="1" customWidth="1"/>
    <col min="16137" max="16384" width="13.7109375" style="12"/>
  </cols>
  <sheetData>
    <row r="1" spans="1:6" s="33" customFormat="1" ht="19.5" customHeight="1" x14ac:dyDescent="0.25">
      <c r="A1" s="46" t="s">
        <v>7</v>
      </c>
      <c r="B1" s="46"/>
      <c r="C1" s="46"/>
      <c r="D1" s="46"/>
      <c r="E1" s="46"/>
      <c r="F1" s="46"/>
    </row>
    <row r="2" spans="1:6" s="33" customFormat="1" ht="19.5" customHeight="1" x14ac:dyDescent="0.25">
      <c r="A2" s="46" t="s">
        <v>5</v>
      </c>
      <c r="B2" s="46"/>
      <c r="C2" s="46"/>
      <c r="D2" s="46"/>
      <c r="E2" s="46"/>
      <c r="F2" s="46"/>
    </row>
    <row r="3" spans="1:6" s="33" customFormat="1" ht="39" customHeight="1" x14ac:dyDescent="0.25">
      <c r="A3" s="46" t="s">
        <v>630</v>
      </c>
      <c r="B3" s="46"/>
      <c r="C3" s="46"/>
      <c r="D3" s="46"/>
      <c r="E3" s="46"/>
      <c r="F3" s="46"/>
    </row>
    <row r="4" spans="1:6" s="33" customFormat="1" ht="19.5" customHeight="1" x14ac:dyDescent="0.25">
      <c r="A4" s="46" t="s">
        <v>8</v>
      </c>
      <c r="B4" s="46"/>
      <c r="C4" s="46"/>
      <c r="D4" s="46"/>
      <c r="E4" s="46"/>
      <c r="F4" s="46"/>
    </row>
    <row r="5" spans="1:6" s="33" customFormat="1" ht="19.5" customHeight="1" x14ac:dyDescent="0.25">
      <c r="A5" s="7" t="s">
        <v>193</v>
      </c>
      <c r="B5" s="22" t="s">
        <v>4</v>
      </c>
      <c r="C5" s="7" t="s">
        <v>9</v>
      </c>
      <c r="D5" s="7" t="s">
        <v>10</v>
      </c>
      <c r="E5" s="7" t="s">
        <v>195</v>
      </c>
      <c r="F5" s="22" t="s">
        <v>11</v>
      </c>
    </row>
    <row r="6" spans="1:6" ht="74.25" customHeight="1" x14ac:dyDescent="0.25">
      <c r="A6" s="7">
        <v>1</v>
      </c>
      <c r="B6" s="22">
        <f>Det!H10</f>
        <v>8</v>
      </c>
      <c r="C6" s="13" t="s">
        <v>196</v>
      </c>
      <c r="D6" s="34">
        <f>Sheet3!F211</f>
        <v>6742.22</v>
      </c>
      <c r="E6" s="34" t="s">
        <v>56</v>
      </c>
      <c r="F6" s="34">
        <f t="shared" ref="F6:F10" si="0">D6*B6</f>
        <v>53937.760000000002</v>
      </c>
    </row>
    <row r="7" spans="1:6" ht="74.25" customHeight="1" x14ac:dyDescent="0.25">
      <c r="A7" s="22">
        <v>2</v>
      </c>
      <c r="B7" s="22">
        <f>Det!H15</f>
        <v>4</v>
      </c>
      <c r="C7" s="13" t="s">
        <v>632</v>
      </c>
      <c r="D7" s="34">
        <f>Sheet3!F239</f>
        <v>1692.25</v>
      </c>
      <c r="E7" s="34" t="s">
        <v>14</v>
      </c>
      <c r="F7" s="34">
        <f t="shared" si="0"/>
        <v>6769</v>
      </c>
    </row>
    <row r="8" spans="1:6" ht="75" customHeight="1" x14ac:dyDescent="0.25">
      <c r="A8" s="7">
        <v>3</v>
      </c>
      <c r="B8" s="22">
        <f>Det!H19</f>
        <v>11.4</v>
      </c>
      <c r="C8" s="13" t="s">
        <v>199</v>
      </c>
      <c r="D8" s="22">
        <f>Sheet3!F252</f>
        <v>528.91999999999996</v>
      </c>
      <c r="E8" s="22" t="s">
        <v>14</v>
      </c>
      <c r="F8" s="34">
        <f t="shared" si="0"/>
        <v>6029.6880000000001</v>
      </c>
    </row>
    <row r="9" spans="1:6" ht="66" customHeight="1" x14ac:dyDescent="0.25">
      <c r="A9" s="7">
        <v>4</v>
      </c>
      <c r="B9" s="22">
        <f>Det!H25</f>
        <v>99</v>
      </c>
      <c r="C9" s="13" t="s">
        <v>213</v>
      </c>
      <c r="D9" s="34">
        <f>Sheet3!F315</f>
        <v>259.14</v>
      </c>
      <c r="E9" s="34" t="s">
        <v>14</v>
      </c>
      <c r="F9" s="34">
        <f t="shared" si="0"/>
        <v>25654.859999999997</v>
      </c>
    </row>
    <row r="10" spans="1:6" ht="66" customHeight="1" x14ac:dyDescent="0.25">
      <c r="A10" s="7">
        <v>5</v>
      </c>
      <c r="B10" s="22">
        <f>Det!H29</f>
        <v>22.200000000000003</v>
      </c>
      <c r="C10" s="13" t="s">
        <v>201</v>
      </c>
      <c r="D10" s="34">
        <f>Sheet3!F328</f>
        <v>265.23</v>
      </c>
      <c r="E10" s="34" t="s">
        <v>14</v>
      </c>
      <c r="F10" s="34">
        <f t="shared" si="0"/>
        <v>5888.1060000000016</v>
      </c>
    </row>
    <row r="11" spans="1:6" ht="64.5" customHeight="1" x14ac:dyDescent="0.25">
      <c r="A11" s="7">
        <v>6</v>
      </c>
      <c r="B11" s="22"/>
      <c r="C11" s="13" t="s">
        <v>633</v>
      </c>
      <c r="D11" s="34"/>
      <c r="E11" s="34"/>
      <c r="F11" s="34">
        <f t="shared" ref="F11:F19" si="1">D11*B11</f>
        <v>0</v>
      </c>
    </row>
    <row r="12" spans="1:6" ht="50.25" customHeight="1" x14ac:dyDescent="0.25">
      <c r="A12" s="7"/>
      <c r="B12" s="44">
        <f>Det!H32</f>
        <v>8.5</v>
      </c>
      <c r="C12" s="13" t="s">
        <v>235</v>
      </c>
      <c r="D12" s="45">
        <v>815.75</v>
      </c>
      <c r="E12" s="34" t="s">
        <v>52</v>
      </c>
      <c r="F12" s="45">
        <f t="shared" si="1"/>
        <v>6933.875</v>
      </c>
    </row>
    <row r="13" spans="1:6" ht="69" customHeight="1" x14ac:dyDescent="0.25">
      <c r="A13" s="7">
        <v>7</v>
      </c>
      <c r="B13" s="22">
        <f>Det!H37</f>
        <v>1</v>
      </c>
      <c r="C13" s="13" t="s">
        <v>514</v>
      </c>
      <c r="D13" s="34">
        <f>Sheet3!F700</f>
        <v>1692.1</v>
      </c>
      <c r="E13" s="34" t="s">
        <v>53</v>
      </c>
      <c r="F13" s="34">
        <f t="shared" si="1"/>
        <v>1692.1</v>
      </c>
    </row>
    <row r="14" spans="1:6" ht="141" customHeight="1" x14ac:dyDescent="0.25">
      <c r="A14" s="7">
        <v>8</v>
      </c>
      <c r="B14" s="22">
        <f>Det!H40</f>
        <v>5</v>
      </c>
      <c r="C14" s="13" t="s">
        <v>207</v>
      </c>
      <c r="D14" s="34">
        <f>Sheet3!F754</f>
        <v>350.32</v>
      </c>
      <c r="E14" s="34" t="s">
        <v>52</v>
      </c>
      <c r="F14" s="34">
        <f t="shared" si="1"/>
        <v>1751.6</v>
      </c>
    </row>
    <row r="15" spans="1:6" ht="39" customHeight="1" x14ac:dyDescent="0.25">
      <c r="A15" s="7">
        <v>9</v>
      </c>
      <c r="B15" s="22">
        <f>Det!H43</f>
        <v>1</v>
      </c>
      <c r="C15" s="13" t="s">
        <v>214</v>
      </c>
      <c r="D15" s="34">
        <f>Sheet3!F766</f>
        <v>95</v>
      </c>
      <c r="E15" s="34" t="s">
        <v>53</v>
      </c>
      <c r="F15" s="34">
        <f t="shared" si="1"/>
        <v>95</v>
      </c>
    </row>
    <row r="16" spans="1:6" ht="124.5" customHeight="1" x14ac:dyDescent="0.25">
      <c r="A16" s="7">
        <v>10</v>
      </c>
      <c r="B16" s="22">
        <f>Det!H45</f>
        <v>1</v>
      </c>
      <c r="C16" s="21" t="s">
        <v>223</v>
      </c>
      <c r="D16" s="22">
        <f>Sheet3!F804</f>
        <v>3416.5</v>
      </c>
      <c r="E16" s="7" t="s">
        <v>12</v>
      </c>
      <c r="F16" s="34">
        <f t="shared" si="1"/>
        <v>3416.5</v>
      </c>
    </row>
    <row r="17" spans="1:7" ht="52.5" customHeight="1" x14ac:dyDescent="0.25">
      <c r="A17" s="35">
        <v>11</v>
      </c>
      <c r="B17" s="22">
        <f>'[1]Toilet Detail'!H257</f>
        <v>1</v>
      </c>
      <c r="C17" s="13" t="s">
        <v>212</v>
      </c>
      <c r="D17" s="34">
        <v>3460</v>
      </c>
      <c r="E17" s="34" t="s">
        <v>0</v>
      </c>
      <c r="F17" s="34">
        <f t="shared" si="1"/>
        <v>3460</v>
      </c>
    </row>
    <row r="18" spans="1:7" ht="59.25" customHeight="1" x14ac:dyDescent="0.25">
      <c r="A18" s="35">
        <v>12</v>
      </c>
      <c r="B18" s="22">
        <f>Det!H51</f>
        <v>1</v>
      </c>
      <c r="C18" s="13" t="s">
        <v>629</v>
      </c>
      <c r="D18" s="34">
        <v>995</v>
      </c>
      <c r="E18" s="34" t="s">
        <v>0</v>
      </c>
      <c r="F18" s="34">
        <f t="shared" si="1"/>
        <v>995</v>
      </c>
    </row>
    <row r="19" spans="1:7" ht="110.25" x14ac:dyDescent="0.25">
      <c r="A19" s="35">
        <v>13</v>
      </c>
      <c r="B19" s="22">
        <f>Det!H54</f>
        <v>10</v>
      </c>
      <c r="C19" s="13" t="s">
        <v>190</v>
      </c>
      <c r="D19" s="34">
        <v>2700</v>
      </c>
      <c r="E19" s="34" t="s">
        <v>189</v>
      </c>
      <c r="F19" s="34">
        <f t="shared" si="1"/>
        <v>27000</v>
      </c>
    </row>
    <row r="20" spans="1:7" s="33" customFormat="1" ht="34.5" customHeight="1" x14ac:dyDescent="0.25">
      <c r="A20" s="36"/>
      <c r="B20" s="37"/>
      <c r="C20" s="47" t="s">
        <v>215</v>
      </c>
      <c r="D20" s="47"/>
      <c r="E20" s="47"/>
      <c r="F20" s="38">
        <f>SUM(F6:F19)</f>
        <v>143623.489</v>
      </c>
    </row>
    <row r="21" spans="1:7" ht="29.25" customHeight="1" x14ac:dyDescent="0.25">
      <c r="A21" s="7">
        <v>14</v>
      </c>
      <c r="B21" s="22" t="s">
        <v>15</v>
      </c>
      <c r="C21" s="48" t="s">
        <v>216</v>
      </c>
      <c r="D21" s="48"/>
      <c r="E21" s="48"/>
      <c r="F21" s="34">
        <f>F20*18%</f>
        <v>25852.228019999999</v>
      </c>
    </row>
    <row r="22" spans="1:7" ht="29.25" customHeight="1" x14ac:dyDescent="0.25">
      <c r="A22" s="36"/>
      <c r="B22" s="37"/>
      <c r="C22" s="47" t="s">
        <v>217</v>
      </c>
      <c r="D22" s="47"/>
      <c r="E22" s="47"/>
      <c r="F22" s="38">
        <f>SUM(F20:F21)</f>
        <v>169475.71702000001</v>
      </c>
    </row>
    <row r="23" spans="1:7" ht="29.25" customHeight="1" x14ac:dyDescent="0.25">
      <c r="A23" s="7">
        <v>15</v>
      </c>
      <c r="B23" s="22" t="s">
        <v>15</v>
      </c>
      <c r="C23" s="48" t="s">
        <v>218</v>
      </c>
      <c r="D23" s="48"/>
      <c r="E23" s="48"/>
      <c r="F23" s="34">
        <f>F20*1%</f>
        <v>1436.23489</v>
      </c>
    </row>
    <row r="24" spans="1:7" ht="29.25" customHeight="1" x14ac:dyDescent="0.25">
      <c r="A24" s="7">
        <v>16</v>
      </c>
      <c r="B24" s="22" t="s">
        <v>15</v>
      </c>
      <c r="C24" s="48" t="s">
        <v>219</v>
      </c>
      <c r="D24" s="48"/>
      <c r="E24" s="48"/>
      <c r="F24" s="34">
        <f>F22*2.5%</f>
        <v>4236.8929255000003</v>
      </c>
    </row>
    <row r="25" spans="1:7" ht="29.25" customHeight="1" x14ac:dyDescent="0.25">
      <c r="A25" s="7">
        <v>17</v>
      </c>
      <c r="B25" s="22" t="s">
        <v>15</v>
      </c>
      <c r="C25" s="48" t="s">
        <v>220</v>
      </c>
      <c r="D25" s="48"/>
      <c r="E25" s="48"/>
      <c r="F25" s="34">
        <f>(F22*7.5%)</f>
        <v>12710.678776500001</v>
      </c>
    </row>
    <row r="26" spans="1:7" ht="29.25" customHeight="1" x14ac:dyDescent="0.25">
      <c r="A26" s="7"/>
      <c r="B26" s="22"/>
      <c r="C26" s="46" t="s">
        <v>221</v>
      </c>
      <c r="D26" s="46"/>
      <c r="E26" s="46"/>
      <c r="F26" s="34">
        <f>SUM(F22:F25)</f>
        <v>187859.52361199999</v>
      </c>
    </row>
    <row r="27" spans="1:7" ht="29.25" customHeight="1" x14ac:dyDescent="0.25">
      <c r="A27" s="36"/>
      <c r="B27" s="37"/>
      <c r="C27" s="39"/>
      <c r="D27" s="47" t="s">
        <v>6</v>
      </c>
      <c r="E27" s="47"/>
      <c r="F27" s="38">
        <f>ROUNDUP(F26,-2)</f>
        <v>187900</v>
      </c>
      <c r="G27" s="12">
        <v>188300</v>
      </c>
    </row>
    <row r="29" spans="1:7" x14ac:dyDescent="0.25">
      <c r="G29" s="31">
        <f>F26-G27</f>
        <v>-440.47638800001005</v>
      </c>
    </row>
  </sheetData>
  <mergeCells count="12">
    <mergeCell ref="A1:F1"/>
    <mergeCell ref="A2:F2"/>
    <mergeCell ref="A3:F3"/>
    <mergeCell ref="A4:F4"/>
    <mergeCell ref="C20:E20"/>
    <mergeCell ref="C26:E26"/>
    <mergeCell ref="D27:E27"/>
    <mergeCell ref="C21:E21"/>
    <mergeCell ref="C22:E22"/>
    <mergeCell ref="C23:E23"/>
    <mergeCell ref="C24:E24"/>
    <mergeCell ref="C25:E25"/>
  </mergeCells>
  <printOptions horizontalCentered="1"/>
  <pageMargins left="0.70866141732283505" right="0.70866141732283505" top="0.74803149606299202" bottom="0.74803149606299202" header="0.31496062992126" footer="0.31496062992126"/>
  <pageSetup paperSize="9" scale="8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
  <sheetViews>
    <sheetView view="pageBreakPreview" topLeftCell="A31" zoomScaleSheetLayoutView="100" workbookViewId="0">
      <selection activeCell="E33" sqref="E33"/>
    </sheetView>
  </sheetViews>
  <sheetFormatPr defaultColWidth="13.7109375" defaultRowHeight="21.95" customHeight="1" x14ac:dyDescent="0.25"/>
  <cols>
    <col min="1" max="1" width="7" style="11" customWidth="1"/>
    <col min="2" max="2" width="35.42578125" style="6" customWidth="1"/>
    <col min="3" max="4" width="4.5703125" style="11" bestFit="1" customWidth="1"/>
    <col min="5" max="5" width="8.42578125" style="30" bestFit="1" customWidth="1"/>
    <col min="6" max="6" width="7.140625" style="32" bestFit="1" customWidth="1"/>
    <col min="7" max="7" width="8.42578125" style="32" bestFit="1" customWidth="1"/>
    <col min="8" max="8" width="9.7109375" style="32" bestFit="1" customWidth="1"/>
    <col min="9" max="9" width="6.85546875" style="6" bestFit="1" customWidth="1"/>
    <col min="10" max="17" width="13.7109375" style="6"/>
    <col min="18" max="19" width="13.85546875" style="6" bestFit="1" customWidth="1"/>
    <col min="20" max="256" width="13.7109375" style="6"/>
    <col min="257" max="257" width="7" style="6" customWidth="1"/>
    <col min="258" max="258" width="44.85546875" style="6" customWidth="1"/>
    <col min="259" max="260" width="4.5703125" style="6" bestFit="1" customWidth="1"/>
    <col min="261" max="261" width="8.42578125" style="6" bestFit="1" customWidth="1"/>
    <col min="262" max="262" width="7.140625" style="6" bestFit="1" customWidth="1"/>
    <col min="263" max="263" width="8.42578125" style="6" bestFit="1" customWidth="1"/>
    <col min="264" max="264" width="9.7109375" style="6" bestFit="1" customWidth="1"/>
    <col min="265" max="265" width="6.85546875" style="6" bestFit="1" customWidth="1"/>
    <col min="266" max="273" width="13.7109375" style="6"/>
    <col min="274" max="275" width="13.85546875" style="6" bestFit="1" customWidth="1"/>
    <col min="276" max="512" width="13.7109375" style="6"/>
    <col min="513" max="513" width="7" style="6" customWidth="1"/>
    <col min="514" max="514" width="44.85546875" style="6" customWidth="1"/>
    <col min="515" max="516" width="4.5703125" style="6" bestFit="1" customWidth="1"/>
    <col min="517" max="517" width="8.42578125" style="6" bestFit="1" customWidth="1"/>
    <col min="518" max="518" width="7.140625" style="6" bestFit="1" customWidth="1"/>
    <col min="519" max="519" width="8.42578125" style="6" bestFit="1" customWidth="1"/>
    <col min="520" max="520" width="9.7109375" style="6" bestFit="1" customWidth="1"/>
    <col min="521" max="521" width="6.85546875" style="6" bestFit="1" customWidth="1"/>
    <col min="522" max="529" width="13.7109375" style="6"/>
    <col min="530" max="531" width="13.85546875" style="6" bestFit="1" customWidth="1"/>
    <col min="532" max="768" width="13.7109375" style="6"/>
    <col min="769" max="769" width="7" style="6" customWidth="1"/>
    <col min="770" max="770" width="44.85546875" style="6" customWidth="1"/>
    <col min="771" max="772" width="4.5703125" style="6" bestFit="1" customWidth="1"/>
    <col min="773" max="773" width="8.42578125" style="6" bestFit="1" customWidth="1"/>
    <col min="774" max="774" width="7.140625" style="6" bestFit="1" customWidth="1"/>
    <col min="775" max="775" width="8.42578125" style="6" bestFit="1" customWidth="1"/>
    <col min="776" max="776" width="9.7109375" style="6" bestFit="1" customWidth="1"/>
    <col min="777" max="777" width="6.85546875" style="6" bestFit="1" customWidth="1"/>
    <col min="778" max="785" width="13.7109375" style="6"/>
    <col min="786" max="787" width="13.85546875" style="6" bestFit="1" customWidth="1"/>
    <col min="788" max="1024" width="13.7109375" style="6"/>
    <col min="1025" max="1025" width="7" style="6" customWidth="1"/>
    <col min="1026" max="1026" width="44.85546875" style="6" customWidth="1"/>
    <col min="1027" max="1028" width="4.5703125" style="6" bestFit="1" customWidth="1"/>
    <col min="1029" max="1029" width="8.42578125" style="6" bestFit="1" customWidth="1"/>
    <col min="1030" max="1030" width="7.140625" style="6" bestFit="1" customWidth="1"/>
    <col min="1031" max="1031" width="8.42578125" style="6" bestFit="1" customWidth="1"/>
    <col min="1032" max="1032" width="9.7109375" style="6" bestFit="1" customWidth="1"/>
    <col min="1033" max="1033" width="6.85546875" style="6" bestFit="1" customWidth="1"/>
    <col min="1034" max="1041" width="13.7109375" style="6"/>
    <col min="1042" max="1043" width="13.85546875" style="6" bestFit="1" customWidth="1"/>
    <col min="1044" max="1280" width="13.7109375" style="6"/>
    <col min="1281" max="1281" width="7" style="6" customWidth="1"/>
    <col min="1282" max="1282" width="44.85546875" style="6" customWidth="1"/>
    <col min="1283" max="1284" width="4.5703125" style="6" bestFit="1" customWidth="1"/>
    <col min="1285" max="1285" width="8.42578125" style="6" bestFit="1" customWidth="1"/>
    <col min="1286" max="1286" width="7.140625" style="6" bestFit="1" customWidth="1"/>
    <col min="1287" max="1287" width="8.42578125" style="6" bestFit="1" customWidth="1"/>
    <col min="1288" max="1288" width="9.7109375" style="6" bestFit="1" customWidth="1"/>
    <col min="1289" max="1289" width="6.85546875" style="6" bestFit="1" customWidth="1"/>
    <col min="1290" max="1297" width="13.7109375" style="6"/>
    <col min="1298" max="1299" width="13.85546875" style="6" bestFit="1" customWidth="1"/>
    <col min="1300" max="1536" width="13.7109375" style="6"/>
    <col min="1537" max="1537" width="7" style="6" customWidth="1"/>
    <col min="1538" max="1538" width="44.85546875" style="6" customWidth="1"/>
    <col min="1539" max="1540" width="4.5703125" style="6" bestFit="1" customWidth="1"/>
    <col min="1541" max="1541" width="8.42578125" style="6" bestFit="1" customWidth="1"/>
    <col min="1542" max="1542" width="7.140625" style="6" bestFit="1" customWidth="1"/>
    <col min="1543" max="1543" width="8.42578125" style="6" bestFit="1" customWidth="1"/>
    <col min="1544" max="1544" width="9.7109375" style="6" bestFit="1" customWidth="1"/>
    <col min="1545" max="1545" width="6.85546875" style="6" bestFit="1" customWidth="1"/>
    <col min="1546" max="1553" width="13.7109375" style="6"/>
    <col min="1554" max="1555" width="13.85546875" style="6" bestFit="1" customWidth="1"/>
    <col min="1556" max="1792" width="13.7109375" style="6"/>
    <col min="1793" max="1793" width="7" style="6" customWidth="1"/>
    <col min="1794" max="1794" width="44.85546875" style="6" customWidth="1"/>
    <col min="1795" max="1796" width="4.5703125" style="6" bestFit="1" customWidth="1"/>
    <col min="1797" max="1797" width="8.42578125" style="6" bestFit="1" customWidth="1"/>
    <col min="1798" max="1798" width="7.140625" style="6" bestFit="1" customWidth="1"/>
    <col min="1799" max="1799" width="8.42578125" style="6" bestFit="1" customWidth="1"/>
    <col min="1800" max="1800" width="9.7109375" style="6" bestFit="1" customWidth="1"/>
    <col min="1801" max="1801" width="6.85546875" style="6" bestFit="1" customWidth="1"/>
    <col min="1802" max="1809" width="13.7109375" style="6"/>
    <col min="1810" max="1811" width="13.85546875" style="6" bestFit="1" customWidth="1"/>
    <col min="1812" max="2048" width="13.7109375" style="6"/>
    <col min="2049" max="2049" width="7" style="6" customWidth="1"/>
    <col min="2050" max="2050" width="44.85546875" style="6" customWidth="1"/>
    <col min="2051" max="2052" width="4.5703125" style="6" bestFit="1" customWidth="1"/>
    <col min="2053" max="2053" width="8.42578125" style="6" bestFit="1" customWidth="1"/>
    <col min="2054" max="2054" width="7.140625" style="6" bestFit="1" customWidth="1"/>
    <col min="2055" max="2055" width="8.42578125" style="6" bestFit="1" customWidth="1"/>
    <col min="2056" max="2056" width="9.7109375" style="6" bestFit="1" customWidth="1"/>
    <col min="2057" max="2057" width="6.85546875" style="6" bestFit="1" customWidth="1"/>
    <col min="2058" max="2065" width="13.7109375" style="6"/>
    <col min="2066" max="2067" width="13.85546875" style="6" bestFit="1" customWidth="1"/>
    <col min="2068" max="2304" width="13.7109375" style="6"/>
    <col min="2305" max="2305" width="7" style="6" customWidth="1"/>
    <col min="2306" max="2306" width="44.85546875" style="6" customWidth="1"/>
    <col min="2307" max="2308" width="4.5703125" style="6" bestFit="1" customWidth="1"/>
    <col min="2309" max="2309" width="8.42578125" style="6" bestFit="1" customWidth="1"/>
    <col min="2310" max="2310" width="7.140625" style="6" bestFit="1" customWidth="1"/>
    <col min="2311" max="2311" width="8.42578125" style="6" bestFit="1" customWidth="1"/>
    <col min="2312" max="2312" width="9.7109375" style="6" bestFit="1" customWidth="1"/>
    <col min="2313" max="2313" width="6.85546875" style="6" bestFit="1" customWidth="1"/>
    <col min="2314" max="2321" width="13.7109375" style="6"/>
    <col min="2322" max="2323" width="13.85546875" style="6" bestFit="1" customWidth="1"/>
    <col min="2324" max="2560" width="13.7109375" style="6"/>
    <col min="2561" max="2561" width="7" style="6" customWidth="1"/>
    <col min="2562" max="2562" width="44.85546875" style="6" customWidth="1"/>
    <col min="2563" max="2564" width="4.5703125" style="6" bestFit="1" customWidth="1"/>
    <col min="2565" max="2565" width="8.42578125" style="6" bestFit="1" customWidth="1"/>
    <col min="2566" max="2566" width="7.140625" style="6" bestFit="1" customWidth="1"/>
    <col min="2567" max="2567" width="8.42578125" style="6" bestFit="1" customWidth="1"/>
    <col min="2568" max="2568" width="9.7109375" style="6" bestFit="1" customWidth="1"/>
    <col min="2569" max="2569" width="6.85546875" style="6" bestFit="1" customWidth="1"/>
    <col min="2570" max="2577" width="13.7109375" style="6"/>
    <col min="2578" max="2579" width="13.85546875" style="6" bestFit="1" customWidth="1"/>
    <col min="2580" max="2816" width="13.7109375" style="6"/>
    <col min="2817" max="2817" width="7" style="6" customWidth="1"/>
    <col min="2818" max="2818" width="44.85546875" style="6" customWidth="1"/>
    <col min="2819" max="2820" width="4.5703125" style="6" bestFit="1" customWidth="1"/>
    <col min="2821" max="2821" width="8.42578125" style="6" bestFit="1" customWidth="1"/>
    <col min="2822" max="2822" width="7.140625" style="6" bestFit="1" customWidth="1"/>
    <col min="2823" max="2823" width="8.42578125" style="6" bestFit="1" customWidth="1"/>
    <col min="2824" max="2824" width="9.7109375" style="6" bestFit="1" customWidth="1"/>
    <col min="2825" max="2825" width="6.85546875" style="6" bestFit="1" customWidth="1"/>
    <col min="2826" max="2833" width="13.7109375" style="6"/>
    <col min="2834" max="2835" width="13.85546875" style="6" bestFit="1" customWidth="1"/>
    <col min="2836" max="3072" width="13.7109375" style="6"/>
    <col min="3073" max="3073" width="7" style="6" customWidth="1"/>
    <col min="3074" max="3074" width="44.85546875" style="6" customWidth="1"/>
    <col min="3075" max="3076" width="4.5703125" style="6" bestFit="1" customWidth="1"/>
    <col min="3077" max="3077" width="8.42578125" style="6" bestFit="1" customWidth="1"/>
    <col min="3078" max="3078" width="7.140625" style="6" bestFit="1" customWidth="1"/>
    <col min="3079" max="3079" width="8.42578125" style="6" bestFit="1" customWidth="1"/>
    <col min="3080" max="3080" width="9.7109375" style="6" bestFit="1" customWidth="1"/>
    <col min="3081" max="3081" width="6.85546875" style="6" bestFit="1" customWidth="1"/>
    <col min="3082" max="3089" width="13.7109375" style="6"/>
    <col min="3090" max="3091" width="13.85546875" style="6" bestFit="1" customWidth="1"/>
    <col min="3092" max="3328" width="13.7109375" style="6"/>
    <col min="3329" max="3329" width="7" style="6" customWidth="1"/>
    <col min="3330" max="3330" width="44.85546875" style="6" customWidth="1"/>
    <col min="3331" max="3332" width="4.5703125" style="6" bestFit="1" customWidth="1"/>
    <col min="3333" max="3333" width="8.42578125" style="6" bestFit="1" customWidth="1"/>
    <col min="3334" max="3334" width="7.140625" style="6" bestFit="1" customWidth="1"/>
    <col min="3335" max="3335" width="8.42578125" style="6" bestFit="1" customWidth="1"/>
    <col min="3336" max="3336" width="9.7109375" style="6" bestFit="1" customWidth="1"/>
    <col min="3337" max="3337" width="6.85546875" style="6" bestFit="1" customWidth="1"/>
    <col min="3338" max="3345" width="13.7109375" style="6"/>
    <col min="3346" max="3347" width="13.85546875" style="6" bestFit="1" customWidth="1"/>
    <col min="3348" max="3584" width="13.7109375" style="6"/>
    <col min="3585" max="3585" width="7" style="6" customWidth="1"/>
    <col min="3586" max="3586" width="44.85546875" style="6" customWidth="1"/>
    <col min="3587" max="3588" width="4.5703125" style="6" bestFit="1" customWidth="1"/>
    <col min="3589" max="3589" width="8.42578125" style="6" bestFit="1" customWidth="1"/>
    <col min="3590" max="3590" width="7.140625" style="6" bestFit="1" customWidth="1"/>
    <col min="3591" max="3591" width="8.42578125" style="6" bestFit="1" customWidth="1"/>
    <col min="3592" max="3592" width="9.7109375" style="6" bestFit="1" customWidth="1"/>
    <col min="3593" max="3593" width="6.85546875" style="6" bestFit="1" customWidth="1"/>
    <col min="3594" max="3601" width="13.7109375" style="6"/>
    <col min="3602" max="3603" width="13.85546875" style="6" bestFit="1" customWidth="1"/>
    <col min="3604" max="3840" width="13.7109375" style="6"/>
    <col min="3841" max="3841" width="7" style="6" customWidth="1"/>
    <col min="3842" max="3842" width="44.85546875" style="6" customWidth="1"/>
    <col min="3843" max="3844" width="4.5703125" style="6" bestFit="1" customWidth="1"/>
    <col min="3845" max="3845" width="8.42578125" style="6" bestFit="1" customWidth="1"/>
    <col min="3846" max="3846" width="7.140625" style="6" bestFit="1" customWidth="1"/>
    <col min="3847" max="3847" width="8.42578125" style="6" bestFit="1" customWidth="1"/>
    <col min="3848" max="3848" width="9.7109375" style="6" bestFit="1" customWidth="1"/>
    <col min="3849" max="3849" width="6.85546875" style="6" bestFit="1" customWidth="1"/>
    <col min="3850" max="3857" width="13.7109375" style="6"/>
    <col min="3858" max="3859" width="13.85546875" style="6" bestFit="1" customWidth="1"/>
    <col min="3860" max="4096" width="13.7109375" style="6"/>
    <col min="4097" max="4097" width="7" style="6" customWidth="1"/>
    <col min="4098" max="4098" width="44.85546875" style="6" customWidth="1"/>
    <col min="4099" max="4100" width="4.5703125" style="6" bestFit="1" customWidth="1"/>
    <col min="4101" max="4101" width="8.42578125" style="6" bestFit="1" customWidth="1"/>
    <col min="4102" max="4102" width="7.140625" style="6" bestFit="1" customWidth="1"/>
    <col min="4103" max="4103" width="8.42578125" style="6" bestFit="1" customWidth="1"/>
    <col min="4104" max="4104" width="9.7109375" style="6" bestFit="1" customWidth="1"/>
    <col min="4105" max="4105" width="6.85546875" style="6" bestFit="1" customWidth="1"/>
    <col min="4106" max="4113" width="13.7109375" style="6"/>
    <col min="4114" max="4115" width="13.85546875" style="6" bestFit="1" customWidth="1"/>
    <col min="4116" max="4352" width="13.7109375" style="6"/>
    <col min="4353" max="4353" width="7" style="6" customWidth="1"/>
    <col min="4354" max="4354" width="44.85546875" style="6" customWidth="1"/>
    <col min="4355" max="4356" width="4.5703125" style="6" bestFit="1" customWidth="1"/>
    <col min="4357" max="4357" width="8.42578125" style="6" bestFit="1" customWidth="1"/>
    <col min="4358" max="4358" width="7.140625" style="6" bestFit="1" customWidth="1"/>
    <col min="4359" max="4359" width="8.42578125" style="6" bestFit="1" customWidth="1"/>
    <col min="4360" max="4360" width="9.7109375" style="6" bestFit="1" customWidth="1"/>
    <col min="4361" max="4361" width="6.85546875" style="6" bestFit="1" customWidth="1"/>
    <col min="4362" max="4369" width="13.7109375" style="6"/>
    <col min="4370" max="4371" width="13.85546875" style="6" bestFit="1" customWidth="1"/>
    <col min="4372" max="4608" width="13.7109375" style="6"/>
    <col min="4609" max="4609" width="7" style="6" customWidth="1"/>
    <col min="4610" max="4610" width="44.85546875" style="6" customWidth="1"/>
    <col min="4611" max="4612" width="4.5703125" style="6" bestFit="1" customWidth="1"/>
    <col min="4613" max="4613" width="8.42578125" style="6" bestFit="1" customWidth="1"/>
    <col min="4614" max="4614" width="7.140625" style="6" bestFit="1" customWidth="1"/>
    <col min="4615" max="4615" width="8.42578125" style="6" bestFit="1" customWidth="1"/>
    <col min="4616" max="4616" width="9.7109375" style="6" bestFit="1" customWidth="1"/>
    <col min="4617" max="4617" width="6.85546875" style="6" bestFit="1" customWidth="1"/>
    <col min="4618" max="4625" width="13.7109375" style="6"/>
    <col min="4626" max="4627" width="13.85546875" style="6" bestFit="1" customWidth="1"/>
    <col min="4628" max="4864" width="13.7109375" style="6"/>
    <col min="4865" max="4865" width="7" style="6" customWidth="1"/>
    <col min="4866" max="4866" width="44.85546875" style="6" customWidth="1"/>
    <col min="4867" max="4868" width="4.5703125" style="6" bestFit="1" customWidth="1"/>
    <col min="4869" max="4869" width="8.42578125" style="6" bestFit="1" customWidth="1"/>
    <col min="4870" max="4870" width="7.140625" style="6" bestFit="1" customWidth="1"/>
    <col min="4871" max="4871" width="8.42578125" style="6" bestFit="1" customWidth="1"/>
    <col min="4872" max="4872" width="9.7109375" style="6" bestFit="1" customWidth="1"/>
    <col min="4873" max="4873" width="6.85546875" style="6" bestFit="1" customWidth="1"/>
    <col min="4874" max="4881" width="13.7109375" style="6"/>
    <col min="4882" max="4883" width="13.85546875" style="6" bestFit="1" customWidth="1"/>
    <col min="4884" max="5120" width="13.7109375" style="6"/>
    <col min="5121" max="5121" width="7" style="6" customWidth="1"/>
    <col min="5122" max="5122" width="44.85546875" style="6" customWidth="1"/>
    <col min="5123" max="5124" width="4.5703125" style="6" bestFit="1" customWidth="1"/>
    <col min="5125" max="5125" width="8.42578125" style="6" bestFit="1" customWidth="1"/>
    <col min="5126" max="5126" width="7.140625" style="6" bestFit="1" customWidth="1"/>
    <col min="5127" max="5127" width="8.42578125" style="6" bestFit="1" customWidth="1"/>
    <col min="5128" max="5128" width="9.7109375" style="6" bestFit="1" customWidth="1"/>
    <col min="5129" max="5129" width="6.85546875" style="6" bestFit="1" customWidth="1"/>
    <col min="5130" max="5137" width="13.7109375" style="6"/>
    <col min="5138" max="5139" width="13.85546875" style="6" bestFit="1" customWidth="1"/>
    <col min="5140" max="5376" width="13.7109375" style="6"/>
    <col min="5377" max="5377" width="7" style="6" customWidth="1"/>
    <col min="5378" max="5378" width="44.85546875" style="6" customWidth="1"/>
    <col min="5379" max="5380" width="4.5703125" style="6" bestFit="1" customWidth="1"/>
    <col min="5381" max="5381" width="8.42578125" style="6" bestFit="1" customWidth="1"/>
    <col min="5382" max="5382" width="7.140625" style="6" bestFit="1" customWidth="1"/>
    <col min="5383" max="5383" width="8.42578125" style="6" bestFit="1" customWidth="1"/>
    <col min="5384" max="5384" width="9.7109375" style="6" bestFit="1" customWidth="1"/>
    <col min="5385" max="5385" width="6.85546875" style="6" bestFit="1" customWidth="1"/>
    <col min="5386" max="5393" width="13.7109375" style="6"/>
    <col min="5394" max="5395" width="13.85546875" style="6" bestFit="1" customWidth="1"/>
    <col min="5396" max="5632" width="13.7109375" style="6"/>
    <col min="5633" max="5633" width="7" style="6" customWidth="1"/>
    <col min="5634" max="5634" width="44.85546875" style="6" customWidth="1"/>
    <col min="5635" max="5636" width="4.5703125" style="6" bestFit="1" customWidth="1"/>
    <col min="5637" max="5637" width="8.42578125" style="6" bestFit="1" customWidth="1"/>
    <col min="5638" max="5638" width="7.140625" style="6" bestFit="1" customWidth="1"/>
    <col min="5639" max="5639" width="8.42578125" style="6" bestFit="1" customWidth="1"/>
    <col min="5640" max="5640" width="9.7109375" style="6" bestFit="1" customWidth="1"/>
    <col min="5641" max="5641" width="6.85546875" style="6" bestFit="1" customWidth="1"/>
    <col min="5642" max="5649" width="13.7109375" style="6"/>
    <col min="5650" max="5651" width="13.85546875" style="6" bestFit="1" customWidth="1"/>
    <col min="5652" max="5888" width="13.7109375" style="6"/>
    <col min="5889" max="5889" width="7" style="6" customWidth="1"/>
    <col min="5890" max="5890" width="44.85546875" style="6" customWidth="1"/>
    <col min="5891" max="5892" width="4.5703125" style="6" bestFit="1" customWidth="1"/>
    <col min="5893" max="5893" width="8.42578125" style="6" bestFit="1" customWidth="1"/>
    <col min="5894" max="5894" width="7.140625" style="6" bestFit="1" customWidth="1"/>
    <col min="5895" max="5895" width="8.42578125" style="6" bestFit="1" customWidth="1"/>
    <col min="5896" max="5896" width="9.7109375" style="6" bestFit="1" customWidth="1"/>
    <col min="5897" max="5897" width="6.85546875" style="6" bestFit="1" customWidth="1"/>
    <col min="5898" max="5905" width="13.7109375" style="6"/>
    <col min="5906" max="5907" width="13.85546875" style="6" bestFit="1" customWidth="1"/>
    <col min="5908" max="6144" width="13.7109375" style="6"/>
    <col min="6145" max="6145" width="7" style="6" customWidth="1"/>
    <col min="6146" max="6146" width="44.85546875" style="6" customWidth="1"/>
    <col min="6147" max="6148" width="4.5703125" style="6" bestFit="1" customWidth="1"/>
    <col min="6149" max="6149" width="8.42578125" style="6" bestFit="1" customWidth="1"/>
    <col min="6150" max="6150" width="7.140625" style="6" bestFit="1" customWidth="1"/>
    <col min="6151" max="6151" width="8.42578125" style="6" bestFit="1" customWidth="1"/>
    <col min="6152" max="6152" width="9.7109375" style="6" bestFit="1" customWidth="1"/>
    <col min="6153" max="6153" width="6.85546875" style="6" bestFit="1" customWidth="1"/>
    <col min="6154" max="6161" width="13.7109375" style="6"/>
    <col min="6162" max="6163" width="13.85546875" style="6" bestFit="1" customWidth="1"/>
    <col min="6164" max="6400" width="13.7109375" style="6"/>
    <col min="6401" max="6401" width="7" style="6" customWidth="1"/>
    <col min="6402" max="6402" width="44.85546875" style="6" customWidth="1"/>
    <col min="6403" max="6404" width="4.5703125" style="6" bestFit="1" customWidth="1"/>
    <col min="6405" max="6405" width="8.42578125" style="6" bestFit="1" customWidth="1"/>
    <col min="6406" max="6406" width="7.140625" style="6" bestFit="1" customWidth="1"/>
    <col min="6407" max="6407" width="8.42578125" style="6" bestFit="1" customWidth="1"/>
    <col min="6408" max="6408" width="9.7109375" style="6" bestFit="1" customWidth="1"/>
    <col min="6409" max="6409" width="6.85546875" style="6" bestFit="1" customWidth="1"/>
    <col min="6410" max="6417" width="13.7109375" style="6"/>
    <col min="6418" max="6419" width="13.85546875" style="6" bestFit="1" customWidth="1"/>
    <col min="6420" max="6656" width="13.7109375" style="6"/>
    <col min="6657" max="6657" width="7" style="6" customWidth="1"/>
    <col min="6658" max="6658" width="44.85546875" style="6" customWidth="1"/>
    <col min="6659" max="6660" width="4.5703125" style="6" bestFit="1" customWidth="1"/>
    <col min="6661" max="6661" width="8.42578125" style="6" bestFit="1" customWidth="1"/>
    <col min="6662" max="6662" width="7.140625" style="6" bestFit="1" customWidth="1"/>
    <col min="6663" max="6663" width="8.42578125" style="6" bestFit="1" customWidth="1"/>
    <col min="6664" max="6664" width="9.7109375" style="6" bestFit="1" customWidth="1"/>
    <col min="6665" max="6665" width="6.85546875" style="6" bestFit="1" customWidth="1"/>
    <col min="6666" max="6673" width="13.7109375" style="6"/>
    <col min="6674" max="6675" width="13.85546875" style="6" bestFit="1" customWidth="1"/>
    <col min="6676" max="6912" width="13.7109375" style="6"/>
    <col min="6913" max="6913" width="7" style="6" customWidth="1"/>
    <col min="6914" max="6914" width="44.85546875" style="6" customWidth="1"/>
    <col min="6915" max="6916" width="4.5703125" style="6" bestFit="1" customWidth="1"/>
    <col min="6917" max="6917" width="8.42578125" style="6" bestFit="1" customWidth="1"/>
    <col min="6918" max="6918" width="7.140625" style="6" bestFit="1" customWidth="1"/>
    <col min="6919" max="6919" width="8.42578125" style="6" bestFit="1" customWidth="1"/>
    <col min="6920" max="6920" width="9.7109375" style="6" bestFit="1" customWidth="1"/>
    <col min="6921" max="6921" width="6.85546875" style="6" bestFit="1" customWidth="1"/>
    <col min="6922" max="6929" width="13.7109375" style="6"/>
    <col min="6930" max="6931" width="13.85546875" style="6" bestFit="1" customWidth="1"/>
    <col min="6932" max="7168" width="13.7109375" style="6"/>
    <col min="7169" max="7169" width="7" style="6" customWidth="1"/>
    <col min="7170" max="7170" width="44.85546875" style="6" customWidth="1"/>
    <col min="7171" max="7172" width="4.5703125" style="6" bestFit="1" customWidth="1"/>
    <col min="7173" max="7173" width="8.42578125" style="6" bestFit="1" customWidth="1"/>
    <col min="7174" max="7174" width="7.140625" style="6" bestFit="1" customWidth="1"/>
    <col min="7175" max="7175" width="8.42578125" style="6" bestFit="1" customWidth="1"/>
    <col min="7176" max="7176" width="9.7109375" style="6" bestFit="1" customWidth="1"/>
    <col min="7177" max="7177" width="6.85546875" style="6" bestFit="1" customWidth="1"/>
    <col min="7178" max="7185" width="13.7109375" style="6"/>
    <col min="7186" max="7187" width="13.85546875" style="6" bestFit="1" customWidth="1"/>
    <col min="7188" max="7424" width="13.7109375" style="6"/>
    <col min="7425" max="7425" width="7" style="6" customWidth="1"/>
    <col min="7426" max="7426" width="44.85546875" style="6" customWidth="1"/>
    <col min="7427" max="7428" width="4.5703125" style="6" bestFit="1" customWidth="1"/>
    <col min="7429" max="7429" width="8.42578125" style="6" bestFit="1" customWidth="1"/>
    <col min="7430" max="7430" width="7.140625" style="6" bestFit="1" customWidth="1"/>
    <col min="7431" max="7431" width="8.42578125" style="6" bestFit="1" customWidth="1"/>
    <col min="7432" max="7432" width="9.7109375" style="6" bestFit="1" customWidth="1"/>
    <col min="7433" max="7433" width="6.85546875" style="6" bestFit="1" customWidth="1"/>
    <col min="7434" max="7441" width="13.7109375" style="6"/>
    <col min="7442" max="7443" width="13.85546875" style="6" bestFit="1" customWidth="1"/>
    <col min="7444" max="7680" width="13.7109375" style="6"/>
    <col min="7681" max="7681" width="7" style="6" customWidth="1"/>
    <col min="7682" max="7682" width="44.85546875" style="6" customWidth="1"/>
    <col min="7683" max="7684" width="4.5703125" style="6" bestFit="1" customWidth="1"/>
    <col min="7685" max="7685" width="8.42578125" style="6" bestFit="1" customWidth="1"/>
    <col min="7686" max="7686" width="7.140625" style="6" bestFit="1" customWidth="1"/>
    <col min="7687" max="7687" width="8.42578125" style="6" bestFit="1" customWidth="1"/>
    <col min="7688" max="7688" width="9.7109375" style="6" bestFit="1" customWidth="1"/>
    <col min="7689" max="7689" width="6.85546875" style="6" bestFit="1" customWidth="1"/>
    <col min="7690" max="7697" width="13.7109375" style="6"/>
    <col min="7698" max="7699" width="13.85546875" style="6" bestFit="1" customWidth="1"/>
    <col min="7700" max="7936" width="13.7109375" style="6"/>
    <col min="7937" max="7937" width="7" style="6" customWidth="1"/>
    <col min="7938" max="7938" width="44.85546875" style="6" customWidth="1"/>
    <col min="7939" max="7940" width="4.5703125" style="6" bestFit="1" customWidth="1"/>
    <col min="7941" max="7941" width="8.42578125" style="6" bestFit="1" customWidth="1"/>
    <col min="7942" max="7942" width="7.140625" style="6" bestFit="1" customWidth="1"/>
    <col min="7943" max="7943" width="8.42578125" style="6" bestFit="1" customWidth="1"/>
    <col min="7944" max="7944" width="9.7109375" style="6" bestFit="1" customWidth="1"/>
    <col min="7945" max="7945" width="6.85546875" style="6" bestFit="1" customWidth="1"/>
    <col min="7946" max="7953" width="13.7109375" style="6"/>
    <col min="7954" max="7955" width="13.85546875" style="6" bestFit="1" customWidth="1"/>
    <col min="7956" max="8192" width="13.7109375" style="6"/>
    <col min="8193" max="8193" width="7" style="6" customWidth="1"/>
    <col min="8194" max="8194" width="44.85546875" style="6" customWidth="1"/>
    <col min="8195" max="8196" width="4.5703125" style="6" bestFit="1" customWidth="1"/>
    <col min="8197" max="8197" width="8.42578125" style="6" bestFit="1" customWidth="1"/>
    <col min="8198" max="8198" width="7.140625" style="6" bestFit="1" customWidth="1"/>
    <col min="8199" max="8199" width="8.42578125" style="6" bestFit="1" customWidth="1"/>
    <col min="8200" max="8200" width="9.7109375" style="6" bestFit="1" customWidth="1"/>
    <col min="8201" max="8201" width="6.85546875" style="6" bestFit="1" customWidth="1"/>
    <col min="8202" max="8209" width="13.7109375" style="6"/>
    <col min="8210" max="8211" width="13.85546875" style="6" bestFit="1" customWidth="1"/>
    <col min="8212" max="8448" width="13.7109375" style="6"/>
    <col min="8449" max="8449" width="7" style="6" customWidth="1"/>
    <col min="8450" max="8450" width="44.85546875" style="6" customWidth="1"/>
    <col min="8451" max="8452" width="4.5703125" style="6" bestFit="1" customWidth="1"/>
    <col min="8453" max="8453" width="8.42578125" style="6" bestFit="1" customWidth="1"/>
    <col min="8454" max="8454" width="7.140625" style="6" bestFit="1" customWidth="1"/>
    <col min="8455" max="8455" width="8.42578125" style="6" bestFit="1" customWidth="1"/>
    <col min="8456" max="8456" width="9.7109375" style="6" bestFit="1" customWidth="1"/>
    <col min="8457" max="8457" width="6.85546875" style="6" bestFit="1" customWidth="1"/>
    <col min="8458" max="8465" width="13.7109375" style="6"/>
    <col min="8466" max="8467" width="13.85546875" style="6" bestFit="1" customWidth="1"/>
    <col min="8468" max="8704" width="13.7109375" style="6"/>
    <col min="8705" max="8705" width="7" style="6" customWidth="1"/>
    <col min="8706" max="8706" width="44.85546875" style="6" customWidth="1"/>
    <col min="8707" max="8708" width="4.5703125" style="6" bestFit="1" customWidth="1"/>
    <col min="8709" max="8709" width="8.42578125" style="6" bestFit="1" customWidth="1"/>
    <col min="8710" max="8710" width="7.140625" style="6" bestFit="1" customWidth="1"/>
    <col min="8711" max="8711" width="8.42578125" style="6" bestFit="1" customWidth="1"/>
    <col min="8712" max="8712" width="9.7109375" style="6" bestFit="1" customWidth="1"/>
    <col min="8713" max="8713" width="6.85546875" style="6" bestFit="1" customWidth="1"/>
    <col min="8714" max="8721" width="13.7109375" style="6"/>
    <col min="8722" max="8723" width="13.85546875" style="6" bestFit="1" customWidth="1"/>
    <col min="8724" max="8960" width="13.7109375" style="6"/>
    <col min="8961" max="8961" width="7" style="6" customWidth="1"/>
    <col min="8962" max="8962" width="44.85546875" style="6" customWidth="1"/>
    <col min="8963" max="8964" width="4.5703125" style="6" bestFit="1" customWidth="1"/>
    <col min="8965" max="8965" width="8.42578125" style="6" bestFit="1" customWidth="1"/>
    <col min="8966" max="8966" width="7.140625" style="6" bestFit="1" customWidth="1"/>
    <col min="8967" max="8967" width="8.42578125" style="6" bestFit="1" customWidth="1"/>
    <col min="8968" max="8968" width="9.7109375" style="6" bestFit="1" customWidth="1"/>
    <col min="8969" max="8969" width="6.85546875" style="6" bestFit="1" customWidth="1"/>
    <col min="8970" max="8977" width="13.7109375" style="6"/>
    <col min="8978" max="8979" width="13.85546875" style="6" bestFit="1" customWidth="1"/>
    <col min="8980" max="9216" width="13.7109375" style="6"/>
    <col min="9217" max="9217" width="7" style="6" customWidth="1"/>
    <col min="9218" max="9218" width="44.85546875" style="6" customWidth="1"/>
    <col min="9219" max="9220" width="4.5703125" style="6" bestFit="1" customWidth="1"/>
    <col min="9221" max="9221" width="8.42578125" style="6" bestFit="1" customWidth="1"/>
    <col min="9222" max="9222" width="7.140625" style="6" bestFit="1" customWidth="1"/>
    <col min="9223" max="9223" width="8.42578125" style="6" bestFit="1" customWidth="1"/>
    <col min="9224" max="9224" width="9.7109375" style="6" bestFit="1" customWidth="1"/>
    <col min="9225" max="9225" width="6.85546875" style="6" bestFit="1" customWidth="1"/>
    <col min="9226" max="9233" width="13.7109375" style="6"/>
    <col min="9234" max="9235" width="13.85546875" style="6" bestFit="1" customWidth="1"/>
    <col min="9236" max="9472" width="13.7109375" style="6"/>
    <col min="9473" max="9473" width="7" style="6" customWidth="1"/>
    <col min="9474" max="9474" width="44.85546875" style="6" customWidth="1"/>
    <col min="9475" max="9476" width="4.5703125" style="6" bestFit="1" customWidth="1"/>
    <col min="9477" max="9477" width="8.42578125" style="6" bestFit="1" customWidth="1"/>
    <col min="9478" max="9478" width="7.140625" style="6" bestFit="1" customWidth="1"/>
    <col min="9479" max="9479" width="8.42578125" style="6" bestFit="1" customWidth="1"/>
    <col min="9480" max="9480" width="9.7109375" style="6" bestFit="1" customWidth="1"/>
    <col min="9481" max="9481" width="6.85546875" style="6" bestFit="1" customWidth="1"/>
    <col min="9482" max="9489" width="13.7109375" style="6"/>
    <col min="9490" max="9491" width="13.85546875" style="6" bestFit="1" customWidth="1"/>
    <col min="9492" max="9728" width="13.7109375" style="6"/>
    <col min="9729" max="9729" width="7" style="6" customWidth="1"/>
    <col min="9730" max="9730" width="44.85546875" style="6" customWidth="1"/>
    <col min="9731" max="9732" width="4.5703125" style="6" bestFit="1" customWidth="1"/>
    <col min="9733" max="9733" width="8.42578125" style="6" bestFit="1" customWidth="1"/>
    <col min="9734" max="9734" width="7.140625" style="6" bestFit="1" customWidth="1"/>
    <col min="9735" max="9735" width="8.42578125" style="6" bestFit="1" customWidth="1"/>
    <col min="9736" max="9736" width="9.7109375" style="6" bestFit="1" customWidth="1"/>
    <col min="9737" max="9737" width="6.85546875" style="6" bestFit="1" customWidth="1"/>
    <col min="9738" max="9745" width="13.7109375" style="6"/>
    <col min="9746" max="9747" width="13.85546875" style="6" bestFit="1" customWidth="1"/>
    <col min="9748" max="9984" width="13.7109375" style="6"/>
    <col min="9985" max="9985" width="7" style="6" customWidth="1"/>
    <col min="9986" max="9986" width="44.85546875" style="6" customWidth="1"/>
    <col min="9987" max="9988" width="4.5703125" style="6" bestFit="1" customWidth="1"/>
    <col min="9989" max="9989" width="8.42578125" style="6" bestFit="1" customWidth="1"/>
    <col min="9990" max="9990" width="7.140625" style="6" bestFit="1" customWidth="1"/>
    <col min="9991" max="9991" width="8.42578125" style="6" bestFit="1" customWidth="1"/>
    <col min="9992" max="9992" width="9.7109375" style="6" bestFit="1" customWidth="1"/>
    <col min="9993" max="9993" width="6.85546875" style="6" bestFit="1" customWidth="1"/>
    <col min="9994" max="10001" width="13.7109375" style="6"/>
    <col min="10002" max="10003" width="13.85546875" style="6" bestFit="1" customWidth="1"/>
    <col min="10004" max="10240" width="13.7109375" style="6"/>
    <col min="10241" max="10241" width="7" style="6" customWidth="1"/>
    <col min="10242" max="10242" width="44.85546875" style="6" customWidth="1"/>
    <col min="10243" max="10244" width="4.5703125" style="6" bestFit="1" customWidth="1"/>
    <col min="10245" max="10245" width="8.42578125" style="6" bestFit="1" customWidth="1"/>
    <col min="10246" max="10246" width="7.140625" style="6" bestFit="1" customWidth="1"/>
    <col min="10247" max="10247" width="8.42578125" style="6" bestFit="1" customWidth="1"/>
    <col min="10248" max="10248" width="9.7109375" style="6" bestFit="1" customWidth="1"/>
    <col min="10249" max="10249" width="6.85546875" style="6" bestFit="1" customWidth="1"/>
    <col min="10250" max="10257" width="13.7109375" style="6"/>
    <col min="10258" max="10259" width="13.85546875" style="6" bestFit="1" customWidth="1"/>
    <col min="10260" max="10496" width="13.7109375" style="6"/>
    <col min="10497" max="10497" width="7" style="6" customWidth="1"/>
    <col min="10498" max="10498" width="44.85546875" style="6" customWidth="1"/>
    <col min="10499" max="10500" width="4.5703125" style="6" bestFit="1" customWidth="1"/>
    <col min="10501" max="10501" width="8.42578125" style="6" bestFit="1" customWidth="1"/>
    <col min="10502" max="10502" width="7.140625" style="6" bestFit="1" customWidth="1"/>
    <col min="10503" max="10503" width="8.42578125" style="6" bestFit="1" customWidth="1"/>
    <col min="10504" max="10504" width="9.7109375" style="6" bestFit="1" customWidth="1"/>
    <col min="10505" max="10505" width="6.85546875" style="6" bestFit="1" customWidth="1"/>
    <col min="10506" max="10513" width="13.7109375" style="6"/>
    <col min="10514" max="10515" width="13.85546875" style="6" bestFit="1" customWidth="1"/>
    <col min="10516" max="10752" width="13.7109375" style="6"/>
    <col min="10753" max="10753" width="7" style="6" customWidth="1"/>
    <col min="10754" max="10754" width="44.85546875" style="6" customWidth="1"/>
    <col min="10755" max="10756" width="4.5703125" style="6" bestFit="1" customWidth="1"/>
    <col min="10757" max="10757" width="8.42578125" style="6" bestFit="1" customWidth="1"/>
    <col min="10758" max="10758" width="7.140625" style="6" bestFit="1" customWidth="1"/>
    <col min="10759" max="10759" width="8.42578125" style="6" bestFit="1" customWidth="1"/>
    <col min="10760" max="10760" width="9.7109375" style="6" bestFit="1" customWidth="1"/>
    <col min="10761" max="10761" width="6.85546875" style="6" bestFit="1" customWidth="1"/>
    <col min="10762" max="10769" width="13.7109375" style="6"/>
    <col min="10770" max="10771" width="13.85546875" style="6" bestFit="1" customWidth="1"/>
    <col min="10772" max="11008" width="13.7109375" style="6"/>
    <col min="11009" max="11009" width="7" style="6" customWidth="1"/>
    <col min="11010" max="11010" width="44.85546875" style="6" customWidth="1"/>
    <col min="11011" max="11012" width="4.5703125" style="6" bestFit="1" customWidth="1"/>
    <col min="11013" max="11013" width="8.42578125" style="6" bestFit="1" customWidth="1"/>
    <col min="11014" max="11014" width="7.140625" style="6" bestFit="1" customWidth="1"/>
    <col min="11015" max="11015" width="8.42578125" style="6" bestFit="1" customWidth="1"/>
    <col min="11016" max="11016" width="9.7109375" style="6" bestFit="1" customWidth="1"/>
    <col min="11017" max="11017" width="6.85546875" style="6" bestFit="1" customWidth="1"/>
    <col min="11018" max="11025" width="13.7109375" style="6"/>
    <col min="11026" max="11027" width="13.85546875" style="6" bestFit="1" customWidth="1"/>
    <col min="11028" max="11264" width="13.7109375" style="6"/>
    <col min="11265" max="11265" width="7" style="6" customWidth="1"/>
    <col min="11266" max="11266" width="44.85546875" style="6" customWidth="1"/>
    <col min="11267" max="11268" width="4.5703125" style="6" bestFit="1" customWidth="1"/>
    <col min="11269" max="11269" width="8.42578125" style="6" bestFit="1" customWidth="1"/>
    <col min="11270" max="11270" width="7.140625" style="6" bestFit="1" customWidth="1"/>
    <col min="11271" max="11271" width="8.42578125" style="6" bestFit="1" customWidth="1"/>
    <col min="11272" max="11272" width="9.7109375" style="6" bestFit="1" customWidth="1"/>
    <col min="11273" max="11273" width="6.85546875" style="6" bestFit="1" customWidth="1"/>
    <col min="11274" max="11281" width="13.7109375" style="6"/>
    <col min="11282" max="11283" width="13.85546875" style="6" bestFit="1" customWidth="1"/>
    <col min="11284" max="11520" width="13.7109375" style="6"/>
    <col min="11521" max="11521" width="7" style="6" customWidth="1"/>
    <col min="11522" max="11522" width="44.85546875" style="6" customWidth="1"/>
    <col min="11523" max="11524" width="4.5703125" style="6" bestFit="1" customWidth="1"/>
    <col min="11525" max="11525" width="8.42578125" style="6" bestFit="1" customWidth="1"/>
    <col min="11526" max="11526" width="7.140625" style="6" bestFit="1" customWidth="1"/>
    <col min="11527" max="11527" width="8.42578125" style="6" bestFit="1" customWidth="1"/>
    <col min="11528" max="11528" width="9.7109375" style="6" bestFit="1" customWidth="1"/>
    <col min="11529" max="11529" width="6.85546875" style="6" bestFit="1" customWidth="1"/>
    <col min="11530" max="11537" width="13.7109375" style="6"/>
    <col min="11538" max="11539" width="13.85546875" style="6" bestFit="1" customWidth="1"/>
    <col min="11540" max="11776" width="13.7109375" style="6"/>
    <col min="11777" max="11777" width="7" style="6" customWidth="1"/>
    <col min="11778" max="11778" width="44.85546875" style="6" customWidth="1"/>
    <col min="11779" max="11780" width="4.5703125" style="6" bestFit="1" customWidth="1"/>
    <col min="11781" max="11781" width="8.42578125" style="6" bestFit="1" customWidth="1"/>
    <col min="11782" max="11782" width="7.140625" style="6" bestFit="1" customWidth="1"/>
    <col min="11783" max="11783" width="8.42578125" style="6" bestFit="1" customWidth="1"/>
    <col min="11784" max="11784" width="9.7109375" style="6" bestFit="1" customWidth="1"/>
    <col min="11785" max="11785" width="6.85546875" style="6" bestFit="1" customWidth="1"/>
    <col min="11786" max="11793" width="13.7109375" style="6"/>
    <col min="11794" max="11795" width="13.85546875" style="6" bestFit="1" customWidth="1"/>
    <col min="11796" max="12032" width="13.7109375" style="6"/>
    <col min="12033" max="12033" width="7" style="6" customWidth="1"/>
    <col min="12034" max="12034" width="44.85546875" style="6" customWidth="1"/>
    <col min="12035" max="12036" width="4.5703125" style="6" bestFit="1" customWidth="1"/>
    <col min="12037" max="12037" width="8.42578125" style="6" bestFit="1" customWidth="1"/>
    <col min="12038" max="12038" width="7.140625" style="6" bestFit="1" customWidth="1"/>
    <col min="12039" max="12039" width="8.42578125" style="6" bestFit="1" customWidth="1"/>
    <col min="12040" max="12040" width="9.7109375" style="6" bestFit="1" customWidth="1"/>
    <col min="12041" max="12041" width="6.85546875" style="6" bestFit="1" customWidth="1"/>
    <col min="12042" max="12049" width="13.7109375" style="6"/>
    <col min="12050" max="12051" width="13.85546875" style="6" bestFit="1" customWidth="1"/>
    <col min="12052" max="12288" width="13.7109375" style="6"/>
    <col min="12289" max="12289" width="7" style="6" customWidth="1"/>
    <col min="12290" max="12290" width="44.85546875" style="6" customWidth="1"/>
    <col min="12291" max="12292" width="4.5703125" style="6" bestFit="1" customWidth="1"/>
    <col min="12293" max="12293" width="8.42578125" style="6" bestFit="1" customWidth="1"/>
    <col min="12294" max="12294" width="7.140625" style="6" bestFit="1" customWidth="1"/>
    <col min="12295" max="12295" width="8.42578125" style="6" bestFit="1" customWidth="1"/>
    <col min="12296" max="12296" width="9.7109375" style="6" bestFit="1" customWidth="1"/>
    <col min="12297" max="12297" width="6.85546875" style="6" bestFit="1" customWidth="1"/>
    <col min="12298" max="12305" width="13.7109375" style="6"/>
    <col min="12306" max="12307" width="13.85546875" style="6" bestFit="1" customWidth="1"/>
    <col min="12308" max="12544" width="13.7109375" style="6"/>
    <col min="12545" max="12545" width="7" style="6" customWidth="1"/>
    <col min="12546" max="12546" width="44.85546875" style="6" customWidth="1"/>
    <col min="12547" max="12548" width="4.5703125" style="6" bestFit="1" customWidth="1"/>
    <col min="12549" max="12549" width="8.42578125" style="6" bestFit="1" customWidth="1"/>
    <col min="12550" max="12550" width="7.140625" style="6" bestFit="1" customWidth="1"/>
    <col min="12551" max="12551" width="8.42578125" style="6" bestFit="1" customWidth="1"/>
    <col min="12552" max="12552" width="9.7109375" style="6" bestFit="1" customWidth="1"/>
    <col min="12553" max="12553" width="6.85546875" style="6" bestFit="1" customWidth="1"/>
    <col min="12554" max="12561" width="13.7109375" style="6"/>
    <col min="12562" max="12563" width="13.85546875" style="6" bestFit="1" customWidth="1"/>
    <col min="12564" max="12800" width="13.7109375" style="6"/>
    <col min="12801" max="12801" width="7" style="6" customWidth="1"/>
    <col min="12802" max="12802" width="44.85546875" style="6" customWidth="1"/>
    <col min="12803" max="12804" width="4.5703125" style="6" bestFit="1" customWidth="1"/>
    <col min="12805" max="12805" width="8.42578125" style="6" bestFit="1" customWidth="1"/>
    <col min="12806" max="12806" width="7.140625" style="6" bestFit="1" customWidth="1"/>
    <col min="12807" max="12807" width="8.42578125" style="6" bestFit="1" customWidth="1"/>
    <col min="12808" max="12808" width="9.7109375" style="6" bestFit="1" customWidth="1"/>
    <col min="12809" max="12809" width="6.85546875" style="6" bestFit="1" customWidth="1"/>
    <col min="12810" max="12817" width="13.7109375" style="6"/>
    <col min="12818" max="12819" width="13.85546875" style="6" bestFit="1" customWidth="1"/>
    <col min="12820" max="13056" width="13.7109375" style="6"/>
    <col min="13057" max="13057" width="7" style="6" customWidth="1"/>
    <col min="13058" max="13058" width="44.85546875" style="6" customWidth="1"/>
    <col min="13059" max="13060" width="4.5703125" style="6" bestFit="1" customWidth="1"/>
    <col min="13061" max="13061" width="8.42578125" style="6" bestFit="1" customWidth="1"/>
    <col min="13062" max="13062" width="7.140625" style="6" bestFit="1" customWidth="1"/>
    <col min="13063" max="13063" width="8.42578125" style="6" bestFit="1" customWidth="1"/>
    <col min="13064" max="13064" width="9.7109375" style="6" bestFit="1" customWidth="1"/>
    <col min="13065" max="13065" width="6.85546875" style="6" bestFit="1" customWidth="1"/>
    <col min="13066" max="13073" width="13.7109375" style="6"/>
    <col min="13074" max="13075" width="13.85546875" style="6" bestFit="1" customWidth="1"/>
    <col min="13076" max="13312" width="13.7109375" style="6"/>
    <col min="13313" max="13313" width="7" style="6" customWidth="1"/>
    <col min="13314" max="13314" width="44.85546875" style="6" customWidth="1"/>
    <col min="13315" max="13316" width="4.5703125" style="6" bestFit="1" customWidth="1"/>
    <col min="13317" max="13317" width="8.42578125" style="6" bestFit="1" customWidth="1"/>
    <col min="13318" max="13318" width="7.140625" style="6" bestFit="1" customWidth="1"/>
    <col min="13319" max="13319" width="8.42578125" style="6" bestFit="1" customWidth="1"/>
    <col min="13320" max="13320" width="9.7109375" style="6" bestFit="1" customWidth="1"/>
    <col min="13321" max="13321" width="6.85546875" style="6" bestFit="1" customWidth="1"/>
    <col min="13322" max="13329" width="13.7109375" style="6"/>
    <col min="13330" max="13331" width="13.85546875" style="6" bestFit="1" customWidth="1"/>
    <col min="13332" max="13568" width="13.7109375" style="6"/>
    <col min="13569" max="13569" width="7" style="6" customWidth="1"/>
    <col min="13570" max="13570" width="44.85546875" style="6" customWidth="1"/>
    <col min="13571" max="13572" width="4.5703125" style="6" bestFit="1" customWidth="1"/>
    <col min="13573" max="13573" width="8.42578125" style="6" bestFit="1" customWidth="1"/>
    <col min="13574" max="13574" width="7.140625" style="6" bestFit="1" customWidth="1"/>
    <col min="13575" max="13575" width="8.42578125" style="6" bestFit="1" customWidth="1"/>
    <col min="13576" max="13576" width="9.7109375" style="6" bestFit="1" customWidth="1"/>
    <col min="13577" max="13577" width="6.85546875" style="6" bestFit="1" customWidth="1"/>
    <col min="13578" max="13585" width="13.7109375" style="6"/>
    <col min="13586" max="13587" width="13.85546875" style="6" bestFit="1" customWidth="1"/>
    <col min="13588" max="13824" width="13.7109375" style="6"/>
    <col min="13825" max="13825" width="7" style="6" customWidth="1"/>
    <col min="13826" max="13826" width="44.85546875" style="6" customWidth="1"/>
    <col min="13827" max="13828" width="4.5703125" style="6" bestFit="1" customWidth="1"/>
    <col min="13829" max="13829" width="8.42578125" style="6" bestFit="1" customWidth="1"/>
    <col min="13830" max="13830" width="7.140625" style="6" bestFit="1" customWidth="1"/>
    <col min="13831" max="13831" width="8.42578125" style="6" bestFit="1" customWidth="1"/>
    <col min="13832" max="13832" width="9.7109375" style="6" bestFit="1" customWidth="1"/>
    <col min="13833" max="13833" width="6.85546875" style="6" bestFit="1" customWidth="1"/>
    <col min="13834" max="13841" width="13.7109375" style="6"/>
    <col min="13842" max="13843" width="13.85546875" style="6" bestFit="1" customWidth="1"/>
    <col min="13844" max="14080" width="13.7109375" style="6"/>
    <col min="14081" max="14081" width="7" style="6" customWidth="1"/>
    <col min="14082" max="14082" width="44.85546875" style="6" customWidth="1"/>
    <col min="14083" max="14084" width="4.5703125" style="6" bestFit="1" customWidth="1"/>
    <col min="14085" max="14085" width="8.42578125" style="6" bestFit="1" customWidth="1"/>
    <col min="14086" max="14086" width="7.140625" style="6" bestFit="1" customWidth="1"/>
    <col min="14087" max="14087" width="8.42578125" style="6" bestFit="1" customWidth="1"/>
    <col min="14088" max="14088" width="9.7109375" style="6" bestFit="1" customWidth="1"/>
    <col min="14089" max="14089" width="6.85546875" style="6" bestFit="1" customWidth="1"/>
    <col min="14090" max="14097" width="13.7109375" style="6"/>
    <col min="14098" max="14099" width="13.85546875" style="6" bestFit="1" customWidth="1"/>
    <col min="14100" max="14336" width="13.7109375" style="6"/>
    <col min="14337" max="14337" width="7" style="6" customWidth="1"/>
    <col min="14338" max="14338" width="44.85546875" style="6" customWidth="1"/>
    <col min="14339" max="14340" width="4.5703125" style="6" bestFit="1" customWidth="1"/>
    <col min="14341" max="14341" width="8.42578125" style="6" bestFit="1" customWidth="1"/>
    <col min="14342" max="14342" width="7.140625" style="6" bestFit="1" customWidth="1"/>
    <col min="14343" max="14343" width="8.42578125" style="6" bestFit="1" customWidth="1"/>
    <col min="14344" max="14344" width="9.7109375" style="6" bestFit="1" customWidth="1"/>
    <col min="14345" max="14345" width="6.85546875" style="6" bestFit="1" customWidth="1"/>
    <col min="14346" max="14353" width="13.7109375" style="6"/>
    <col min="14354" max="14355" width="13.85546875" style="6" bestFit="1" customWidth="1"/>
    <col min="14356" max="14592" width="13.7109375" style="6"/>
    <col min="14593" max="14593" width="7" style="6" customWidth="1"/>
    <col min="14594" max="14594" width="44.85546875" style="6" customWidth="1"/>
    <col min="14595" max="14596" width="4.5703125" style="6" bestFit="1" customWidth="1"/>
    <col min="14597" max="14597" width="8.42578125" style="6" bestFit="1" customWidth="1"/>
    <col min="14598" max="14598" width="7.140625" style="6" bestFit="1" customWidth="1"/>
    <col min="14599" max="14599" width="8.42578125" style="6" bestFit="1" customWidth="1"/>
    <col min="14600" max="14600" width="9.7109375" style="6" bestFit="1" customWidth="1"/>
    <col min="14601" max="14601" width="6.85546875" style="6" bestFit="1" customWidth="1"/>
    <col min="14602" max="14609" width="13.7109375" style="6"/>
    <col min="14610" max="14611" width="13.85546875" style="6" bestFit="1" customWidth="1"/>
    <col min="14612" max="14848" width="13.7109375" style="6"/>
    <col min="14849" max="14849" width="7" style="6" customWidth="1"/>
    <col min="14850" max="14850" width="44.85546875" style="6" customWidth="1"/>
    <col min="14851" max="14852" width="4.5703125" style="6" bestFit="1" customWidth="1"/>
    <col min="14853" max="14853" width="8.42578125" style="6" bestFit="1" customWidth="1"/>
    <col min="14854" max="14854" width="7.140625" style="6" bestFit="1" customWidth="1"/>
    <col min="14855" max="14855" width="8.42578125" style="6" bestFit="1" customWidth="1"/>
    <col min="14856" max="14856" width="9.7109375" style="6" bestFit="1" customWidth="1"/>
    <col min="14857" max="14857" width="6.85546875" style="6" bestFit="1" customWidth="1"/>
    <col min="14858" max="14865" width="13.7109375" style="6"/>
    <col min="14866" max="14867" width="13.85546875" style="6" bestFit="1" customWidth="1"/>
    <col min="14868" max="15104" width="13.7109375" style="6"/>
    <col min="15105" max="15105" width="7" style="6" customWidth="1"/>
    <col min="15106" max="15106" width="44.85546875" style="6" customWidth="1"/>
    <col min="15107" max="15108" width="4.5703125" style="6" bestFit="1" customWidth="1"/>
    <col min="15109" max="15109" width="8.42578125" style="6" bestFit="1" customWidth="1"/>
    <col min="15110" max="15110" width="7.140625" style="6" bestFit="1" customWidth="1"/>
    <col min="15111" max="15111" width="8.42578125" style="6" bestFit="1" customWidth="1"/>
    <col min="15112" max="15112" width="9.7109375" style="6" bestFit="1" customWidth="1"/>
    <col min="15113" max="15113" width="6.85546875" style="6" bestFit="1" customWidth="1"/>
    <col min="15114" max="15121" width="13.7109375" style="6"/>
    <col min="15122" max="15123" width="13.85546875" style="6" bestFit="1" customWidth="1"/>
    <col min="15124" max="15360" width="13.7109375" style="6"/>
    <col min="15361" max="15361" width="7" style="6" customWidth="1"/>
    <col min="15362" max="15362" width="44.85546875" style="6" customWidth="1"/>
    <col min="15363" max="15364" width="4.5703125" style="6" bestFit="1" customWidth="1"/>
    <col min="15365" max="15365" width="8.42578125" style="6" bestFit="1" customWidth="1"/>
    <col min="15366" max="15366" width="7.140625" style="6" bestFit="1" customWidth="1"/>
    <col min="15367" max="15367" width="8.42578125" style="6" bestFit="1" customWidth="1"/>
    <col min="15368" max="15368" width="9.7109375" style="6" bestFit="1" customWidth="1"/>
    <col min="15369" max="15369" width="6.85546875" style="6" bestFit="1" customWidth="1"/>
    <col min="15370" max="15377" width="13.7109375" style="6"/>
    <col min="15378" max="15379" width="13.85546875" style="6" bestFit="1" customWidth="1"/>
    <col min="15380" max="15616" width="13.7109375" style="6"/>
    <col min="15617" max="15617" width="7" style="6" customWidth="1"/>
    <col min="15618" max="15618" width="44.85546875" style="6" customWidth="1"/>
    <col min="15619" max="15620" width="4.5703125" style="6" bestFit="1" customWidth="1"/>
    <col min="15621" max="15621" width="8.42578125" style="6" bestFit="1" customWidth="1"/>
    <col min="15622" max="15622" width="7.140625" style="6" bestFit="1" customWidth="1"/>
    <col min="15623" max="15623" width="8.42578125" style="6" bestFit="1" customWidth="1"/>
    <col min="15624" max="15624" width="9.7109375" style="6" bestFit="1" customWidth="1"/>
    <col min="15625" max="15625" width="6.85546875" style="6" bestFit="1" customWidth="1"/>
    <col min="15626" max="15633" width="13.7109375" style="6"/>
    <col min="15634" max="15635" width="13.85546875" style="6" bestFit="1" customWidth="1"/>
    <col min="15636" max="15872" width="13.7109375" style="6"/>
    <col min="15873" max="15873" width="7" style="6" customWidth="1"/>
    <col min="15874" max="15874" width="44.85546875" style="6" customWidth="1"/>
    <col min="15875" max="15876" width="4.5703125" style="6" bestFit="1" customWidth="1"/>
    <col min="15877" max="15877" width="8.42578125" style="6" bestFit="1" customWidth="1"/>
    <col min="15878" max="15878" width="7.140625" style="6" bestFit="1" customWidth="1"/>
    <col min="15879" max="15879" width="8.42578125" style="6" bestFit="1" customWidth="1"/>
    <col min="15880" max="15880" width="9.7109375" style="6" bestFit="1" customWidth="1"/>
    <col min="15881" max="15881" width="6.85546875" style="6" bestFit="1" customWidth="1"/>
    <col min="15882" max="15889" width="13.7109375" style="6"/>
    <col min="15890" max="15891" width="13.85546875" style="6" bestFit="1" customWidth="1"/>
    <col min="15892" max="16128" width="13.7109375" style="6"/>
    <col min="16129" max="16129" width="7" style="6" customWidth="1"/>
    <col min="16130" max="16130" width="44.85546875" style="6" customWidth="1"/>
    <col min="16131" max="16132" width="4.5703125" style="6" bestFit="1" customWidth="1"/>
    <col min="16133" max="16133" width="8.42578125" style="6" bestFit="1" customWidth="1"/>
    <col min="16134" max="16134" width="7.140625" style="6" bestFit="1" customWidth="1"/>
    <col min="16135" max="16135" width="8.42578125" style="6" bestFit="1" customWidth="1"/>
    <col min="16136" max="16136" width="9.7109375" style="6" bestFit="1" customWidth="1"/>
    <col min="16137" max="16137" width="6.85546875" style="6" bestFit="1" customWidth="1"/>
    <col min="16138" max="16145" width="13.7109375" style="6"/>
    <col min="16146" max="16147" width="13.85546875" style="6" bestFit="1" customWidth="1"/>
    <col min="16148" max="16384" width="13.7109375" style="6"/>
  </cols>
  <sheetData>
    <row r="1" spans="1:15" ht="18" customHeight="1" x14ac:dyDescent="0.25">
      <c r="A1" s="46" t="s">
        <v>7</v>
      </c>
      <c r="B1" s="46"/>
      <c r="C1" s="46"/>
      <c r="D1" s="46"/>
      <c r="E1" s="46"/>
      <c r="F1" s="46"/>
      <c r="G1" s="46"/>
      <c r="H1" s="46"/>
      <c r="I1" s="46"/>
    </row>
    <row r="2" spans="1:15" ht="18" customHeight="1" x14ac:dyDescent="0.25">
      <c r="A2" s="46" t="s">
        <v>5</v>
      </c>
      <c r="B2" s="46"/>
      <c r="C2" s="46"/>
      <c r="D2" s="46"/>
      <c r="E2" s="46"/>
      <c r="F2" s="46"/>
      <c r="G2" s="46"/>
      <c r="H2" s="46"/>
      <c r="I2" s="46"/>
    </row>
    <row r="3" spans="1:15" ht="51" customHeight="1" x14ac:dyDescent="0.25">
      <c r="A3" s="46" t="str">
        <f>Abs!A3</f>
        <v>NAME OF WORK : PROVIDING SPECIAL REPAIR WORKS TO AMMAPET POLICE STATION AT AMMAPET IN SALEM CITY</v>
      </c>
      <c r="B3" s="46"/>
      <c r="C3" s="46"/>
      <c r="D3" s="46"/>
      <c r="E3" s="46"/>
      <c r="F3" s="46"/>
      <c r="G3" s="46"/>
      <c r="H3" s="46"/>
      <c r="I3" s="46"/>
    </row>
    <row r="4" spans="1:15" ht="18" customHeight="1" x14ac:dyDescent="0.25">
      <c r="A4" s="46" t="s">
        <v>192</v>
      </c>
      <c r="B4" s="46"/>
      <c r="C4" s="46"/>
      <c r="D4" s="46"/>
      <c r="E4" s="46"/>
      <c r="F4" s="46"/>
      <c r="G4" s="46"/>
      <c r="H4" s="46"/>
      <c r="I4" s="46"/>
    </row>
    <row r="5" spans="1:15" s="11" customFormat="1" ht="33" customHeight="1" x14ac:dyDescent="0.25">
      <c r="A5" s="7" t="s">
        <v>193</v>
      </c>
      <c r="B5" s="8" t="s">
        <v>194</v>
      </c>
      <c r="C5" s="50" t="s">
        <v>0</v>
      </c>
      <c r="D5" s="50"/>
      <c r="E5" s="9" t="s">
        <v>1</v>
      </c>
      <c r="F5" s="10" t="s">
        <v>2</v>
      </c>
      <c r="G5" s="10" t="s">
        <v>3</v>
      </c>
      <c r="H5" s="10" t="s">
        <v>4</v>
      </c>
      <c r="I5" s="9" t="s">
        <v>195</v>
      </c>
      <c r="O5" s="12"/>
    </row>
    <row r="6" spans="1:15" ht="78.75" x14ac:dyDescent="0.25">
      <c r="A6" s="8">
        <v>1</v>
      </c>
      <c r="B6" s="13" t="s">
        <v>196</v>
      </c>
      <c r="C6" s="7"/>
      <c r="D6" s="7"/>
      <c r="E6" s="7"/>
      <c r="F6" s="7"/>
      <c r="G6" s="7"/>
      <c r="H6" s="7"/>
      <c r="I6" s="13"/>
      <c r="N6" s="14"/>
    </row>
    <row r="7" spans="1:15" ht="15.75" x14ac:dyDescent="0.25">
      <c r="A7" s="41"/>
      <c r="B7" s="13" t="s">
        <v>234</v>
      </c>
      <c r="C7" s="40">
        <v>1</v>
      </c>
      <c r="D7" s="40">
        <v>1</v>
      </c>
      <c r="E7" s="40">
        <v>7.8</v>
      </c>
      <c r="F7" s="40">
        <v>0.23</v>
      </c>
      <c r="G7" s="40">
        <v>0.45</v>
      </c>
      <c r="H7" s="15">
        <f>ROUND(PRODUCT(C7:G7),2)</f>
        <v>0.81</v>
      </c>
      <c r="I7" s="13"/>
      <c r="N7" s="14"/>
    </row>
    <row r="8" spans="1:15" ht="18" customHeight="1" x14ac:dyDescent="0.25">
      <c r="A8" s="8"/>
      <c r="B8" s="16" t="s">
        <v>229</v>
      </c>
      <c r="C8" s="8">
        <v>1</v>
      </c>
      <c r="D8" s="8">
        <v>2</v>
      </c>
      <c r="E8" s="9">
        <v>49.3</v>
      </c>
      <c r="F8" s="9">
        <v>0.23</v>
      </c>
      <c r="G8" s="9">
        <v>0.3</v>
      </c>
      <c r="H8" s="15">
        <f>ROUND(PRODUCT(C8:G8),2)</f>
        <v>6.8</v>
      </c>
      <c r="I8" s="8"/>
      <c r="K8" s="14"/>
      <c r="L8" s="14"/>
    </row>
    <row r="9" spans="1:15" ht="18" customHeight="1" x14ac:dyDescent="0.25">
      <c r="A9" s="8"/>
      <c r="B9" s="16"/>
      <c r="C9" s="8"/>
      <c r="D9" s="8"/>
      <c r="E9" s="9"/>
      <c r="F9" s="9"/>
      <c r="G9" s="9" t="s">
        <v>55</v>
      </c>
      <c r="H9" s="15">
        <f>SUM(H7:H8)</f>
        <v>7.6099999999999994</v>
      </c>
      <c r="I9" s="8" t="s">
        <v>56</v>
      </c>
      <c r="K9" s="14"/>
      <c r="L9" s="14"/>
    </row>
    <row r="10" spans="1:15" ht="18" customHeight="1" x14ac:dyDescent="0.25">
      <c r="A10" s="8"/>
      <c r="B10" s="16"/>
      <c r="C10" s="8"/>
      <c r="D10" s="8"/>
      <c r="E10" s="9"/>
      <c r="F10" s="9"/>
      <c r="G10" s="9" t="s">
        <v>6</v>
      </c>
      <c r="H10" s="15">
        <f>ROUNDUP(H9,0)</f>
        <v>8</v>
      </c>
      <c r="I10" s="8" t="s">
        <v>56</v>
      </c>
      <c r="K10" s="14"/>
      <c r="L10" s="14"/>
    </row>
    <row r="11" spans="1:15" ht="63" x14ac:dyDescent="0.25">
      <c r="A11" s="8">
        <v>2</v>
      </c>
      <c r="B11" s="13" t="s">
        <v>197</v>
      </c>
      <c r="C11" s="7"/>
      <c r="D11" s="7"/>
      <c r="E11" s="7"/>
      <c r="F11" s="7"/>
      <c r="G11" s="7"/>
      <c r="H11" s="7"/>
      <c r="I11" s="13"/>
      <c r="N11" s="14"/>
    </row>
    <row r="12" spans="1:15" ht="18" customHeight="1" x14ac:dyDescent="0.25">
      <c r="A12" s="8"/>
      <c r="B12" s="16" t="s">
        <v>198</v>
      </c>
      <c r="C12" s="8"/>
      <c r="D12" s="8"/>
      <c r="E12" s="9"/>
      <c r="F12" s="9"/>
      <c r="G12" s="9"/>
      <c r="H12" s="15"/>
      <c r="I12" s="8"/>
      <c r="K12" s="14"/>
      <c r="L12" s="14"/>
    </row>
    <row r="13" spans="1:15" ht="18" customHeight="1" x14ac:dyDescent="0.25">
      <c r="A13" s="8"/>
      <c r="B13" s="16" t="s">
        <v>234</v>
      </c>
      <c r="C13" s="8">
        <v>1</v>
      </c>
      <c r="D13" s="8">
        <v>1</v>
      </c>
      <c r="E13" s="9">
        <v>2.4500000000000002</v>
      </c>
      <c r="F13" s="9">
        <v>1.45</v>
      </c>
      <c r="G13" s="9"/>
      <c r="H13" s="15">
        <f>ROUND(PRODUCT(C13:G13),2)</f>
        <v>3.55</v>
      </c>
      <c r="I13" s="8"/>
      <c r="K13" s="14"/>
      <c r="L13" s="14"/>
    </row>
    <row r="14" spans="1:15" ht="18" customHeight="1" x14ac:dyDescent="0.25">
      <c r="A14" s="8"/>
      <c r="B14" s="16"/>
      <c r="C14" s="8"/>
      <c r="D14" s="8"/>
      <c r="E14" s="9"/>
      <c r="F14" s="9"/>
      <c r="G14" s="6"/>
      <c r="H14" s="15">
        <f>SUM(H13:H13)</f>
        <v>3.55</v>
      </c>
      <c r="K14" s="14"/>
      <c r="L14" s="14"/>
    </row>
    <row r="15" spans="1:15" ht="18" customHeight="1" x14ac:dyDescent="0.25">
      <c r="A15" s="8"/>
      <c r="B15" s="16"/>
      <c r="C15" s="8"/>
      <c r="D15" s="8"/>
      <c r="E15" s="9"/>
      <c r="F15" s="9"/>
      <c r="G15" s="9" t="s">
        <v>6</v>
      </c>
      <c r="H15" s="15">
        <f>ROUNDUP(H14,0)</f>
        <v>4</v>
      </c>
      <c r="I15" s="8" t="s">
        <v>14</v>
      </c>
      <c r="K15" s="14"/>
      <c r="L15" s="14"/>
    </row>
    <row r="16" spans="1:15" ht="78.75" x14ac:dyDescent="0.25">
      <c r="A16" s="8">
        <v>3</v>
      </c>
      <c r="B16" s="13" t="s">
        <v>199</v>
      </c>
      <c r="C16" s="7"/>
      <c r="D16" s="7"/>
      <c r="E16" s="7"/>
      <c r="F16" s="7"/>
      <c r="G16" s="7"/>
      <c r="H16" s="7"/>
      <c r="I16" s="13"/>
      <c r="N16" s="14"/>
    </row>
    <row r="17" spans="1:20" ht="18" customHeight="1" x14ac:dyDescent="0.25">
      <c r="A17" s="8"/>
      <c r="B17" s="16" t="s">
        <v>200</v>
      </c>
      <c r="C17" s="8">
        <v>1</v>
      </c>
      <c r="D17" s="8">
        <v>1</v>
      </c>
      <c r="E17" s="9">
        <v>49.3</v>
      </c>
      <c r="F17" s="9">
        <v>0.23</v>
      </c>
      <c r="G17" s="9" t="s">
        <v>21</v>
      </c>
      <c r="H17" s="15">
        <f>ROUND(PRODUCT(C17:G17),2)</f>
        <v>11.34</v>
      </c>
      <c r="I17" s="8"/>
      <c r="K17" s="14"/>
      <c r="L17" s="14"/>
    </row>
    <row r="18" spans="1:20" ht="18" customHeight="1" x14ac:dyDescent="0.25">
      <c r="A18" s="8"/>
      <c r="B18" s="16"/>
      <c r="C18" s="8"/>
      <c r="D18" s="8"/>
      <c r="E18" s="9"/>
      <c r="F18" s="9"/>
      <c r="G18" s="9"/>
      <c r="H18" s="15">
        <f>SUM(H17:H17)</f>
        <v>11.34</v>
      </c>
      <c r="I18" s="8"/>
      <c r="K18" s="14"/>
      <c r="L18" s="14"/>
    </row>
    <row r="19" spans="1:20" ht="18" customHeight="1" x14ac:dyDescent="0.25">
      <c r="A19" s="8"/>
      <c r="B19" s="16"/>
      <c r="C19" s="8"/>
      <c r="D19" s="8"/>
      <c r="E19" s="9"/>
      <c r="F19" s="9"/>
      <c r="G19" s="9" t="s">
        <v>6</v>
      </c>
      <c r="H19" s="15">
        <f>ROUNDUP(H18,1)</f>
        <v>11.4</v>
      </c>
      <c r="I19" s="8" t="s">
        <v>14</v>
      </c>
      <c r="K19" s="14"/>
      <c r="L19" s="14"/>
    </row>
    <row r="20" spans="1:20" ht="80.25" customHeight="1" x14ac:dyDescent="0.25">
      <c r="A20" s="8">
        <v>4</v>
      </c>
      <c r="B20" s="13" t="s">
        <v>202</v>
      </c>
      <c r="C20" s="7"/>
      <c r="D20" s="7"/>
      <c r="E20" s="7"/>
      <c r="F20" s="7"/>
      <c r="G20" s="7"/>
      <c r="H20" s="7"/>
      <c r="I20" s="13"/>
      <c r="N20" s="14"/>
    </row>
    <row r="21" spans="1:20" ht="18" customHeight="1" x14ac:dyDescent="0.25">
      <c r="A21" s="8"/>
      <c r="B21" s="16" t="s">
        <v>227</v>
      </c>
      <c r="C21" s="8">
        <v>2</v>
      </c>
      <c r="D21" s="8">
        <v>2</v>
      </c>
      <c r="E21" s="9">
        <v>49.3</v>
      </c>
      <c r="F21" s="9"/>
      <c r="G21" s="9">
        <v>0.3</v>
      </c>
      <c r="H21" s="15">
        <f t="shared" ref="H21:H23" si="0">ROUND(PRODUCT(C21:G21),2)</f>
        <v>59.16</v>
      </c>
      <c r="I21" s="8"/>
      <c r="K21" s="14"/>
      <c r="L21" s="14"/>
    </row>
    <row r="22" spans="1:20" ht="18" customHeight="1" x14ac:dyDescent="0.25">
      <c r="A22" s="8"/>
      <c r="B22" s="16" t="s">
        <v>54</v>
      </c>
      <c r="C22" s="8">
        <v>1</v>
      </c>
      <c r="D22" s="8">
        <v>2</v>
      </c>
      <c r="E22" s="9">
        <v>49.3</v>
      </c>
      <c r="F22" s="9">
        <v>0.23</v>
      </c>
      <c r="G22" s="9"/>
      <c r="H22" s="15">
        <f t="shared" si="0"/>
        <v>22.68</v>
      </c>
      <c r="I22" s="8"/>
      <c r="K22" s="14"/>
      <c r="L22" s="14"/>
    </row>
    <row r="23" spans="1:20" ht="18" customHeight="1" x14ac:dyDescent="0.25">
      <c r="A23" s="41"/>
      <c r="B23" s="16" t="s">
        <v>234</v>
      </c>
      <c r="C23" s="41">
        <v>1</v>
      </c>
      <c r="D23" s="41">
        <v>2</v>
      </c>
      <c r="E23" s="9">
        <v>7.8</v>
      </c>
      <c r="F23" s="9"/>
      <c r="G23" s="9">
        <v>1.1000000000000001</v>
      </c>
      <c r="H23" s="15">
        <f t="shared" si="0"/>
        <v>17.16</v>
      </c>
      <c r="I23" s="41"/>
      <c r="K23" s="14"/>
      <c r="L23" s="14"/>
    </row>
    <row r="24" spans="1:20" ht="18" customHeight="1" x14ac:dyDescent="0.25">
      <c r="A24" s="8"/>
      <c r="B24" s="16"/>
      <c r="C24" s="8"/>
      <c r="D24" s="8"/>
      <c r="E24" s="9"/>
      <c r="F24" s="9"/>
      <c r="G24" s="9"/>
      <c r="H24" s="15">
        <f>SUM(H21:H23)</f>
        <v>99</v>
      </c>
      <c r="I24" s="8"/>
      <c r="K24" s="14"/>
      <c r="L24" s="14"/>
    </row>
    <row r="25" spans="1:20" ht="18" customHeight="1" x14ac:dyDescent="0.25">
      <c r="A25" s="8"/>
      <c r="B25" s="16"/>
      <c r="C25" s="8"/>
      <c r="D25" s="8"/>
      <c r="E25" s="9"/>
      <c r="F25" s="9"/>
      <c r="G25" s="9" t="s">
        <v>6</v>
      </c>
      <c r="H25" s="15">
        <f>ROUNDUP(H24,1)</f>
        <v>99</v>
      </c>
      <c r="I25" s="8" t="s">
        <v>14</v>
      </c>
      <c r="K25" s="14"/>
      <c r="L25" s="14"/>
    </row>
    <row r="26" spans="1:20" ht="63" x14ac:dyDescent="0.25">
      <c r="A26" s="8">
        <v>5</v>
      </c>
      <c r="B26" s="13" t="s">
        <v>201</v>
      </c>
      <c r="C26" s="7"/>
      <c r="D26" s="7"/>
      <c r="E26" s="7"/>
      <c r="F26" s="7"/>
      <c r="G26" s="7"/>
      <c r="H26" s="7"/>
      <c r="I26" s="13"/>
      <c r="N26" s="14"/>
    </row>
    <row r="27" spans="1:20" ht="18" customHeight="1" x14ac:dyDescent="0.25">
      <c r="A27" s="8"/>
      <c r="B27" s="16" t="s">
        <v>200</v>
      </c>
      <c r="C27" s="8">
        <v>1</v>
      </c>
      <c r="D27" s="8">
        <v>1</v>
      </c>
      <c r="E27" s="9">
        <v>49.3</v>
      </c>
      <c r="F27" s="9">
        <v>0.45</v>
      </c>
      <c r="G27" s="9"/>
      <c r="H27" s="15">
        <f>ROUND(PRODUCT(C27:G27),2)</f>
        <v>22.19</v>
      </c>
      <c r="I27" s="8"/>
      <c r="K27" s="14"/>
      <c r="L27" s="14"/>
    </row>
    <row r="28" spans="1:20" ht="18" customHeight="1" x14ac:dyDescent="0.25">
      <c r="A28" s="8"/>
      <c r="B28" s="16"/>
      <c r="C28" s="8"/>
      <c r="D28" s="8"/>
      <c r="E28" s="9"/>
      <c r="F28" s="9"/>
      <c r="G28" s="9" t="s">
        <v>55</v>
      </c>
      <c r="H28" s="15">
        <f>SUM(H27:H27)</f>
        <v>22.19</v>
      </c>
      <c r="I28" s="8"/>
      <c r="K28" s="14"/>
      <c r="L28" s="14"/>
    </row>
    <row r="29" spans="1:20" ht="18" customHeight="1" x14ac:dyDescent="0.25">
      <c r="A29" s="8"/>
      <c r="B29" s="16"/>
      <c r="C29" s="8"/>
      <c r="D29" s="8"/>
      <c r="E29" s="9"/>
      <c r="F29" s="9"/>
      <c r="G29" s="9" t="s">
        <v>6</v>
      </c>
      <c r="H29" s="15">
        <f>ROUNDUP(H28,1)</f>
        <v>22.200000000000003</v>
      </c>
      <c r="I29" s="8" t="s">
        <v>14</v>
      </c>
      <c r="K29" s="14"/>
      <c r="L29" s="14"/>
    </row>
    <row r="30" spans="1:20" s="13" customFormat="1" ht="77.25" customHeight="1" x14ac:dyDescent="0.25">
      <c r="A30" s="7">
        <v>6</v>
      </c>
      <c r="B30" s="13" t="s">
        <v>631</v>
      </c>
      <c r="C30" s="7"/>
      <c r="D30" s="7"/>
      <c r="E30" s="7"/>
      <c r="F30" s="7"/>
      <c r="G30" s="7"/>
      <c r="H30" s="7"/>
      <c r="J30" s="19"/>
      <c r="K30" s="19"/>
      <c r="L30" s="19"/>
      <c r="M30" s="19"/>
      <c r="N30" s="19"/>
      <c r="O30" s="19"/>
      <c r="P30" s="19"/>
      <c r="Q30" s="19"/>
      <c r="R30" s="19"/>
      <c r="S30" s="19"/>
      <c r="T30" s="20"/>
    </row>
    <row r="31" spans="1:20" ht="36" customHeight="1" x14ac:dyDescent="0.25">
      <c r="A31" s="8"/>
      <c r="B31" s="21" t="s">
        <v>230</v>
      </c>
      <c r="C31" s="8"/>
      <c r="D31" s="8"/>
      <c r="E31" s="9"/>
      <c r="F31" s="9"/>
      <c r="G31" s="9"/>
      <c r="H31" s="15"/>
      <c r="I31" s="17"/>
    </row>
    <row r="32" spans="1:20" ht="18.75" customHeight="1" x14ac:dyDescent="0.25">
      <c r="A32" s="8"/>
      <c r="B32" s="17" t="s">
        <v>231</v>
      </c>
      <c r="C32" s="8">
        <v>1</v>
      </c>
      <c r="D32" s="8">
        <v>1</v>
      </c>
      <c r="E32" s="9">
        <v>8.5</v>
      </c>
      <c r="F32" s="9"/>
      <c r="G32" s="9"/>
      <c r="H32" s="15">
        <f>ROUND(PRODUCT(C32:G32),2)</f>
        <v>8.5</v>
      </c>
      <c r="I32" s="17" t="s">
        <v>52</v>
      </c>
    </row>
    <row r="33" spans="1:21" ht="18.75" customHeight="1" x14ac:dyDescent="0.25">
      <c r="A33" s="8"/>
      <c r="B33" s="17"/>
      <c r="C33" s="8"/>
      <c r="D33" s="8"/>
      <c r="E33" s="9"/>
      <c r="F33" s="9"/>
      <c r="G33" s="9"/>
      <c r="H33" s="15"/>
      <c r="I33" s="17"/>
    </row>
    <row r="34" spans="1:21" s="13" customFormat="1" ht="63" x14ac:dyDescent="0.25">
      <c r="A34" s="7">
        <v>7</v>
      </c>
      <c r="B34" s="13" t="s">
        <v>204</v>
      </c>
      <c r="C34" s="7"/>
      <c r="D34" s="7"/>
      <c r="E34" s="7"/>
      <c r="F34" s="7"/>
      <c r="G34" s="7"/>
      <c r="H34" s="7"/>
      <c r="J34" s="19"/>
      <c r="K34" s="19"/>
      <c r="L34" s="19"/>
      <c r="M34" s="19"/>
      <c r="N34" s="19"/>
      <c r="O34" s="19"/>
      <c r="P34" s="19"/>
      <c r="Q34" s="19"/>
      <c r="R34" s="19"/>
      <c r="S34" s="19"/>
      <c r="T34" s="20"/>
    </row>
    <row r="35" spans="1:21" ht="18" customHeight="1" x14ac:dyDescent="0.25">
      <c r="A35" s="8"/>
      <c r="B35" s="48" t="s">
        <v>205</v>
      </c>
      <c r="C35" s="48"/>
      <c r="D35" s="48"/>
      <c r="E35" s="48"/>
      <c r="F35" s="48"/>
      <c r="G35" s="48"/>
      <c r="H35" s="48"/>
      <c r="I35" s="48"/>
    </row>
    <row r="36" spans="1:21" ht="18" customHeight="1" x14ac:dyDescent="0.25">
      <c r="A36" s="8"/>
      <c r="B36" s="17" t="s">
        <v>206</v>
      </c>
      <c r="C36" s="8">
        <v>1</v>
      </c>
      <c r="D36" s="8">
        <v>1</v>
      </c>
      <c r="E36" s="9" t="s">
        <v>21</v>
      </c>
      <c r="F36" s="9" t="s">
        <v>21</v>
      </c>
      <c r="G36" s="9" t="s">
        <v>21</v>
      </c>
      <c r="H36" s="9">
        <f>PRODUCT(C36:G36)</f>
        <v>1</v>
      </c>
      <c r="I36" s="17"/>
    </row>
    <row r="37" spans="1:21" ht="18" customHeight="1" x14ac:dyDescent="0.25">
      <c r="A37" s="8"/>
      <c r="B37" s="17"/>
      <c r="C37" s="8"/>
      <c r="D37" s="8"/>
      <c r="E37" s="9"/>
      <c r="F37" s="10"/>
      <c r="G37" s="9"/>
      <c r="H37" s="15">
        <f>SUM(H36:H36)</f>
        <v>1</v>
      </c>
      <c r="I37" s="17" t="s">
        <v>53</v>
      </c>
    </row>
    <row r="38" spans="1:21" s="13" customFormat="1" ht="157.5" x14ac:dyDescent="0.25">
      <c r="A38" s="7">
        <v>8</v>
      </c>
      <c r="B38" s="13" t="s">
        <v>207</v>
      </c>
      <c r="C38" s="7"/>
      <c r="D38" s="7"/>
      <c r="E38" s="7"/>
      <c r="F38" s="7"/>
      <c r="G38" s="7"/>
      <c r="H38" s="7"/>
      <c r="J38" s="19"/>
      <c r="K38" s="19"/>
      <c r="L38" s="19"/>
      <c r="M38" s="19"/>
      <c r="N38" s="19"/>
      <c r="O38" s="19"/>
      <c r="P38" s="19"/>
      <c r="Q38" s="19"/>
      <c r="R38" s="19"/>
      <c r="S38" s="19"/>
      <c r="T38" s="20"/>
    </row>
    <row r="39" spans="1:21" ht="16.5" customHeight="1" x14ac:dyDescent="0.25">
      <c r="A39" s="8"/>
      <c r="B39" s="17" t="s">
        <v>208</v>
      </c>
      <c r="C39" s="8">
        <v>1</v>
      </c>
      <c r="D39" s="8">
        <v>1</v>
      </c>
      <c r="E39" s="9">
        <v>5</v>
      </c>
      <c r="F39" s="9"/>
      <c r="G39" s="9"/>
      <c r="H39" s="15">
        <f>ROUND(PRODUCT(C39:G39),2)</f>
        <v>5</v>
      </c>
      <c r="I39" s="17"/>
    </row>
    <row r="40" spans="1:21" ht="16.5" customHeight="1" x14ac:dyDescent="0.25">
      <c r="A40" s="8"/>
      <c r="B40" s="17"/>
      <c r="C40" s="8"/>
      <c r="D40" s="8"/>
      <c r="E40" s="9"/>
      <c r="F40" s="9"/>
      <c r="G40" s="9"/>
      <c r="H40" s="9">
        <f>SUM(H39:H39)</f>
        <v>5</v>
      </c>
      <c r="I40" s="17" t="s">
        <v>52</v>
      </c>
    </row>
    <row r="41" spans="1:21" s="13" customFormat="1" ht="94.5" x14ac:dyDescent="0.25">
      <c r="A41" s="7">
        <v>9</v>
      </c>
      <c r="B41" s="13" t="s">
        <v>209</v>
      </c>
      <c r="C41" s="7"/>
      <c r="D41" s="7"/>
      <c r="E41" s="7"/>
      <c r="F41" s="7"/>
      <c r="G41" s="7"/>
      <c r="H41" s="7"/>
      <c r="J41" s="19"/>
      <c r="K41" s="19"/>
      <c r="L41" s="19"/>
      <c r="M41" s="19"/>
      <c r="N41" s="19"/>
      <c r="O41" s="19"/>
      <c r="P41" s="19"/>
      <c r="Q41" s="19"/>
      <c r="R41" s="19"/>
      <c r="S41" s="19"/>
      <c r="T41" s="20"/>
    </row>
    <row r="42" spans="1:21" s="28" customFormat="1" ht="18" customHeight="1" x14ac:dyDescent="0.25">
      <c r="A42" s="23"/>
      <c r="B42" s="24" t="s">
        <v>210</v>
      </c>
      <c r="C42" s="23">
        <v>1</v>
      </c>
      <c r="D42" s="23">
        <v>1</v>
      </c>
      <c r="E42" s="25">
        <v>1</v>
      </c>
      <c r="F42" s="25" t="s">
        <v>21</v>
      </c>
      <c r="G42" s="25" t="s">
        <v>21</v>
      </c>
      <c r="H42" s="15">
        <f>ROUND(PRODUCT(C42:G42),2)</f>
        <v>1</v>
      </c>
      <c r="I42" s="26"/>
      <c r="J42" s="27"/>
      <c r="K42" s="27"/>
      <c r="L42" s="27"/>
      <c r="M42" s="27"/>
      <c r="N42" s="27"/>
      <c r="O42" s="27"/>
      <c r="P42" s="27"/>
      <c r="Q42" s="27"/>
      <c r="R42" s="27"/>
      <c r="S42" s="27"/>
      <c r="T42" s="27"/>
      <c r="U42" s="27"/>
    </row>
    <row r="43" spans="1:21" s="28" customFormat="1" ht="18" customHeight="1" x14ac:dyDescent="0.25">
      <c r="A43" s="23"/>
      <c r="B43" s="29"/>
      <c r="C43" s="23"/>
      <c r="D43" s="23"/>
      <c r="E43" s="25"/>
      <c r="F43" s="25"/>
      <c r="G43" s="25"/>
      <c r="H43" s="25">
        <f>SUM(H42:H42)</f>
        <v>1</v>
      </c>
      <c r="I43" s="26" t="s">
        <v>53</v>
      </c>
      <c r="J43" s="27"/>
      <c r="K43" s="27"/>
      <c r="L43" s="27"/>
      <c r="M43" s="27"/>
      <c r="N43" s="27"/>
      <c r="O43" s="27"/>
      <c r="P43" s="27"/>
      <c r="Q43" s="27"/>
      <c r="R43" s="27"/>
      <c r="S43" s="27"/>
      <c r="T43" s="27"/>
      <c r="U43" s="27"/>
    </row>
    <row r="44" spans="1:21" ht="157.5" x14ac:dyDescent="0.25">
      <c r="A44" s="8">
        <v>10</v>
      </c>
      <c r="B44" s="21" t="s">
        <v>223</v>
      </c>
      <c r="C44" s="8"/>
      <c r="D44" s="8"/>
      <c r="E44" s="9"/>
      <c r="F44" s="9"/>
      <c r="G44" s="9"/>
      <c r="H44" s="15"/>
      <c r="I44" s="17"/>
    </row>
    <row r="45" spans="1:21" ht="15.75" x14ac:dyDescent="0.25">
      <c r="A45" s="8"/>
      <c r="B45" s="21" t="s">
        <v>222</v>
      </c>
      <c r="C45" s="8">
        <v>1</v>
      </c>
      <c r="D45" s="8">
        <v>1</v>
      </c>
      <c r="E45" s="9"/>
      <c r="F45" s="9"/>
      <c r="G45" s="9"/>
      <c r="H45" s="15">
        <f>ROUND(PRODUCT(C45:G45),2)</f>
        <v>1</v>
      </c>
      <c r="I45" s="17" t="s">
        <v>0</v>
      </c>
    </row>
    <row r="46" spans="1:21" ht="15.75" x14ac:dyDescent="0.25">
      <c r="A46" s="8"/>
      <c r="B46" s="17"/>
      <c r="C46" s="8"/>
      <c r="D46" s="8"/>
      <c r="E46" s="9"/>
      <c r="F46" s="9"/>
      <c r="G46" s="9"/>
      <c r="H46" s="15"/>
      <c r="I46" s="17"/>
    </row>
    <row r="47" spans="1:21" s="13" customFormat="1" ht="31.5" x14ac:dyDescent="0.25">
      <c r="A47" s="7">
        <v>11</v>
      </c>
      <c r="B47" s="13" t="s">
        <v>212</v>
      </c>
      <c r="C47" s="7"/>
      <c r="D47" s="7"/>
      <c r="E47" s="7"/>
      <c r="F47" s="7"/>
      <c r="G47" s="7"/>
      <c r="H47" s="7"/>
      <c r="J47" s="19"/>
      <c r="K47" s="19"/>
      <c r="L47" s="19"/>
      <c r="M47" s="19"/>
      <c r="N47" s="19"/>
      <c r="O47" s="19"/>
      <c r="P47" s="19"/>
      <c r="Q47" s="19"/>
      <c r="R47" s="19"/>
      <c r="S47" s="19"/>
      <c r="T47" s="20"/>
    </row>
    <row r="48" spans="1:21" ht="24.75" customHeight="1" x14ac:dyDescent="0.25">
      <c r="A48" s="8"/>
      <c r="B48" s="17" t="s">
        <v>203</v>
      </c>
      <c r="C48" s="8">
        <v>1</v>
      </c>
      <c r="D48" s="8">
        <v>1</v>
      </c>
      <c r="E48" s="9" t="s">
        <v>21</v>
      </c>
      <c r="F48" s="9" t="s">
        <v>21</v>
      </c>
      <c r="G48" s="9" t="s">
        <v>21</v>
      </c>
      <c r="H48" s="15">
        <f>ROUND(PRODUCT(C48:G48),2)</f>
        <v>1</v>
      </c>
      <c r="I48" s="17"/>
    </row>
    <row r="49" spans="1:9" ht="24.75" customHeight="1" x14ac:dyDescent="0.25">
      <c r="A49" s="8"/>
      <c r="B49" s="17"/>
      <c r="C49" s="8"/>
      <c r="D49" s="8"/>
      <c r="E49" s="9"/>
      <c r="F49" s="9"/>
      <c r="G49" s="9"/>
      <c r="H49" s="15">
        <f>SUM(H48:H48)</f>
        <v>1</v>
      </c>
      <c r="I49" s="17" t="s">
        <v>53</v>
      </c>
    </row>
    <row r="50" spans="1:9" ht="63" x14ac:dyDescent="0.25">
      <c r="A50" s="8">
        <v>12</v>
      </c>
      <c r="B50" s="21" t="s">
        <v>224</v>
      </c>
      <c r="C50" s="8"/>
      <c r="D50" s="8"/>
      <c r="E50" s="9"/>
      <c r="F50" s="9"/>
      <c r="G50" s="9"/>
      <c r="H50" s="15"/>
      <c r="I50" s="17"/>
    </row>
    <row r="51" spans="1:9" ht="25.5" customHeight="1" x14ac:dyDescent="0.25">
      <c r="A51" s="8"/>
      <c r="B51" s="17" t="s">
        <v>225</v>
      </c>
      <c r="C51" s="8">
        <v>1</v>
      </c>
      <c r="D51" s="8">
        <v>1</v>
      </c>
      <c r="E51" s="9"/>
      <c r="F51" s="9"/>
      <c r="G51" s="9"/>
      <c r="H51" s="15">
        <f>ROUND(PRODUCT(C51:G51),2)</f>
        <v>1</v>
      </c>
      <c r="I51" s="17" t="s">
        <v>0</v>
      </c>
    </row>
    <row r="52" spans="1:9" ht="23.25" customHeight="1" x14ac:dyDescent="0.25">
      <c r="A52" s="8"/>
      <c r="B52" s="17"/>
      <c r="C52" s="8"/>
      <c r="D52" s="8"/>
      <c r="E52" s="9"/>
      <c r="F52" s="9"/>
      <c r="G52" s="9"/>
      <c r="H52" s="15"/>
      <c r="I52" s="17"/>
    </row>
    <row r="53" spans="1:9" ht="47.25" x14ac:dyDescent="0.25">
      <c r="A53" s="8">
        <v>13</v>
      </c>
      <c r="B53" s="21" t="s">
        <v>228</v>
      </c>
      <c r="C53" s="8"/>
      <c r="D53" s="8"/>
      <c r="E53" s="9"/>
      <c r="F53" s="9"/>
      <c r="G53" s="9"/>
      <c r="H53" s="15"/>
      <c r="I53" s="17"/>
    </row>
    <row r="54" spans="1:9" ht="24.75" customHeight="1" x14ac:dyDescent="0.25">
      <c r="A54" s="8"/>
      <c r="B54" s="17" t="s">
        <v>226</v>
      </c>
      <c r="C54" s="8">
        <v>1</v>
      </c>
      <c r="D54" s="8">
        <v>10</v>
      </c>
      <c r="E54" s="9"/>
      <c r="F54" s="9"/>
      <c r="G54" s="9"/>
      <c r="H54" s="15">
        <f>ROUND(PRODUCT(C54:G54),2)</f>
        <v>10</v>
      </c>
      <c r="I54" s="17" t="s">
        <v>189</v>
      </c>
    </row>
    <row r="55" spans="1:9" ht="15.75" x14ac:dyDescent="0.25">
      <c r="A55" s="43"/>
      <c r="B55" s="42"/>
      <c r="C55" s="43"/>
      <c r="D55" s="43"/>
      <c r="E55" s="9"/>
      <c r="F55" s="9"/>
      <c r="G55" s="9"/>
      <c r="H55" s="15"/>
      <c r="I55" s="42"/>
    </row>
    <row r="56" spans="1:9" ht="21" customHeight="1" x14ac:dyDescent="0.25">
      <c r="A56" s="8">
        <v>14</v>
      </c>
      <c r="B56" s="49" t="s">
        <v>216</v>
      </c>
      <c r="C56" s="49"/>
      <c r="D56" s="49"/>
      <c r="E56" s="49"/>
      <c r="F56" s="49"/>
      <c r="G56" s="49"/>
      <c r="H56" s="49"/>
      <c r="I56" s="8" t="s">
        <v>15</v>
      </c>
    </row>
    <row r="57" spans="1:9" ht="21" customHeight="1" x14ac:dyDescent="0.25">
      <c r="A57" s="8">
        <v>15</v>
      </c>
      <c r="B57" s="49" t="s">
        <v>232</v>
      </c>
      <c r="C57" s="49"/>
      <c r="D57" s="49"/>
      <c r="E57" s="49"/>
      <c r="F57" s="49"/>
      <c r="G57" s="49"/>
      <c r="H57" s="49"/>
      <c r="I57" s="8" t="s">
        <v>15</v>
      </c>
    </row>
    <row r="58" spans="1:9" ht="21" customHeight="1" x14ac:dyDescent="0.25">
      <c r="A58" s="43">
        <v>16</v>
      </c>
      <c r="B58" s="49" t="s">
        <v>219</v>
      </c>
      <c r="C58" s="49"/>
      <c r="D58" s="49"/>
      <c r="E58" s="49"/>
      <c r="F58" s="49"/>
      <c r="G58" s="49"/>
      <c r="H58" s="49"/>
      <c r="I58" s="43" t="s">
        <v>15</v>
      </c>
    </row>
    <row r="59" spans="1:9" ht="21" customHeight="1" x14ac:dyDescent="0.25">
      <c r="A59" s="8">
        <v>17</v>
      </c>
      <c r="B59" s="49" t="s">
        <v>233</v>
      </c>
      <c r="C59" s="49"/>
      <c r="D59" s="49"/>
      <c r="E59" s="49"/>
      <c r="F59" s="49"/>
      <c r="G59" s="49"/>
      <c r="H59" s="49"/>
      <c r="I59" s="8" t="s">
        <v>15</v>
      </c>
    </row>
    <row r="60" spans="1:9" ht="21.95" customHeight="1" x14ac:dyDescent="0.25">
      <c r="F60" s="30"/>
      <c r="G60" s="30"/>
      <c r="H60" s="30"/>
    </row>
    <row r="61" spans="1:9" ht="21.95" customHeight="1" x14ac:dyDescent="0.25">
      <c r="F61" s="30"/>
      <c r="G61" s="30"/>
      <c r="H61" s="30"/>
    </row>
    <row r="62" spans="1:9" ht="21.95" customHeight="1" x14ac:dyDescent="0.25">
      <c r="F62" s="30"/>
      <c r="G62" s="30"/>
      <c r="H62" s="30"/>
    </row>
    <row r="63" spans="1:9" ht="21.95" customHeight="1" x14ac:dyDescent="0.25">
      <c r="F63" s="30"/>
      <c r="G63" s="30"/>
      <c r="H63" s="30"/>
    </row>
    <row r="64" spans="1:9" ht="21.95" customHeight="1" x14ac:dyDescent="0.25">
      <c r="F64" s="30"/>
      <c r="G64" s="30"/>
      <c r="H64" s="30"/>
    </row>
    <row r="65" spans="2:8" ht="21.95" customHeight="1" x14ac:dyDescent="0.25">
      <c r="F65" s="30"/>
      <c r="G65" s="30"/>
      <c r="H65" s="30"/>
    </row>
    <row r="66" spans="2:8" ht="21.95" customHeight="1" x14ac:dyDescent="0.25">
      <c r="B66" s="18"/>
      <c r="C66" s="12"/>
      <c r="D66" s="12"/>
      <c r="E66" s="12"/>
      <c r="F66" s="12"/>
      <c r="G66" s="12"/>
      <c r="H66" s="31"/>
    </row>
    <row r="67" spans="2:8" ht="21.95" customHeight="1" x14ac:dyDescent="0.25">
      <c r="H67" s="30"/>
    </row>
  </sheetData>
  <mergeCells count="10">
    <mergeCell ref="A1:I1"/>
    <mergeCell ref="A2:I2"/>
    <mergeCell ref="A3:I3"/>
    <mergeCell ref="A4:I4"/>
    <mergeCell ref="B35:I35"/>
    <mergeCell ref="B56:H56"/>
    <mergeCell ref="B57:H57"/>
    <mergeCell ref="B59:H59"/>
    <mergeCell ref="C5:D5"/>
    <mergeCell ref="B58:H58"/>
  </mergeCells>
  <printOptions horizontalCentered="1"/>
  <pageMargins left="0.70866141732283505" right="0.70866141732283505" top="0.74803149606299202" bottom="0.74803149606299202" header="0.31496062992126" footer="0.31496062992126"/>
  <pageSetup paperSize="9" scale="9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view="pageBreakPreview" zoomScaleSheetLayoutView="100" workbookViewId="0">
      <selection activeCell="H16" sqref="H16"/>
    </sheetView>
  </sheetViews>
  <sheetFormatPr defaultRowHeight="15" x14ac:dyDescent="0.25"/>
  <cols>
    <col min="1" max="1" width="9.28515625" style="4" bestFit="1" customWidth="1"/>
    <col min="2" max="2" width="47.85546875" style="4" customWidth="1"/>
    <col min="3" max="3" width="9.140625" style="4"/>
    <col min="4" max="4" width="19.85546875" style="4" bestFit="1" customWidth="1"/>
    <col min="5" max="5" width="9.42578125" style="4" bestFit="1" customWidth="1"/>
    <col min="6" max="6" width="10.42578125" style="4" bestFit="1" customWidth="1"/>
    <col min="7" max="7" width="9.42578125" style="4" bestFit="1" customWidth="1"/>
    <col min="8" max="8" width="10.42578125" style="4" bestFit="1" customWidth="1"/>
    <col min="9" max="9" width="27.28515625" style="4" customWidth="1"/>
    <col min="10" max="10" width="9.42578125" style="4" bestFit="1" customWidth="1"/>
    <col min="11" max="16384" width="9.140625" style="4"/>
  </cols>
  <sheetData>
    <row r="1" spans="1:10" x14ac:dyDescent="0.25">
      <c r="B1" s="4" t="s">
        <v>59</v>
      </c>
      <c r="D1" s="4" t="s">
        <v>18</v>
      </c>
    </row>
    <row r="2" spans="1:10" x14ac:dyDescent="0.25">
      <c r="B2" s="4" t="s">
        <v>60</v>
      </c>
    </row>
    <row r="3" spans="1:10" x14ac:dyDescent="0.25">
      <c r="A3" s="4" t="s">
        <v>17</v>
      </c>
      <c r="B3" s="4" t="s">
        <v>61</v>
      </c>
      <c r="D3" s="4" t="s">
        <v>20</v>
      </c>
    </row>
    <row r="4" spans="1:10" x14ac:dyDescent="0.25">
      <c r="B4" s="4" t="s">
        <v>18</v>
      </c>
      <c r="D4" s="4" t="s">
        <v>18</v>
      </c>
      <c r="E4" s="4" t="s">
        <v>62</v>
      </c>
      <c r="H4" s="4" t="s">
        <v>18</v>
      </c>
    </row>
    <row r="5" spans="1:10" x14ac:dyDescent="0.25">
      <c r="B5" s="4" t="s">
        <v>21</v>
      </c>
      <c r="C5" s="4" t="s">
        <v>21</v>
      </c>
      <c r="D5" s="4" t="s">
        <v>21</v>
      </c>
      <c r="E5" s="4" t="s">
        <v>21</v>
      </c>
      <c r="F5" s="4" t="s">
        <v>21</v>
      </c>
      <c r="G5" s="4" t="s">
        <v>21</v>
      </c>
      <c r="H5" s="4" t="s">
        <v>21</v>
      </c>
      <c r="I5" s="4" t="s">
        <v>21</v>
      </c>
      <c r="J5" s="4" t="s">
        <v>21</v>
      </c>
    </row>
    <row r="6" spans="1:10" x14ac:dyDescent="0.25">
      <c r="A6" s="4" t="s">
        <v>63</v>
      </c>
      <c r="B6" s="4" t="s">
        <v>64</v>
      </c>
      <c r="C6" s="4" t="s">
        <v>65</v>
      </c>
      <c r="D6" s="4" t="s">
        <v>66</v>
      </c>
      <c r="E6" s="4" t="s">
        <v>55</v>
      </c>
      <c r="F6" s="4" t="s">
        <v>67</v>
      </c>
      <c r="G6" s="4" t="s">
        <v>68</v>
      </c>
      <c r="H6" s="4" t="s">
        <v>69</v>
      </c>
      <c r="I6" s="4" t="s">
        <v>70</v>
      </c>
    </row>
    <row r="7" spans="1:10" x14ac:dyDescent="0.25">
      <c r="E7" s="4" t="s">
        <v>71</v>
      </c>
      <c r="F7" s="4" t="s">
        <v>69</v>
      </c>
      <c r="G7" s="4" t="s">
        <v>72</v>
      </c>
      <c r="H7" s="4" t="s">
        <v>73</v>
      </c>
    </row>
    <row r="8" spans="1:10" x14ac:dyDescent="0.25">
      <c r="A8" s="4" t="s">
        <v>21</v>
      </c>
      <c r="B8" s="4" t="s">
        <v>21</v>
      </c>
      <c r="C8" s="4" t="s">
        <v>21</v>
      </c>
      <c r="D8" s="4" t="s">
        <v>21</v>
      </c>
      <c r="E8" s="4" t="s">
        <v>21</v>
      </c>
      <c r="F8" s="4" t="s">
        <v>21</v>
      </c>
      <c r="G8" s="4" t="s">
        <v>21</v>
      </c>
      <c r="H8" s="4" t="s">
        <v>21</v>
      </c>
      <c r="I8" s="4" t="s">
        <v>21</v>
      </c>
      <c r="J8" s="4" t="s">
        <v>21</v>
      </c>
    </row>
    <row r="9" spans="1:10" x14ac:dyDescent="0.25">
      <c r="A9" s="4" t="s">
        <v>74</v>
      </c>
      <c r="B9" s="4" t="s">
        <v>75</v>
      </c>
      <c r="C9" s="4" t="s">
        <v>76</v>
      </c>
      <c r="D9" s="4" t="s">
        <v>77</v>
      </c>
      <c r="E9" s="4">
        <v>12</v>
      </c>
      <c r="F9" s="4">
        <v>449.4</v>
      </c>
      <c r="G9" s="4">
        <v>136.41999999999999</v>
      </c>
      <c r="H9" s="4">
        <v>585.82000000000005</v>
      </c>
      <c r="I9" s="4" t="s">
        <v>78</v>
      </c>
      <c r="J9" s="4">
        <v>1048.95</v>
      </c>
    </row>
    <row r="10" spans="1:10" x14ac:dyDescent="0.25">
      <c r="A10" s="4" t="s">
        <v>79</v>
      </c>
      <c r="B10" s="4" t="s">
        <v>80</v>
      </c>
      <c r="C10" s="4" t="s">
        <v>76</v>
      </c>
      <c r="D10" s="4" t="s">
        <v>77</v>
      </c>
      <c r="E10" s="4">
        <v>12</v>
      </c>
      <c r="F10" s="4">
        <v>648.4</v>
      </c>
      <c r="G10" s="4">
        <v>136.41999999999999</v>
      </c>
      <c r="H10" s="4">
        <v>784.82</v>
      </c>
      <c r="I10" s="4" t="s">
        <v>81</v>
      </c>
      <c r="J10" s="4">
        <v>978.6</v>
      </c>
    </row>
    <row r="11" spans="1:10" x14ac:dyDescent="0.25">
      <c r="A11" s="4" t="s">
        <v>82</v>
      </c>
      <c r="B11" s="4" t="s">
        <v>83</v>
      </c>
      <c r="C11" s="4" t="s">
        <v>76</v>
      </c>
      <c r="D11" s="4" t="s">
        <v>77</v>
      </c>
      <c r="E11" s="4">
        <v>12</v>
      </c>
      <c r="F11" s="4">
        <v>773.67</v>
      </c>
      <c r="G11" s="4">
        <v>136.41999999999999</v>
      </c>
      <c r="H11" s="4">
        <v>910.09</v>
      </c>
      <c r="I11" s="4" t="s">
        <v>84</v>
      </c>
      <c r="J11" s="4">
        <v>683.55</v>
      </c>
    </row>
    <row r="12" spans="1:10" x14ac:dyDescent="0.25">
      <c r="A12" s="4" t="s">
        <v>85</v>
      </c>
      <c r="B12" s="4" t="s">
        <v>86</v>
      </c>
      <c r="C12" s="4" t="s">
        <v>76</v>
      </c>
      <c r="D12" s="4" t="s">
        <v>77</v>
      </c>
      <c r="E12" s="4">
        <v>12</v>
      </c>
      <c r="F12" s="4">
        <v>1016</v>
      </c>
      <c r="G12" s="4">
        <v>136.41999999999999</v>
      </c>
      <c r="H12" s="4">
        <v>1152.42</v>
      </c>
      <c r="I12" s="4" t="s">
        <v>87</v>
      </c>
      <c r="J12" s="4">
        <v>560.70000000000005</v>
      </c>
    </row>
    <row r="13" spans="1:10" x14ac:dyDescent="0.25">
      <c r="A13" s="4" t="s">
        <v>88</v>
      </c>
      <c r="B13" s="4" t="s">
        <v>89</v>
      </c>
      <c r="C13" s="4" t="s">
        <v>76</v>
      </c>
      <c r="D13" s="4" t="s">
        <v>77</v>
      </c>
      <c r="E13" s="4">
        <v>12</v>
      </c>
      <c r="F13" s="4">
        <v>1382</v>
      </c>
      <c r="G13" s="4">
        <v>136.41999999999999</v>
      </c>
      <c r="H13" s="4">
        <v>1518.42</v>
      </c>
      <c r="I13" s="4" t="s">
        <v>90</v>
      </c>
      <c r="J13" s="4">
        <v>836.85</v>
      </c>
    </row>
    <row r="14" spans="1:10" x14ac:dyDescent="0.25">
      <c r="A14" s="4" t="s">
        <v>91</v>
      </c>
      <c r="B14" s="4" t="s">
        <v>92</v>
      </c>
      <c r="C14" s="4" t="s">
        <v>76</v>
      </c>
      <c r="D14" s="4" t="s">
        <v>77</v>
      </c>
      <c r="E14" s="4">
        <v>12</v>
      </c>
      <c r="F14" s="4">
        <v>1489</v>
      </c>
      <c r="G14" s="4">
        <v>136.41999999999999</v>
      </c>
      <c r="H14" s="4">
        <v>1625.42</v>
      </c>
      <c r="I14" s="4" t="s">
        <v>93</v>
      </c>
      <c r="J14" s="4">
        <v>810.6</v>
      </c>
    </row>
    <row r="15" spans="1:10" x14ac:dyDescent="0.25">
      <c r="A15" s="4" t="s">
        <v>94</v>
      </c>
      <c r="B15" s="4" t="s">
        <v>95</v>
      </c>
      <c r="C15" s="4" t="s">
        <v>76</v>
      </c>
      <c r="D15" s="4" t="s">
        <v>77</v>
      </c>
      <c r="E15" s="4">
        <v>12</v>
      </c>
      <c r="F15" s="4">
        <v>1069.8</v>
      </c>
      <c r="G15" s="4">
        <v>136.41999999999999</v>
      </c>
      <c r="H15" s="4">
        <v>1206.22</v>
      </c>
      <c r="I15" s="4" t="s">
        <v>96</v>
      </c>
      <c r="J15" s="4">
        <v>909.3</v>
      </c>
    </row>
    <row r="16" spans="1:10" x14ac:dyDescent="0.25">
      <c r="A16" s="4" t="s">
        <v>97</v>
      </c>
      <c r="B16" s="4" t="s">
        <v>98</v>
      </c>
      <c r="C16" s="4" t="s">
        <v>76</v>
      </c>
      <c r="D16" s="4" t="s">
        <v>99</v>
      </c>
      <c r="E16" s="4">
        <v>17</v>
      </c>
      <c r="F16" s="4">
        <v>1338</v>
      </c>
      <c r="G16" s="4">
        <v>186.22</v>
      </c>
      <c r="H16" s="4">
        <v>1524.22</v>
      </c>
      <c r="I16" s="4" t="s">
        <v>100</v>
      </c>
      <c r="J16" s="4">
        <v>880.95</v>
      </c>
    </row>
    <row r="17" spans="1:10" x14ac:dyDescent="0.25">
      <c r="A17" s="4" t="s">
        <v>101</v>
      </c>
      <c r="B17" s="4" t="s">
        <v>102</v>
      </c>
      <c r="C17" s="4" t="s">
        <v>76</v>
      </c>
      <c r="D17" s="4" t="s">
        <v>99</v>
      </c>
      <c r="E17" s="4">
        <v>17</v>
      </c>
      <c r="F17" s="4">
        <v>1338</v>
      </c>
      <c r="G17" s="4">
        <v>186.22</v>
      </c>
      <c r="H17" s="4">
        <v>1524.22</v>
      </c>
      <c r="I17" s="4" t="s">
        <v>103</v>
      </c>
      <c r="J17" s="4">
        <v>925.05</v>
      </c>
    </row>
    <row r="18" spans="1:10" x14ac:dyDescent="0.25">
      <c r="A18" s="4" t="s">
        <v>104</v>
      </c>
      <c r="B18" s="4" t="s">
        <v>105</v>
      </c>
      <c r="C18" s="4" t="s">
        <v>106</v>
      </c>
      <c r="D18" s="4" t="s">
        <v>107</v>
      </c>
      <c r="E18" s="4">
        <v>16</v>
      </c>
      <c r="F18" s="4">
        <v>5709</v>
      </c>
      <c r="G18" s="4">
        <v>148.66</v>
      </c>
      <c r="H18" s="4">
        <v>5857.66</v>
      </c>
      <c r="I18" s="4" t="s">
        <v>108</v>
      </c>
      <c r="J18" s="4">
        <v>898.8</v>
      </c>
    </row>
    <row r="19" spans="1:10" x14ac:dyDescent="0.25">
      <c r="A19" s="4" t="s">
        <v>109</v>
      </c>
      <c r="B19" s="4" t="s">
        <v>110</v>
      </c>
      <c r="C19" s="4" t="s">
        <v>31</v>
      </c>
      <c r="D19" s="4" t="s">
        <v>107</v>
      </c>
      <c r="E19" s="4">
        <v>16</v>
      </c>
      <c r="F19" s="4">
        <v>705</v>
      </c>
      <c r="G19" s="4">
        <v>120.94</v>
      </c>
      <c r="H19" s="4">
        <v>825.94</v>
      </c>
      <c r="I19" s="4" t="s">
        <v>111</v>
      </c>
      <c r="J19" s="4">
        <v>1024.8</v>
      </c>
    </row>
    <row r="20" spans="1:10" x14ac:dyDescent="0.25">
      <c r="A20" s="4" t="s">
        <v>112</v>
      </c>
      <c r="B20" s="4" t="s">
        <v>113</v>
      </c>
      <c r="C20" s="4" t="s">
        <v>31</v>
      </c>
      <c r="D20" s="4" t="s">
        <v>107</v>
      </c>
      <c r="E20" s="4">
        <v>16</v>
      </c>
      <c r="F20" s="4">
        <v>786</v>
      </c>
      <c r="G20" s="4">
        <v>120.94</v>
      </c>
      <c r="H20" s="4">
        <v>906.94</v>
      </c>
      <c r="I20" s="4" t="s">
        <v>114</v>
      </c>
      <c r="J20" s="4">
        <v>978.6</v>
      </c>
    </row>
    <row r="21" spans="1:10" x14ac:dyDescent="0.25">
      <c r="A21" s="4" t="s">
        <v>115</v>
      </c>
      <c r="B21" s="4" t="s">
        <v>116</v>
      </c>
      <c r="C21" s="4" t="s">
        <v>106</v>
      </c>
      <c r="D21" s="4" t="s">
        <v>117</v>
      </c>
      <c r="E21" s="4">
        <v>32</v>
      </c>
      <c r="F21" s="4">
        <v>16106</v>
      </c>
      <c r="G21" s="4">
        <v>82.3</v>
      </c>
      <c r="H21" s="4">
        <v>16188.3</v>
      </c>
      <c r="I21" s="4" t="s">
        <v>118</v>
      </c>
      <c r="J21" s="4">
        <v>804.3</v>
      </c>
    </row>
    <row r="22" spans="1:10" x14ac:dyDescent="0.25">
      <c r="A22" s="4" t="s">
        <v>119</v>
      </c>
      <c r="B22" s="4" t="s">
        <v>120</v>
      </c>
      <c r="C22" s="4" t="s">
        <v>76</v>
      </c>
      <c r="D22" s="4" t="s">
        <v>117</v>
      </c>
      <c r="F22" s="4">
        <v>1348</v>
      </c>
      <c r="H22" s="4">
        <v>1348</v>
      </c>
      <c r="I22" s="4" t="s">
        <v>121</v>
      </c>
      <c r="J22" s="4">
        <v>774.9</v>
      </c>
    </row>
    <row r="23" spans="1:10" x14ac:dyDescent="0.25">
      <c r="A23" s="4" t="s">
        <v>122</v>
      </c>
      <c r="B23" s="4" t="s">
        <v>123</v>
      </c>
      <c r="C23" s="4" t="s">
        <v>76</v>
      </c>
      <c r="D23" s="4" t="s">
        <v>124</v>
      </c>
      <c r="E23" s="4">
        <v>27</v>
      </c>
      <c r="F23" s="4">
        <v>993</v>
      </c>
      <c r="G23" s="4">
        <v>189.6</v>
      </c>
      <c r="H23" s="4">
        <v>1182.5999999999999</v>
      </c>
      <c r="I23" s="4" t="s">
        <v>125</v>
      </c>
      <c r="J23" s="4">
        <v>807.45</v>
      </c>
    </row>
    <row r="24" spans="1:10" x14ac:dyDescent="0.25">
      <c r="A24" s="4" t="s">
        <v>126</v>
      </c>
      <c r="B24" s="4" t="s">
        <v>127</v>
      </c>
      <c r="C24" s="4" t="s">
        <v>76</v>
      </c>
      <c r="D24" s="4" t="s">
        <v>128</v>
      </c>
      <c r="E24" s="4">
        <v>0</v>
      </c>
      <c r="F24" s="4">
        <v>34300</v>
      </c>
      <c r="G24" s="4">
        <v>0</v>
      </c>
      <c r="H24" s="4">
        <v>34300</v>
      </c>
      <c r="I24" s="4" t="s">
        <v>129</v>
      </c>
      <c r="J24" s="4">
        <v>121.8</v>
      </c>
    </row>
    <row r="25" spans="1:10" x14ac:dyDescent="0.25">
      <c r="A25" s="4" t="s">
        <v>130</v>
      </c>
      <c r="B25" s="4" t="s">
        <v>131</v>
      </c>
      <c r="C25" s="4" t="s">
        <v>76</v>
      </c>
      <c r="D25" s="4" t="s">
        <v>128</v>
      </c>
      <c r="E25" s="4">
        <v>0</v>
      </c>
      <c r="F25" s="4">
        <v>39400</v>
      </c>
      <c r="G25" s="4">
        <v>0</v>
      </c>
      <c r="H25" s="4">
        <v>39400</v>
      </c>
      <c r="I25" s="4" t="s">
        <v>132</v>
      </c>
      <c r="J25" s="4">
        <v>98.91</v>
      </c>
    </row>
    <row r="26" spans="1:10" x14ac:dyDescent="0.25">
      <c r="A26" s="4" t="s">
        <v>133</v>
      </c>
      <c r="B26" s="4" t="s">
        <v>134</v>
      </c>
      <c r="C26" s="4" t="s">
        <v>76</v>
      </c>
      <c r="D26" s="4" t="s">
        <v>128</v>
      </c>
      <c r="E26" s="4">
        <v>0</v>
      </c>
      <c r="F26" s="4">
        <v>111600</v>
      </c>
      <c r="G26" s="4">
        <v>0</v>
      </c>
      <c r="H26" s="4">
        <v>111600</v>
      </c>
      <c r="I26" s="4" t="s">
        <v>135</v>
      </c>
      <c r="J26" s="4">
        <v>73.290000000000006</v>
      </c>
    </row>
    <row r="27" spans="1:10" x14ac:dyDescent="0.25">
      <c r="A27" s="4" t="s">
        <v>136</v>
      </c>
      <c r="B27" s="4" t="s">
        <v>137</v>
      </c>
      <c r="C27" s="4" t="s">
        <v>76</v>
      </c>
      <c r="D27" s="4" t="s">
        <v>128</v>
      </c>
      <c r="E27" s="4">
        <v>0</v>
      </c>
      <c r="F27" s="4">
        <v>99400</v>
      </c>
      <c r="G27" s="4">
        <v>0</v>
      </c>
      <c r="H27" s="4">
        <v>99400</v>
      </c>
      <c r="I27" s="4" t="s">
        <v>138</v>
      </c>
      <c r="J27" s="4">
        <v>35.909999999999997</v>
      </c>
    </row>
    <row r="28" spans="1:10" x14ac:dyDescent="0.25">
      <c r="A28" s="4" t="s">
        <v>139</v>
      </c>
      <c r="B28" s="4" t="s">
        <v>140</v>
      </c>
      <c r="C28" s="4" t="s">
        <v>76</v>
      </c>
      <c r="D28" s="4" t="s">
        <v>128</v>
      </c>
      <c r="E28" s="4">
        <v>0</v>
      </c>
      <c r="F28" s="4">
        <v>95000</v>
      </c>
      <c r="G28" s="4">
        <v>0</v>
      </c>
      <c r="H28" s="4">
        <v>95000</v>
      </c>
      <c r="I28" s="4" t="s">
        <v>141</v>
      </c>
      <c r="J28" s="4">
        <v>40.9</v>
      </c>
    </row>
    <row r="29" spans="1:10" x14ac:dyDescent="0.25">
      <c r="A29" s="4" t="s">
        <v>142</v>
      </c>
      <c r="B29" s="4" t="s">
        <v>143</v>
      </c>
      <c r="C29" s="4" t="s">
        <v>106</v>
      </c>
      <c r="D29" s="4" t="s">
        <v>107</v>
      </c>
      <c r="E29" s="4">
        <v>16</v>
      </c>
      <c r="F29" s="4">
        <v>4299</v>
      </c>
      <c r="G29" s="4">
        <v>148.66</v>
      </c>
      <c r="H29" s="4">
        <v>4447.66</v>
      </c>
      <c r="I29" s="4" t="s">
        <v>144</v>
      </c>
      <c r="J29" s="4">
        <v>117.65</v>
      </c>
    </row>
    <row r="30" spans="1:10" x14ac:dyDescent="0.25">
      <c r="A30" s="4" t="s">
        <v>145</v>
      </c>
      <c r="B30" s="4" t="s">
        <v>146</v>
      </c>
      <c r="C30" s="4" t="s">
        <v>106</v>
      </c>
      <c r="D30" s="4" t="s">
        <v>128</v>
      </c>
      <c r="F30" s="4">
        <v>11907</v>
      </c>
      <c r="H30" s="4">
        <v>11907</v>
      </c>
      <c r="I30" s="4" t="s">
        <v>147</v>
      </c>
      <c r="J30" s="4">
        <v>1613.85</v>
      </c>
    </row>
    <row r="31" spans="1:10" x14ac:dyDescent="0.25">
      <c r="A31" s="4" t="s">
        <v>148</v>
      </c>
      <c r="B31" s="4" t="s">
        <v>149</v>
      </c>
      <c r="C31" s="4" t="s">
        <v>29</v>
      </c>
      <c r="D31" s="4" t="s">
        <v>128</v>
      </c>
      <c r="E31" s="4">
        <v>0</v>
      </c>
      <c r="F31" s="4">
        <v>6040</v>
      </c>
      <c r="G31" s="4">
        <v>0</v>
      </c>
      <c r="H31" s="4">
        <v>6040</v>
      </c>
      <c r="I31" s="4" t="s">
        <v>150</v>
      </c>
      <c r="J31" s="4">
        <v>1345.05</v>
      </c>
    </row>
    <row r="32" spans="1:10" x14ac:dyDescent="0.25">
      <c r="A32" s="4" t="s">
        <v>151</v>
      </c>
      <c r="B32" s="4" t="s">
        <v>152</v>
      </c>
      <c r="C32" s="4" t="s">
        <v>29</v>
      </c>
      <c r="D32" s="4" t="s">
        <v>117</v>
      </c>
      <c r="E32" s="4">
        <v>0</v>
      </c>
      <c r="F32" s="4">
        <v>58000</v>
      </c>
      <c r="G32" s="4">
        <v>0</v>
      </c>
      <c r="H32" s="4">
        <v>58000</v>
      </c>
      <c r="I32" s="4" t="s">
        <v>153</v>
      </c>
      <c r="J32" s="4">
        <v>1507.8</v>
      </c>
    </row>
    <row r="33" spans="1:10" x14ac:dyDescent="0.25">
      <c r="A33" s="4" t="s">
        <v>154</v>
      </c>
      <c r="B33" s="4" t="s">
        <v>155</v>
      </c>
      <c r="C33" s="4" t="s">
        <v>29</v>
      </c>
      <c r="D33" s="4" t="s">
        <v>117</v>
      </c>
      <c r="E33" s="4">
        <v>0</v>
      </c>
      <c r="F33" s="4">
        <v>58000</v>
      </c>
      <c r="G33" s="4">
        <v>0</v>
      </c>
      <c r="H33" s="4">
        <v>58000</v>
      </c>
      <c r="I33" s="4" t="s">
        <v>156</v>
      </c>
      <c r="J33" s="4">
        <v>14374.5</v>
      </c>
    </row>
    <row r="34" spans="1:10" x14ac:dyDescent="0.25">
      <c r="A34" s="4" t="s">
        <v>157</v>
      </c>
      <c r="B34" s="4" t="s">
        <v>158</v>
      </c>
      <c r="C34" s="4" t="s">
        <v>106</v>
      </c>
      <c r="D34" s="4" t="s">
        <v>107</v>
      </c>
      <c r="E34" s="4">
        <v>16</v>
      </c>
      <c r="F34" s="4">
        <v>4299</v>
      </c>
      <c r="G34" s="4">
        <v>148.66</v>
      </c>
      <c r="H34" s="4">
        <v>4447.66</v>
      </c>
      <c r="I34" s="4" t="s">
        <v>159</v>
      </c>
      <c r="J34" s="4">
        <v>1256.8499999999999</v>
      </c>
    </row>
    <row r="35" spans="1:10" x14ac:dyDescent="0.25">
      <c r="A35" s="4" t="s">
        <v>160</v>
      </c>
      <c r="B35" s="4" t="s">
        <v>161</v>
      </c>
      <c r="C35" s="4" t="s">
        <v>76</v>
      </c>
      <c r="D35" s="4" t="s">
        <v>77</v>
      </c>
      <c r="E35" s="4">
        <v>12</v>
      </c>
      <c r="F35" s="4">
        <v>961</v>
      </c>
      <c r="G35" s="4">
        <v>136.41999999999999</v>
      </c>
      <c r="H35" s="4">
        <v>1097.42</v>
      </c>
      <c r="I35" s="4" t="s">
        <v>162</v>
      </c>
      <c r="J35" s="4">
        <v>1125.5999999999999</v>
      </c>
    </row>
    <row r="36" spans="1:10" x14ac:dyDescent="0.25">
      <c r="A36" s="4" t="s">
        <v>57</v>
      </c>
      <c r="B36" s="4" t="s">
        <v>163</v>
      </c>
      <c r="C36" s="4" t="s">
        <v>76</v>
      </c>
      <c r="D36" s="4" t="s">
        <v>77</v>
      </c>
      <c r="E36" s="4">
        <v>12</v>
      </c>
      <c r="F36" s="4">
        <v>1082.5</v>
      </c>
      <c r="G36" s="4">
        <v>136.41999999999999</v>
      </c>
      <c r="H36" s="4">
        <v>1218.92</v>
      </c>
      <c r="I36" s="4" t="s">
        <v>164</v>
      </c>
      <c r="J36" s="4">
        <v>175.25</v>
      </c>
    </row>
    <row r="37" spans="1:10" x14ac:dyDescent="0.25">
      <c r="A37" s="4" t="s">
        <v>165</v>
      </c>
      <c r="B37" s="4" t="s">
        <v>166</v>
      </c>
      <c r="C37" s="4" t="s">
        <v>76</v>
      </c>
      <c r="D37" s="4" t="s">
        <v>77</v>
      </c>
      <c r="E37" s="4">
        <v>12</v>
      </c>
      <c r="F37" s="4">
        <v>915.45</v>
      </c>
      <c r="G37" s="4">
        <v>136.41999999999999</v>
      </c>
      <c r="H37" s="4">
        <v>1051.8699999999999</v>
      </c>
      <c r="I37" s="4" t="s">
        <v>167</v>
      </c>
      <c r="J37" s="4">
        <v>880.95</v>
      </c>
    </row>
    <row r="38" spans="1:10" x14ac:dyDescent="0.25">
      <c r="A38" s="4" t="s">
        <v>168</v>
      </c>
      <c r="B38" s="4" t="s">
        <v>169</v>
      </c>
      <c r="C38" s="4" t="s">
        <v>76</v>
      </c>
      <c r="D38" s="4" t="s">
        <v>117</v>
      </c>
      <c r="E38" s="4">
        <v>5</v>
      </c>
      <c r="F38" s="4">
        <v>222.7</v>
      </c>
      <c r="G38" s="4">
        <v>58.25</v>
      </c>
      <c r="H38" s="4">
        <v>280.95</v>
      </c>
      <c r="I38" s="4" t="s">
        <v>170</v>
      </c>
      <c r="J38" s="4">
        <v>909.3</v>
      </c>
    </row>
    <row r="39" spans="1:10" x14ac:dyDescent="0.25">
      <c r="A39" s="4">
        <v>31</v>
      </c>
      <c r="B39" s="4" t="s">
        <v>171</v>
      </c>
      <c r="C39" s="4" t="s">
        <v>76</v>
      </c>
      <c r="E39" s="4">
        <v>0</v>
      </c>
      <c r="F39" s="4">
        <v>166.5</v>
      </c>
      <c r="G39" s="4">
        <v>0</v>
      </c>
      <c r="H39" s="4">
        <v>166.5</v>
      </c>
      <c r="I39" s="4" t="s">
        <v>172</v>
      </c>
      <c r="J39" s="4">
        <v>78.59</v>
      </c>
    </row>
    <row r="40" spans="1:10" x14ac:dyDescent="0.25">
      <c r="D40" s="4" t="s">
        <v>21</v>
      </c>
      <c r="J40" s="4">
        <v>0</v>
      </c>
    </row>
    <row r="41" spans="1:10" x14ac:dyDescent="0.25">
      <c r="B41" s="4" t="s">
        <v>173</v>
      </c>
      <c r="C41" s="4" t="s">
        <v>106</v>
      </c>
      <c r="D41" s="4" t="s">
        <v>107</v>
      </c>
      <c r="E41" s="4">
        <v>16</v>
      </c>
      <c r="F41" s="4">
        <v>6595</v>
      </c>
      <c r="G41" s="4">
        <v>247.82</v>
      </c>
      <c r="H41" s="4">
        <v>6842.82</v>
      </c>
      <c r="I41" s="4" t="s">
        <v>174</v>
      </c>
      <c r="J41" s="4">
        <v>82.85</v>
      </c>
    </row>
    <row r="42" spans="1:10" x14ac:dyDescent="0.25">
      <c r="B42" s="4" t="s">
        <v>175</v>
      </c>
      <c r="C42" s="4" t="s">
        <v>106</v>
      </c>
      <c r="D42" s="4" t="s">
        <v>107</v>
      </c>
      <c r="E42" s="4">
        <v>16</v>
      </c>
      <c r="F42" s="4">
        <v>6795</v>
      </c>
      <c r="G42" s="4">
        <v>247.82</v>
      </c>
      <c r="H42" s="4">
        <v>7042.82</v>
      </c>
      <c r="I42" s="4" t="s">
        <v>176</v>
      </c>
      <c r="J42" s="4">
        <v>167.16</v>
      </c>
    </row>
    <row r="43" spans="1:10" x14ac:dyDescent="0.25">
      <c r="B43" s="4" t="s">
        <v>177</v>
      </c>
      <c r="C43" s="4" t="s">
        <v>56</v>
      </c>
      <c r="D43" s="4" t="s">
        <v>77</v>
      </c>
      <c r="E43" s="4">
        <v>17</v>
      </c>
      <c r="F43" s="4">
        <v>123.7</v>
      </c>
      <c r="G43" s="4">
        <v>127.78</v>
      </c>
      <c r="H43" s="4">
        <v>251.48</v>
      </c>
      <c r="I43" s="4" t="s">
        <v>178</v>
      </c>
      <c r="J43" s="4">
        <v>167.16</v>
      </c>
    </row>
    <row r="44" spans="1:10" x14ac:dyDescent="0.25">
      <c r="B44" s="4" t="s">
        <v>179</v>
      </c>
      <c r="C44" s="4" t="s">
        <v>56</v>
      </c>
      <c r="D44" s="4" t="s">
        <v>77</v>
      </c>
      <c r="E44" s="4">
        <v>12</v>
      </c>
      <c r="F44" s="4">
        <v>851.5</v>
      </c>
      <c r="G44" s="4">
        <v>136.41999999999999</v>
      </c>
      <c r="H44" s="4">
        <v>987.92</v>
      </c>
      <c r="I44" s="4" t="s">
        <v>180</v>
      </c>
      <c r="J44" s="4">
        <v>125.84</v>
      </c>
    </row>
    <row r="45" spans="1:10" x14ac:dyDescent="0.25">
      <c r="B45" s="4" t="s">
        <v>181</v>
      </c>
      <c r="D45" s="4" t="s">
        <v>107</v>
      </c>
      <c r="E45" s="4">
        <v>16</v>
      </c>
      <c r="F45" s="4">
        <v>6595</v>
      </c>
      <c r="G45" s="4">
        <v>247.82</v>
      </c>
      <c r="H45" s="4">
        <v>6842.82</v>
      </c>
      <c r="I45" s="4" t="s">
        <v>182</v>
      </c>
      <c r="J45" s="4">
        <v>247.91</v>
      </c>
    </row>
    <row r="46" spans="1:10" x14ac:dyDescent="0.25">
      <c r="B46" s="4" t="s">
        <v>183</v>
      </c>
      <c r="C46" s="4" t="s">
        <v>76</v>
      </c>
      <c r="E46" s="4">
        <v>17</v>
      </c>
      <c r="F46" s="4">
        <v>1338</v>
      </c>
      <c r="G46" s="4">
        <v>186.22</v>
      </c>
      <c r="H46" s="4">
        <v>1524.22</v>
      </c>
      <c r="I46" s="4" t="s">
        <v>184</v>
      </c>
      <c r="J46" s="4">
        <v>247.91</v>
      </c>
    </row>
    <row r="47" spans="1:10" x14ac:dyDescent="0.25">
      <c r="B47" s="4" t="s">
        <v>185</v>
      </c>
      <c r="C47" s="4" t="s">
        <v>76</v>
      </c>
      <c r="E47" s="4">
        <v>17</v>
      </c>
      <c r="F47" s="4">
        <v>1338</v>
      </c>
      <c r="G47" s="4">
        <v>186.22</v>
      </c>
      <c r="H47" s="4">
        <v>1524.22</v>
      </c>
      <c r="J47" s="4">
        <v>0</v>
      </c>
    </row>
    <row r="48" spans="1:10" x14ac:dyDescent="0.25">
      <c r="B48" s="4" t="s">
        <v>21</v>
      </c>
      <c r="C48" s="4" t="s">
        <v>21</v>
      </c>
      <c r="D48" s="4" t="s">
        <v>21</v>
      </c>
      <c r="E48" s="4" t="s">
        <v>21</v>
      </c>
      <c r="F48" s="4" t="s">
        <v>21</v>
      </c>
      <c r="G48" s="4" t="s">
        <v>21</v>
      </c>
      <c r="H48" s="4" t="s">
        <v>21</v>
      </c>
      <c r="I48" s="4" t="s">
        <v>21</v>
      </c>
      <c r="J48" s="4">
        <v>0</v>
      </c>
    </row>
    <row r="50" spans="2:5" x14ac:dyDescent="0.25">
      <c r="B50" s="4" t="s">
        <v>191</v>
      </c>
    </row>
    <row r="56" spans="2:5" x14ac:dyDescent="0.25">
      <c r="B56" s="5" t="s">
        <v>186</v>
      </c>
      <c r="C56" s="4" t="s">
        <v>187</v>
      </c>
      <c r="E56" s="4" t="s">
        <v>188</v>
      </c>
    </row>
  </sheetData>
  <pageMargins left="0.7" right="0.7" top="0.75" bottom="0.75" header="0.3" footer="0.3"/>
  <pageSetup paperSize="9"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2"/>
  <sheetViews>
    <sheetView view="pageBreakPreview" topLeftCell="A226" zoomScale="85" zoomScaleSheetLayoutView="85" workbookViewId="0">
      <selection activeCell="C832" sqref="C832"/>
    </sheetView>
  </sheetViews>
  <sheetFormatPr defaultRowHeight="15.75" x14ac:dyDescent="0.25"/>
  <cols>
    <col min="1" max="2" width="9.140625" style="2"/>
    <col min="3" max="3" width="36.5703125" style="3" customWidth="1"/>
    <col min="4" max="4" width="10.7109375" style="2" customWidth="1"/>
    <col min="5" max="5" width="8.28515625" style="2" customWidth="1"/>
    <col min="6" max="6" width="13.42578125" style="2" customWidth="1"/>
    <col min="7" max="16384" width="9.140625" style="1"/>
  </cols>
  <sheetData>
    <row r="1" spans="1:6" ht="31.5" x14ac:dyDescent="0.25">
      <c r="C1" s="3" t="s">
        <v>51</v>
      </c>
    </row>
    <row r="2" spans="1:6" ht="31.5" x14ac:dyDescent="0.25">
      <c r="C2" s="3" t="s">
        <v>16</v>
      </c>
    </row>
    <row r="3" spans="1:6" x14ac:dyDescent="0.25">
      <c r="A3" s="2" t="s">
        <v>17</v>
      </c>
      <c r="B3" s="2" t="s">
        <v>18</v>
      </c>
      <c r="C3" s="3" t="s">
        <v>19</v>
      </c>
      <c r="E3" s="2" t="s">
        <v>20</v>
      </c>
    </row>
    <row r="4" spans="1:6" x14ac:dyDescent="0.25">
      <c r="A4" s="2" t="s">
        <v>21</v>
      </c>
      <c r="B4" s="2" t="s">
        <v>21</v>
      </c>
      <c r="C4" s="3" t="s">
        <v>21</v>
      </c>
      <c r="D4" s="2" t="s">
        <v>21</v>
      </c>
      <c r="E4" s="2" t="s">
        <v>21</v>
      </c>
      <c r="F4" s="2" t="s">
        <v>21</v>
      </c>
    </row>
    <row r="5" spans="1:6" x14ac:dyDescent="0.25">
      <c r="A5" s="2" t="s">
        <v>22</v>
      </c>
      <c r="B5" s="2" t="s">
        <v>18</v>
      </c>
      <c r="C5" s="3" t="s">
        <v>23</v>
      </c>
      <c r="D5" s="2" t="s">
        <v>24</v>
      </c>
      <c r="E5" s="2" t="s">
        <v>25</v>
      </c>
      <c r="F5" s="2" t="s">
        <v>26</v>
      </c>
    </row>
    <row r="6" spans="1:6" x14ac:dyDescent="0.25">
      <c r="A6" s="2" t="s">
        <v>21</v>
      </c>
      <c r="B6" s="2" t="s">
        <v>21</v>
      </c>
      <c r="C6" s="3" t="s">
        <v>21</v>
      </c>
      <c r="D6" s="2" t="s">
        <v>21</v>
      </c>
      <c r="E6" s="2" t="s">
        <v>21</v>
      </c>
      <c r="F6" s="2" t="s">
        <v>21</v>
      </c>
    </row>
    <row r="7" spans="1:6" x14ac:dyDescent="0.25">
      <c r="B7" s="2" t="s">
        <v>27</v>
      </c>
      <c r="C7" s="3" t="s">
        <v>28</v>
      </c>
    </row>
    <row r="8" spans="1:6" x14ac:dyDescent="0.25">
      <c r="C8" s="3" t="s">
        <v>21</v>
      </c>
    </row>
    <row r="9" spans="1:6" x14ac:dyDescent="0.25">
      <c r="A9" s="2">
        <v>0.96</v>
      </c>
      <c r="B9" s="2" t="s">
        <v>29</v>
      </c>
      <c r="C9" s="3" t="s">
        <v>30</v>
      </c>
      <c r="D9" s="2">
        <v>6040</v>
      </c>
      <c r="E9" s="2" t="s">
        <v>29</v>
      </c>
      <c r="F9" s="2">
        <v>5798.4</v>
      </c>
    </row>
    <row r="10" spans="1:6" x14ac:dyDescent="0.25">
      <c r="A10" s="2">
        <v>1</v>
      </c>
      <c r="B10" s="2" t="s">
        <v>31</v>
      </c>
      <c r="C10" s="3" t="s">
        <v>241</v>
      </c>
      <c r="D10" s="2">
        <v>1524.22</v>
      </c>
      <c r="E10" s="2" t="s">
        <v>31</v>
      </c>
      <c r="F10" s="2">
        <v>1524.22</v>
      </c>
    </row>
    <row r="11" spans="1:6" x14ac:dyDescent="0.25">
      <c r="A11" s="2">
        <v>1</v>
      </c>
      <c r="B11" s="2" t="s">
        <v>31</v>
      </c>
      <c r="C11" s="3" t="s">
        <v>32</v>
      </c>
      <c r="D11" s="2">
        <v>121.8</v>
      </c>
      <c r="E11" s="2" t="s">
        <v>31</v>
      </c>
      <c r="F11" s="2">
        <v>121.8</v>
      </c>
    </row>
    <row r="12" spans="1:6" x14ac:dyDescent="0.25">
      <c r="B12" s="2" t="s">
        <v>33</v>
      </c>
      <c r="C12" s="3" t="s">
        <v>34</v>
      </c>
      <c r="D12" s="2" t="s">
        <v>18</v>
      </c>
      <c r="E12" s="2" t="s">
        <v>33</v>
      </c>
      <c r="F12" s="2">
        <v>0</v>
      </c>
    </row>
    <row r="13" spans="1:6" x14ac:dyDescent="0.25">
      <c r="F13" s="2" t="s">
        <v>21</v>
      </c>
    </row>
    <row r="14" spans="1:6" x14ac:dyDescent="0.25">
      <c r="C14" s="3" t="s">
        <v>35</v>
      </c>
      <c r="F14" s="2">
        <v>7444.42</v>
      </c>
    </row>
    <row r="15" spans="1:6" x14ac:dyDescent="0.25">
      <c r="F15" s="2" t="s">
        <v>21</v>
      </c>
    </row>
    <row r="16" spans="1:6" x14ac:dyDescent="0.25">
      <c r="B16" s="2" t="s">
        <v>27</v>
      </c>
      <c r="C16" s="3" t="s">
        <v>36</v>
      </c>
    </row>
    <row r="17" spans="1:6" x14ac:dyDescent="0.25">
      <c r="C17" s="3" t="s">
        <v>21</v>
      </c>
    </row>
    <row r="18" spans="1:6" x14ac:dyDescent="0.25">
      <c r="A18" s="2">
        <v>0.72</v>
      </c>
      <c r="B18" s="2" t="s">
        <v>29</v>
      </c>
      <c r="C18" s="3" t="s">
        <v>30</v>
      </c>
      <c r="D18" s="2">
        <v>6040</v>
      </c>
      <c r="E18" s="2" t="s">
        <v>29</v>
      </c>
      <c r="F18" s="2">
        <v>4348.8</v>
      </c>
    </row>
    <row r="19" spans="1:6" x14ac:dyDescent="0.25">
      <c r="A19" s="2">
        <v>1</v>
      </c>
      <c r="B19" s="2" t="s">
        <v>31</v>
      </c>
      <c r="C19" s="3" t="s">
        <v>241</v>
      </c>
      <c r="D19" s="2">
        <v>1524.22</v>
      </c>
      <c r="E19" s="2" t="s">
        <v>31</v>
      </c>
      <c r="F19" s="2">
        <v>1524.22</v>
      </c>
    </row>
    <row r="20" spans="1:6" x14ac:dyDescent="0.25">
      <c r="A20" s="2">
        <v>1</v>
      </c>
      <c r="B20" s="2" t="s">
        <v>31</v>
      </c>
      <c r="C20" s="3" t="s">
        <v>32</v>
      </c>
      <c r="D20" s="2">
        <v>121.8</v>
      </c>
      <c r="E20" s="2" t="s">
        <v>31</v>
      </c>
      <c r="F20" s="2">
        <v>121.8</v>
      </c>
    </row>
    <row r="21" spans="1:6" x14ac:dyDescent="0.25">
      <c r="B21" s="2" t="s">
        <v>33</v>
      </c>
      <c r="C21" s="3" t="s">
        <v>34</v>
      </c>
      <c r="D21" s="2" t="s">
        <v>18</v>
      </c>
      <c r="E21" s="2" t="s">
        <v>33</v>
      </c>
      <c r="F21" s="2">
        <v>0</v>
      </c>
    </row>
    <row r="22" spans="1:6" x14ac:dyDescent="0.25">
      <c r="F22" s="2" t="s">
        <v>21</v>
      </c>
    </row>
    <row r="23" spans="1:6" x14ac:dyDescent="0.25">
      <c r="C23" s="3" t="s">
        <v>35</v>
      </c>
      <c r="F23" s="2">
        <v>5994.82</v>
      </c>
    </row>
    <row r="24" spans="1:6" x14ac:dyDescent="0.25">
      <c r="F24" s="2" t="s">
        <v>21</v>
      </c>
    </row>
    <row r="25" spans="1:6" x14ac:dyDescent="0.25">
      <c r="B25" s="2" t="s">
        <v>27</v>
      </c>
      <c r="C25" s="3" t="s">
        <v>37</v>
      </c>
    </row>
    <row r="26" spans="1:6" x14ac:dyDescent="0.25">
      <c r="C26" s="3" t="s">
        <v>21</v>
      </c>
    </row>
    <row r="27" spans="1:6" x14ac:dyDescent="0.25">
      <c r="A27" s="2">
        <v>0.48</v>
      </c>
      <c r="B27" s="2" t="s">
        <v>29</v>
      </c>
      <c r="C27" s="3" t="s">
        <v>30</v>
      </c>
      <c r="D27" s="2">
        <v>6040</v>
      </c>
      <c r="E27" s="2" t="s">
        <v>29</v>
      </c>
      <c r="F27" s="2">
        <v>2899.2</v>
      </c>
    </row>
    <row r="28" spans="1:6" x14ac:dyDescent="0.25">
      <c r="A28" s="2">
        <v>1</v>
      </c>
      <c r="B28" s="2" t="s">
        <v>31</v>
      </c>
      <c r="C28" s="3" t="s">
        <v>241</v>
      </c>
      <c r="D28" s="2">
        <v>1524.22</v>
      </c>
      <c r="E28" s="2" t="s">
        <v>31</v>
      </c>
      <c r="F28" s="2">
        <v>1524.22</v>
      </c>
    </row>
    <row r="29" spans="1:6" x14ac:dyDescent="0.25">
      <c r="A29" s="2">
        <v>1</v>
      </c>
      <c r="B29" s="2" t="s">
        <v>31</v>
      </c>
      <c r="C29" s="3" t="s">
        <v>32</v>
      </c>
      <c r="D29" s="2">
        <v>121.8</v>
      </c>
      <c r="E29" s="2" t="s">
        <v>31</v>
      </c>
      <c r="F29" s="2">
        <v>121.8</v>
      </c>
    </row>
    <row r="30" spans="1:6" x14ac:dyDescent="0.25">
      <c r="B30" s="2" t="s">
        <v>33</v>
      </c>
      <c r="C30" s="3" t="s">
        <v>34</v>
      </c>
      <c r="D30" s="2" t="s">
        <v>18</v>
      </c>
      <c r="E30" s="2" t="s">
        <v>33</v>
      </c>
      <c r="F30" s="2">
        <v>0</v>
      </c>
    </row>
    <row r="31" spans="1:6" x14ac:dyDescent="0.25">
      <c r="F31" s="2" t="s">
        <v>21</v>
      </c>
    </row>
    <row r="32" spans="1:6" x14ac:dyDescent="0.25">
      <c r="C32" s="3" t="s">
        <v>35</v>
      </c>
      <c r="F32" s="2">
        <v>4545.22</v>
      </c>
    </row>
    <row r="33" spans="1:6" x14ac:dyDescent="0.25">
      <c r="F33" s="2" t="s">
        <v>21</v>
      </c>
    </row>
    <row r="34" spans="1:6" x14ac:dyDescent="0.25">
      <c r="B34" s="2" t="s">
        <v>27</v>
      </c>
      <c r="C34" s="3" t="s">
        <v>38</v>
      </c>
    </row>
    <row r="35" spans="1:6" x14ac:dyDescent="0.25">
      <c r="A35" s="2">
        <v>0.36</v>
      </c>
      <c r="B35" s="2" t="s">
        <v>29</v>
      </c>
      <c r="C35" s="3" t="s">
        <v>30</v>
      </c>
      <c r="D35" s="2">
        <v>6040</v>
      </c>
      <c r="E35" s="2" t="s">
        <v>29</v>
      </c>
      <c r="F35" s="2">
        <v>2174.4</v>
      </c>
    </row>
    <row r="36" spans="1:6" x14ac:dyDescent="0.25">
      <c r="A36" s="2">
        <v>1</v>
      </c>
      <c r="B36" s="2" t="s">
        <v>31</v>
      </c>
      <c r="C36" s="3" t="s">
        <v>241</v>
      </c>
      <c r="D36" s="2">
        <v>1524.22</v>
      </c>
      <c r="E36" s="2" t="s">
        <v>31</v>
      </c>
      <c r="F36" s="2">
        <v>1524.22</v>
      </c>
    </row>
    <row r="37" spans="1:6" x14ac:dyDescent="0.25">
      <c r="A37" s="2">
        <v>1</v>
      </c>
      <c r="B37" s="2" t="s">
        <v>31</v>
      </c>
      <c r="C37" s="3" t="s">
        <v>32</v>
      </c>
      <c r="D37" s="2">
        <v>121.8</v>
      </c>
      <c r="E37" s="2" t="s">
        <v>31</v>
      </c>
      <c r="F37" s="2">
        <v>121.8</v>
      </c>
    </row>
    <row r="38" spans="1:6" x14ac:dyDescent="0.25">
      <c r="B38" s="2" t="s">
        <v>33</v>
      </c>
      <c r="C38" s="3" t="s">
        <v>34</v>
      </c>
      <c r="D38" s="2" t="s">
        <v>18</v>
      </c>
      <c r="E38" s="2" t="s">
        <v>33</v>
      </c>
      <c r="F38" s="2">
        <v>0</v>
      </c>
    </row>
    <row r="39" spans="1:6" x14ac:dyDescent="0.25">
      <c r="F39" s="2" t="s">
        <v>21</v>
      </c>
    </row>
    <row r="40" spans="1:6" x14ac:dyDescent="0.25">
      <c r="C40" s="3" t="s">
        <v>35</v>
      </c>
      <c r="F40" s="2">
        <v>3820.42</v>
      </c>
    </row>
    <row r="41" spans="1:6" x14ac:dyDescent="0.25">
      <c r="F41" s="2" t="s">
        <v>21</v>
      </c>
    </row>
    <row r="42" spans="1:6" x14ac:dyDescent="0.25">
      <c r="B42" s="2" t="s">
        <v>27</v>
      </c>
      <c r="C42" s="3" t="s">
        <v>39</v>
      </c>
    </row>
    <row r="43" spans="1:6" x14ac:dyDescent="0.25">
      <c r="C43" s="3" t="s">
        <v>21</v>
      </c>
    </row>
    <row r="44" spans="1:6" x14ac:dyDescent="0.25">
      <c r="A44" s="2">
        <v>0.28799999999999998</v>
      </c>
      <c r="B44" s="2" t="s">
        <v>29</v>
      </c>
      <c r="C44" s="3" t="s">
        <v>30</v>
      </c>
      <c r="D44" s="2">
        <v>6040</v>
      </c>
      <c r="E44" s="2" t="s">
        <v>29</v>
      </c>
      <c r="F44" s="2">
        <v>1739.52</v>
      </c>
    </row>
    <row r="45" spans="1:6" x14ac:dyDescent="0.25">
      <c r="A45" s="2">
        <v>1</v>
      </c>
      <c r="B45" s="2" t="s">
        <v>31</v>
      </c>
      <c r="C45" s="3" t="s">
        <v>241</v>
      </c>
      <c r="D45" s="2">
        <v>1524.22</v>
      </c>
      <c r="E45" s="2" t="s">
        <v>31</v>
      </c>
      <c r="F45" s="2">
        <v>1524.22</v>
      </c>
    </row>
    <row r="46" spans="1:6" x14ac:dyDescent="0.25">
      <c r="A46" s="2">
        <v>1</v>
      </c>
      <c r="B46" s="2" t="s">
        <v>31</v>
      </c>
      <c r="C46" s="3" t="s">
        <v>32</v>
      </c>
      <c r="D46" s="2">
        <v>121.8</v>
      </c>
      <c r="E46" s="2" t="s">
        <v>31</v>
      </c>
      <c r="F46" s="2">
        <v>121.8</v>
      </c>
    </row>
    <row r="47" spans="1:6" x14ac:dyDescent="0.25">
      <c r="B47" s="2" t="s">
        <v>33</v>
      </c>
      <c r="C47" s="3" t="s">
        <v>34</v>
      </c>
      <c r="D47" s="2" t="s">
        <v>18</v>
      </c>
      <c r="E47" s="2" t="s">
        <v>33</v>
      </c>
      <c r="F47" s="2">
        <v>0</v>
      </c>
    </row>
    <row r="48" spans="1:6" x14ac:dyDescent="0.25">
      <c r="F48" s="2" t="s">
        <v>21</v>
      </c>
    </row>
    <row r="49" spans="1:6" x14ac:dyDescent="0.25">
      <c r="C49" s="3" t="s">
        <v>35</v>
      </c>
      <c r="F49" s="2">
        <v>3385.54</v>
      </c>
    </row>
    <row r="50" spans="1:6" x14ac:dyDescent="0.25">
      <c r="F50" s="2" t="s">
        <v>21</v>
      </c>
    </row>
    <row r="51" spans="1:6" x14ac:dyDescent="0.25">
      <c r="B51" s="2" t="s">
        <v>27</v>
      </c>
      <c r="C51" s="3" t="s">
        <v>40</v>
      </c>
    </row>
    <row r="52" spans="1:6" x14ac:dyDescent="0.25">
      <c r="C52" s="3" t="s">
        <v>21</v>
      </c>
    </row>
    <row r="53" spans="1:6" x14ac:dyDescent="0.25">
      <c r="A53" s="2">
        <v>0.24</v>
      </c>
      <c r="B53" s="2" t="s">
        <v>29</v>
      </c>
      <c r="C53" s="3" t="s">
        <v>30</v>
      </c>
      <c r="D53" s="2">
        <v>6040</v>
      </c>
      <c r="E53" s="2" t="s">
        <v>29</v>
      </c>
      <c r="F53" s="2">
        <v>1449.6</v>
      </c>
    </row>
    <row r="54" spans="1:6" x14ac:dyDescent="0.25">
      <c r="A54" s="2">
        <v>1</v>
      </c>
      <c r="B54" s="2" t="s">
        <v>31</v>
      </c>
      <c r="C54" s="3" t="s">
        <v>241</v>
      </c>
      <c r="D54" s="2">
        <v>1524.22</v>
      </c>
      <c r="E54" s="2" t="s">
        <v>31</v>
      </c>
      <c r="F54" s="2">
        <v>1524.22</v>
      </c>
    </row>
    <row r="55" spans="1:6" x14ac:dyDescent="0.25">
      <c r="A55" s="2">
        <v>1</v>
      </c>
      <c r="B55" s="2" t="s">
        <v>31</v>
      </c>
      <c r="C55" s="3" t="s">
        <v>32</v>
      </c>
      <c r="D55" s="2">
        <v>121.8</v>
      </c>
      <c r="E55" s="2" t="s">
        <v>31</v>
      </c>
      <c r="F55" s="2">
        <v>121.8</v>
      </c>
    </row>
    <row r="56" spans="1:6" x14ac:dyDescent="0.25">
      <c r="B56" s="2" t="s">
        <v>33</v>
      </c>
      <c r="C56" s="3" t="s">
        <v>34</v>
      </c>
      <c r="D56" s="2" t="s">
        <v>18</v>
      </c>
      <c r="E56" s="2" t="s">
        <v>33</v>
      </c>
      <c r="F56" s="2">
        <v>0</v>
      </c>
    </row>
    <row r="57" spans="1:6" x14ac:dyDescent="0.25">
      <c r="F57" s="2" t="s">
        <v>21</v>
      </c>
    </row>
    <row r="58" spans="1:6" x14ac:dyDescent="0.25">
      <c r="C58" s="3" t="s">
        <v>35</v>
      </c>
      <c r="F58" s="2">
        <v>3095.62</v>
      </c>
    </row>
    <row r="59" spans="1:6" x14ac:dyDescent="0.25">
      <c r="A59" s="2" t="s">
        <v>18</v>
      </c>
    </row>
    <row r="60" spans="1:6" x14ac:dyDescent="0.25">
      <c r="F60" s="2" t="s">
        <v>21</v>
      </c>
    </row>
    <row r="61" spans="1:6" x14ac:dyDescent="0.25">
      <c r="B61" s="2" t="s">
        <v>27</v>
      </c>
      <c r="C61" s="3" t="s">
        <v>41</v>
      </c>
    </row>
    <row r="62" spans="1:6" x14ac:dyDescent="0.25">
      <c r="C62" s="3" t="s">
        <v>21</v>
      </c>
    </row>
    <row r="63" spans="1:6" x14ac:dyDescent="0.25">
      <c r="A63" s="2">
        <v>0.20599999999999999</v>
      </c>
      <c r="B63" s="2" t="s">
        <v>29</v>
      </c>
      <c r="C63" s="3" t="s">
        <v>30</v>
      </c>
      <c r="D63" s="2">
        <v>6040</v>
      </c>
      <c r="E63" s="2" t="s">
        <v>29</v>
      </c>
      <c r="F63" s="2">
        <v>1244.24</v>
      </c>
    </row>
    <row r="64" spans="1:6" x14ac:dyDescent="0.25">
      <c r="A64" s="2">
        <v>1</v>
      </c>
      <c r="B64" s="2" t="s">
        <v>31</v>
      </c>
      <c r="C64" s="3" t="s">
        <v>241</v>
      </c>
      <c r="D64" s="2">
        <v>1524.22</v>
      </c>
      <c r="E64" s="2" t="s">
        <v>31</v>
      </c>
      <c r="F64" s="2">
        <v>1524.22</v>
      </c>
    </row>
    <row r="65" spans="1:6" x14ac:dyDescent="0.25">
      <c r="A65" s="2">
        <v>1</v>
      </c>
      <c r="B65" s="2" t="s">
        <v>31</v>
      </c>
      <c r="C65" s="3" t="s">
        <v>32</v>
      </c>
      <c r="D65" s="2">
        <v>121.8</v>
      </c>
      <c r="E65" s="2" t="s">
        <v>31</v>
      </c>
      <c r="F65" s="2">
        <v>121.8</v>
      </c>
    </row>
    <row r="66" spans="1:6" x14ac:dyDescent="0.25">
      <c r="B66" s="2" t="s">
        <v>33</v>
      </c>
      <c r="C66" s="3" t="s">
        <v>34</v>
      </c>
      <c r="D66" s="2" t="s">
        <v>18</v>
      </c>
      <c r="E66" s="2" t="s">
        <v>33</v>
      </c>
      <c r="F66" s="2">
        <v>0</v>
      </c>
    </row>
    <row r="67" spans="1:6" x14ac:dyDescent="0.25">
      <c r="F67" s="2" t="s">
        <v>21</v>
      </c>
    </row>
    <row r="68" spans="1:6" x14ac:dyDescent="0.25">
      <c r="C68" s="3" t="s">
        <v>35</v>
      </c>
      <c r="F68" s="2">
        <v>2890.26</v>
      </c>
    </row>
    <row r="69" spans="1:6" x14ac:dyDescent="0.25">
      <c r="F69" s="2" t="s">
        <v>21</v>
      </c>
    </row>
    <row r="70" spans="1:6" x14ac:dyDescent="0.25">
      <c r="B70" s="2" t="s">
        <v>27</v>
      </c>
      <c r="C70" s="3" t="s">
        <v>42</v>
      </c>
    </row>
    <row r="71" spans="1:6" x14ac:dyDescent="0.25">
      <c r="C71" s="3" t="s">
        <v>21</v>
      </c>
    </row>
    <row r="72" spans="1:6" x14ac:dyDescent="0.25">
      <c r="A72" s="2">
        <v>0.18</v>
      </c>
      <c r="B72" s="2" t="s">
        <v>29</v>
      </c>
      <c r="C72" s="3" t="s">
        <v>30</v>
      </c>
      <c r="D72" s="2">
        <v>6040</v>
      </c>
      <c r="E72" s="2" t="s">
        <v>29</v>
      </c>
      <c r="F72" s="2">
        <v>1087.2</v>
      </c>
    </row>
    <row r="73" spans="1:6" x14ac:dyDescent="0.25">
      <c r="A73" s="2">
        <v>1</v>
      </c>
      <c r="B73" s="2" t="s">
        <v>31</v>
      </c>
      <c r="C73" s="3" t="s">
        <v>241</v>
      </c>
      <c r="D73" s="2">
        <v>1524.22</v>
      </c>
      <c r="E73" s="2" t="s">
        <v>31</v>
      </c>
      <c r="F73" s="2">
        <v>1524.22</v>
      </c>
    </row>
    <row r="74" spans="1:6" x14ac:dyDescent="0.25">
      <c r="A74" s="2">
        <v>1</v>
      </c>
      <c r="B74" s="2" t="s">
        <v>31</v>
      </c>
      <c r="C74" s="3" t="s">
        <v>32</v>
      </c>
      <c r="D74" s="2">
        <v>121.8</v>
      </c>
      <c r="E74" s="2" t="s">
        <v>31</v>
      </c>
      <c r="F74" s="2">
        <v>121.8</v>
      </c>
    </row>
    <row r="75" spans="1:6" x14ac:dyDescent="0.25">
      <c r="B75" s="2" t="s">
        <v>33</v>
      </c>
      <c r="C75" s="3" t="s">
        <v>34</v>
      </c>
      <c r="D75" s="2" t="s">
        <v>18</v>
      </c>
      <c r="E75" s="2" t="s">
        <v>33</v>
      </c>
      <c r="F75" s="2">
        <v>0</v>
      </c>
    </row>
    <row r="76" spans="1:6" x14ac:dyDescent="0.25">
      <c r="F76" s="2" t="s">
        <v>21</v>
      </c>
    </row>
    <row r="77" spans="1:6" x14ac:dyDescent="0.25">
      <c r="C77" s="3" t="s">
        <v>35</v>
      </c>
      <c r="F77" s="2">
        <v>2733.22</v>
      </c>
    </row>
    <row r="78" spans="1:6" x14ac:dyDescent="0.25">
      <c r="F78" s="2" t="s">
        <v>21</v>
      </c>
    </row>
    <row r="79" spans="1:6" x14ac:dyDescent="0.25">
      <c r="A79" s="2">
        <v>1.1000000000000001</v>
      </c>
      <c r="B79" s="2" t="s">
        <v>18</v>
      </c>
      <c r="C79" s="3" t="s">
        <v>43</v>
      </c>
    </row>
    <row r="80" spans="1:6" x14ac:dyDescent="0.25">
      <c r="A80" s="2" t="s">
        <v>18</v>
      </c>
      <c r="C80" s="3" t="s">
        <v>44</v>
      </c>
    </row>
    <row r="81" spans="1:6" ht="31.5" x14ac:dyDescent="0.25">
      <c r="A81" s="2">
        <v>10</v>
      </c>
      <c r="B81" s="2" t="s">
        <v>31</v>
      </c>
      <c r="C81" s="3" t="s">
        <v>45</v>
      </c>
      <c r="D81" s="2">
        <v>117.65</v>
      </c>
      <c r="E81" s="2" t="s">
        <v>31</v>
      </c>
      <c r="F81" s="2">
        <v>1176.5</v>
      </c>
    </row>
    <row r="82" spans="1:6" ht="31.5" x14ac:dyDescent="0.25">
      <c r="A82" s="2">
        <v>10</v>
      </c>
      <c r="B82" s="2" t="s">
        <v>31</v>
      </c>
      <c r="C82" s="3" t="s">
        <v>46</v>
      </c>
      <c r="D82" s="2">
        <v>117.65</v>
      </c>
      <c r="E82" s="2" t="s">
        <v>31</v>
      </c>
      <c r="F82" s="2">
        <v>1176.5</v>
      </c>
    </row>
    <row r="83" spans="1:6" x14ac:dyDescent="0.25">
      <c r="A83" s="2">
        <v>10</v>
      </c>
      <c r="B83" s="2" t="s">
        <v>31</v>
      </c>
      <c r="C83" s="3" t="s">
        <v>47</v>
      </c>
      <c r="D83" s="2">
        <v>13.63</v>
      </c>
      <c r="E83" s="2" t="s">
        <v>31</v>
      </c>
      <c r="F83" s="2">
        <v>136.30000000000001</v>
      </c>
    </row>
    <row r="84" spans="1:6" x14ac:dyDescent="0.25">
      <c r="B84" s="2" t="s">
        <v>33</v>
      </c>
      <c r="C84" s="3" t="s">
        <v>34</v>
      </c>
      <c r="E84" s="2" t="s">
        <v>33</v>
      </c>
      <c r="F84" s="2">
        <v>0</v>
      </c>
    </row>
    <row r="85" spans="1:6" x14ac:dyDescent="0.25">
      <c r="F85" s="2" t="s">
        <v>21</v>
      </c>
    </row>
    <row r="86" spans="1:6" x14ac:dyDescent="0.25">
      <c r="C86" s="3" t="s">
        <v>48</v>
      </c>
      <c r="F86" s="2">
        <v>2489.3000000000002</v>
      </c>
    </row>
    <row r="87" spans="1:6" x14ac:dyDescent="0.25">
      <c r="F87" s="2" t="s">
        <v>21</v>
      </c>
    </row>
    <row r="88" spans="1:6" ht="31.5" x14ac:dyDescent="0.25">
      <c r="C88" s="3" t="s">
        <v>49</v>
      </c>
      <c r="D88" s="2" t="s">
        <v>50</v>
      </c>
      <c r="F88" s="2">
        <v>248.93</v>
      </c>
    </row>
    <row r="90" spans="1:6" ht="47.25" x14ac:dyDescent="0.25">
      <c r="A90" s="2">
        <v>1.4</v>
      </c>
      <c r="B90" s="2" t="s">
        <v>18</v>
      </c>
      <c r="C90" s="3" t="s">
        <v>236</v>
      </c>
    </row>
    <row r="92" spans="1:6" ht="31.5" x14ac:dyDescent="0.25">
      <c r="A92" s="2">
        <v>10</v>
      </c>
      <c r="B92" s="2" t="s">
        <v>31</v>
      </c>
      <c r="C92" s="3" t="s">
        <v>45</v>
      </c>
      <c r="D92" s="2">
        <v>117.65</v>
      </c>
      <c r="E92" s="2" t="s">
        <v>31</v>
      </c>
      <c r="F92" s="2">
        <v>1176.5</v>
      </c>
    </row>
    <row r="93" spans="1:6" x14ac:dyDescent="0.25">
      <c r="A93" s="2">
        <v>10</v>
      </c>
      <c r="B93" s="2" t="s">
        <v>31</v>
      </c>
      <c r="C93" s="3" t="s">
        <v>47</v>
      </c>
      <c r="D93" s="2">
        <v>13.63</v>
      </c>
      <c r="E93" s="2" t="s">
        <v>31</v>
      </c>
      <c r="F93" s="2">
        <v>136.30000000000001</v>
      </c>
    </row>
    <row r="94" spans="1:6" x14ac:dyDescent="0.25">
      <c r="B94" s="2" t="s">
        <v>33</v>
      </c>
      <c r="C94" s="3" t="s">
        <v>34</v>
      </c>
      <c r="E94" s="2" t="s">
        <v>33</v>
      </c>
      <c r="F94" s="2">
        <v>0</v>
      </c>
    </row>
    <row r="95" spans="1:6" x14ac:dyDescent="0.25">
      <c r="F95" s="2" t="s">
        <v>21</v>
      </c>
    </row>
    <row r="96" spans="1:6" x14ac:dyDescent="0.25">
      <c r="C96" s="3" t="s">
        <v>48</v>
      </c>
      <c r="F96" s="2">
        <v>1312.8</v>
      </c>
    </row>
    <row r="97" spans="1:6" x14ac:dyDescent="0.25">
      <c r="F97" s="2" t="s">
        <v>21</v>
      </c>
    </row>
    <row r="98" spans="1:6" x14ac:dyDescent="0.25">
      <c r="F98" s="2">
        <v>131.28</v>
      </c>
    </row>
    <row r="100" spans="1:6" ht="31.5" x14ac:dyDescent="0.25">
      <c r="A100" s="2">
        <v>1.5</v>
      </c>
      <c r="C100" s="3" t="s">
        <v>237</v>
      </c>
      <c r="D100" s="2" t="s">
        <v>50</v>
      </c>
      <c r="F100" s="2">
        <v>117.65</v>
      </c>
    </row>
    <row r="102" spans="1:6" ht="31.5" x14ac:dyDescent="0.25">
      <c r="A102" s="2">
        <v>1.6</v>
      </c>
      <c r="C102" s="3" t="s">
        <v>238</v>
      </c>
    </row>
    <row r="103" spans="1:6" x14ac:dyDescent="0.25">
      <c r="C103" s="3" t="s">
        <v>239</v>
      </c>
      <c r="D103" s="2" t="s">
        <v>50</v>
      </c>
      <c r="F103" s="2">
        <v>176.48</v>
      </c>
    </row>
    <row r="104" spans="1:6" x14ac:dyDescent="0.25">
      <c r="C104" s="3" t="s">
        <v>240</v>
      </c>
    </row>
    <row r="106" spans="1:6" x14ac:dyDescent="0.25">
      <c r="A106" s="2" t="s">
        <v>242</v>
      </c>
      <c r="B106" s="2" t="s">
        <v>27</v>
      </c>
      <c r="C106" s="3" t="s">
        <v>243</v>
      </c>
    </row>
    <row r="107" spans="1:6" ht="31.5" x14ac:dyDescent="0.25">
      <c r="C107" s="3" t="s">
        <v>244</v>
      </c>
    </row>
    <row r="108" spans="1:6" x14ac:dyDescent="0.25">
      <c r="C108" s="3" t="s">
        <v>21</v>
      </c>
    </row>
    <row r="109" spans="1:6" x14ac:dyDescent="0.25">
      <c r="A109" s="2">
        <v>1</v>
      </c>
      <c r="B109" s="2" t="s">
        <v>31</v>
      </c>
      <c r="C109" s="3" t="s">
        <v>245</v>
      </c>
      <c r="D109" s="2">
        <v>1524.22</v>
      </c>
      <c r="E109" s="2" t="s">
        <v>31</v>
      </c>
      <c r="F109" s="2">
        <v>1524.22</v>
      </c>
    </row>
    <row r="110" spans="1:6" x14ac:dyDescent="0.25">
      <c r="A110" s="2">
        <v>1</v>
      </c>
      <c r="B110" s="2" t="s">
        <v>31</v>
      </c>
      <c r="C110" s="3" t="s">
        <v>246</v>
      </c>
      <c r="D110" s="2">
        <v>35.909999999999997</v>
      </c>
      <c r="E110" s="2" t="s">
        <v>31</v>
      </c>
      <c r="F110" s="2">
        <v>35.909999999999997</v>
      </c>
    </row>
    <row r="111" spans="1:6" x14ac:dyDescent="0.25">
      <c r="B111" s="2" t="s">
        <v>33</v>
      </c>
      <c r="C111" s="3" t="s">
        <v>34</v>
      </c>
      <c r="D111" s="2" t="s">
        <v>18</v>
      </c>
      <c r="E111" s="2" t="s">
        <v>33</v>
      </c>
      <c r="F111" s="2">
        <v>0</v>
      </c>
    </row>
    <row r="112" spans="1:6" x14ac:dyDescent="0.25">
      <c r="F112" s="2" t="s">
        <v>21</v>
      </c>
    </row>
    <row r="113" spans="1:6" x14ac:dyDescent="0.25">
      <c r="C113" s="3" t="s">
        <v>247</v>
      </c>
      <c r="F113" s="2">
        <v>1560.13</v>
      </c>
    </row>
    <row r="115" spans="1:6" x14ac:dyDescent="0.25">
      <c r="A115" s="2" t="s">
        <v>242</v>
      </c>
      <c r="B115" s="2" t="s">
        <v>27</v>
      </c>
      <c r="C115" s="3" t="s">
        <v>243</v>
      </c>
    </row>
    <row r="116" spans="1:6" ht="31.5" x14ac:dyDescent="0.25">
      <c r="C116" s="3" t="s">
        <v>248</v>
      </c>
    </row>
    <row r="117" spans="1:6" x14ac:dyDescent="0.25">
      <c r="C117" s="3" t="s">
        <v>21</v>
      </c>
    </row>
    <row r="118" spans="1:6" x14ac:dyDescent="0.25">
      <c r="A118" s="2">
        <v>1</v>
      </c>
      <c r="B118" s="2" t="s">
        <v>31</v>
      </c>
      <c r="C118" s="3" t="s">
        <v>249</v>
      </c>
      <c r="D118" s="2">
        <v>280.95</v>
      </c>
      <c r="E118" s="2" t="s">
        <v>31</v>
      </c>
      <c r="F118" s="2">
        <v>280.95</v>
      </c>
    </row>
    <row r="119" spans="1:6" x14ac:dyDescent="0.25">
      <c r="A119" s="2">
        <v>1</v>
      </c>
      <c r="B119" s="2" t="s">
        <v>31</v>
      </c>
      <c r="C119" s="3" t="s">
        <v>246</v>
      </c>
      <c r="D119" s="2">
        <v>40.9</v>
      </c>
      <c r="E119" s="2" t="s">
        <v>31</v>
      </c>
      <c r="F119" s="2">
        <v>40.9</v>
      </c>
    </row>
    <row r="120" spans="1:6" x14ac:dyDescent="0.25">
      <c r="B120" s="2" t="s">
        <v>33</v>
      </c>
      <c r="C120" s="3" t="s">
        <v>34</v>
      </c>
      <c r="D120" s="2" t="s">
        <v>18</v>
      </c>
      <c r="E120" s="2" t="s">
        <v>33</v>
      </c>
      <c r="F120" s="2">
        <v>0</v>
      </c>
    </row>
    <row r="121" spans="1:6" x14ac:dyDescent="0.25">
      <c r="F121" s="2" t="s">
        <v>21</v>
      </c>
    </row>
    <row r="122" spans="1:6" x14ac:dyDescent="0.25">
      <c r="C122" s="3" t="s">
        <v>35</v>
      </c>
      <c r="F122" s="2">
        <v>321.85000000000002</v>
      </c>
    </row>
    <row r="124" spans="1:6" ht="31.5" x14ac:dyDescent="0.25">
      <c r="A124" s="2">
        <v>2.6</v>
      </c>
      <c r="B124" s="2" t="s">
        <v>27</v>
      </c>
      <c r="C124" s="3" t="s">
        <v>250</v>
      </c>
    </row>
    <row r="125" spans="1:6" x14ac:dyDescent="0.25">
      <c r="C125" s="3" t="s">
        <v>21</v>
      </c>
    </row>
    <row r="126" spans="1:6" x14ac:dyDescent="0.25">
      <c r="A126" s="2">
        <v>1</v>
      </c>
      <c r="B126" s="2" t="s">
        <v>31</v>
      </c>
      <c r="C126" s="3" t="s">
        <v>251</v>
      </c>
      <c r="D126" s="2">
        <v>1206.22</v>
      </c>
      <c r="E126" s="2" t="s">
        <v>31</v>
      </c>
      <c r="F126" s="2">
        <v>1206.22</v>
      </c>
    </row>
    <row r="127" spans="1:6" x14ac:dyDescent="0.25">
      <c r="A127" s="2">
        <v>1</v>
      </c>
      <c r="B127" s="2" t="s">
        <v>31</v>
      </c>
      <c r="C127" s="3" t="s">
        <v>246</v>
      </c>
      <c r="D127" s="2">
        <v>40.9</v>
      </c>
      <c r="E127" s="2" t="s">
        <v>31</v>
      </c>
      <c r="F127" s="2">
        <v>40.9</v>
      </c>
    </row>
    <row r="128" spans="1:6" x14ac:dyDescent="0.25">
      <c r="B128" s="2" t="s">
        <v>33</v>
      </c>
      <c r="C128" s="3" t="s">
        <v>34</v>
      </c>
      <c r="D128" s="2" t="s">
        <v>18</v>
      </c>
      <c r="E128" s="2" t="s">
        <v>33</v>
      </c>
      <c r="F128" s="2">
        <v>0</v>
      </c>
    </row>
    <row r="129" spans="1:6" x14ac:dyDescent="0.25">
      <c r="F129" s="2" t="s">
        <v>21</v>
      </c>
    </row>
    <row r="130" spans="1:6" x14ac:dyDescent="0.25">
      <c r="C130" s="3" t="s">
        <v>247</v>
      </c>
      <c r="F130" s="2">
        <v>1247.1199999999999</v>
      </c>
    </row>
    <row r="131" spans="1:6" x14ac:dyDescent="0.25">
      <c r="F131" s="2" t="s">
        <v>21</v>
      </c>
    </row>
    <row r="132" spans="1:6" ht="31.5" x14ac:dyDescent="0.25">
      <c r="A132" s="2">
        <v>2.7</v>
      </c>
      <c r="B132" s="2" t="s">
        <v>27</v>
      </c>
      <c r="C132" s="3" t="s">
        <v>252</v>
      </c>
    </row>
    <row r="133" spans="1:6" x14ac:dyDescent="0.25">
      <c r="C133" s="3" t="s">
        <v>21</v>
      </c>
    </row>
    <row r="134" spans="1:6" x14ac:dyDescent="0.25">
      <c r="A134" s="2">
        <v>1</v>
      </c>
      <c r="B134" s="2" t="s">
        <v>31</v>
      </c>
      <c r="C134" s="3" t="s">
        <v>253</v>
      </c>
      <c r="D134" s="2">
        <v>1625.42</v>
      </c>
      <c r="E134" s="2" t="s">
        <v>31</v>
      </c>
      <c r="F134" s="2">
        <v>1625.42</v>
      </c>
    </row>
    <row r="135" spans="1:6" x14ac:dyDescent="0.25">
      <c r="A135" s="2">
        <v>1</v>
      </c>
      <c r="B135" s="2" t="s">
        <v>31</v>
      </c>
      <c r="C135" s="3" t="s">
        <v>246</v>
      </c>
      <c r="D135" s="2">
        <v>40.9</v>
      </c>
      <c r="E135" s="2" t="s">
        <v>31</v>
      </c>
      <c r="F135" s="2">
        <v>40.9</v>
      </c>
    </row>
    <row r="136" spans="1:6" x14ac:dyDescent="0.25">
      <c r="B136" s="2" t="s">
        <v>33</v>
      </c>
      <c r="C136" s="3" t="s">
        <v>34</v>
      </c>
      <c r="D136" s="2" t="s">
        <v>18</v>
      </c>
      <c r="E136" s="2" t="s">
        <v>33</v>
      </c>
      <c r="F136" s="2">
        <v>0</v>
      </c>
    </row>
    <row r="137" spans="1:6" x14ac:dyDescent="0.25">
      <c r="F137" s="2" t="s">
        <v>21</v>
      </c>
    </row>
    <row r="138" spans="1:6" x14ac:dyDescent="0.25">
      <c r="C138" s="3" t="s">
        <v>247</v>
      </c>
      <c r="F138" s="2">
        <v>1666.32</v>
      </c>
    </row>
    <row r="140" spans="1:6" ht="31.5" x14ac:dyDescent="0.25">
      <c r="A140" s="2" t="s">
        <v>254</v>
      </c>
      <c r="B140" s="2" t="s">
        <v>27</v>
      </c>
      <c r="C140" s="3" t="s">
        <v>255</v>
      </c>
    </row>
    <row r="141" spans="1:6" x14ac:dyDescent="0.25">
      <c r="C141" s="3" t="s">
        <v>256</v>
      </c>
    </row>
    <row r="142" spans="1:6" x14ac:dyDescent="0.25">
      <c r="C142" s="3" t="s">
        <v>21</v>
      </c>
    </row>
    <row r="143" spans="1:6" x14ac:dyDescent="0.25">
      <c r="A143" s="2">
        <v>9</v>
      </c>
      <c r="B143" s="2" t="s">
        <v>31</v>
      </c>
      <c r="C143" s="3" t="s">
        <v>257</v>
      </c>
      <c r="D143" s="2">
        <v>1206.22</v>
      </c>
      <c r="E143" s="2" t="s">
        <v>31</v>
      </c>
      <c r="F143" s="2">
        <v>10855.98</v>
      </c>
    </row>
    <row r="144" spans="1:6" x14ac:dyDescent="0.25">
      <c r="A144" s="2">
        <v>4.5</v>
      </c>
      <c r="B144" s="2" t="s">
        <v>31</v>
      </c>
      <c r="C144" s="3" t="s">
        <v>39</v>
      </c>
      <c r="D144" s="2">
        <v>3385.54</v>
      </c>
      <c r="E144" s="2" t="s">
        <v>31</v>
      </c>
      <c r="F144" s="2">
        <v>15234.93</v>
      </c>
    </row>
    <row r="145" spans="1:6" x14ac:dyDescent="0.25">
      <c r="A145" s="2">
        <v>1.8</v>
      </c>
      <c r="B145" s="2" t="s">
        <v>258</v>
      </c>
      <c r="C145" s="3" t="s">
        <v>259</v>
      </c>
      <c r="D145" s="2">
        <v>978.6</v>
      </c>
      <c r="E145" s="2" t="s">
        <v>258</v>
      </c>
      <c r="F145" s="2">
        <v>1761.48</v>
      </c>
    </row>
    <row r="146" spans="1:6" x14ac:dyDescent="0.25">
      <c r="A146" s="2">
        <v>17.7</v>
      </c>
      <c r="B146" s="2" t="s">
        <v>258</v>
      </c>
      <c r="C146" s="3" t="s">
        <v>260</v>
      </c>
      <c r="D146" s="2">
        <v>683.55</v>
      </c>
      <c r="E146" s="2" t="s">
        <v>258</v>
      </c>
      <c r="F146" s="2">
        <v>12098.84</v>
      </c>
    </row>
    <row r="147" spans="1:6" x14ac:dyDescent="0.25">
      <c r="A147" s="2">
        <v>14.1</v>
      </c>
      <c r="B147" s="2" t="s">
        <v>258</v>
      </c>
      <c r="C147" s="3" t="s">
        <v>261</v>
      </c>
      <c r="D147" s="2">
        <v>560.70000000000005</v>
      </c>
      <c r="E147" s="2" t="s">
        <v>258</v>
      </c>
      <c r="F147" s="2">
        <v>7905.87</v>
      </c>
    </row>
    <row r="148" spans="1:6" x14ac:dyDescent="0.25">
      <c r="B148" s="2" t="s">
        <v>33</v>
      </c>
      <c r="C148" s="3" t="s">
        <v>34</v>
      </c>
      <c r="E148" s="2" t="s">
        <v>33</v>
      </c>
      <c r="F148" s="2">
        <v>0</v>
      </c>
    </row>
    <row r="149" spans="1:6" x14ac:dyDescent="0.25">
      <c r="F149" s="2" t="s">
        <v>21</v>
      </c>
    </row>
    <row r="150" spans="1:6" x14ac:dyDescent="0.25">
      <c r="C150" s="3" t="s">
        <v>48</v>
      </c>
      <c r="F150" s="2">
        <v>47857.1</v>
      </c>
    </row>
    <row r="151" spans="1:6" x14ac:dyDescent="0.25">
      <c r="F151" s="2" t="s">
        <v>21</v>
      </c>
    </row>
    <row r="152" spans="1:6" x14ac:dyDescent="0.25">
      <c r="C152" s="3" t="s">
        <v>262</v>
      </c>
      <c r="F152" s="2">
        <v>4785.71</v>
      </c>
    </row>
    <row r="153" spans="1:6" x14ac:dyDescent="0.25">
      <c r="F153" s="2" t="s">
        <v>263</v>
      </c>
    </row>
    <row r="154" spans="1:6" ht="31.5" x14ac:dyDescent="0.25">
      <c r="A154" s="2" t="s">
        <v>264</v>
      </c>
      <c r="B154" s="2" t="s">
        <v>27</v>
      </c>
      <c r="C154" s="3" t="s">
        <v>265</v>
      </c>
    </row>
    <row r="155" spans="1:6" x14ac:dyDescent="0.25">
      <c r="C155" s="3" t="s">
        <v>266</v>
      </c>
    </row>
    <row r="156" spans="1:6" x14ac:dyDescent="0.25">
      <c r="C156" s="3" t="s">
        <v>21</v>
      </c>
    </row>
    <row r="157" spans="1:6" x14ac:dyDescent="0.25">
      <c r="A157" s="2">
        <v>9</v>
      </c>
      <c r="B157" s="2" t="s">
        <v>31</v>
      </c>
      <c r="C157" s="3" t="s">
        <v>267</v>
      </c>
      <c r="D157" s="2">
        <v>906.94</v>
      </c>
      <c r="E157" s="2" t="s">
        <v>31</v>
      </c>
      <c r="F157" s="2">
        <v>8162.46</v>
      </c>
    </row>
    <row r="158" spans="1:6" x14ac:dyDescent="0.25">
      <c r="A158" s="2">
        <v>4.5</v>
      </c>
      <c r="B158" s="2" t="s">
        <v>31</v>
      </c>
      <c r="C158" s="3" t="s">
        <v>42</v>
      </c>
      <c r="D158" s="2">
        <v>2733.22</v>
      </c>
      <c r="E158" s="2" t="s">
        <v>31</v>
      </c>
      <c r="F158" s="2">
        <v>12299.49</v>
      </c>
    </row>
    <row r="159" spans="1:6" x14ac:dyDescent="0.25">
      <c r="A159" s="2">
        <v>1.8</v>
      </c>
      <c r="B159" s="2" t="s">
        <v>258</v>
      </c>
      <c r="C159" s="3" t="s">
        <v>259</v>
      </c>
      <c r="D159" s="2">
        <v>978.6</v>
      </c>
      <c r="E159" s="2" t="s">
        <v>258</v>
      </c>
      <c r="F159" s="2">
        <v>1761.48</v>
      </c>
    </row>
    <row r="160" spans="1:6" x14ac:dyDescent="0.25">
      <c r="A160" s="2">
        <v>17.7</v>
      </c>
      <c r="B160" s="2" t="s">
        <v>258</v>
      </c>
      <c r="C160" s="3" t="s">
        <v>260</v>
      </c>
      <c r="D160" s="2">
        <v>683.55</v>
      </c>
      <c r="E160" s="2" t="s">
        <v>258</v>
      </c>
      <c r="F160" s="2">
        <v>12098.84</v>
      </c>
    </row>
    <row r="161" spans="1:6" x14ac:dyDescent="0.25">
      <c r="A161" s="2">
        <v>14.1</v>
      </c>
      <c r="B161" s="2" t="s">
        <v>258</v>
      </c>
      <c r="C161" s="3" t="s">
        <v>261</v>
      </c>
      <c r="D161" s="2">
        <v>560.70000000000005</v>
      </c>
      <c r="E161" s="2" t="s">
        <v>258</v>
      </c>
      <c r="F161" s="2">
        <v>7905.87</v>
      </c>
    </row>
    <row r="162" spans="1:6" x14ac:dyDescent="0.25">
      <c r="B162" s="2" t="s">
        <v>33</v>
      </c>
      <c r="C162" s="3" t="s">
        <v>34</v>
      </c>
      <c r="E162" s="2" t="s">
        <v>33</v>
      </c>
      <c r="F162" s="2">
        <v>0</v>
      </c>
    </row>
    <row r="163" spans="1:6" x14ac:dyDescent="0.25">
      <c r="F163" s="2" t="s">
        <v>21</v>
      </c>
    </row>
    <row r="164" spans="1:6" x14ac:dyDescent="0.25">
      <c r="C164" s="3" t="s">
        <v>48</v>
      </c>
      <c r="F164" s="2">
        <v>42228.14</v>
      </c>
    </row>
    <row r="165" spans="1:6" x14ac:dyDescent="0.25">
      <c r="F165" s="2" t="s">
        <v>21</v>
      </c>
    </row>
    <row r="166" spans="1:6" x14ac:dyDescent="0.25">
      <c r="C166" s="3" t="s">
        <v>262</v>
      </c>
      <c r="F166" s="2">
        <v>4222.8100000000004</v>
      </c>
    </row>
    <row r="167" spans="1:6" x14ac:dyDescent="0.25">
      <c r="F167" s="2" t="s">
        <v>263</v>
      </c>
    </row>
    <row r="168" spans="1:6" ht="31.5" x14ac:dyDescent="0.25">
      <c r="C168" s="3" t="s">
        <v>268</v>
      </c>
    </row>
    <row r="169" spans="1:6" ht="31.5" x14ac:dyDescent="0.25">
      <c r="A169" s="2">
        <v>5</v>
      </c>
      <c r="B169" s="2" t="s">
        <v>269</v>
      </c>
      <c r="C169" s="3" t="s">
        <v>270</v>
      </c>
      <c r="D169" s="2">
        <v>1625.42</v>
      </c>
      <c r="F169" s="2">
        <v>8127.1</v>
      </c>
    </row>
    <row r="170" spans="1:6" ht="31.5" x14ac:dyDescent="0.25">
      <c r="A170" s="2">
        <v>3.3</v>
      </c>
      <c r="B170" s="2" t="s">
        <v>269</v>
      </c>
      <c r="C170" s="3" t="s">
        <v>271</v>
      </c>
      <c r="D170" s="2">
        <v>1335.42</v>
      </c>
      <c r="F170" s="2">
        <v>4406.8900000000003</v>
      </c>
    </row>
    <row r="171" spans="1:6" x14ac:dyDescent="0.25">
      <c r="A171" s="2">
        <v>4.79</v>
      </c>
      <c r="B171" s="2" t="s">
        <v>269</v>
      </c>
      <c r="C171" s="3" t="s">
        <v>272</v>
      </c>
      <c r="D171" s="2">
        <v>1524.22</v>
      </c>
      <c r="F171" s="2">
        <v>7301.01</v>
      </c>
    </row>
    <row r="172" spans="1:6" x14ac:dyDescent="0.25">
      <c r="A172" s="2">
        <v>3.25</v>
      </c>
      <c r="B172" s="2" t="s">
        <v>13</v>
      </c>
      <c r="C172" s="3" t="s">
        <v>273</v>
      </c>
      <c r="D172" s="2">
        <v>6040</v>
      </c>
      <c r="F172" s="2">
        <v>19630</v>
      </c>
    </row>
    <row r="173" spans="1:6" ht="31.5" x14ac:dyDescent="0.25">
      <c r="A173" s="2">
        <v>19.5</v>
      </c>
      <c r="B173" s="2" t="s">
        <v>211</v>
      </c>
      <c r="C173" s="3" t="s">
        <v>274</v>
      </c>
      <c r="D173" s="2">
        <v>43.2</v>
      </c>
      <c r="F173" s="2">
        <v>842.4</v>
      </c>
    </row>
    <row r="174" spans="1:6" x14ac:dyDescent="0.25">
      <c r="A174" s="2">
        <v>3.5</v>
      </c>
      <c r="B174" s="2" t="s">
        <v>0</v>
      </c>
      <c r="C174" s="3" t="s">
        <v>275</v>
      </c>
      <c r="D174" s="2">
        <v>978.6</v>
      </c>
      <c r="E174" s="2">
        <v>0</v>
      </c>
      <c r="F174" s="2">
        <v>3425.1</v>
      </c>
    </row>
    <row r="175" spans="1:6" x14ac:dyDescent="0.25">
      <c r="A175" s="2">
        <v>21.2</v>
      </c>
      <c r="B175" s="2" t="s">
        <v>0</v>
      </c>
      <c r="C175" s="3" t="s">
        <v>276</v>
      </c>
      <c r="D175" s="2">
        <v>683.55</v>
      </c>
      <c r="F175" s="2">
        <v>14491.26</v>
      </c>
    </row>
    <row r="176" spans="1:6" x14ac:dyDescent="0.25">
      <c r="A176" s="2">
        <v>35.299999999999997</v>
      </c>
      <c r="B176" s="2" t="s">
        <v>0</v>
      </c>
      <c r="C176" s="3" t="s">
        <v>277</v>
      </c>
      <c r="D176" s="2">
        <v>560.70000000000005</v>
      </c>
      <c r="F176" s="2">
        <v>19792.71</v>
      </c>
    </row>
    <row r="177" spans="1:6" x14ac:dyDescent="0.25">
      <c r="C177" s="3" t="s">
        <v>278</v>
      </c>
      <c r="D177" s="2">
        <v>0</v>
      </c>
      <c r="F177" s="2">
        <v>78016.47</v>
      </c>
    </row>
    <row r="178" spans="1:6" x14ac:dyDescent="0.25">
      <c r="C178" s="3" t="s">
        <v>279</v>
      </c>
      <c r="D178" s="2">
        <v>0</v>
      </c>
      <c r="F178" s="2">
        <v>7801.65</v>
      </c>
    </row>
    <row r="179" spans="1:6" x14ac:dyDescent="0.25">
      <c r="A179" s="2">
        <v>1</v>
      </c>
      <c r="B179" s="2" t="s">
        <v>269</v>
      </c>
      <c r="C179" s="3" t="s">
        <v>280</v>
      </c>
      <c r="D179" s="2">
        <v>98.91</v>
      </c>
      <c r="F179" s="2">
        <v>98.91</v>
      </c>
    </row>
    <row r="180" spans="1:6" x14ac:dyDescent="0.25">
      <c r="C180" s="3" t="s">
        <v>281</v>
      </c>
      <c r="D180" s="2">
        <v>0</v>
      </c>
      <c r="F180" s="2">
        <v>7900.56</v>
      </c>
    </row>
    <row r="181" spans="1:6" ht="31.5" x14ac:dyDescent="0.25">
      <c r="A181" s="2" t="s">
        <v>15</v>
      </c>
      <c r="C181" s="3" t="s">
        <v>282</v>
      </c>
      <c r="D181" s="2" t="s">
        <v>15</v>
      </c>
      <c r="F181" s="2">
        <v>39.5</v>
      </c>
    </row>
    <row r="182" spans="1:6" x14ac:dyDescent="0.25">
      <c r="C182" s="3" t="s">
        <v>283</v>
      </c>
      <c r="F182" s="2">
        <v>7940.06</v>
      </c>
    </row>
    <row r="183" spans="1:6" x14ac:dyDescent="0.25">
      <c r="F183" s="2" t="s">
        <v>21</v>
      </c>
    </row>
    <row r="184" spans="1:6" x14ac:dyDescent="0.25">
      <c r="C184" s="3" t="s">
        <v>284</v>
      </c>
      <c r="F184" s="2">
        <v>8065.9</v>
      </c>
    </row>
    <row r="186" spans="1:6" ht="31.5" x14ac:dyDescent="0.25">
      <c r="A186" s="2" t="s">
        <v>285</v>
      </c>
      <c r="B186" s="2" t="s">
        <v>286</v>
      </c>
      <c r="C186" s="3" t="s">
        <v>287</v>
      </c>
    </row>
    <row r="187" spans="1:6" ht="31.5" x14ac:dyDescent="0.25">
      <c r="C187" s="3" t="s">
        <v>288</v>
      </c>
    </row>
    <row r="188" spans="1:6" x14ac:dyDescent="0.25">
      <c r="C188" s="3" t="s">
        <v>21</v>
      </c>
    </row>
    <row r="189" spans="1:6" ht="31.5" x14ac:dyDescent="0.25">
      <c r="A189" s="2">
        <v>1</v>
      </c>
      <c r="B189" s="2" t="s">
        <v>289</v>
      </c>
      <c r="C189" s="3" t="s">
        <v>290</v>
      </c>
      <c r="D189" s="2">
        <v>58000</v>
      </c>
      <c r="E189" s="2" t="s">
        <v>13</v>
      </c>
      <c r="F189" s="2">
        <v>5800</v>
      </c>
    </row>
    <row r="190" spans="1:6" x14ac:dyDescent="0.25">
      <c r="A190" s="2">
        <v>0.01</v>
      </c>
      <c r="B190" s="2" t="s">
        <v>289</v>
      </c>
      <c r="C190" s="3" t="s">
        <v>291</v>
      </c>
      <c r="D190" s="2">
        <v>56350</v>
      </c>
      <c r="E190" s="2" t="s">
        <v>13</v>
      </c>
      <c r="F190" s="2">
        <v>56.35</v>
      </c>
    </row>
    <row r="191" spans="1:6" x14ac:dyDescent="0.25">
      <c r="A191" s="2">
        <v>3.5</v>
      </c>
      <c r="B191" s="2" t="s">
        <v>292</v>
      </c>
      <c r="C191" s="3" t="s">
        <v>293</v>
      </c>
      <c r="D191" s="2">
        <v>909.3</v>
      </c>
      <c r="E191" s="2" t="s">
        <v>292</v>
      </c>
      <c r="F191" s="2">
        <v>3182.55</v>
      </c>
    </row>
    <row r="192" spans="1:6" x14ac:dyDescent="0.25">
      <c r="B192" s="2" t="s">
        <v>33</v>
      </c>
      <c r="C192" s="3" t="s">
        <v>34</v>
      </c>
      <c r="E192" s="2" t="s">
        <v>33</v>
      </c>
      <c r="F192" s="2">
        <v>0</v>
      </c>
    </row>
    <row r="193" spans="1:6" x14ac:dyDescent="0.25">
      <c r="F193" s="2" t="s">
        <v>21</v>
      </c>
    </row>
    <row r="194" spans="1:6" x14ac:dyDescent="0.25">
      <c r="C194" s="3" t="s">
        <v>294</v>
      </c>
      <c r="F194" s="2">
        <v>9038.9</v>
      </c>
    </row>
    <row r="195" spans="1:6" x14ac:dyDescent="0.25">
      <c r="F195" s="2" t="s">
        <v>21</v>
      </c>
    </row>
    <row r="196" spans="1:6" x14ac:dyDescent="0.25">
      <c r="C196" s="3" t="s">
        <v>295</v>
      </c>
      <c r="F196" s="2">
        <v>90389</v>
      </c>
    </row>
    <row r="198" spans="1:6" ht="31.5" x14ac:dyDescent="0.25">
      <c r="A198" s="2">
        <v>6</v>
      </c>
      <c r="B198" s="2" t="s">
        <v>27</v>
      </c>
      <c r="C198" s="3" t="s">
        <v>296</v>
      </c>
    </row>
    <row r="199" spans="1:6" x14ac:dyDescent="0.25">
      <c r="C199" s="3" t="s">
        <v>297</v>
      </c>
    </row>
    <row r="200" spans="1:6" x14ac:dyDescent="0.25">
      <c r="C200" s="3" t="s">
        <v>21</v>
      </c>
    </row>
    <row r="201" spans="1:6" x14ac:dyDescent="0.25">
      <c r="A201" s="2">
        <v>4240</v>
      </c>
      <c r="B201" s="2" t="s">
        <v>298</v>
      </c>
      <c r="C201" s="3" t="s">
        <v>297</v>
      </c>
      <c r="D201" s="2">
        <v>7042.82</v>
      </c>
      <c r="E201" s="2" t="s">
        <v>299</v>
      </c>
      <c r="F201" s="2">
        <v>29861.56</v>
      </c>
    </row>
    <row r="202" spans="1:6" x14ac:dyDescent="0.25">
      <c r="A202" s="2">
        <v>2</v>
      </c>
      <c r="B202" s="2" t="s">
        <v>31</v>
      </c>
      <c r="C202" s="3" t="s">
        <v>39</v>
      </c>
      <c r="D202" s="2">
        <v>3385.54</v>
      </c>
      <c r="E202" s="2" t="s">
        <v>31</v>
      </c>
      <c r="F202" s="2">
        <v>6771.08</v>
      </c>
    </row>
    <row r="203" spans="1:6" x14ac:dyDescent="0.25">
      <c r="A203" s="2">
        <v>3.5</v>
      </c>
      <c r="B203" s="2" t="s">
        <v>258</v>
      </c>
      <c r="C203" s="3" t="s">
        <v>300</v>
      </c>
      <c r="D203" s="2">
        <v>1048.95</v>
      </c>
      <c r="E203" s="2" t="s">
        <v>258</v>
      </c>
      <c r="F203" s="2">
        <v>3671.33</v>
      </c>
    </row>
    <row r="204" spans="1:6" x14ac:dyDescent="0.25">
      <c r="A204" s="2">
        <v>10.6</v>
      </c>
      <c r="B204" s="2" t="s">
        <v>258</v>
      </c>
      <c r="C204" s="3" t="s">
        <v>259</v>
      </c>
      <c r="D204" s="2">
        <v>978.6</v>
      </c>
      <c r="E204" s="2" t="s">
        <v>258</v>
      </c>
      <c r="F204" s="2">
        <v>10373.16</v>
      </c>
    </row>
    <row r="205" spans="1:6" x14ac:dyDescent="0.25">
      <c r="A205" s="2">
        <v>7.1</v>
      </c>
      <c r="B205" s="2" t="s">
        <v>258</v>
      </c>
      <c r="C205" s="3" t="s">
        <v>260</v>
      </c>
      <c r="D205" s="2">
        <v>683.55</v>
      </c>
      <c r="E205" s="2" t="s">
        <v>258</v>
      </c>
      <c r="F205" s="2">
        <v>4853.21</v>
      </c>
    </row>
    <row r="206" spans="1:6" x14ac:dyDescent="0.25">
      <c r="A206" s="2">
        <v>21.2</v>
      </c>
      <c r="B206" s="2" t="s">
        <v>258</v>
      </c>
      <c r="C206" s="3" t="s">
        <v>261</v>
      </c>
      <c r="D206" s="2">
        <v>560.70000000000005</v>
      </c>
      <c r="E206" s="2" t="s">
        <v>258</v>
      </c>
      <c r="F206" s="2">
        <v>11886.84</v>
      </c>
    </row>
    <row r="207" spans="1:6" x14ac:dyDescent="0.25">
      <c r="B207" s="2" t="s">
        <v>33</v>
      </c>
      <c r="C207" s="3" t="s">
        <v>34</v>
      </c>
      <c r="E207" s="2" t="s">
        <v>33</v>
      </c>
      <c r="F207" s="2">
        <v>5</v>
      </c>
    </row>
    <row r="208" spans="1:6" x14ac:dyDescent="0.25">
      <c r="F208" s="2" t="s">
        <v>21</v>
      </c>
    </row>
    <row r="209" spans="1:6" x14ac:dyDescent="0.25">
      <c r="C209" s="3" t="s">
        <v>48</v>
      </c>
      <c r="F209" s="2">
        <v>67422.179999999993</v>
      </c>
    </row>
    <row r="210" spans="1:6" x14ac:dyDescent="0.25">
      <c r="F210" s="2" t="s">
        <v>21</v>
      </c>
    </row>
    <row r="211" spans="1:6" x14ac:dyDescent="0.25">
      <c r="C211" s="3" t="s">
        <v>262</v>
      </c>
      <c r="F211" s="2">
        <v>6742.22</v>
      </c>
    </row>
    <row r="213" spans="1:6" x14ac:dyDescent="0.25">
      <c r="A213" s="2">
        <v>9</v>
      </c>
      <c r="B213" s="2" t="s">
        <v>27</v>
      </c>
      <c r="C213" s="3" t="s">
        <v>301</v>
      </c>
    </row>
    <row r="214" spans="1:6" x14ac:dyDescent="0.25">
      <c r="C214" s="3" t="s">
        <v>297</v>
      </c>
    </row>
    <row r="215" spans="1:6" x14ac:dyDescent="0.25">
      <c r="C215" s="3" t="s">
        <v>21</v>
      </c>
    </row>
    <row r="216" spans="1:6" x14ac:dyDescent="0.25">
      <c r="A216" s="2">
        <v>4240</v>
      </c>
      <c r="B216" s="2" t="s">
        <v>298</v>
      </c>
      <c r="C216" s="3" t="s">
        <v>297</v>
      </c>
      <c r="D216" s="2">
        <v>7042.82</v>
      </c>
      <c r="E216" s="2" t="s">
        <v>299</v>
      </c>
      <c r="F216" s="2">
        <v>29861.56</v>
      </c>
    </row>
    <row r="217" spans="1:6" x14ac:dyDescent="0.25">
      <c r="A217" s="2">
        <v>2</v>
      </c>
      <c r="B217" s="2" t="s">
        <v>31</v>
      </c>
      <c r="C217" s="3" t="s">
        <v>40</v>
      </c>
      <c r="D217" s="2">
        <v>3095.62</v>
      </c>
      <c r="E217" s="2" t="s">
        <v>31</v>
      </c>
      <c r="F217" s="2">
        <v>6191.24</v>
      </c>
    </row>
    <row r="218" spans="1:6" x14ac:dyDescent="0.25">
      <c r="A218" s="2">
        <v>3.5</v>
      </c>
      <c r="B218" s="2" t="s">
        <v>258</v>
      </c>
      <c r="C218" s="3" t="s">
        <v>300</v>
      </c>
      <c r="D218" s="2">
        <v>1048.95</v>
      </c>
      <c r="E218" s="2" t="s">
        <v>258</v>
      </c>
      <c r="F218" s="2">
        <v>3671.33</v>
      </c>
    </row>
    <row r="219" spans="1:6" x14ac:dyDescent="0.25">
      <c r="A219" s="2">
        <v>10.6</v>
      </c>
      <c r="B219" s="2" t="s">
        <v>258</v>
      </c>
      <c r="C219" s="3" t="s">
        <v>259</v>
      </c>
      <c r="D219" s="2">
        <v>978.6</v>
      </c>
      <c r="E219" s="2" t="s">
        <v>258</v>
      </c>
      <c r="F219" s="2">
        <v>10373.16</v>
      </c>
    </row>
    <row r="220" spans="1:6" x14ac:dyDescent="0.25">
      <c r="A220" s="2">
        <v>7.1</v>
      </c>
      <c r="B220" s="2" t="s">
        <v>258</v>
      </c>
      <c r="C220" s="3" t="s">
        <v>260</v>
      </c>
      <c r="D220" s="2">
        <v>683.55</v>
      </c>
      <c r="E220" s="2" t="s">
        <v>258</v>
      </c>
      <c r="F220" s="2">
        <v>4853.21</v>
      </c>
    </row>
    <row r="221" spans="1:6" x14ac:dyDescent="0.25">
      <c r="A221" s="2">
        <v>21.2</v>
      </c>
      <c r="B221" s="2" t="s">
        <v>258</v>
      </c>
      <c r="C221" s="3" t="s">
        <v>261</v>
      </c>
      <c r="D221" s="2">
        <v>560.70000000000005</v>
      </c>
      <c r="E221" s="2" t="s">
        <v>258</v>
      </c>
      <c r="F221" s="2">
        <v>11886.84</v>
      </c>
    </row>
    <row r="222" spans="1:6" x14ac:dyDescent="0.25">
      <c r="B222" s="2" t="s">
        <v>33</v>
      </c>
      <c r="C222" s="3" t="s">
        <v>34</v>
      </c>
      <c r="E222" s="2" t="s">
        <v>33</v>
      </c>
      <c r="F222" s="2">
        <v>5</v>
      </c>
    </row>
    <row r="223" spans="1:6" x14ac:dyDescent="0.25">
      <c r="F223" s="2" t="s">
        <v>21</v>
      </c>
    </row>
    <row r="224" spans="1:6" x14ac:dyDescent="0.25">
      <c r="C224" s="3" t="s">
        <v>48</v>
      </c>
      <c r="F224" s="2">
        <v>66842.34</v>
      </c>
    </row>
    <row r="225" spans="1:6" x14ac:dyDescent="0.25">
      <c r="F225" s="2" t="s">
        <v>21</v>
      </c>
    </row>
    <row r="226" spans="1:6" x14ac:dyDescent="0.25">
      <c r="C226" s="3" t="s">
        <v>262</v>
      </c>
      <c r="F226" s="2">
        <v>6684.23</v>
      </c>
    </row>
    <row r="227" spans="1:6" x14ac:dyDescent="0.25">
      <c r="F227" s="2" t="s">
        <v>263</v>
      </c>
    </row>
    <row r="228" spans="1:6" x14ac:dyDescent="0.25">
      <c r="C228" s="3" t="s">
        <v>284</v>
      </c>
      <c r="F228" s="2">
        <v>6767.08</v>
      </c>
    </row>
    <row r="230" spans="1:6" ht="47.25" x14ac:dyDescent="0.25">
      <c r="A230" s="2" t="s">
        <v>58</v>
      </c>
      <c r="B230" s="2" t="s">
        <v>27</v>
      </c>
      <c r="C230" s="3" t="s">
        <v>302</v>
      </c>
    </row>
    <row r="231" spans="1:6" x14ac:dyDescent="0.25">
      <c r="C231" s="3" t="s">
        <v>21</v>
      </c>
    </row>
    <row r="232" spans="1:6" x14ac:dyDescent="0.25">
      <c r="A232" s="2">
        <v>0.03</v>
      </c>
      <c r="B232" s="2" t="s">
        <v>31</v>
      </c>
      <c r="C232" s="3" t="s">
        <v>303</v>
      </c>
      <c r="D232" s="2">
        <v>7340.14</v>
      </c>
      <c r="E232" s="2" t="s">
        <v>31</v>
      </c>
      <c r="F232" s="2">
        <v>220.2</v>
      </c>
    </row>
    <row r="233" spans="1:6" x14ac:dyDescent="0.25">
      <c r="A233" s="2">
        <v>0.5</v>
      </c>
      <c r="B233" s="2" t="s">
        <v>292</v>
      </c>
      <c r="C233" s="3" t="s">
        <v>300</v>
      </c>
      <c r="D233" s="2">
        <v>1048.95</v>
      </c>
      <c r="E233" s="2" t="s">
        <v>292</v>
      </c>
      <c r="F233" s="2">
        <v>524.48</v>
      </c>
    </row>
    <row r="234" spans="1:6" x14ac:dyDescent="0.25">
      <c r="A234" s="2">
        <v>0.75</v>
      </c>
      <c r="B234" s="2" t="s">
        <v>292</v>
      </c>
      <c r="C234" s="3" t="s">
        <v>260</v>
      </c>
      <c r="D234" s="2">
        <v>683.55</v>
      </c>
      <c r="E234" s="2" t="s">
        <v>292</v>
      </c>
      <c r="F234" s="2">
        <v>512.66</v>
      </c>
    </row>
    <row r="235" spans="1:6" x14ac:dyDescent="0.25">
      <c r="B235" s="2" t="s">
        <v>33</v>
      </c>
      <c r="C235" s="3" t="s">
        <v>34</v>
      </c>
      <c r="D235" s="2">
        <v>0</v>
      </c>
      <c r="E235" s="2" t="s">
        <v>33</v>
      </c>
      <c r="F235" s="2">
        <v>0</v>
      </c>
    </row>
    <row r="236" spans="1:6" x14ac:dyDescent="0.25">
      <c r="F236" s="2" t="s">
        <v>21</v>
      </c>
    </row>
    <row r="237" spans="1:6" x14ac:dyDescent="0.25">
      <c r="C237" s="3" t="s">
        <v>304</v>
      </c>
      <c r="F237" s="2">
        <v>1257.3399999999999</v>
      </c>
    </row>
    <row r="238" spans="1:6" x14ac:dyDescent="0.25">
      <c r="F238" s="2" t="s">
        <v>21</v>
      </c>
    </row>
    <row r="239" spans="1:6" ht="31.5" x14ac:dyDescent="0.25">
      <c r="C239" s="3" t="s">
        <v>305</v>
      </c>
      <c r="F239" s="2">
        <v>1692.25</v>
      </c>
    </row>
    <row r="241" spans="1:6" ht="31.5" x14ac:dyDescent="0.25">
      <c r="A241" s="2" t="s">
        <v>57</v>
      </c>
      <c r="B241" s="2" t="s">
        <v>27</v>
      </c>
      <c r="C241" s="3" t="s">
        <v>306</v>
      </c>
    </row>
    <row r="242" spans="1:6" x14ac:dyDescent="0.25">
      <c r="C242" s="3" t="s">
        <v>307</v>
      </c>
    </row>
    <row r="243" spans="1:6" x14ac:dyDescent="0.25">
      <c r="C243" s="3" t="s">
        <v>21</v>
      </c>
    </row>
    <row r="244" spans="1:6" x14ac:dyDescent="0.25">
      <c r="A244" s="2">
        <v>0.22</v>
      </c>
      <c r="B244" s="2" t="s">
        <v>31</v>
      </c>
      <c r="C244" s="3" t="s">
        <v>38</v>
      </c>
      <c r="D244" s="2">
        <v>3820.42</v>
      </c>
      <c r="E244" s="2" t="s">
        <v>31</v>
      </c>
      <c r="F244" s="2">
        <v>840.49</v>
      </c>
    </row>
    <row r="245" spans="1:6" x14ac:dyDescent="0.25">
      <c r="A245" s="2">
        <v>2.2000000000000002</v>
      </c>
      <c r="B245" s="2" t="s">
        <v>292</v>
      </c>
      <c r="C245" s="3" t="s">
        <v>300</v>
      </c>
      <c r="D245" s="2">
        <v>1048.95</v>
      </c>
      <c r="E245" s="2" t="s">
        <v>292</v>
      </c>
      <c r="F245" s="2">
        <v>2307.69</v>
      </c>
    </row>
    <row r="246" spans="1:6" x14ac:dyDescent="0.25">
      <c r="A246" s="2">
        <v>0.5</v>
      </c>
      <c r="B246" s="2" t="s">
        <v>292</v>
      </c>
      <c r="C246" s="3" t="s">
        <v>308</v>
      </c>
      <c r="D246" s="2">
        <v>683.55</v>
      </c>
      <c r="E246" s="2" t="s">
        <v>292</v>
      </c>
      <c r="F246" s="2">
        <v>341.78</v>
      </c>
    </row>
    <row r="247" spans="1:6" x14ac:dyDescent="0.25">
      <c r="A247" s="2">
        <v>3.2</v>
      </c>
      <c r="B247" s="2" t="s">
        <v>292</v>
      </c>
      <c r="C247" s="3" t="s">
        <v>261</v>
      </c>
      <c r="D247" s="2">
        <v>560.70000000000005</v>
      </c>
      <c r="E247" s="2" t="s">
        <v>292</v>
      </c>
      <c r="F247" s="2">
        <v>1794.24</v>
      </c>
    </row>
    <row r="248" spans="1:6" x14ac:dyDescent="0.25">
      <c r="B248" s="2" t="s">
        <v>33</v>
      </c>
      <c r="C248" s="3" t="s">
        <v>34</v>
      </c>
      <c r="D248" s="2" t="s">
        <v>18</v>
      </c>
      <c r="E248" s="2" t="s">
        <v>33</v>
      </c>
      <c r="F248" s="2">
        <v>5</v>
      </c>
    </row>
    <row r="249" spans="1:6" x14ac:dyDescent="0.25">
      <c r="F249" s="2" t="s">
        <v>21</v>
      </c>
    </row>
    <row r="250" spans="1:6" x14ac:dyDescent="0.25">
      <c r="C250" s="3" t="s">
        <v>309</v>
      </c>
      <c r="F250" s="2">
        <v>5289.2</v>
      </c>
    </row>
    <row r="251" spans="1:6" x14ac:dyDescent="0.25">
      <c r="A251" s="2" t="s">
        <v>18</v>
      </c>
      <c r="F251" s="2" t="s">
        <v>21</v>
      </c>
    </row>
    <row r="252" spans="1:6" x14ac:dyDescent="0.25">
      <c r="C252" s="3" t="s">
        <v>310</v>
      </c>
      <c r="F252" s="2">
        <v>528.91999999999996</v>
      </c>
    </row>
    <row r="254" spans="1:6" ht="31.5" x14ac:dyDescent="0.25">
      <c r="A254" s="2" t="s">
        <v>311</v>
      </c>
      <c r="B254" s="2" t="s">
        <v>27</v>
      </c>
      <c r="C254" s="3" t="s">
        <v>312</v>
      </c>
    </row>
    <row r="255" spans="1:6" x14ac:dyDescent="0.25">
      <c r="C255" s="3" t="s">
        <v>313</v>
      </c>
    </row>
    <row r="256" spans="1:6" x14ac:dyDescent="0.25">
      <c r="C256" s="3" t="s">
        <v>314</v>
      </c>
    </row>
    <row r="257" spans="1:6" x14ac:dyDescent="0.25">
      <c r="C257" s="3" t="s">
        <v>315</v>
      </c>
    </row>
    <row r="258" spans="1:6" x14ac:dyDescent="0.25">
      <c r="C258" s="3" t="s">
        <v>316</v>
      </c>
    </row>
    <row r="259" spans="1:6" x14ac:dyDescent="0.25">
      <c r="C259" s="3" t="s">
        <v>21</v>
      </c>
    </row>
    <row r="260" spans="1:6" ht="31.5" x14ac:dyDescent="0.25">
      <c r="A260" s="2">
        <v>12.8</v>
      </c>
      <c r="B260" s="2" t="s">
        <v>31</v>
      </c>
      <c r="C260" s="3" t="s">
        <v>317</v>
      </c>
      <c r="D260" s="2">
        <v>906.94</v>
      </c>
      <c r="E260" s="2" t="s">
        <v>31</v>
      </c>
      <c r="F260" s="2">
        <v>11608.83</v>
      </c>
    </row>
    <row r="261" spans="1:6" x14ac:dyDescent="0.25">
      <c r="A261" s="2">
        <v>5</v>
      </c>
      <c r="B261" s="2" t="s">
        <v>31</v>
      </c>
      <c r="C261" s="3" t="s">
        <v>318</v>
      </c>
      <c r="D261" s="2">
        <v>1182.5999999999999</v>
      </c>
      <c r="E261" s="2" t="s">
        <v>31</v>
      </c>
      <c r="F261" s="2">
        <v>5913</v>
      </c>
    </row>
    <row r="262" spans="1:6" x14ac:dyDescent="0.25">
      <c r="A262" s="2">
        <v>1.8</v>
      </c>
      <c r="B262" s="2" t="s">
        <v>292</v>
      </c>
      <c r="C262" s="3" t="s">
        <v>300</v>
      </c>
      <c r="D262" s="2">
        <v>1048.95</v>
      </c>
      <c r="E262" s="2" t="s">
        <v>292</v>
      </c>
      <c r="F262" s="2">
        <v>1888.11</v>
      </c>
    </row>
    <row r="263" spans="1:6" x14ac:dyDescent="0.25">
      <c r="A263" s="2">
        <v>17.7</v>
      </c>
      <c r="B263" s="2" t="s">
        <v>292</v>
      </c>
      <c r="C263" s="3" t="s">
        <v>308</v>
      </c>
      <c r="D263" s="2">
        <v>683.55</v>
      </c>
      <c r="E263" s="2" t="s">
        <v>292</v>
      </c>
      <c r="F263" s="2">
        <v>12098.84</v>
      </c>
    </row>
    <row r="264" spans="1:6" x14ac:dyDescent="0.25">
      <c r="A264" s="2">
        <v>14.1</v>
      </c>
      <c r="B264" s="2" t="s">
        <v>292</v>
      </c>
      <c r="C264" s="3" t="s">
        <v>261</v>
      </c>
      <c r="D264" s="2">
        <v>560.70000000000005</v>
      </c>
      <c r="E264" s="2" t="s">
        <v>292</v>
      </c>
      <c r="F264" s="2">
        <v>7905.87</v>
      </c>
    </row>
    <row r="265" spans="1:6" x14ac:dyDescent="0.25">
      <c r="B265" s="2" t="s">
        <v>33</v>
      </c>
      <c r="C265" s="3" t="s">
        <v>34</v>
      </c>
      <c r="E265" s="2" t="s">
        <v>33</v>
      </c>
      <c r="F265" s="2">
        <v>0</v>
      </c>
    </row>
    <row r="266" spans="1:6" x14ac:dyDescent="0.25">
      <c r="F266" s="2" t="s">
        <v>21</v>
      </c>
    </row>
    <row r="267" spans="1:6" x14ac:dyDescent="0.25">
      <c r="C267" s="3" t="s">
        <v>48</v>
      </c>
      <c r="F267" s="2">
        <v>39414.65</v>
      </c>
    </row>
    <row r="268" spans="1:6" x14ac:dyDescent="0.25">
      <c r="F268" s="2" t="s">
        <v>21</v>
      </c>
    </row>
    <row r="269" spans="1:6" x14ac:dyDescent="0.25">
      <c r="C269" s="3" t="s">
        <v>262</v>
      </c>
      <c r="F269" s="2">
        <v>3941.47</v>
      </c>
    </row>
    <row r="270" spans="1:6" x14ac:dyDescent="0.25">
      <c r="F270" s="2" t="s">
        <v>263</v>
      </c>
    </row>
    <row r="272" spans="1:6" x14ac:dyDescent="0.25">
      <c r="B272" s="2" t="s">
        <v>319</v>
      </c>
      <c r="C272" s="3" t="s">
        <v>320</v>
      </c>
    </row>
    <row r="273" spans="1:6" x14ac:dyDescent="0.25">
      <c r="C273" s="3" t="s">
        <v>321</v>
      </c>
    </row>
    <row r="274" spans="1:6" x14ac:dyDescent="0.25">
      <c r="C274" s="3" t="s">
        <v>21</v>
      </c>
    </row>
    <row r="275" spans="1:6" x14ac:dyDescent="0.25">
      <c r="A275" s="2">
        <v>0.04</v>
      </c>
      <c r="B275" s="2" t="s">
        <v>31</v>
      </c>
      <c r="C275" s="3" t="s">
        <v>322</v>
      </c>
      <c r="D275" s="2">
        <v>4545.22</v>
      </c>
      <c r="E275" s="2" t="s">
        <v>31</v>
      </c>
      <c r="F275" s="2">
        <v>181.81</v>
      </c>
    </row>
    <row r="276" spans="1:6" x14ac:dyDescent="0.25">
      <c r="A276" s="2">
        <v>2.2000000000000002</v>
      </c>
      <c r="B276" s="2" t="s">
        <v>292</v>
      </c>
      <c r="C276" s="3" t="s">
        <v>259</v>
      </c>
      <c r="D276" s="2">
        <v>978.6</v>
      </c>
      <c r="E276" s="2" t="s">
        <v>292</v>
      </c>
      <c r="F276" s="2">
        <v>2152.92</v>
      </c>
    </row>
    <row r="277" spans="1:6" x14ac:dyDescent="0.25">
      <c r="A277" s="2">
        <v>0.5</v>
      </c>
      <c r="B277" s="2" t="s">
        <v>292</v>
      </c>
      <c r="C277" s="3" t="s">
        <v>260</v>
      </c>
      <c r="D277" s="2">
        <v>683.55</v>
      </c>
      <c r="E277" s="2" t="s">
        <v>292</v>
      </c>
      <c r="F277" s="2">
        <v>341.78</v>
      </c>
    </row>
    <row r="278" spans="1:6" x14ac:dyDescent="0.25">
      <c r="A278" s="2">
        <v>1.1000000000000001</v>
      </c>
      <c r="B278" s="2" t="s">
        <v>292</v>
      </c>
      <c r="C278" s="3" t="s">
        <v>261</v>
      </c>
      <c r="D278" s="2">
        <v>560.70000000000005</v>
      </c>
      <c r="E278" s="2" t="s">
        <v>292</v>
      </c>
      <c r="F278" s="2">
        <v>616.77</v>
      </c>
    </row>
    <row r="279" spans="1:6" x14ac:dyDescent="0.25">
      <c r="B279" s="2" t="s">
        <v>33</v>
      </c>
      <c r="C279" s="3" t="s">
        <v>34</v>
      </c>
      <c r="E279" s="2" t="s">
        <v>33</v>
      </c>
      <c r="F279" s="2">
        <v>0</v>
      </c>
    </row>
    <row r="280" spans="1:6" x14ac:dyDescent="0.25">
      <c r="F280" s="2" t="s">
        <v>21</v>
      </c>
    </row>
    <row r="281" spans="1:6" x14ac:dyDescent="0.25">
      <c r="C281" s="3" t="s">
        <v>309</v>
      </c>
      <c r="F281" s="2">
        <v>3293.28</v>
      </c>
    </row>
    <row r="282" spans="1:6" x14ac:dyDescent="0.25">
      <c r="F282" s="2" t="s">
        <v>21</v>
      </c>
    </row>
    <row r="283" spans="1:6" x14ac:dyDescent="0.25">
      <c r="C283" s="3" t="s">
        <v>310</v>
      </c>
      <c r="F283" s="2">
        <v>329.33</v>
      </c>
    </row>
    <row r="285" spans="1:6" x14ac:dyDescent="0.25">
      <c r="A285" s="2">
        <v>32.1</v>
      </c>
      <c r="B285" s="2" t="s">
        <v>27</v>
      </c>
      <c r="C285" s="3" t="s">
        <v>323</v>
      </c>
    </row>
    <row r="286" spans="1:6" x14ac:dyDescent="0.25">
      <c r="C286" s="3" t="s">
        <v>324</v>
      </c>
    </row>
    <row r="287" spans="1:6" x14ac:dyDescent="0.25">
      <c r="C287" s="3" t="s">
        <v>325</v>
      </c>
    </row>
    <row r="288" spans="1:6" ht="31.5" x14ac:dyDescent="0.25">
      <c r="C288" s="3" t="s">
        <v>326</v>
      </c>
    </row>
    <row r="289" spans="1:6" x14ac:dyDescent="0.25">
      <c r="C289" s="3" t="s">
        <v>327</v>
      </c>
    </row>
    <row r="290" spans="1:6" x14ac:dyDescent="0.25">
      <c r="C290" s="3" t="s">
        <v>21</v>
      </c>
    </row>
    <row r="291" spans="1:6" x14ac:dyDescent="0.25">
      <c r="A291" s="2">
        <v>190</v>
      </c>
      <c r="B291" s="2" t="s">
        <v>328</v>
      </c>
      <c r="C291" s="3" t="s">
        <v>329</v>
      </c>
      <c r="D291" s="2">
        <v>16188.3</v>
      </c>
      <c r="E291" s="2" t="s">
        <v>330</v>
      </c>
      <c r="F291" s="2">
        <v>3075.78</v>
      </c>
    </row>
    <row r="292" spans="1:6" x14ac:dyDescent="0.25">
      <c r="A292" s="2">
        <v>0.12</v>
      </c>
      <c r="B292" s="2" t="s">
        <v>31</v>
      </c>
      <c r="C292" s="3" t="s">
        <v>331</v>
      </c>
      <c r="D292" s="2">
        <v>4545.22</v>
      </c>
      <c r="E292" s="2" t="s">
        <v>31</v>
      </c>
      <c r="F292" s="2">
        <v>545.42999999999995</v>
      </c>
    </row>
    <row r="293" spans="1:6" x14ac:dyDescent="0.25">
      <c r="A293" s="2">
        <v>10</v>
      </c>
      <c r="B293" s="2" t="s">
        <v>332</v>
      </c>
      <c r="C293" s="3" t="s">
        <v>333</v>
      </c>
      <c r="D293" s="2">
        <v>329.33</v>
      </c>
      <c r="E293" s="2" t="s">
        <v>332</v>
      </c>
      <c r="F293" s="2">
        <v>3293.3</v>
      </c>
    </row>
    <row r="294" spans="1:6" x14ac:dyDescent="0.25">
      <c r="A294" s="2">
        <v>1.54</v>
      </c>
      <c r="B294" s="2" t="s">
        <v>211</v>
      </c>
      <c r="C294" s="3" t="s">
        <v>334</v>
      </c>
      <c r="D294" s="2">
        <v>42.7</v>
      </c>
      <c r="E294" s="2" t="s">
        <v>211</v>
      </c>
      <c r="F294" s="2">
        <v>65.760000000000005</v>
      </c>
    </row>
    <row r="295" spans="1:6" x14ac:dyDescent="0.25">
      <c r="A295" s="2">
        <v>1.1000000000000001</v>
      </c>
      <c r="B295" s="2" t="s">
        <v>292</v>
      </c>
      <c r="C295" s="3" t="s">
        <v>300</v>
      </c>
      <c r="D295" s="2">
        <v>1048.95</v>
      </c>
      <c r="E295" s="2" t="s">
        <v>292</v>
      </c>
      <c r="F295" s="2">
        <v>1153.8499999999999</v>
      </c>
    </row>
    <row r="296" spans="1:6" x14ac:dyDescent="0.25">
      <c r="A296" s="2">
        <v>2.1</v>
      </c>
      <c r="B296" s="2" t="s">
        <v>292</v>
      </c>
      <c r="C296" s="3" t="s">
        <v>259</v>
      </c>
      <c r="D296" s="2">
        <v>978.6</v>
      </c>
      <c r="E296" s="2" t="s">
        <v>292</v>
      </c>
      <c r="F296" s="2">
        <v>2055.06</v>
      </c>
    </row>
    <row r="297" spans="1:6" x14ac:dyDescent="0.25">
      <c r="A297" s="2">
        <v>2.2000000000000002</v>
      </c>
      <c r="B297" s="2" t="s">
        <v>292</v>
      </c>
      <c r="C297" s="3" t="s">
        <v>260</v>
      </c>
      <c r="D297" s="2">
        <v>683.55</v>
      </c>
      <c r="E297" s="2" t="s">
        <v>292</v>
      </c>
      <c r="F297" s="2">
        <v>1503.81</v>
      </c>
    </row>
    <row r="298" spans="1:6" x14ac:dyDescent="0.25">
      <c r="A298" s="2">
        <v>1.1000000000000001</v>
      </c>
      <c r="B298" s="2" t="s">
        <v>292</v>
      </c>
      <c r="C298" s="3" t="s">
        <v>261</v>
      </c>
      <c r="D298" s="2">
        <v>560.70000000000005</v>
      </c>
      <c r="E298" s="2" t="s">
        <v>292</v>
      </c>
      <c r="F298" s="2">
        <v>616.77</v>
      </c>
    </row>
    <row r="299" spans="1:6" x14ac:dyDescent="0.25">
      <c r="B299" s="2" t="s">
        <v>33</v>
      </c>
      <c r="C299" s="3" t="s">
        <v>34</v>
      </c>
      <c r="E299" s="2" t="s">
        <v>33</v>
      </c>
      <c r="F299" s="2">
        <v>0</v>
      </c>
    </row>
    <row r="300" spans="1:6" x14ac:dyDescent="0.25">
      <c r="F300" s="2" t="s">
        <v>21</v>
      </c>
    </row>
    <row r="301" spans="1:6" x14ac:dyDescent="0.25">
      <c r="C301" s="3" t="s">
        <v>309</v>
      </c>
      <c r="F301" s="2">
        <v>12309.76</v>
      </c>
    </row>
    <row r="302" spans="1:6" x14ac:dyDescent="0.25">
      <c r="F302" s="2" t="s">
        <v>21</v>
      </c>
    </row>
    <row r="303" spans="1:6" x14ac:dyDescent="0.25">
      <c r="C303" s="3" t="s">
        <v>310</v>
      </c>
      <c r="F303" s="2">
        <v>1230.98</v>
      </c>
    </row>
    <row r="305" spans="1:6" ht="31.5" x14ac:dyDescent="0.25">
      <c r="A305" s="2" t="s">
        <v>335</v>
      </c>
      <c r="B305" s="2" t="s">
        <v>27</v>
      </c>
      <c r="C305" s="3" t="s">
        <v>336</v>
      </c>
    </row>
    <row r="306" spans="1:6" x14ac:dyDescent="0.25">
      <c r="C306" s="3" t="s">
        <v>21</v>
      </c>
    </row>
    <row r="307" spans="1:6" x14ac:dyDescent="0.25">
      <c r="A307" s="2">
        <v>0.14000000000000001</v>
      </c>
      <c r="B307" s="2" t="s">
        <v>31</v>
      </c>
      <c r="C307" s="3" t="s">
        <v>39</v>
      </c>
      <c r="D307" s="2">
        <v>3385.54</v>
      </c>
      <c r="E307" s="2" t="s">
        <v>31</v>
      </c>
      <c r="F307" s="2">
        <v>473.98</v>
      </c>
    </row>
    <row r="308" spans="1:6" x14ac:dyDescent="0.25">
      <c r="A308" s="2">
        <v>1.1000000000000001</v>
      </c>
      <c r="B308" s="2" t="s">
        <v>258</v>
      </c>
      <c r="C308" s="3" t="s">
        <v>300</v>
      </c>
      <c r="D308" s="2">
        <v>1048.95</v>
      </c>
      <c r="E308" s="2" t="s">
        <v>258</v>
      </c>
      <c r="F308" s="2">
        <v>1153.8499999999999</v>
      </c>
    </row>
    <row r="309" spans="1:6" x14ac:dyDescent="0.25">
      <c r="A309" s="2">
        <v>0.5</v>
      </c>
      <c r="B309" s="2" t="s">
        <v>258</v>
      </c>
      <c r="C309" s="3" t="s">
        <v>260</v>
      </c>
      <c r="D309" s="2">
        <v>683.55</v>
      </c>
      <c r="E309" s="2" t="s">
        <v>258</v>
      </c>
      <c r="F309" s="2">
        <v>341.78</v>
      </c>
    </row>
    <row r="310" spans="1:6" x14ac:dyDescent="0.25">
      <c r="A310" s="2">
        <v>1.1000000000000001</v>
      </c>
      <c r="B310" s="2" t="s">
        <v>258</v>
      </c>
      <c r="C310" s="3" t="s">
        <v>261</v>
      </c>
      <c r="D310" s="2">
        <v>560.70000000000005</v>
      </c>
      <c r="E310" s="2" t="s">
        <v>258</v>
      </c>
      <c r="F310" s="2">
        <v>616.77</v>
      </c>
    </row>
    <row r="311" spans="1:6" x14ac:dyDescent="0.25">
      <c r="B311" s="2" t="s">
        <v>33</v>
      </c>
      <c r="C311" s="3" t="s">
        <v>34</v>
      </c>
      <c r="D311" s="2" t="s">
        <v>18</v>
      </c>
      <c r="E311" s="2" t="s">
        <v>33</v>
      </c>
      <c r="F311" s="2">
        <v>5</v>
      </c>
    </row>
    <row r="312" spans="1:6" x14ac:dyDescent="0.25">
      <c r="F312" s="2" t="s">
        <v>21</v>
      </c>
    </row>
    <row r="313" spans="1:6" x14ac:dyDescent="0.25">
      <c r="C313" s="3" t="s">
        <v>309</v>
      </c>
      <c r="F313" s="2">
        <v>2591.38</v>
      </c>
    </row>
    <row r="314" spans="1:6" x14ac:dyDescent="0.25">
      <c r="F314" s="2" t="s">
        <v>21</v>
      </c>
    </row>
    <row r="315" spans="1:6" x14ac:dyDescent="0.25">
      <c r="C315" s="3" t="s">
        <v>310</v>
      </c>
      <c r="F315" s="2">
        <v>259.14</v>
      </c>
    </row>
    <row r="317" spans="1:6" ht="31.5" x14ac:dyDescent="0.25">
      <c r="A317" s="2" t="s">
        <v>337</v>
      </c>
      <c r="B317" s="2" t="s">
        <v>27</v>
      </c>
      <c r="C317" s="3" t="s">
        <v>338</v>
      </c>
    </row>
    <row r="318" spans="1:6" x14ac:dyDescent="0.25">
      <c r="C318" s="3" t="s">
        <v>21</v>
      </c>
    </row>
    <row r="319" spans="1:6" x14ac:dyDescent="0.25">
      <c r="A319" s="2">
        <v>0.14000000000000001</v>
      </c>
      <c r="B319" s="2" t="s">
        <v>31</v>
      </c>
      <c r="C319" s="3" t="s">
        <v>38</v>
      </c>
      <c r="D319" s="2">
        <v>3820.42</v>
      </c>
      <c r="E319" s="2" t="s">
        <v>31</v>
      </c>
      <c r="F319" s="2">
        <v>534.86</v>
      </c>
    </row>
    <row r="320" spans="1:6" x14ac:dyDescent="0.25">
      <c r="A320" s="2">
        <v>1.1000000000000001</v>
      </c>
      <c r="B320" s="2" t="s">
        <v>258</v>
      </c>
      <c r="C320" s="3" t="s">
        <v>300</v>
      </c>
      <c r="D320" s="2">
        <v>1048.95</v>
      </c>
      <c r="E320" s="2" t="s">
        <v>258</v>
      </c>
      <c r="F320" s="2">
        <v>1153.8499999999999</v>
      </c>
    </row>
    <row r="321" spans="1:6" x14ac:dyDescent="0.25">
      <c r="A321" s="2">
        <v>0.5</v>
      </c>
      <c r="B321" s="2" t="s">
        <v>258</v>
      </c>
      <c r="C321" s="3" t="s">
        <v>260</v>
      </c>
      <c r="D321" s="2">
        <v>683.55</v>
      </c>
      <c r="E321" s="2" t="s">
        <v>258</v>
      </c>
      <c r="F321" s="2">
        <v>341.78</v>
      </c>
    </row>
    <row r="322" spans="1:6" x14ac:dyDescent="0.25">
      <c r="A322" s="2">
        <v>1.1000000000000001</v>
      </c>
      <c r="B322" s="2" t="s">
        <v>258</v>
      </c>
      <c r="C322" s="3" t="s">
        <v>261</v>
      </c>
      <c r="D322" s="2">
        <v>560.70000000000005</v>
      </c>
      <c r="E322" s="2" t="s">
        <v>258</v>
      </c>
      <c r="F322" s="2">
        <v>616.77</v>
      </c>
    </row>
    <row r="323" spans="1:6" x14ac:dyDescent="0.25">
      <c r="B323" s="2" t="s">
        <v>33</v>
      </c>
      <c r="C323" s="3" t="s">
        <v>34</v>
      </c>
      <c r="D323" s="2" t="s">
        <v>18</v>
      </c>
      <c r="E323" s="2" t="s">
        <v>33</v>
      </c>
      <c r="F323" s="2">
        <v>5</v>
      </c>
    </row>
    <row r="325" spans="1:6" x14ac:dyDescent="0.25">
      <c r="F325" s="2" t="s">
        <v>21</v>
      </c>
    </row>
    <row r="326" spans="1:6" x14ac:dyDescent="0.25">
      <c r="C326" s="3" t="s">
        <v>309</v>
      </c>
      <c r="F326" s="2">
        <v>2652.26</v>
      </c>
    </row>
    <row r="327" spans="1:6" x14ac:dyDescent="0.25">
      <c r="F327" s="2" t="s">
        <v>21</v>
      </c>
    </row>
    <row r="328" spans="1:6" x14ac:dyDescent="0.25">
      <c r="C328" s="3" t="s">
        <v>310</v>
      </c>
      <c r="F328" s="2">
        <v>265.23</v>
      </c>
    </row>
    <row r="330" spans="1:6" ht="31.5" x14ac:dyDescent="0.25">
      <c r="A330" s="2" t="s">
        <v>339</v>
      </c>
      <c r="B330" s="2" t="s">
        <v>27</v>
      </c>
      <c r="C330" s="3" t="s">
        <v>340</v>
      </c>
    </row>
    <row r="331" spans="1:6" x14ac:dyDescent="0.25">
      <c r="C331" s="3" t="s">
        <v>21</v>
      </c>
    </row>
    <row r="332" spans="1:6" x14ac:dyDescent="0.25">
      <c r="A332" s="2">
        <v>0.1</v>
      </c>
      <c r="B332" s="2" t="s">
        <v>31</v>
      </c>
      <c r="C332" s="3" t="s">
        <v>37</v>
      </c>
      <c r="D332" s="2">
        <v>4545.22</v>
      </c>
      <c r="E332" s="2" t="s">
        <v>31</v>
      </c>
      <c r="F332" s="2">
        <v>454.52</v>
      </c>
    </row>
    <row r="333" spans="1:6" x14ac:dyDescent="0.25">
      <c r="A333" s="2">
        <v>1.1000000000000001</v>
      </c>
      <c r="B333" s="2" t="s">
        <v>258</v>
      </c>
      <c r="C333" s="3" t="s">
        <v>300</v>
      </c>
      <c r="D333" s="2">
        <v>1048.95</v>
      </c>
      <c r="E333" s="2" t="s">
        <v>258</v>
      </c>
      <c r="F333" s="2">
        <v>1153.8499999999999</v>
      </c>
    </row>
    <row r="334" spans="1:6" x14ac:dyDescent="0.25">
      <c r="A334" s="2">
        <v>1.1000000000000001</v>
      </c>
      <c r="B334" s="2" t="s">
        <v>258</v>
      </c>
      <c r="C334" s="3" t="s">
        <v>260</v>
      </c>
      <c r="D334" s="2">
        <v>683.55</v>
      </c>
      <c r="E334" s="2" t="s">
        <v>258</v>
      </c>
      <c r="F334" s="2">
        <v>751.91</v>
      </c>
    </row>
    <row r="335" spans="1:6" x14ac:dyDescent="0.25">
      <c r="A335" s="2">
        <v>1.1000000000000001</v>
      </c>
      <c r="B335" s="2" t="s">
        <v>258</v>
      </c>
      <c r="C335" s="3" t="s">
        <v>261</v>
      </c>
      <c r="D335" s="2">
        <v>560.70000000000005</v>
      </c>
      <c r="E335" s="2" t="s">
        <v>258</v>
      </c>
      <c r="F335" s="2">
        <v>616.77</v>
      </c>
    </row>
    <row r="336" spans="1:6" x14ac:dyDescent="0.25">
      <c r="B336" s="2" t="s">
        <v>33</v>
      </c>
      <c r="C336" s="3" t="s">
        <v>34</v>
      </c>
      <c r="D336" s="2" t="s">
        <v>18</v>
      </c>
      <c r="E336" s="2" t="s">
        <v>33</v>
      </c>
      <c r="F336" s="2">
        <v>5</v>
      </c>
    </row>
    <row r="337" spans="1:6" x14ac:dyDescent="0.25">
      <c r="F337" s="2" t="s">
        <v>21</v>
      </c>
    </row>
    <row r="338" spans="1:6" x14ac:dyDescent="0.25">
      <c r="C338" s="3" t="s">
        <v>309</v>
      </c>
      <c r="F338" s="2">
        <v>2982.05</v>
      </c>
    </row>
    <row r="339" spans="1:6" x14ac:dyDescent="0.25">
      <c r="F339" s="2" t="s">
        <v>21</v>
      </c>
    </row>
    <row r="340" spans="1:6" x14ac:dyDescent="0.25">
      <c r="C340" s="3" t="s">
        <v>310</v>
      </c>
      <c r="F340" s="2">
        <v>298.20999999999998</v>
      </c>
    </row>
    <row r="342" spans="1:6" ht="31.5" x14ac:dyDescent="0.25">
      <c r="A342" s="2" t="s">
        <v>341</v>
      </c>
      <c r="B342" s="2" t="s">
        <v>27</v>
      </c>
      <c r="C342" s="3" t="s">
        <v>342</v>
      </c>
    </row>
    <row r="343" spans="1:6" x14ac:dyDescent="0.25">
      <c r="C343" s="3" t="s">
        <v>343</v>
      </c>
    </row>
    <row r="344" spans="1:6" x14ac:dyDescent="0.25">
      <c r="C344" s="3" t="s">
        <v>344</v>
      </c>
    </row>
    <row r="345" spans="1:6" x14ac:dyDescent="0.25">
      <c r="C345" s="3" t="s">
        <v>345</v>
      </c>
    </row>
    <row r="346" spans="1:6" x14ac:dyDescent="0.25">
      <c r="A346" s="2" t="s">
        <v>18</v>
      </c>
    </row>
    <row r="347" spans="1:6" x14ac:dyDescent="0.25">
      <c r="B347" s="2" t="s">
        <v>352</v>
      </c>
      <c r="C347" s="3" t="s">
        <v>353</v>
      </c>
    </row>
    <row r="348" spans="1:6" x14ac:dyDescent="0.25">
      <c r="B348" s="2" t="s">
        <v>21</v>
      </c>
      <c r="C348" s="3" t="s">
        <v>21</v>
      </c>
    </row>
    <row r="349" spans="1:6" x14ac:dyDescent="0.25">
      <c r="A349" s="2">
        <v>7.0000000000000001E-3</v>
      </c>
      <c r="B349" s="2" t="s">
        <v>56</v>
      </c>
      <c r="C349" s="3" t="s">
        <v>346</v>
      </c>
      <c r="D349" s="2">
        <v>3385.54</v>
      </c>
      <c r="E349" s="2" t="s">
        <v>56</v>
      </c>
      <c r="F349" s="2">
        <v>23.7</v>
      </c>
    </row>
    <row r="350" spans="1:6" x14ac:dyDescent="0.25">
      <c r="A350" s="2">
        <v>0.2</v>
      </c>
      <c r="B350" s="2" t="s">
        <v>347</v>
      </c>
      <c r="C350" s="3" t="s">
        <v>348</v>
      </c>
      <c r="D350" s="2">
        <v>1048.95</v>
      </c>
      <c r="E350" s="2" t="s">
        <v>347</v>
      </c>
      <c r="F350" s="2">
        <v>209.79</v>
      </c>
    </row>
    <row r="351" spans="1:6" x14ac:dyDescent="0.25">
      <c r="A351" s="2">
        <v>0.2</v>
      </c>
      <c r="B351" s="2" t="s">
        <v>347</v>
      </c>
      <c r="C351" s="3" t="s">
        <v>349</v>
      </c>
      <c r="D351" s="2">
        <v>683.55</v>
      </c>
      <c r="E351" s="2" t="s">
        <v>347</v>
      </c>
      <c r="F351" s="2">
        <v>136.71</v>
      </c>
    </row>
    <row r="352" spans="1:6" x14ac:dyDescent="0.25">
      <c r="C352" s="3" t="s">
        <v>350</v>
      </c>
      <c r="F352" s="2">
        <v>0</v>
      </c>
    </row>
    <row r="353" spans="1:6" x14ac:dyDescent="0.25">
      <c r="F353" s="2" t="s">
        <v>21</v>
      </c>
    </row>
    <row r="354" spans="1:6" x14ac:dyDescent="0.25">
      <c r="C354" s="3" t="s">
        <v>351</v>
      </c>
      <c r="F354" s="2">
        <v>370.2</v>
      </c>
    </row>
    <row r="356" spans="1:6" x14ac:dyDescent="0.25">
      <c r="A356" s="2">
        <v>37.1</v>
      </c>
      <c r="B356" s="2" t="s">
        <v>27</v>
      </c>
      <c r="C356" s="3" t="s">
        <v>354</v>
      </c>
    </row>
    <row r="357" spans="1:6" x14ac:dyDescent="0.25">
      <c r="C357" s="3" t="s">
        <v>21</v>
      </c>
    </row>
    <row r="358" spans="1:6" x14ac:dyDescent="0.25">
      <c r="A358" s="2">
        <v>0.09</v>
      </c>
      <c r="B358" s="2" t="s">
        <v>31</v>
      </c>
      <c r="C358" s="3" t="s">
        <v>355</v>
      </c>
      <c r="D358" s="2">
        <v>1348</v>
      </c>
      <c r="E358" s="2" t="s">
        <v>31</v>
      </c>
      <c r="F358" s="2">
        <v>121.32</v>
      </c>
    </row>
    <row r="359" spans="1:6" x14ac:dyDescent="0.25">
      <c r="A359" s="2">
        <v>2.2000000000000002</v>
      </c>
      <c r="B359" s="2" t="s">
        <v>258</v>
      </c>
      <c r="C359" s="3" t="s">
        <v>259</v>
      </c>
      <c r="D359" s="2">
        <v>978.6</v>
      </c>
      <c r="E359" s="2" t="s">
        <v>258</v>
      </c>
      <c r="F359" s="2">
        <v>2152.92</v>
      </c>
    </row>
    <row r="360" spans="1:6" x14ac:dyDescent="0.25">
      <c r="A360" s="2">
        <v>0.5</v>
      </c>
      <c r="B360" s="2" t="s">
        <v>258</v>
      </c>
      <c r="C360" s="3" t="s">
        <v>260</v>
      </c>
      <c r="D360" s="2">
        <v>683.55</v>
      </c>
      <c r="E360" s="2" t="s">
        <v>258</v>
      </c>
      <c r="F360" s="2">
        <v>341.78</v>
      </c>
    </row>
    <row r="361" spans="1:6" x14ac:dyDescent="0.25">
      <c r="A361" s="2">
        <v>3.8</v>
      </c>
      <c r="B361" s="2" t="s">
        <v>258</v>
      </c>
      <c r="C361" s="3" t="s">
        <v>261</v>
      </c>
      <c r="D361" s="2">
        <v>560.70000000000005</v>
      </c>
      <c r="E361" s="2" t="s">
        <v>258</v>
      </c>
      <c r="F361" s="2">
        <v>2130.66</v>
      </c>
    </row>
    <row r="362" spans="1:6" ht="31.5" x14ac:dyDescent="0.25">
      <c r="B362" s="2" t="s">
        <v>33</v>
      </c>
      <c r="C362" s="3" t="s">
        <v>356</v>
      </c>
      <c r="D362" s="2" t="s">
        <v>18</v>
      </c>
      <c r="E362" s="2" t="s">
        <v>33</v>
      </c>
      <c r="F362" s="2">
        <v>1.5</v>
      </c>
    </row>
    <row r="363" spans="1:6" x14ac:dyDescent="0.25">
      <c r="F363" s="2" t="s">
        <v>21</v>
      </c>
    </row>
    <row r="364" spans="1:6" x14ac:dyDescent="0.25">
      <c r="C364" s="3" t="s">
        <v>357</v>
      </c>
      <c r="F364" s="2">
        <v>4748.18</v>
      </c>
    </row>
    <row r="365" spans="1:6" x14ac:dyDescent="0.25">
      <c r="F365" s="2" t="s">
        <v>21</v>
      </c>
    </row>
    <row r="366" spans="1:6" x14ac:dyDescent="0.25">
      <c r="C366" s="3" t="s">
        <v>310</v>
      </c>
      <c r="F366" s="2">
        <v>47.48</v>
      </c>
    </row>
    <row r="368" spans="1:6" ht="31.5" x14ac:dyDescent="0.25">
      <c r="A368" s="2">
        <v>52</v>
      </c>
      <c r="B368" s="2" t="s">
        <v>27</v>
      </c>
      <c r="C368" s="3" t="s">
        <v>358</v>
      </c>
    </row>
    <row r="369" spans="1:6" ht="31.5" x14ac:dyDescent="0.25">
      <c r="C369" s="3" t="s">
        <v>359</v>
      </c>
    </row>
    <row r="370" spans="1:6" ht="31.5" x14ac:dyDescent="0.25">
      <c r="C370" s="3" t="s">
        <v>360</v>
      </c>
    </row>
    <row r="371" spans="1:6" ht="31.5" x14ac:dyDescent="0.25">
      <c r="C371" s="3" t="s">
        <v>361</v>
      </c>
    </row>
    <row r="372" spans="1:6" ht="31.5" x14ac:dyDescent="0.25">
      <c r="C372" s="3" t="s">
        <v>362</v>
      </c>
    </row>
    <row r="373" spans="1:6" ht="31.5" x14ac:dyDescent="0.25">
      <c r="C373" s="3" t="s">
        <v>363</v>
      </c>
    </row>
    <row r="374" spans="1:6" ht="31.5" x14ac:dyDescent="0.25">
      <c r="C374" s="3" t="s">
        <v>364</v>
      </c>
    </row>
    <row r="375" spans="1:6" ht="31.5" x14ac:dyDescent="0.25">
      <c r="C375" s="3" t="s">
        <v>365</v>
      </c>
    </row>
    <row r="376" spans="1:6" x14ac:dyDescent="0.25">
      <c r="C376" s="3" t="s">
        <v>263</v>
      </c>
      <c r="D376" s="2" t="s">
        <v>263</v>
      </c>
    </row>
    <row r="377" spans="1:6" ht="31.5" x14ac:dyDescent="0.25">
      <c r="B377" s="2" t="s">
        <v>27</v>
      </c>
      <c r="C377" s="3" t="s">
        <v>366</v>
      </c>
    </row>
    <row r="378" spans="1:6" ht="31.5" x14ac:dyDescent="0.25">
      <c r="C378" s="3" t="s">
        <v>367</v>
      </c>
    </row>
    <row r="379" spans="1:6" x14ac:dyDescent="0.25">
      <c r="B379" s="2" t="s">
        <v>368</v>
      </c>
      <c r="C379" s="3" t="s">
        <v>369</v>
      </c>
    </row>
    <row r="380" spans="1:6" x14ac:dyDescent="0.25">
      <c r="C380" s="3" t="s">
        <v>21</v>
      </c>
    </row>
    <row r="381" spans="1:6" x14ac:dyDescent="0.25">
      <c r="A381" s="2">
        <v>1</v>
      </c>
      <c r="B381" s="2" t="s">
        <v>52</v>
      </c>
      <c r="C381" s="3" t="s">
        <v>370</v>
      </c>
      <c r="D381" s="2">
        <v>26</v>
      </c>
      <c r="E381" s="2" t="s">
        <v>52</v>
      </c>
      <c r="F381" s="2">
        <v>26</v>
      </c>
    </row>
    <row r="382" spans="1:6" x14ac:dyDescent="0.25">
      <c r="A382" s="2">
        <v>1</v>
      </c>
      <c r="B382" s="2" t="s">
        <v>33</v>
      </c>
      <c r="C382" s="3" t="s">
        <v>371</v>
      </c>
      <c r="D382" s="2">
        <v>18.2</v>
      </c>
      <c r="E382" s="2" t="s">
        <v>33</v>
      </c>
      <c r="F382" s="2">
        <v>18.2</v>
      </c>
    </row>
    <row r="383" spans="1:6" x14ac:dyDescent="0.25">
      <c r="A383" s="2">
        <v>1</v>
      </c>
      <c r="B383" s="2" t="s">
        <v>52</v>
      </c>
      <c r="C383" s="3" t="s">
        <v>372</v>
      </c>
      <c r="D383" s="2">
        <v>194.14</v>
      </c>
      <c r="E383" s="2" t="s">
        <v>52</v>
      </c>
      <c r="F383" s="2">
        <v>194.14</v>
      </c>
    </row>
    <row r="384" spans="1:6" x14ac:dyDescent="0.25">
      <c r="D384" s="2" t="s">
        <v>18</v>
      </c>
      <c r="F384" s="2" t="s">
        <v>21</v>
      </c>
    </row>
    <row r="385" spans="1:6" x14ac:dyDescent="0.25">
      <c r="C385" s="3" t="s">
        <v>373</v>
      </c>
      <c r="F385" s="2">
        <v>238.34</v>
      </c>
    </row>
    <row r="386" spans="1:6" x14ac:dyDescent="0.25">
      <c r="C386" s="3" t="s">
        <v>18</v>
      </c>
      <c r="D386" s="2" t="s">
        <v>18</v>
      </c>
      <c r="F386" s="2" t="s">
        <v>263</v>
      </c>
    </row>
    <row r="387" spans="1:6" x14ac:dyDescent="0.25">
      <c r="B387" s="2" t="s">
        <v>352</v>
      </c>
      <c r="C387" s="3" t="s">
        <v>374</v>
      </c>
    </row>
    <row r="388" spans="1:6" x14ac:dyDescent="0.25">
      <c r="C388" s="3" t="s">
        <v>21</v>
      </c>
    </row>
    <row r="389" spans="1:6" x14ac:dyDescent="0.25">
      <c r="A389" s="2">
        <v>1</v>
      </c>
      <c r="B389" s="2" t="s">
        <v>52</v>
      </c>
      <c r="C389" s="3" t="s">
        <v>375</v>
      </c>
      <c r="D389" s="2">
        <v>35</v>
      </c>
      <c r="E389" s="2" t="s">
        <v>52</v>
      </c>
      <c r="F389" s="2">
        <v>35</v>
      </c>
    </row>
    <row r="390" spans="1:6" x14ac:dyDescent="0.25">
      <c r="A390" s="2">
        <v>1</v>
      </c>
      <c r="B390" s="2" t="s">
        <v>33</v>
      </c>
      <c r="C390" s="3" t="s">
        <v>376</v>
      </c>
      <c r="D390" s="2">
        <v>14</v>
      </c>
      <c r="E390" s="2" t="s">
        <v>33</v>
      </c>
      <c r="F390" s="2">
        <v>14</v>
      </c>
    </row>
    <row r="391" spans="1:6" x14ac:dyDescent="0.25">
      <c r="A391" s="2">
        <v>1</v>
      </c>
      <c r="B391" s="2" t="s">
        <v>52</v>
      </c>
      <c r="C391" s="3" t="s">
        <v>372</v>
      </c>
      <c r="D391" s="2">
        <v>194.11</v>
      </c>
      <c r="E391" s="2" t="s">
        <v>52</v>
      </c>
      <c r="F391" s="2">
        <v>194.11</v>
      </c>
    </row>
    <row r="392" spans="1:6" x14ac:dyDescent="0.25">
      <c r="D392" s="2" t="s">
        <v>18</v>
      </c>
      <c r="F392" s="2" t="s">
        <v>21</v>
      </c>
    </row>
    <row r="393" spans="1:6" x14ac:dyDescent="0.25">
      <c r="C393" s="3" t="s">
        <v>373</v>
      </c>
      <c r="F393" s="2">
        <v>243.11</v>
      </c>
    </row>
    <row r="394" spans="1:6" x14ac:dyDescent="0.25">
      <c r="D394" s="2" t="s">
        <v>18</v>
      </c>
      <c r="F394" s="2" t="s">
        <v>263</v>
      </c>
    </row>
    <row r="395" spans="1:6" x14ac:dyDescent="0.25">
      <c r="B395" s="2" t="s">
        <v>286</v>
      </c>
      <c r="C395" s="3" t="s">
        <v>377</v>
      </c>
    </row>
    <row r="396" spans="1:6" x14ac:dyDescent="0.25">
      <c r="C396" s="3" t="s">
        <v>21</v>
      </c>
    </row>
    <row r="397" spans="1:6" x14ac:dyDescent="0.25">
      <c r="A397" s="2">
        <v>1</v>
      </c>
      <c r="B397" s="2" t="s">
        <v>52</v>
      </c>
      <c r="C397" s="3" t="s">
        <v>378</v>
      </c>
      <c r="D397" s="2">
        <v>52</v>
      </c>
      <c r="E397" s="2" t="s">
        <v>52</v>
      </c>
      <c r="F397" s="2">
        <v>52</v>
      </c>
    </row>
    <row r="398" spans="1:6" x14ac:dyDescent="0.25">
      <c r="A398" s="2">
        <v>1</v>
      </c>
      <c r="B398" s="2" t="s">
        <v>33</v>
      </c>
      <c r="C398" s="3" t="s">
        <v>379</v>
      </c>
      <c r="D398" s="2">
        <v>10.4</v>
      </c>
      <c r="E398" s="2" t="s">
        <v>33</v>
      </c>
      <c r="F398" s="2">
        <v>10.4</v>
      </c>
    </row>
    <row r="399" spans="1:6" x14ac:dyDescent="0.25">
      <c r="A399" s="2">
        <v>1</v>
      </c>
      <c r="B399" s="2" t="s">
        <v>52</v>
      </c>
      <c r="C399" s="3" t="s">
        <v>372</v>
      </c>
      <c r="D399" s="2">
        <v>198.17</v>
      </c>
      <c r="E399" s="2" t="s">
        <v>52</v>
      </c>
      <c r="F399" s="2">
        <v>198.17</v>
      </c>
    </row>
    <row r="400" spans="1:6" x14ac:dyDescent="0.25">
      <c r="D400" s="2" t="s">
        <v>18</v>
      </c>
      <c r="F400" s="2" t="s">
        <v>21</v>
      </c>
    </row>
    <row r="401" spans="1:6" x14ac:dyDescent="0.25">
      <c r="C401" s="3" t="s">
        <v>373</v>
      </c>
      <c r="F401" s="2">
        <v>260.57</v>
      </c>
    </row>
    <row r="403" spans="1:6" ht="31.5" x14ac:dyDescent="0.25">
      <c r="C403" s="3" t="s">
        <v>380</v>
      </c>
    </row>
    <row r="404" spans="1:6" x14ac:dyDescent="0.25">
      <c r="C404" s="3" t="s">
        <v>381</v>
      </c>
    </row>
    <row r="405" spans="1:6" x14ac:dyDescent="0.25">
      <c r="C405" s="3" t="s">
        <v>21</v>
      </c>
    </row>
    <row r="406" spans="1:6" x14ac:dyDescent="0.25">
      <c r="B406" s="2" t="s">
        <v>382</v>
      </c>
      <c r="C406" s="3" t="s">
        <v>381</v>
      </c>
      <c r="F406" s="2" t="s">
        <v>383</v>
      </c>
    </row>
    <row r="407" spans="1:6" x14ac:dyDescent="0.25">
      <c r="C407" s="3" t="s">
        <v>21</v>
      </c>
      <c r="F407" s="2" t="s">
        <v>263</v>
      </c>
    </row>
    <row r="408" spans="1:6" x14ac:dyDescent="0.25">
      <c r="A408" s="2">
        <v>30</v>
      </c>
      <c r="B408" s="2" t="s">
        <v>384</v>
      </c>
      <c r="C408" s="3" t="s">
        <v>385</v>
      </c>
      <c r="D408" s="2">
        <v>11.2</v>
      </c>
      <c r="E408" s="2" t="s">
        <v>384</v>
      </c>
      <c r="F408" s="2">
        <v>336</v>
      </c>
    </row>
    <row r="409" spans="1:6" x14ac:dyDescent="0.25">
      <c r="A409" s="2" t="s">
        <v>18</v>
      </c>
      <c r="C409" s="3" t="s">
        <v>386</v>
      </c>
      <c r="D409" s="2" t="s">
        <v>18</v>
      </c>
      <c r="F409" s="2" t="s">
        <v>18</v>
      </c>
    </row>
    <row r="410" spans="1:6" x14ac:dyDescent="0.25">
      <c r="A410" s="2">
        <v>8</v>
      </c>
      <c r="B410" s="2" t="s">
        <v>258</v>
      </c>
      <c r="C410" s="3" t="s">
        <v>387</v>
      </c>
      <c r="D410" s="2">
        <v>9.35</v>
      </c>
      <c r="E410" s="2" t="s">
        <v>258</v>
      </c>
      <c r="F410" s="2">
        <v>74.8</v>
      </c>
    </row>
    <row r="411" spans="1:6" x14ac:dyDescent="0.25">
      <c r="A411" s="2">
        <v>8</v>
      </c>
      <c r="B411" s="2" t="s">
        <v>258</v>
      </c>
      <c r="C411" s="3" t="s">
        <v>388</v>
      </c>
      <c r="D411" s="2">
        <v>13.35</v>
      </c>
      <c r="E411" s="2" t="s">
        <v>258</v>
      </c>
      <c r="F411" s="2">
        <v>106.8</v>
      </c>
    </row>
    <row r="412" spans="1:6" x14ac:dyDescent="0.25">
      <c r="A412" s="2">
        <v>3</v>
      </c>
      <c r="B412" s="2" t="s">
        <v>258</v>
      </c>
      <c r="C412" s="3" t="s">
        <v>389</v>
      </c>
      <c r="D412" s="2">
        <v>774.9</v>
      </c>
      <c r="E412" s="2" t="s">
        <v>258</v>
      </c>
      <c r="F412" s="2">
        <v>2324.6999999999998</v>
      </c>
    </row>
    <row r="413" spans="1:6" x14ac:dyDescent="0.25">
      <c r="A413" s="2">
        <v>1</v>
      </c>
      <c r="B413" s="2" t="s">
        <v>258</v>
      </c>
      <c r="C413" s="3" t="s">
        <v>390</v>
      </c>
      <c r="D413" s="2">
        <v>1048.95</v>
      </c>
      <c r="E413" s="2" t="s">
        <v>258</v>
      </c>
      <c r="F413" s="2">
        <v>1048.95</v>
      </c>
    </row>
    <row r="414" spans="1:6" x14ac:dyDescent="0.25">
      <c r="A414" s="2">
        <v>2</v>
      </c>
      <c r="B414" s="2" t="s">
        <v>258</v>
      </c>
      <c r="C414" s="3" t="s">
        <v>260</v>
      </c>
      <c r="D414" s="2">
        <v>683.55</v>
      </c>
      <c r="E414" s="2" t="s">
        <v>258</v>
      </c>
      <c r="F414" s="2">
        <v>1367.1</v>
      </c>
    </row>
    <row r="415" spans="1:6" x14ac:dyDescent="0.25">
      <c r="A415" s="2">
        <v>1</v>
      </c>
      <c r="B415" s="2" t="s">
        <v>258</v>
      </c>
      <c r="C415" s="3" t="s">
        <v>261</v>
      </c>
      <c r="D415" s="2">
        <v>560.70000000000005</v>
      </c>
      <c r="E415" s="2" t="s">
        <v>258</v>
      </c>
      <c r="F415" s="2">
        <v>560.70000000000005</v>
      </c>
    </row>
    <row r="416" spans="1:6" x14ac:dyDescent="0.25">
      <c r="A416" s="2">
        <v>1</v>
      </c>
      <c r="B416" s="2" t="s">
        <v>258</v>
      </c>
      <c r="C416" s="3" t="s">
        <v>391</v>
      </c>
      <c r="D416" s="2">
        <v>5</v>
      </c>
      <c r="E416" s="2" t="s">
        <v>53</v>
      </c>
      <c r="F416" s="2">
        <v>5</v>
      </c>
    </row>
    <row r="417" spans="1:6" x14ac:dyDescent="0.25">
      <c r="C417" s="3" t="s">
        <v>392</v>
      </c>
      <c r="D417" s="2" t="s">
        <v>18</v>
      </c>
      <c r="F417" s="2" t="s">
        <v>18</v>
      </c>
    </row>
    <row r="418" spans="1:6" x14ac:dyDescent="0.25">
      <c r="B418" s="2" t="s">
        <v>33</v>
      </c>
      <c r="C418" s="3" t="s">
        <v>34</v>
      </c>
      <c r="E418" s="2" t="s">
        <v>33</v>
      </c>
      <c r="F418" s="2">
        <v>0</v>
      </c>
    </row>
    <row r="419" spans="1:6" x14ac:dyDescent="0.25">
      <c r="F419" s="2" t="s">
        <v>21</v>
      </c>
    </row>
    <row r="420" spans="1:6" x14ac:dyDescent="0.25">
      <c r="C420" s="3" t="s">
        <v>393</v>
      </c>
      <c r="F420" s="2">
        <v>5824.05</v>
      </c>
    </row>
    <row r="421" spans="1:6" x14ac:dyDescent="0.25">
      <c r="F421" s="2" t="s">
        <v>21</v>
      </c>
    </row>
    <row r="422" spans="1:6" x14ac:dyDescent="0.25">
      <c r="C422" s="3" t="s">
        <v>394</v>
      </c>
      <c r="F422" s="2">
        <v>194.14</v>
      </c>
    </row>
    <row r="423" spans="1:6" x14ac:dyDescent="0.25">
      <c r="F423" s="2" t="s">
        <v>21</v>
      </c>
    </row>
    <row r="424" spans="1:6" x14ac:dyDescent="0.25">
      <c r="B424" s="2" t="s">
        <v>352</v>
      </c>
      <c r="C424" s="3" t="s">
        <v>381</v>
      </c>
      <c r="F424" s="2" t="s">
        <v>395</v>
      </c>
    </row>
    <row r="425" spans="1:6" x14ac:dyDescent="0.25">
      <c r="C425" s="3" t="s">
        <v>21</v>
      </c>
      <c r="F425" s="2" t="s">
        <v>263</v>
      </c>
    </row>
    <row r="426" spans="1:6" x14ac:dyDescent="0.25">
      <c r="A426" s="2">
        <v>30</v>
      </c>
      <c r="B426" s="2" t="s">
        <v>384</v>
      </c>
      <c r="C426" s="3" t="s">
        <v>385</v>
      </c>
      <c r="D426" s="2">
        <v>11.2</v>
      </c>
      <c r="E426" s="2" t="s">
        <v>384</v>
      </c>
      <c r="F426" s="2">
        <v>336</v>
      </c>
    </row>
    <row r="427" spans="1:6" x14ac:dyDescent="0.25">
      <c r="A427" s="2" t="s">
        <v>18</v>
      </c>
      <c r="C427" s="3" t="s">
        <v>386</v>
      </c>
      <c r="D427" s="2" t="s">
        <v>18</v>
      </c>
      <c r="F427" s="2" t="s">
        <v>18</v>
      </c>
    </row>
    <row r="428" spans="1:6" x14ac:dyDescent="0.25">
      <c r="A428" s="2">
        <v>8</v>
      </c>
      <c r="B428" s="2" t="s">
        <v>258</v>
      </c>
      <c r="C428" s="3" t="s">
        <v>387</v>
      </c>
      <c r="D428" s="2">
        <v>9.35</v>
      </c>
      <c r="E428" s="2" t="s">
        <v>258</v>
      </c>
      <c r="F428" s="2">
        <v>74.8</v>
      </c>
    </row>
    <row r="429" spans="1:6" x14ac:dyDescent="0.25">
      <c r="A429" s="2">
        <v>8</v>
      </c>
      <c r="B429" s="2" t="s">
        <v>258</v>
      </c>
      <c r="C429" s="3" t="s">
        <v>388</v>
      </c>
      <c r="D429" s="2">
        <v>13.5</v>
      </c>
      <c r="E429" s="2" t="s">
        <v>258</v>
      </c>
      <c r="F429" s="2">
        <v>108</v>
      </c>
    </row>
    <row r="430" spans="1:6" x14ac:dyDescent="0.25">
      <c r="A430" s="2">
        <v>3</v>
      </c>
      <c r="B430" s="2" t="s">
        <v>258</v>
      </c>
      <c r="C430" s="3" t="s">
        <v>389</v>
      </c>
      <c r="D430" s="2">
        <v>774.9</v>
      </c>
      <c r="E430" s="2" t="s">
        <v>258</v>
      </c>
      <c r="F430" s="2">
        <v>2324.6999999999998</v>
      </c>
    </row>
    <row r="431" spans="1:6" x14ac:dyDescent="0.25">
      <c r="A431" s="2">
        <v>1</v>
      </c>
      <c r="B431" s="2" t="s">
        <v>258</v>
      </c>
      <c r="C431" s="3" t="s">
        <v>390</v>
      </c>
      <c r="D431" s="2">
        <v>1048.95</v>
      </c>
      <c r="E431" s="2" t="s">
        <v>258</v>
      </c>
      <c r="F431" s="2">
        <v>1048.95</v>
      </c>
    </row>
    <row r="432" spans="1:6" x14ac:dyDescent="0.25">
      <c r="A432" s="2">
        <v>2</v>
      </c>
      <c r="B432" s="2" t="s">
        <v>258</v>
      </c>
      <c r="C432" s="3" t="s">
        <v>260</v>
      </c>
      <c r="D432" s="2">
        <v>683.55</v>
      </c>
      <c r="E432" s="2" t="s">
        <v>258</v>
      </c>
      <c r="F432" s="2">
        <v>1367.1</v>
      </c>
    </row>
    <row r="433" spans="1:6" x14ac:dyDescent="0.25">
      <c r="A433" s="2">
        <v>1</v>
      </c>
      <c r="B433" s="2" t="s">
        <v>258</v>
      </c>
      <c r="C433" s="3" t="s">
        <v>261</v>
      </c>
      <c r="D433" s="2">
        <v>560.70000000000005</v>
      </c>
      <c r="E433" s="2" t="s">
        <v>258</v>
      </c>
      <c r="F433" s="2">
        <v>560.70000000000005</v>
      </c>
    </row>
    <row r="434" spans="1:6" x14ac:dyDescent="0.25">
      <c r="A434" s="2">
        <v>1</v>
      </c>
      <c r="B434" s="2" t="s">
        <v>258</v>
      </c>
      <c r="C434" s="3" t="s">
        <v>391</v>
      </c>
      <c r="D434" s="2">
        <v>3</v>
      </c>
      <c r="E434" s="2" t="s">
        <v>258</v>
      </c>
      <c r="F434" s="2">
        <v>3</v>
      </c>
    </row>
    <row r="435" spans="1:6" x14ac:dyDescent="0.25">
      <c r="C435" s="3" t="s">
        <v>392</v>
      </c>
      <c r="D435" s="2" t="s">
        <v>18</v>
      </c>
      <c r="F435" s="2" t="s">
        <v>18</v>
      </c>
    </row>
    <row r="436" spans="1:6" x14ac:dyDescent="0.25">
      <c r="B436" s="2" t="s">
        <v>33</v>
      </c>
      <c r="C436" s="3" t="s">
        <v>34</v>
      </c>
      <c r="E436" s="2" t="s">
        <v>33</v>
      </c>
      <c r="F436" s="2">
        <v>0</v>
      </c>
    </row>
    <row r="437" spans="1:6" x14ac:dyDescent="0.25">
      <c r="F437" s="2" t="s">
        <v>21</v>
      </c>
    </row>
    <row r="438" spans="1:6" x14ac:dyDescent="0.25">
      <c r="C438" s="3" t="s">
        <v>393</v>
      </c>
      <c r="F438" s="2">
        <v>5823.25</v>
      </c>
    </row>
    <row r="439" spans="1:6" x14ac:dyDescent="0.25">
      <c r="F439" s="2" t="s">
        <v>21</v>
      </c>
    </row>
    <row r="440" spans="1:6" x14ac:dyDescent="0.25">
      <c r="C440" s="3" t="s">
        <v>394</v>
      </c>
      <c r="F440" s="2">
        <v>194.11</v>
      </c>
    </row>
    <row r="441" spans="1:6" x14ac:dyDescent="0.25">
      <c r="F441" s="2" t="s">
        <v>21</v>
      </c>
    </row>
    <row r="442" spans="1:6" x14ac:dyDescent="0.25">
      <c r="B442" s="2" t="s">
        <v>286</v>
      </c>
      <c r="C442" s="3" t="s">
        <v>381</v>
      </c>
      <c r="F442" s="2" t="s">
        <v>396</v>
      </c>
    </row>
    <row r="443" spans="1:6" x14ac:dyDescent="0.25">
      <c r="C443" s="3" t="s">
        <v>21</v>
      </c>
      <c r="F443" s="2" t="s">
        <v>263</v>
      </c>
    </row>
    <row r="444" spans="1:6" x14ac:dyDescent="0.25">
      <c r="A444" s="2">
        <v>30</v>
      </c>
      <c r="B444" s="2" t="s">
        <v>384</v>
      </c>
      <c r="C444" s="3" t="s">
        <v>385</v>
      </c>
      <c r="D444" s="2">
        <v>11.2</v>
      </c>
      <c r="E444" s="2" t="s">
        <v>384</v>
      </c>
      <c r="F444" s="2">
        <v>336</v>
      </c>
    </row>
    <row r="445" spans="1:6" x14ac:dyDescent="0.25">
      <c r="A445" s="2" t="s">
        <v>18</v>
      </c>
      <c r="C445" s="3" t="s">
        <v>386</v>
      </c>
      <c r="D445" s="2" t="s">
        <v>18</v>
      </c>
      <c r="F445" s="2" t="s">
        <v>18</v>
      </c>
    </row>
    <row r="446" spans="1:6" x14ac:dyDescent="0.25">
      <c r="A446" s="2">
        <v>8</v>
      </c>
      <c r="B446" s="2" t="s">
        <v>258</v>
      </c>
      <c r="C446" s="3" t="s">
        <v>387</v>
      </c>
      <c r="D446" s="2">
        <v>11.2</v>
      </c>
      <c r="E446" s="2" t="s">
        <v>258</v>
      </c>
      <c r="F446" s="2">
        <v>89.6</v>
      </c>
    </row>
    <row r="447" spans="1:6" x14ac:dyDescent="0.25">
      <c r="A447" s="2">
        <v>8</v>
      </c>
      <c r="B447" s="2" t="s">
        <v>258</v>
      </c>
      <c r="C447" s="3" t="s">
        <v>388</v>
      </c>
      <c r="D447" s="2">
        <v>26.6</v>
      </c>
      <c r="E447" s="2" t="s">
        <v>258</v>
      </c>
      <c r="F447" s="2">
        <v>212.8</v>
      </c>
    </row>
    <row r="448" spans="1:6" x14ac:dyDescent="0.25">
      <c r="A448" s="2">
        <v>3</v>
      </c>
      <c r="B448" s="2" t="s">
        <v>258</v>
      </c>
      <c r="C448" s="3" t="s">
        <v>389</v>
      </c>
      <c r="D448" s="2">
        <v>774.9</v>
      </c>
      <c r="E448" s="2" t="s">
        <v>258</v>
      </c>
      <c r="F448" s="2">
        <v>2324.6999999999998</v>
      </c>
    </row>
    <row r="449" spans="1:6" x14ac:dyDescent="0.25">
      <c r="A449" s="2">
        <v>1</v>
      </c>
      <c r="B449" s="2" t="s">
        <v>258</v>
      </c>
      <c r="C449" s="3" t="s">
        <v>390</v>
      </c>
      <c r="D449" s="2">
        <v>1048.95</v>
      </c>
      <c r="E449" s="2" t="s">
        <v>258</v>
      </c>
      <c r="F449" s="2">
        <v>1048.95</v>
      </c>
    </row>
    <row r="450" spans="1:6" x14ac:dyDescent="0.25">
      <c r="A450" s="2">
        <v>2</v>
      </c>
      <c r="B450" s="2" t="s">
        <v>258</v>
      </c>
      <c r="C450" s="3" t="s">
        <v>260</v>
      </c>
      <c r="D450" s="2">
        <v>683.55</v>
      </c>
      <c r="E450" s="2" t="s">
        <v>258</v>
      </c>
      <c r="F450" s="2">
        <v>1367.1</v>
      </c>
    </row>
    <row r="451" spans="1:6" x14ac:dyDescent="0.25">
      <c r="A451" s="2">
        <v>1</v>
      </c>
      <c r="B451" s="2" t="s">
        <v>258</v>
      </c>
      <c r="C451" s="3" t="s">
        <v>261</v>
      </c>
      <c r="D451" s="2">
        <v>560.70000000000005</v>
      </c>
      <c r="E451" s="2" t="s">
        <v>258</v>
      </c>
      <c r="F451" s="2">
        <v>560.70000000000005</v>
      </c>
    </row>
    <row r="452" spans="1:6" x14ac:dyDescent="0.25">
      <c r="A452" s="2">
        <v>1</v>
      </c>
      <c r="B452" s="2" t="s">
        <v>258</v>
      </c>
      <c r="C452" s="3" t="s">
        <v>391</v>
      </c>
      <c r="D452" s="2">
        <v>5.26</v>
      </c>
      <c r="E452" s="2" t="s">
        <v>258</v>
      </c>
      <c r="F452" s="2">
        <v>5.26</v>
      </c>
    </row>
    <row r="453" spans="1:6" x14ac:dyDescent="0.25">
      <c r="C453" s="3" t="s">
        <v>392</v>
      </c>
      <c r="D453" s="2" t="s">
        <v>18</v>
      </c>
      <c r="F453" s="2" t="s">
        <v>18</v>
      </c>
    </row>
    <row r="454" spans="1:6" x14ac:dyDescent="0.25">
      <c r="B454" s="2" t="s">
        <v>33</v>
      </c>
      <c r="C454" s="3" t="s">
        <v>34</v>
      </c>
      <c r="E454" s="2" t="s">
        <v>33</v>
      </c>
      <c r="F454" s="2">
        <v>0</v>
      </c>
    </row>
    <row r="455" spans="1:6" x14ac:dyDescent="0.25">
      <c r="F455" s="2" t="s">
        <v>21</v>
      </c>
    </row>
    <row r="456" spans="1:6" x14ac:dyDescent="0.25">
      <c r="C456" s="3" t="s">
        <v>393</v>
      </c>
      <c r="F456" s="2">
        <v>5945.11</v>
      </c>
    </row>
    <row r="457" spans="1:6" x14ac:dyDescent="0.25">
      <c r="F457" s="2" t="s">
        <v>21</v>
      </c>
    </row>
    <row r="458" spans="1:6" x14ac:dyDescent="0.25">
      <c r="C458" s="3" t="s">
        <v>394</v>
      </c>
      <c r="F458" s="2">
        <v>198.17</v>
      </c>
    </row>
    <row r="460" spans="1:6" x14ac:dyDescent="0.25">
      <c r="A460" s="2" t="s">
        <v>397</v>
      </c>
      <c r="B460" s="2" t="s">
        <v>27</v>
      </c>
      <c r="C460" s="3" t="s">
        <v>398</v>
      </c>
    </row>
    <row r="461" spans="1:6" x14ac:dyDescent="0.25">
      <c r="C461" s="3" t="s">
        <v>399</v>
      </c>
    </row>
    <row r="462" spans="1:6" x14ac:dyDescent="0.25">
      <c r="C462" s="3" t="s">
        <v>21</v>
      </c>
    </row>
    <row r="463" spans="1:6" ht="31.5" x14ac:dyDescent="0.25">
      <c r="A463" s="2">
        <v>1</v>
      </c>
      <c r="B463" s="2" t="s">
        <v>258</v>
      </c>
      <c r="C463" s="3" t="s">
        <v>400</v>
      </c>
      <c r="D463" s="2">
        <v>156</v>
      </c>
      <c r="E463" s="2" t="s">
        <v>258</v>
      </c>
      <c r="F463" s="2">
        <v>156</v>
      </c>
    </row>
    <row r="464" spans="1:6" ht="31.5" x14ac:dyDescent="0.25">
      <c r="B464" s="2" t="s">
        <v>33</v>
      </c>
      <c r="C464" s="3" t="s">
        <v>401</v>
      </c>
      <c r="E464" s="2" t="s">
        <v>33</v>
      </c>
      <c r="F464" s="2">
        <v>4</v>
      </c>
    </row>
    <row r="465" spans="1:6" x14ac:dyDescent="0.25">
      <c r="E465" s="2" t="s">
        <v>18</v>
      </c>
      <c r="F465" s="2" t="s">
        <v>21</v>
      </c>
    </row>
    <row r="466" spans="1:6" x14ac:dyDescent="0.25">
      <c r="C466" s="3" t="s">
        <v>402</v>
      </c>
      <c r="F466" s="2">
        <v>160</v>
      </c>
    </row>
    <row r="468" spans="1:6" ht="31.5" x14ac:dyDescent="0.25">
      <c r="B468" s="2" t="s">
        <v>403</v>
      </c>
      <c r="C468" s="3" t="s">
        <v>404</v>
      </c>
      <c r="D468" s="2">
        <v>886.03</v>
      </c>
    </row>
    <row r="470" spans="1:6" ht="31.5" x14ac:dyDescent="0.25">
      <c r="B470" s="2" t="s">
        <v>352</v>
      </c>
      <c r="C470" s="3" t="s">
        <v>405</v>
      </c>
      <c r="D470" s="2">
        <v>987.02</v>
      </c>
    </row>
    <row r="472" spans="1:6" ht="31.5" x14ac:dyDescent="0.25">
      <c r="B472" s="2" t="s">
        <v>368</v>
      </c>
      <c r="C472" s="3" t="s">
        <v>406</v>
      </c>
      <c r="D472" s="2">
        <v>1184.42</v>
      </c>
    </row>
    <row r="474" spans="1:6" ht="31.5" x14ac:dyDescent="0.25">
      <c r="A474" s="2">
        <v>29.5</v>
      </c>
      <c r="B474" s="2" t="s">
        <v>27</v>
      </c>
      <c r="C474" s="3" t="s">
        <v>407</v>
      </c>
    </row>
    <row r="475" spans="1:6" ht="31.5" x14ac:dyDescent="0.25">
      <c r="C475" s="3" t="s">
        <v>408</v>
      </c>
    </row>
    <row r="476" spans="1:6" x14ac:dyDescent="0.25">
      <c r="C476" s="3" t="s">
        <v>409</v>
      </c>
    </row>
    <row r="477" spans="1:6" x14ac:dyDescent="0.25">
      <c r="C477" s="3" t="s">
        <v>21</v>
      </c>
      <c r="D477" s="2" t="s">
        <v>21</v>
      </c>
    </row>
    <row r="478" spans="1:6" x14ac:dyDescent="0.25">
      <c r="A478" s="2">
        <v>10</v>
      </c>
      <c r="B478" s="2" t="s">
        <v>332</v>
      </c>
      <c r="C478" s="3" t="s">
        <v>410</v>
      </c>
      <c r="D478" s="2">
        <v>377.86</v>
      </c>
      <c r="E478" s="2" t="s">
        <v>332</v>
      </c>
      <c r="F478" s="2">
        <v>3778.6</v>
      </c>
    </row>
    <row r="479" spans="1:6" x14ac:dyDescent="0.25">
      <c r="A479" s="2">
        <v>0.21</v>
      </c>
      <c r="B479" s="2" t="s">
        <v>31</v>
      </c>
      <c r="C479" s="3" t="s">
        <v>331</v>
      </c>
      <c r="D479" s="2">
        <v>4545.22</v>
      </c>
      <c r="E479" s="2" t="s">
        <v>31</v>
      </c>
      <c r="F479" s="2">
        <v>954.5</v>
      </c>
    </row>
    <row r="480" spans="1:6" ht="31.5" x14ac:dyDescent="0.25">
      <c r="C480" s="3" t="s">
        <v>411</v>
      </c>
      <c r="D480" s="2" t="s">
        <v>18</v>
      </c>
      <c r="F480" s="2" t="s">
        <v>18</v>
      </c>
    </row>
    <row r="481" spans="1:6" x14ac:dyDescent="0.25">
      <c r="A481" s="2">
        <v>1.1000000000000001</v>
      </c>
      <c r="B481" s="2" t="s">
        <v>292</v>
      </c>
      <c r="C481" s="3" t="s">
        <v>300</v>
      </c>
      <c r="D481" s="2">
        <v>1048.95</v>
      </c>
      <c r="E481" s="2" t="s">
        <v>292</v>
      </c>
      <c r="F481" s="2">
        <v>1153.8499999999999</v>
      </c>
    </row>
    <row r="482" spans="1:6" x14ac:dyDescent="0.25">
      <c r="A482" s="2">
        <v>1.1000000000000001</v>
      </c>
      <c r="B482" s="2" t="s">
        <v>292</v>
      </c>
      <c r="C482" s="3" t="s">
        <v>259</v>
      </c>
      <c r="D482" s="2">
        <v>978.6</v>
      </c>
      <c r="E482" s="2" t="s">
        <v>292</v>
      </c>
      <c r="F482" s="2">
        <v>1076.46</v>
      </c>
    </row>
    <row r="483" spans="1:6" x14ac:dyDescent="0.25">
      <c r="A483" s="2">
        <v>2.2000000000000002</v>
      </c>
      <c r="B483" s="2" t="s">
        <v>292</v>
      </c>
      <c r="C483" s="3" t="s">
        <v>260</v>
      </c>
      <c r="D483" s="2">
        <v>683.55</v>
      </c>
      <c r="E483" s="2" t="s">
        <v>292</v>
      </c>
      <c r="F483" s="2">
        <v>1503.81</v>
      </c>
    </row>
    <row r="484" spans="1:6" x14ac:dyDescent="0.25">
      <c r="A484" s="2">
        <v>2.2000000000000002</v>
      </c>
      <c r="B484" s="2" t="s">
        <v>292</v>
      </c>
      <c r="C484" s="3" t="s">
        <v>261</v>
      </c>
      <c r="D484" s="2">
        <v>560.70000000000005</v>
      </c>
      <c r="E484" s="2" t="s">
        <v>292</v>
      </c>
      <c r="F484" s="2">
        <v>1233.54</v>
      </c>
    </row>
    <row r="485" spans="1:6" x14ac:dyDescent="0.25">
      <c r="A485" s="2">
        <v>20</v>
      </c>
      <c r="B485" s="2" t="s">
        <v>211</v>
      </c>
      <c r="C485" s="3" t="s">
        <v>30</v>
      </c>
      <c r="D485" s="2">
        <v>6040</v>
      </c>
      <c r="E485" s="2" t="s">
        <v>29</v>
      </c>
      <c r="F485" s="2">
        <v>120.8</v>
      </c>
    </row>
    <row r="486" spans="1:6" x14ac:dyDescent="0.25">
      <c r="A486" s="2">
        <v>2</v>
      </c>
      <c r="B486" s="2" t="s">
        <v>211</v>
      </c>
      <c r="C486" s="3" t="s">
        <v>412</v>
      </c>
      <c r="D486" s="2">
        <v>36.1</v>
      </c>
      <c r="E486" s="2" t="s">
        <v>211</v>
      </c>
      <c r="F486" s="2">
        <v>72.2</v>
      </c>
    </row>
    <row r="487" spans="1:6" x14ac:dyDescent="0.25">
      <c r="A487" s="2">
        <v>1.6</v>
      </c>
      <c r="B487" s="2" t="s">
        <v>292</v>
      </c>
      <c r="C487" s="3" t="s">
        <v>259</v>
      </c>
      <c r="D487" s="2">
        <v>978.6</v>
      </c>
      <c r="E487" s="2" t="s">
        <v>292</v>
      </c>
      <c r="F487" s="2">
        <v>1565.76</v>
      </c>
    </row>
    <row r="488" spans="1:6" x14ac:dyDescent="0.25">
      <c r="A488" s="2">
        <v>0.5</v>
      </c>
      <c r="B488" s="2" t="s">
        <v>292</v>
      </c>
      <c r="C488" s="3" t="s">
        <v>260</v>
      </c>
      <c r="D488" s="2">
        <v>683.55</v>
      </c>
      <c r="E488" s="2" t="s">
        <v>292</v>
      </c>
      <c r="F488" s="2">
        <v>341.78</v>
      </c>
    </row>
    <row r="489" spans="1:6" x14ac:dyDescent="0.25">
      <c r="A489" s="2">
        <v>1.1000000000000001</v>
      </c>
      <c r="B489" s="2" t="s">
        <v>292</v>
      </c>
      <c r="C489" s="3" t="s">
        <v>261</v>
      </c>
      <c r="D489" s="2">
        <v>560.70000000000005</v>
      </c>
      <c r="E489" s="2" t="s">
        <v>292</v>
      </c>
      <c r="F489" s="2">
        <v>616.77</v>
      </c>
    </row>
    <row r="490" spans="1:6" x14ac:dyDescent="0.25">
      <c r="B490" s="2" t="s">
        <v>33</v>
      </c>
      <c r="C490" s="3" t="s">
        <v>34</v>
      </c>
      <c r="E490" s="2" t="s">
        <v>33</v>
      </c>
      <c r="F490" s="2">
        <v>0</v>
      </c>
    </row>
    <row r="491" spans="1:6" x14ac:dyDescent="0.25">
      <c r="F491" s="2" t="s">
        <v>21</v>
      </c>
    </row>
    <row r="492" spans="1:6" x14ac:dyDescent="0.25">
      <c r="C492" s="3" t="s">
        <v>309</v>
      </c>
      <c r="F492" s="2">
        <v>12418.07</v>
      </c>
    </row>
    <row r="493" spans="1:6" x14ac:dyDescent="0.25">
      <c r="F493" s="2" t="s">
        <v>21</v>
      </c>
    </row>
    <row r="494" spans="1:6" x14ac:dyDescent="0.25">
      <c r="C494" s="3" t="s">
        <v>310</v>
      </c>
      <c r="F494" s="2">
        <v>1241.81</v>
      </c>
    </row>
    <row r="495" spans="1:6" x14ac:dyDescent="0.25">
      <c r="F495" s="2" t="s">
        <v>263</v>
      </c>
    </row>
    <row r="496" spans="1:6" x14ac:dyDescent="0.25">
      <c r="A496" s="2">
        <v>29.4</v>
      </c>
      <c r="B496" s="2" t="s">
        <v>27</v>
      </c>
      <c r="C496" s="3" t="s">
        <v>413</v>
      </c>
    </row>
    <row r="497" spans="1:6" x14ac:dyDescent="0.25">
      <c r="C497" s="3" t="s">
        <v>414</v>
      </c>
    </row>
    <row r="498" spans="1:6" x14ac:dyDescent="0.25">
      <c r="C498" s="3" t="s">
        <v>21</v>
      </c>
    </row>
    <row r="499" spans="1:6" x14ac:dyDescent="0.25">
      <c r="A499" s="2">
        <v>1.86</v>
      </c>
      <c r="B499" s="2" t="s">
        <v>332</v>
      </c>
      <c r="C499" s="3" t="s">
        <v>415</v>
      </c>
      <c r="D499" s="2">
        <v>415</v>
      </c>
      <c r="E499" s="2" t="s">
        <v>332</v>
      </c>
      <c r="F499" s="2">
        <v>771.9</v>
      </c>
    </row>
    <row r="500" spans="1:6" x14ac:dyDescent="0.25">
      <c r="A500" s="2">
        <v>0.4</v>
      </c>
      <c r="B500" s="2" t="s">
        <v>211</v>
      </c>
      <c r="C500" s="3" t="s">
        <v>416</v>
      </c>
      <c r="D500" s="2">
        <v>36.1</v>
      </c>
      <c r="E500" s="2" t="s">
        <v>211</v>
      </c>
      <c r="F500" s="2">
        <v>14.44</v>
      </c>
    </row>
    <row r="501" spans="1:6" x14ac:dyDescent="0.25">
      <c r="A501" s="2">
        <v>0.02</v>
      </c>
      <c r="B501" s="2" t="s">
        <v>31</v>
      </c>
      <c r="C501" s="3" t="s">
        <v>417</v>
      </c>
      <c r="D501" s="2">
        <v>5994.82</v>
      </c>
      <c r="E501" s="2" t="s">
        <v>31</v>
      </c>
      <c r="F501" s="2">
        <v>119.9</v>
      </c>
    </row>
    <row r="502" spans="1:6" x14ac:dyDescent="0.25">
      <c r="A502" s="2">
        <v>1</v>
      </c>
      <c r="B502" s="2" t="s">
        <v>292</v>
      </c>
      <c r="C502" s="3" t="s">
        <v>300</v>
      </c>
      <c r="D502" s="2">
        <v>1048.95</v>
      </c>
      <c r="E502" s="2" t="s">
        <v>292</v>
      </c>
      <c r="F502" s="2">
        <v>1048.95</v>
      </c>
    </row>
    <row r="503" spans="1:6" x14ac:dyDescent="0.25">
      <c r="A503" s="2">
        <v>1</v>
      </c>
      <c r="B503" s="2" t="s">
        <v>292</v>
      </c>
      <c r="C503" s="3" t="s">
        <v>418</v>
      </c>
      <c r="D503" s="2">
        <v>683.55</v>
      </c>
      <c r="E503" s="2" t="s">
        <v>292</v>
      </c>
      <c r="F503" s="2">
        <v>683.55</v>
      </c>
    </row>
    <row r="504" spans="1:6" x14ac:dyDescent="0.25">
      <c r="B504" s="2" t="s">
        <v>33</v>
      </c>
      <c r="C504" s="3" t="s">
        <v>34</v>
      </c>
      <c r="E504" s="2" t="s">
        <v>33</v>
      </c>
    </row>
    <row r="505" spans="1:6" x14ac:dyDescent="0.25">
      <c r="F505" s="2" t="s">
        <v>21</v>
      </c>
    </row>
    <row r="506" spans="1:6" x14ac:dyDescent="0.25">
      <c r="C506" s="3" t="s">
        <v>419</v>
      </c>
      <c r="F506" s="2">
        <v>2638.74</v>
      </c>
    </row>
    <row r="507" spans="1:6" x14ac:dyDescent="0.25">
      <c r="F507" s="2" t="s">
        <v>21</v>
      </c>
    </row>
    <row r="508" spans="1:6" x14ac:dyDescent="0.25">
      <c r="C508" s="3" t="s">
        <v>310</v>
      </c>
      <c r="F508" s="2">
        <v>1418.68</v>
      </c>
    </row>
    <row r="510" spans="1:6" x14ac:dyDescent="0.25">
      <c r="A510" s="2" t="s">
        <v>420</v>
      </c>
      <c r="B510" s="2" t="s">
        <v>27</v>
      </c>
      <c r="C510" s="3" t="s">
        <v>421</v>
      </c>
    </row>
    <row r="511" spans="1:6" x14ac:dyDescent="0.25">
      <c r="C511" s="3" t="s">
        <v>422</v>
      </c>
    </row>
    <row r="512" spans="1:6" ht="31.5" x14ac:dyDescent="0.25">
      <c r="C512" s="3" t="s">
        <v>423</v>
      </c>
    </row>
    <row r="513" spans="1:6" x14ac:dyDescent="0.25">
      <c r="C513" s="3" t="s">
        <v>424</v>
      </c>
    </row>
    <row r="514" spans="1:6" x14ac:dyDescent="0.25">
      <c r="C514" s="3" t="s">
        <v>21</v>
      </c>
    </row>
    <row r="515" spans="1:6" x14ac:dyDescent="0.25">
      <c r="A515" s="2">
        <v>1.8</v>
      </c>
      <c r="B515" s="2" t="s">
        <v>211</v>
      </c>
      <c r="C515" s="3" t="s">
        <v>425</v>
      </c>
      <c r="D515" s="2">
        <v>22.6</v>
      </c>
      <c r="E515" s="2" t="s">
        <v>211</v>
      </c>
      <c r="F515" s="2">
        <v>40.68</v>
      </c>
    </row>
    <row r="516" spans="1:6" x14ac:dyDescent="0.25">
      <c r="A516" s="2">
        <v>0.25</v>
      </c>
      <c r="B516" s="2" t="s">
        <v>258</v>
      </c>
      <c r="C516" s="3" t="s">
        <v>426</v>
      </c>
      <c r="D516" s="2">
        <v>836.85</v>
      </c>
      <c r="E516" s="2" t="s">
        <v>258</v>
      </c>
      <c r="F516" s="2">
        <v>209.21</v>
      </c>
    </row>
    <row r="517" spans="1:6" x14ac:dyDescent="0.25">
      <c r="A517" s="2">
        <v>0.25</v>
      </c>
      <c r="B517" s="2" t="s">
        <v>258</v>
      </c>
      <c r="C517" s="3" t="s">
        <v>308</v>
      </c>
      <c r="D517" s="2">
        <v>683.55</v>
      </c>
      <c r="E517" s="2" t="s">
        <v>258</v>
      </c>
      <c r="F517" s="2">
        <v>170.89</v>
      </c>
    </row>
    <row r="518" spans="1:6" x14ac:dyDescent="0.25">
      <c r="A518" s="2">
        <v>0.4</v>
      </c>
      <c r="B518" s="2" t="s">
        <v>258</v>
      </c>
      <c r="C518" s="3" t="s">
        <v>261</v>
      </c>
      <c r="D518" s="2">
        <v>560.70000000000005</v>
      </c>
      <c r="E518" s="2" t="s">
        <v>258</v>
      </c>
      <c r="F518" s="2">
        <v>224.28</v>
      </c>
    </row>
    <row r="519" spans="1:6" x14ac:dyDescent="0.25">
      <c r="D519" s="2" t="s">
        <v>18</v>
      </c>
      <c r="F519" s="2">
        <v>645.05999999999995</v>
      </c>
    </row>
    <row r="520" spans="1:6" x14ac:dyDescent="0.25">
      <c r="F520" s="2">
        <v>64.510000000000005</v>
      </c>
    </row>
    <row r="521" spans="1:6" ht="47.25" x14ac:dyDescent="0.25">
      <c r="A521" s="2" t="s">
        <v>427</v>
      </c>
      <c r="B521" s="2" t="s">
        <v>27</v>
      </c>
      <c r="C521" s="3" t="s">
        <v>428</v>
      </c>
    </row>
    <row r="522" spans="1:6" x14ac:dyDescent="0.25">
      <c r="C522" s="3" t="s">
        <v>429</v>
      </c>
    </row>
    <row r="523" spans="1:6" x14ac:dyDescent="0.25">
      <c r="C523" s="3" t="s">
        <v>430</v>
      </c>
    </row>
    <row r="524" spans="1:6" x14ac:dyDescent="0.25">
      <c r="C524" s="3" t="s">
        <v>21</v>
      </c>
    </row>
    <row r="525" spans="1:6" ht="31.5" x14ac:dyDescent="0.25">
      <c r="A525" s="2">
        <v>1.4</v>
      </c>
      <c r="B525" s="2" t="s">
        <v>431</v>
      </c>
      <c r="C525" s="3" t="s">
        <v>432</v>
      </c>
      <c r="D525" s="2">
        <v>295.60000000000002</v>
      </c>
      <c r="E525" s="2" t="s">
        <v>431</v>
      </c>
      <c r="F525" s="2">
        <v>413.84</v>
      </c>
    </row>
    <row r="526" spans="1:6" x14ac:dyDescent="0.25">
      <c r="A526" s="2">
        <v>0.98</v>
      </c>
      <c r="B526" s="2" t="s">
        <v>431</v>
      </c>
      <c r="C526" s="3" t="s">
        <v>433</v>
      </c>
      <c r="D526" s="2">
        <v>147.5</v>
      </c>
      <c r="E526" s="2" t="s">
        <v>431</v>
      </c>
      <c r="F526" s="2">
        <v>144.55000000000001</v>
      </c>
    </row>
    <row r="527" spans="1:6" x14ac:dyDescent="0.25">
      <c r="A527" s="2">
        <v>2.2000000000000002</v>
      </c>
      <c r="B527" s="2" t="s">
        <v>292</v>
      </c>
      <c r="C527" s="3" t="s">
        <v>434</v>
      </c>
      <c r="D527" s="2">
        <v>836.85</v>
      </c>
      <c r="E527" s="2" t="s">
        <v>292</v>
      </c>
      <c r="F527" s="2">
        <v>1841.07</v>
      </c>
    </row>
    <row r="528" spans="1:6" x14ac:dyDescent="0.25">
      <c r="B528" s="2" t="s">
        <v>33</v>
      </c>
      <c r="C528" s="3" t="s">
        <v>435</v>
      </c>
      <c r="D528" s="2" t="s">
        <v>18</v>
      </c>
      <c r="E528" s="2" t="s">
        <v>33</v>
      </c>
      <c r="F528" s="2">
        <v>2.5499999999999998</v>
      </c>
    </row>
    <row r="530" spans="1:6" x14ac:dyDescent="0.25">
      <c r="C530" s="3" t="s">
        <v>309</v>
      </c>
      <c r="F530" s="2">
        <v>2402.0100000000002</v>
      </c>
    </row>
    <row r="531" spans="1:6" x14ac:dyDescent="0.25">
      <c r="F531" s="2" t="s">
        <v>21</v>
      </c>
    </row>
    <row r="532" spans="1:6" x14ac:dyDescent="0.25">
      <c r="C532" s="3" t="s">
        <v>310</v>
      </c>
      <c r="F532" s="2">
        <v>240.2</v>
      </c>
    </row>
    <row r="534" spans="1:6" ht="47.25" x14ac:dyDescent="0.25">
      <c r="B534" s="2" t="s">
        <v>27</v>
      </c>
      <c r="C534" s="3" t="s">
        <v>436</v>
      </c>
    </row>
    <row r="535" spans="1:6" x14ac:dyDescent="0.25">
      <c r="C535" s="3" t="s">
        <v>429</v>
      </c>
    </row>
    <row r="536" spans="1:6" x14ac:dyDescent="0.25">
      <c r="C536" s="3" t="s">
        <v>437</v>
      </c>
    </row>
    <row r="537" spans="1:6" x14ac:dyDescent="0.25">
      <c r="C537" s="3" t="s">
        <v>21</v>
      </c>
    </row>
    <row r="538" spans="1:6" x14ac:dyDescent="0.25">
      <c r="A538" s="2">
        <v>1.34</v>
      </c>
      <c r="B538" s="2" t="s">
        <v>211</v>
      </c>
      <c r="C538" s="3" t="s">
        <v>438</v>
      </c>
      <c r="D538" s="2">
        <v>73.8</v>
      </c>
      <c r="E538" s="2" t="s">
        <v>211</v>
      </c>
      <c r="F538" s="2">
        <v>98.89</v>
      </c>
    </row>
    <row r="539" spans="1:6" x14ac:dyDescent="0.25">
      <c r="A539" s="2">
        <v>0.5</v>
      </c>
      <c r="B539" s="2" t="s">
        <v>292</v>
      </c>
      <c r="C539" s="3" t="s">
        <v>434</v>
      </c>
      <c r="D539" s="2">
        <v>836.85</v>
      </c>
      <c r="E539" s="2" t="s">
        <v>292</v>
      </c>
      <c r="F539" s="2">
        <v>418.43</v>
      </c>
    </row>
    <row r="540" spans="1:6" x14ac:dyDescent="0.25">
      <c r="A540" s="2">
        <v>0.5</v>
      </c>
      <c r="B540" s="2" t="s">
        <v>292</v>
      </c>
      <c r="C540" s="3" t="s">
        <v>260</v>
      </c>
      <c r="D540" s="2">
        <v>683.55</v>
      </c>
      <c r="E540" s="2" t="s">
        <v>292</v>
      </c>
      <c r="F540" s="2">
        <v>341.78</v>
      </c>
    </row>
    <row r="541" spans="1:6" x14ac:dyDescent="0.25">
      <c r="A541" s="2">
        <v>0.8</v>
      </c>
      <c r="B541" s="2" t="s">
        <v>292</v>
      </c>
      <c r="C541" s="3" t="s">
        <v>261</v>
      </c>
      <c r="D541" s="2">
        <v>560.70000000000005</v>
      </c>
      <c r="E541" s="2" t="s">
        <v>292</v>
      </c>
      <c r="F541" s="2">
        <v>448.56</v>
      </c>
    </row>
    <row r="542" spans="1:6" x14ac:dyDescent="0.25">
      <c r="B542" s="2" t="s">
        <v>33</v>
      </c>
      <c r="C542" s="3" t="s">
        <v>435</v>
      </c>
      <c r="D542" s="2" t="s">
        <v>18</v>
      </c>
      <c r="E542" s="2" t="s">
        <v>33</v>
      </c>
      <c r="F542" s="2">
        <v>2.6</v>
      </c>
    </row>
    <row r="543" spans="1:6" x14ac:dyDescent="0.25">
      <c r="F543" s="2" t="s">
        <v>21</v>
      </c>
    </row>
    <row r="544" spans="1:6" x14ac:dyDescent="0.25">
      <c r="C544" s="3" t="s">
        <v>309</v>
      </c>
      <c r="F544" s="2">
        <v>1310.26</v>
      </c>
    </row>
    <row r="545" spans="1:6" x14ac:dyDescent="0.25">
      <c r="F545" s="2" t="s">
        <v>21</v>
      </c>
    </row>
    <row r="546" spans="1:6" x14ac:dyDescent="0.25">
      <c r="C546" s="3" t="s">
        <v>310</v>
      </c>
      <c r="F546" s="2">
        <v>131.03</v>
      </c>
    </row>
    <row r="548" spans="1:6" ht="31.5" x14ac:dyDescent="0.25">
      <c r="A548" s="2">
        <v>57</v>
      </c>
      <c r="B548" s="2" t="s">
        <v>27</v>
      </c>
      <c r="C548" s="3" t="s">
        <v>439</v>
      </c>
    </row>
    <row r="549" spans="1:6" ht="31.5" x14ac:dyDescent="0.25">
      <c r="C549" s="3" t="s">
        <v>440</v>
      </c>
    </row>
    <row r="550" spans="1:6" ht="31.5" x14ac:dyDescent="0.25">
      <c r="C550" s="3" t="s">
        <v>441</v>
      </c>
    </row>
    <row r="551" spans="1:6" x14ac:dyDescent="0.25">
      <c r="C551" s="3" t="s">
        <v>21</v>
      </c>
    </row>
    <row r="552" spans="1:6" ht="126" x14ac:dyDescent="0.25">
      <c r="A552" s="2">
        <v>1</v>
      </c>
      <c r="B552" s="2" t="s">
        <v>442</v>
      </c>
      <c r="C552" s="3" t="s">
        <v>443</v>
      </c>
      <c r="D552" s="2">
        <v>3090</v>
      </c>
      <c r="E552" s="2" t="s">
        <v>442</v>
      </c>
      <c r="F552" s="2">
        <v>3090</v>
      </c>
    </row>
    <row r="553" spans="1:6" x14ac:dyDescent="0.25">
      <c r="C553" s="3" t="s">
        <v>444</v>
      </c>
    </row>
    <row r="554" spans="1:6" x14ac:dyDescent="0.25">
      <c r="A554" s="2">
        <v>1</v>
      </c>
      <c r="B554" s="2" t="s">
        <v>258</v>
      </c>
      <c r="C554" s="3" t="s">
        <v>300</v>
      </c>
      <c r="D554" s="2">
        <v>1048.95</v>
      </c>
      <c r="E554" s="2" t="s">
        <v>258</v>
      </c>
      <c r="F554" s="2">
        <v>1048.95</v>
      </c>
    </row>
    <row r="555" spans="1:6" x14ac:dyDescent="0.25">
      <c r="A555" s="2">
        <v>2</v>
      </c>
      <c r="B555" s="2" t="s">
        <v>258</v>
      </c>
      <c r="C555" s="3" t="s">
        <v>445</v>
      </c>
      <c r="D555" s="2">
        <v>909.3</v>
      </c>
      <c r="E555" s="2" t="s">
        <v>258</v>
      </c>
      <c r="F555" s="2">
        <v>1818.6</v>
      </c>
    </row>
    <row r="556" spans="1:6" x14ac:dyDescent="0.25">
      <c r="A556" s="2">
        <v>1</v>
      </c>
      <c r="B556" s="2" t="s">
        <v>258</v>
      </c>
      <c r="C556" s="3" t="s">
        <v>261</v>
      </c>
      <c r="D556" s="2">
        <v>560.70000000000005</v>
      </c>
      <c r="E556" s="2" t="s">
        <v>258</v>
      </c>
      <c r="F556" s="2">
        <v>560.70000000000005</v>
      </c>
    </row>
    <row r="557" spans="1:6" ht="31.5" x14ac:dyDescent="0.25">
      <c r="C557" s="3" t="s">
        <v>446</v>
      </c>
    </row>
    <row r="558" spans="1:6" x14ac:dyDescent="0.25">
      <c r="A558" s="2">
        <v>0.5</v>
      </c>
      <c r="B558" s="2" t="s">
        <v>258</v>
      </c>
      <c r="C558" s="3" t="s">
        <v>445</v>
      </c>
      <c r="D558" s="2">
        <v>909.3</v>
      </c>
      <c r="E558" s="2" t="s">
        <v>258</v>
      </c>
      <c r="F558" s="2">
        <v>454.65</v>
      </c>
    </row>
    <row r="559" spans="1:6" x14ac:dyDescent="0.25">
      <c r="A559" s="2">
        <v>0.5</v>
      </c>
      <c r="B559" s="2" t="s">
        <v>258</v>
      </c>
      <c r="C559" s="3" t="s">
        <v>260</v>
      </c>
      <c r="D559" s="2">
        <v>683.55</v>
      </c>
      <c r="E559" s="2" t="s">
        <v>258</v>
      </c>
      <c r="F559" s="2">
        <v>341.78</v>
      </c>
    </row>
    <row r="560" spans="1:6" x14ac:dyDescent="0.25">
      <c r="C560" s="3" t="s">
        <v>447</v>
      </c>
      <c r="D560" s="2">
        <v>0</v>
      </c>
      <c r="F560" s="2">
        <v>-164</v>
      </c>
    </row>
    <row r="561" spans="1:6" x14ac:dyDescent="0.25">
      <c r="C561" s="3" t="s">
        <v>448</v>
      </c>
      <c r="F561" s="2">
        <v>134.1</v>
      </c>
    </row>
    <row r="562" spans="1:6" x14ac:dyDescent="0.25">
      <c r="B562" s="2" t="s">
        <v>33</v>
      </c>
      <c r="C562" s="3" t="s">
        <v>34</v>
      </c>
      <c r="E562" s="2" t="s">
        <v>33</v>
      </c>
      <c r="F562" s="2">
        <v>0.7</v>
      </c>
    </row>
    <row r="563" spans="1:6" x14ac:dyDescent="0.25">
      <c r="C563" s="3" t="s">
        <v>402</v>
      </c>
      <c r="F563" s="2">
        <v>7285.48</v>
      </c>
    </row>
    <row r="565" spans="1:6" x14ac:dyDescent="0.25">
      <c r="C565" s="3" t="s">
        <v>449</v>
      </c>
    </row>
    <row r="566" spans="1:6" x14ac:dyDescent="0.25">
      <c r="C566" s="3" t="s">
        <v>450</v>
      </c>
    </row>
    <row r="567" spans="1:6" x14ac:dyDescent="0.25">
      <c r="C567" s="3" t="s">
        <v>451</v>
      </c>
    </row>
    <row r="568" spans="1:6" x14ac:dyDescent="0.25">
      <c r="A568" s="2">
        <v>0.1</v>
      </c>
      <c r="B568" s="2" t="s">
        <v>0</v>
      </c>
      <c r="C568" s="3" t="s">
        <v>452</v>
      </c>
      <c r="D568" s="2">
        <v>925.05</v>
      </c>
      <c r="E568" s="2" t="s">
        <v>53</v>
      </c>
      <c r="F568" s="2">
        <v>92.51</v>
      </c>
    </row>
    <row r="569" spans="1:6" x14ac:dyDescent="0.25">
      <c r="A569" s="2">
        <v>0.1</v>
      </c>
      <c r="B569" s="2" t="s">
        <v>453</v>
      </c>
      <c r="C569" s="3" t="s">
        <v>454</v>
      </c>
      <c r="D569" s="2">
        <v>683.55</v>
      </c>
      <c r="E569" s="2" t="s">
        <v>53</v>
      </c>
      <c r="F569" s="2">
        <v>68.36</v>
      </c>
    </row>
    <row r="570" spans="1:6" x14ac:dyDescent="0.25">
      <c r="A570" s="2">
        <v>10</v>
      </c>
      <c r="B570" s="2" t="s">
        <v>455</v>
      </c>
      <c r="C570" s="3" t="s">
        <v>456</v>
      </c>
      <c r="D570" s="2">
        <v>18.45</v>
      </c>
      <c r="E570" s="2" t="s">
        <v>457</v>
      </c>
      <c r="F570" s="2">
        <v>1.85</v>
      </c>
    </row>
    <row r="571" spans="1:6" x14ac:dyDescent="0.25">
      <c r="A571" s="2">
        <v>0.25</v>
      </c>
      <c r="B571" s="2" t="s">
        <v>0</v>
      </c>
      <c r="C571" s="3" t="s">
        <v>458</v>
      </c>
      <c r="D571" s="2">
        <v>3.6</v>
      </c>
      <c r="E571" s="2" t="s">
        <v>53</v>
      </c>
      <c r="F571" s="2">
        <v>1</v>
      </c>
    </row>
    <row r="572" spans="1:6" x14ac:dyDescent="0.25">
      <c r="D572" s="2" t="s">
        <v>459</v>
      </c>
      <c r="F572" s="2">
        <v>163.72</v>
      </c>
    </row>
    <row r="574" spans="1:6" x14ac:dyDescent="0.25">
      <c r="C574" s="3" t="s">
        <v>460</v>
      </c>
      <c r="D574" s="2" t="s">
        <v>461</v>
      </c>
      <c r="E574" s="2" t="s">
        <v>461</v>
      </c>
      <c r="F574" s="2" t="s">
        <v>462</v>
      </c>
    </row>
    <row r="575" spans="1:6" x14ac:dyDescent="0.25">
      <c r="D575" s="2">
        <v>331</v>
      </c>
      <c r="E575" s="2">
        <v>331</v>
      </c>
      <c r="F575" s="2">
        <v>283</v>
      </c>
    </row>
    <row r="576" spans="1:6" x14ac:dyDescent="0.25">
      <c r="C576" s="3" t="s">
        <v>463</v>
      </c>
      <c r="D576" s="2">
        <v>163.72</v>
      </c>
      <c r="E576" s="2">
        <v>163.72</v>
      </c>
      <c r="F576" s="2">
        <v>163.72</v>
      </c>
    </row>
    <row r="577" spans="1:6" x14ac:dyDescent="0.25">
      <c r="C577" s="3" t="s">
        <v>464</v>
      </c>
      <c r="D577" s="2">
        <v>494.72</v>
      </c>
      <c r="E577" s="2">
        <v>494.72</v>
      </c>
      <c r="F577" s="2">
        <v>446.72</v>
      </c>
    </row>
    <row r="578" spans="1:6" x14ac:dyDescent="0.25">
      <c r="D578" s="2">
        <v>495</v>
      </c>
      <c r="E578" s="2">
        <v>495</v>
      </c>
      <c r="F578" s="2">
        <v>447</v>
      </c>
    </row>
    <row r="580" spans="1:6" x14ac:dyDescent="0.25">
      <c r="A580" s="2" t="s">
        <v>465</v>
      </c>
      <c r="B580" s="2" t="s">
        <v>27</v>
      </c>
      <c r="C580" s="3" t="s">
        <v>466</v>
      </c>
    </row>
    <row r="581" spans="1:6" ht="31.5" x14ac:dyDescent="0.25">
      <c r="C581" s="3" t="s">
        <v>467</v>
      </c>
    </row>
    <row r="582" spans="1:6" x14ac:dyDescent="0.25">
      <c r="C582" s="3" t="s">
        <v>21</v>
      </c>
    </row>
    <row r="583" spans="1:6" ht="31.5" x14ac:dyDescent="0.25">
      <c r="B583" s="2" t="s">
        <v>468</v>
      </c>
      <c r="C583" s="3" t="s">
        <v>469</v>
      </c>
    </row>
    <row r="584" spans="1:6" ht="31.5" x14ac:dyDescent="0.25">
      <c r="C584" s="3" t="s">
        <v>470</v>
      </c>
    </row>
    <row r="585" spans="1:6" ht="31.5" x14ac:dyDescent="0.25">
      <c r="C585" s="3" t="s">
        <v>471</v>
      </c>
    </row>
    <row r="586" spans="1:6" x14ac:dyDescent="0.25">
      <c r="C586" s="3" t="s">
        <v>472</v>
      </c>
    </row>
    <row r="587" spans="1:6" x14ac:dyDescent="0.25">
      <c r="C587" s="3" t="s">
        <v>473</v>
      </c>
    </row>
    <row r="588" spans="1:6" x14ac:dyDescent="0.25">
      <c r="C588" s="3" t="s">
        <v>474</v>
      </c>
    </row>
    <row r="589" spans="1:6" x14ac:dyDescent="0.25">
      <c r="C589" s="3" t="s">
        <v>475</v>
      </c>
    </row>
    <row r="590" spans="1:6" x14ac:dyDescent="0.25">
      <c r="C590" s="3" t="s">
        <v>21</v>
      </c>
    </row>
    <row r="591" spans="1:6" x14ac:dyDescent="0.25">
      <c r="A591" s="2">
        <v>3</v>
      </c>
      <c r="B591" s="2" t="s">
        <v>384</v>
      </c>
      <c r="C591" s="3" t="s">
        <v>476</v>
      </c>
      <c r="D591" s="2">
        <v>193.05</v>
      </c>
      <c r="E591" s="2" t="s">
        <v>384</v>
      </c>
      <c r="F591" s="2">
        <v>579.15</v>
      </c>
    </row>
    <row r="592" spans="1:6" x14ac:dyDescent="0.25">
      <c r="A592" s="2">
        <v>1</v>
      </c>
      <c r="B592" s="2" t="s">
        <v>292</v>
      </c>
      <c r="C592" s="3" t="s">
        <v>477</v>
      </c>
      <c r="D592" s="2">
        <v>76</v>
      </c>
      <c r="E592" s="2" t="s">
        <v>478</v>
      </c>
      <c r="F592" s="2">
        <v>76</v>
      </c>
    </row>
    <row r="593" spans="1:6" x14ac:dyDescent="0.25">
      <c r="A593" s="2">
        <v>1</v>
      </c>
      <c r="B593" s="2" t="s">
        <v>292</v>
      </c>
      <c r="C593" s="3" t="s">
        <v>479</v>
      </c>
      <c r="D593" s="2">
        <v>82.3</v>
      </c>
      <c r="E593" s="2" t="s">
        <v>478</v>
      </c>
      <c r="F593" s="2">
        <v>82.3</v>
      </c>
    </row>
    <row r="594" spans="1:6" x14ac:dyDescent="0.25">
      <c r="A594" s="2">
        <v>1</v>
      </c>
      <c r="B594" s="2" t="s">
        <v>292</v>
      </c>
      <c r="C594" s="3" t="s">
        <v>480</v>
      </c>
      <c r="D594" s="2">
        <v>187.8</v>
      </c>
      <c r="E594" s="2" t="s">
        <v>478</v>
      </c>
      <c r="F594" s="2">
        <v>187.8</v>
      </c>
    </row>
    <row r="595" spans="1:6" x14ac:dyDescent="0.25">
      <c r="A595" s="2">
        <v>0.5</v>
      </c>
      <c r="B595" s="2" t="s">
        <v>258</v>
      </c>
      <c r="C595" s="3" t="s">
        <v>445</v>
      </c>
      <c r="D595" s="2">
        <v>909.3</v>
      </c>
      <c r="E595" s="2" t="s">
        <v>478</v>
      </c>
      <c r="F595" s="2">
        <v>454.65</v>
      </c>
    </row>
    <row r="596" spans="1:6" x14ac:dyDescent="0.25">
      <c r="A596" s="2">
        <v>0.5</v>
      </c>
      <c r="B596" s="2" t="s">
        <v>258</v>
      </c>
      <c r="C596" s="3" t="s">
        <v>259</v>
      </c>
      <c r="D596" s="2">
        <v>978.6</v>
      </c>
      <c r="E596" s="2" t="s">
        <v>478</v>
      </c>
      <c r="F596" s="2">
        <v>489.3</v>
      </c>
    </row>
    <row r="597" spans="1:6" x14ac:dyDescent="0.25">
      <c r="A597" s="2">
        <v>0.5</v>
      </c>
      <c r="B597" s="2" t="s">
        <v>258</v>
      </c>
      <c r="C597" s="3" t="s">
        <v>260</v>
      </c>
      <c r="D597" s="2">
        <v>683.55</v>
      </c>
      <c r="E597" s="2" t="s">
        <v>478</v>
      </c>
      <c r="F597" s="2">
        <v>341.78</v>
      </c>
    </row>
    <row r="598" spans="1:6" x14ac:dyDescent="0.25">
      <c r="B598" s="2" t="s">
        <v>33</v>
      </c>
      <c r="C598" s="3" t="s">
        <v>481</v>
      </c>
      <c r="D598" s="2">
        <v>2.79</v>
      </c>
      <c r="E598" s="2" t="s">
        <v>33</v>
      </c>
      <c r="F598" s="2">
        <v>2.79</v>
      </c>
    </row>
    <row r="599" spans="1:6" x14ac:dyDescent="0.25">
      <c r="C599" s="3" t="s">
        <v>482</v>
      </c>
    </row>
    <row r="600" spans="1:6" x14ac:dyDescent="0.25">
      <c r="C600" s="3" t="s">
        <v>483</v>
      </c>
    </row>
    <row r="601" spans="1:6" x14ac:dyDescent="0.25">
      <c r="C601" s="3" t="s">
        <v>484</v>
      </c>
      <c r="E601" s="2" t="s">
        <v>33</v>
      </c>
      <c r="F601" s="2">
        <v>0.12</v>
      </c>
    </row>
    <row r="602" spans="1:6" x14ac:dyDescent="0.25">
      <c r="F602" s="2" t="s">
        <v>21</v>
      </c>
    </row>
    <row r="603" spans="1:6" x14ac:dyDescent="0.25">
      <c r="C603" s="3" t="s">
        <v>485</v>
      </c>
      <c r="F603" s="2">
        <v>2213.89</v>
      </c>
    </row>
    <row r="604" spans="1:6" x14ac:dyDescent="0.25">
      <c r="F604" s="2" t="s">
        <v>21</v>
      </c>
    </row>
    <row r="605" spans="1:6" x14ac:dyDescent="0.25">
      <c r="C605" s="3" t="s">
        <v>394</v>
      </c>
      <c r="F605" s="2">
        <v>737.96</v>
      </c>
    </row>
    <row r="606" spans="1:6" x14ac:dyDescent="0.25">
      <c r="F606" s="2" t="s">
        <v>21</v>
      </c>
    </row>
    <row r="607" spans="1:6" ht="31.5" x14ac:dyDescent="0.25">
      <c r="A607" s="2" t="s">
        <v>486</v>
      </c>
      <c r="B607" s="2" t="s">
        <v>487</v>
      </c>
      <c r="C607" s="3" t="s">
        <v>488</v>
      </c>
    </row>
    <row r="608" spans="1:6" ht="31.5" x14ac:dyDescent="0.25">
      <c r="C608" s="3" t="s">
        <v>489</v>
      </c>
    </row>
    <row r="609" spans="1:6" ht="31.5" x14ac:dyDescent="0.25">
      <c r="C609" s="3" t="s">
        <v>471</v>
      </c>
    </row>
    <row r="610" spans="1:6" x14ac:dyDescent="0.25">
      <c r="C610" s="3" t="s">
        <v>490</v>
      </c>
    </row>
    <row r="611" spans="1:6" x14ac:dyDescent="0.25">
      <c r="C611" s="3" t="s">
        <v>491</v>
      </c>
    </row>
    <row r="612" spans="1:6" x14ac:dyDescent="0.25">
      <c r="C612" s="3" t="s">
        <v>474</v>
      </c>
    </row>
    <row r="613" spans="1:6" x14ac:dyDescent="0.25">
      <c r="C613" s="3" t="s">
        <v>475</v>
      </c>
    </row>
    <row r="614" spans="1:6" x14ac:dyDescent="0.25">
      <c r="C614" s="3" t="s">
        <v>21</v>
      </c>
    </row>
    <row r="615" spans="1:6" x14ac:dyDescent="0.25">
      <c r="A615" s="2">
        <v>3</v>
      </c>
      <c r="B615" s="2" t="s">
        <v>384</v>
      </c>
      <c r="C615" s="3" t="s">
        <v>492</v>
      </c>
      <c r="D615" s="2">
        <v>115.85</v>
      </c>
      <c r="E615" s="2" t="s">
        <v>384</v>
      </c>
      <c r="F615" s="2">
        <v>347.55</v>
      </c>
    </row>
    <row r="616" spans="1:6" x14ac:dyDescent="0.25">
      <c r="A616" s="2">
        <v>1</v>
      </c>
      <c r="B616" s="2" t="s">
        <v>292</v>
      </c>
      <c r="C616" s="3" t="s">
        <v>493</v>
      </c>
      <c r="D616" s="2">
        <v>45</v>
      </c>
      <c r="E616" s="2" t="s">
        <v>478</v>
      </c>
      <c r="F616" s="2">
        <v>45</v>
      </c>
    </row>
    <row r="617" spans="1:6" x14ac:dyDescent="0.25">
      <c r="A617" s="2">
        <v>1</v>
      </c>
      <c r="B617" s="2" t="s">
        <v>292</v>
      </c>
      <c r="C617" s="3" t="s">
        <v>494</v>
      </c>
      <c r="D617" s="2">
        <v>55.5</v>
      </c>
      <c r="E617" s="2" t="s">
        <v>478</v>
      </c>
      <c r="F617" s="2">
        <v>55.5</v>
      </c>
    </row>
    <row r="618" spans="1:6" x14ac:dyDescent="0.25">
      <c r="A618" s="2">
        <v>1</v>
      </c>
      <c r="B618" s="2" t="s">
        <v>292</v>
      </c>
      <c r="C618" s="3" t="s">
        <v>495</v>
      </c>
      <c r="D618" s="2">
        <v>125.2</v>
      </c>
      <c r="E618" s="2" t="s">
        <v>478</v>
      </c>
      <c r="F618" s="2">
        <v>125.2</v>
      </c>
    </row>
    <row r="619" spans="1:6" x14ac:dyDescent="0.25">
      <c r="A619" s="2">
        <v>0.5</v>
      </c>
      <c r="B619" s="2" t="s">
        <v>258</v>
      </c>
      <c r="C619" s="3" t="s">
        <v>445</v>
      </c>
      <c r="D619" s="2">
        <v>909.3</v>
      </c>
      <c r="E619" s="2" t="s">
        <v>478</v>
      </c>
      <c r="F619" s="2">
        <v>454.65</v>
      </c>
    </row>
    <row r="620" spans="1:6" x14ac:dyDescent="0.25">
      <c r="A620" s="2">
        <v>0.5</v>
      </c>
      <c r="B620" s="2" t="s">
        <v>258</v>
      </c>
      <c r="C620" s="3" t="s">
        <v>259</v>
      </c>
      <c r="D620" s="2">
        <v>978.6</v>
      </c>
      <c r="E620" s="2" t="s">
        <v>478</v>
      </c>
      <c r="F620" s="2">
        <v>489.3</v>
      </c>
    </row>
    <row r="621" spans="1:6" x14ac:dyDescent="0.25">
      <c r="A621" s="2">
        <v>0.5</v>
      </c>
      <c r="B621" s="2" t="s">
        <v>258</v>
      </c>
      <c r="C621" s="3" t="s">
        <v>260</v>
      </c>
      <c r="D621" s="2">
        <v>683.55</v>
      </c>
      <c r="E621" s="2" t="s">
        <v>478</v>
      </c>
      <c r="F621" s="2">
        <v>341.78</v>
      </c>
    </row>
    <row r="622" spans="1:6" x14ac:dyDescent="0.25">
      <c r="B622" s="2" t="s">
        <v>33</v>
      </c>
      <c r="C622" s="3" t="s">
        <v>481</v>
      </c>
      <c r="D622" s="2" t="s">
        <v>18</v>
      </c>
      <c r="E622" s="2" t="s">
        <v>33</v>
      </c>
      <c r="F622" s="2">
        <v>2.73</v>
      </c>
    </row>
    <row r="623" spans="1:6" x14ac:dyDescent="0.25">
      <c r="C623" s="3" t="s">
        <v>482</v>
      </c>
    </row>
    <row r="624" spans="1:6" x14ac:dyDescent="0.25">
      <c r="C624" s="3" t="s">
        <v>483</v>
      </c>
    </row>
    <row r="625" spans="1:6" x14ac:dyDescent="0.25">
      <c r="C625" s="3" t="s">
        <v>484</v>
      </c>
      <c r="E625" s="2" t="s">
        <v>33</v>
      </c>
      <c r="F625" s="2">
        <v>0.27</v>
      </c>
    </row>
    <row r="626" spans="1:6" x14ac:dyDescent="0.25">
      <c r="F626" s="2" t="s">
        <v>21</v>
      </c>
    </row>
    <row r="627" spans="1:6" x14ac:dyDescent="0.25">
      <c r="C627" s="3" t="s">
        <v>485</v>
      </c>
      <c r="F627" s="2">
        <v>1861.98</v>
      </c>
    </row>
    <row r="628" spans="1:6" x14ac:dyDescent="0.25">
      <c r="F628" s="2" t="s">
        <v>21</v>
      </c>
    </row>
    <row r="629" spans="1:6" x14ac:dyDescent="0.25">
      <c r="C629" s="3" t="s">
        <v>394</v>
      </c>
      <c r="F629" s="2">
        <v>620.66</v>
      </c>
    </row>
    <row r="631" spans="1:6" x14ac:dyDescent="0.25">
      <c r="C631" s="3" t="s">
        <v>496</v>
      </c>
    </row>
    <row r="632" spans="1:6" x14ac:dyDescent="0.25">
      <c r="C632" s="3" t="s">
        <v>21</v>
      </c>
    </row>
    <row r="633" spans="1:6" x14ac:dyDescent="0.25">
      <c r="B633" s="2" t="s">
        <v>27</v>
      </c>
      <c r="C633" s="3" t="s">
        <v>497</v>
      </c>
    </row>
    <row r="634" spans="1:6" ht="31.5" x14ac:dyDescent="0.25">
      <c r="C634" s="3" t="s">
        <v>498</v>
      </c>
    </row>
    <row r="635" spans="1:6" x14ac:dyDescent="0.25">
      <c r="C635" s="3" t="s">
        <v>499</v>
      </c>
    </row>
    <row r="636" spans="1:6" x14ac:dyDescent="0.25">
      <c r="C636" s="3" t="s">
        <v>21</v>
      </c>
    </row>
    <row r="637" spans="1:6" ht="31.5" x14ac:dyDescent="0.25">
      <c r="B637" s="2" t="s">
        <v>500</v>
      </c>
      <c r="C637" s="3" t="s">
        <v>501</v>
      </c>
    </row>
    <row r="638" spans="1:6" x14ac:dyDescent="0.25">
      <c r="C638" s="3" t="s">
        <v>21</v>
      </c>
    </row>
    <row r="639" spans="1:6" x14ac:dyDescent="0.25">
      <c r="A639" s="2">
        <v>18.899999999999999</v>
      </c>
      <c r="B639" s="2" t="s">
        <v>31</v>
      </c>
      <c r="C639" s="3" t="s">
        <v>502</v>
      </c>
      <c r="D639" s="2">
        <v>235.3</v>
      </c>
      <c r="E639" s="2" t="s">
        <v>31</v>
      </c>
      <c r="F639" s="2">
        <v>4447.17</v>
      </c>
    </row>
    <row r="640" spans="1:6" x14ac:dyDescent="0.25">
      <c r="A640" s="2">
        <v>18.63</v>
      </c>
      <c r="B640" s="2" t="s">
        <v>31</v>
      </c>
      <c r="C640" s="3" t="s">
        <v>503</v>
      </c>
      <c r="D640" s="2">
        <v>40.9</v>
      </c>
      <c r="E640" s="2" t="s">
        <v>31</v>
      </c>
      <c r="F640" s="2">
        <v>761.97</v>
      </c>
    </row>
    <row r="641" spans="1:6" ht="31.5" x14ac:dyDescent="0.25">
      <c r="A641" s="2">
        <v>30</v>
      </c>
      <c r="B641" s="2" t="s">
        <v>384</v>
      </c>
      <c r="C641" s="3" t="s">
        <v>504</v>
      </c>
      <c r="D641" s="2">
        <v>288</v>
      </c>
      <c r="E641" s="2" t="s">
        <v>384</v>
      </c>
      <c r="F641" s="2">
        <v>8640</v>
      </c>
    </row>
    <row r="643" spans="1:6" ht="31.5" x14ac:dyDescent="0.25">
      <c r="A643" s="2">
        <v>30</v>
      </c>
      <c r="B643" s="2" t="s">
        <v>384</v>
      </c>
      <c r="C643" s="3" t="s">
        <v>505</v>
      </c>
      <c r="D643" s="2">
        <v>19.100000000000001</v>
      </c>
      <c r="E643" s="2" t="s">
        <v>384</v>
      </c>
      <c r="F643" s="2">
        <v>573</v>
      </c>
    </row>
    <row r="644" spans="1:6" x14ac:dyDescent="0.25">
      <c r="C644" s="3" t="s">
        <v>506</v>
      </c>
    </row>
    <row r="645" spans="1:6" x14ac:dyDescent="0.25">
      <c r="C645" s="3" t="s">
        <v>507</v>
      </c>
    </row>
    <row r="646" spans="1:6" x14ac:dyDescent="0.25">
      <c r="C646" s="3" t="s">
        <v>508</v>
      </c>
    </row>
    <row r="647" spans="1:6" ht="31.5" x14ac:dyDescent="0.25">
      <c r="C647" s="3" t="s">
        <v>509</v>
      </c>
    </row>
    <row r="649" spans="1:6" ht="31.5" x14ac:dyDescent="0.25">
      <c r="A649" s="2">
        <v>5</v>
      </c>
      <c r="B649" s="2" t="s">
        <v>292</v>
      </c>
      <c r="C649" s="3" t="s">
        <v>510</v>
      </c>
      <c r="D649" s="2">
        <v>47.35</v>
      </c>
      <c r="E649" s="2" t="s">
        <v>292</v>
      </c>
      <c r="F649" s="2">
        <v>236.75</v>
      </c>
    </row>
    <row r="650" spans="1:6" x14ac:dyDescent="0.25">
      <c r="A650" s="2">
        <v>1</v>
      </c>
      <c r="B650" s="2" t="s">
        <v>33</v>
      </c>
      <c r="C650" s="3" t="s">
        <v>511</v>
      </c>
      <c r="D650" s="2">
        <v>12.1</v>
      </c>
      <c r="E650" s="2" t="s">
        <v>33</v>
      </c>
      <c r="F650" s="2">
        <v>12.1</v>
      </c>
    </row>
    <row r="651" spans="1:6" x14ac:dyDescent="0.25">
      <c r="B651" s="2" t="s">
        <v>33</v>
      </c>
      <c r="C651" s="3" t="s">
        <v>34</v>
      </c>
      <c r="E651" s="2" t="s">
        <v>33</v>
      </c>
      <c r="F651" s="2">
        <v>17.100000000000001</v>
      </c>
    </row>
    <row r="653" spans="1:6" x14ac:dyDescent="0.25">
      <c r="F653" s="2" t="s">
        <v>21</v>
      </c>
    </row>
    <row r="654" spans="1:6" x14ac:dyDescent="0.25">
      <c r="C654" s="3" t="s">
        <v>512</v>
      </c>
      <c r="F654" s="2">
        <v>14688.09</v>
      </c>
    </row>
    <row r="655" spans="1:6" x14ac:dyDescent="0.25">
      <c r="F655" s="2" t="s">
        <v>21</v>
      </c>
    </row>
    <row r="656" spans="1:6" x14ac:dyDescent="0.25">
      <c r="C656" s="3" t="s">
        <v>394</v>
      </c>
      <c r="F656" s="2">
        <v>489.6</v>
      </c>
    </row>
    <row r="657" spans="1:6" x14ac:dyDescent="0.25">
      <c r="F657" s="2" t="s">
        <v>21</v>
      </c>
    </row>
    <row r="658" spans="1:6" ht="31.5" x14ac:dyDescent="0.25">
      <c r="B658" s="2" t="s">
        <v>2</v>
      </c>
      <c r="C658" s="3" t="s">
        <v>513</v>
      </c>
    </row>
    <row r="659" spans="1:6" x14ac:dyDescent="0.25">
      <c r="C659" s="3" t="s">
        <v>21</v>
      </c>
    </row>
    <row r="660" spans="1:6" x14ac:dyDescent="0.25">
      <c r="A660" s="2">
        <v>18.899999999999999</v>
      </c>
      <c r="B660" s="2" t="s">
        <v>31</v>
      </c>
      <c r="C660" s="3" t="s">
        <v>502</v>
      </c>
      <c r="D660" s="2">
        <v>235.3</v>
      </c>
      <c r="E660" s="2" t="s">
        <v>31</v>
      </c>
      <c r="F660" s="2">
        <v>4447.17</v>
      </c>
    </row>
    <row r="661" spans="1:6" x14ac:dyDescent="0.25">
      <c r="A661" s="2">
        <v>18.3</v>
      </c>
      <c r="B661" s="2" t="s">
        <v>31</v>
      </c>
      <c r="C661" s="3" t="s">
        <v>503</v>
      </c>
      <c r="D661" s="2">
        <v>40.9</v>
      </c>
      <c r="E661" s="2" t="s">
        <v>31</v>
      </c>
      <c r="F661" s="2">
        <v>748.47</v>
      </c>
    </row>
    <row r="662" spans="1:6" ht="31.5" x14ac:dyDescent="0.25">
      <c r="A662" s="2">
        <v>30</v>
      </c>
      <c r="B662" s="2" t="s">
        <v>384</v>
      </c>
      <c r="C662" s="3" t="s">
        <v>504</v>
      </c>
      <c r="D662" s="2">
        <v>604.5</v>
      </c>
      <c r="E662" s="2" t="s">
        <v>384</v>
      </c>
      <c r="F662" s="2">
        <v>18135</v>
      </c>
    </row>
    <row r="664" spans="1:6" ht="31.5" x14ac:dyDescent="0.25">
      <c r="A664" s="2">
        <v>30</v>
      </c>
      <c r="C664" s="3" t="s">
        <v>505</v>
      </c>
      <c r="D664" s="2">
        <v>27</v>
      </c>
      <c r="E664" s="2" t="s">
        <v>384</v>
      </c>
      <c r="F664" s="2">
        <v>810</v>
      </c>
    </row>
    <row r="665" spans="1:6" x14ac:dyDescent="0.25">
      <c r="C665" s="3" t="s">
        <v>506</v>
      </c>
    </row>
    <row r="666" spans="1:6" x14ac:dyDescent="0.25">
      <c r="C666" s="3" t="s">
        <v>507</v>
      </c>
    </row>
    <row r="667" spans="1:6" x14ac:dyDescent="0.25">
      <c r="C667" s="3" t="s">
        <v>508</v>
      </c>
    </row>
    <row r="668" spans="1:6" ht="31.5" x14ac:dyDescent="0.25">
      <c r="C668" s="3" t="s">
        <v>509</v>
      </c>
    </row>
    <row r="670" spans="1:6" ht="31.5" x14ac:dyDescent="0.25">
      <c r="A670" s="2">
        <v>5</v>
      </c>
      <c r="B670" s="2" t="s">
        <v>33</v>
      </c>
      <c r="C670" s="3" t="s">
        <v>510</v>
      </c>
      <c r="D670" s="2">
        <v>47.35</v>
      </c>
      <c r="E670" s="2" t="s">
        <v>292</v>
      </c>
      <c r="F670" s="2">
        <v>236.75</v>
      </c>
    </row>
    <row r="671" spans="1:6" x14ac:dyDescent="0.25">
      <c r="A671" s="2">
        <v>1</v>
      </c>
      <c r="C671" s="3" t="s">
        <v>511</v>
      </c>
      <c r="D671" s="2">
        <v>12.1</v>
      </c>
      <c r="E671" s="2" t="s">
        <v>33</v>
      </c>
      <c r="F671" s="2">
        <v>12.1</v>
      </c>
    </row>
    <row r="672" spans="1:6" x14ac:dyDescent="0.25">
      <c r="C672" s="3" t="s">
        <v>34</v>
      </c>
      <c r="E672" s="2" t="s">
        <v>33</v>
      </c>
      <c r="F672" s="2">
        <v>24.3</v>
      </c>
    </row>
    <row r="674" spans="1:6" x14ac:dyDescent="0.25">
      <c r="C674" s="3" t="s">
        <v>512</v>
      </c>
      <c r="F674" s="2">
        <v>24413.79</v>
      </c>
    </row>
    <row r="675" spans="1:6" x14ac:dyDescent="0.25">
      <c r="F675" s="2" t="s">
        <v>21</v>
      </c>
    </row>
    <row r="676" spans="1:6" x14ac:dyDescent="0.25">
      <c r="C676" s="3" t="s">
        <v>394</v>
      </c>
      <c r="F676" s="2">
        <v>813.79</v>
      </c>
    </row>
    <row r="678" spans="1:6" ht="31.5" x14ac:dyDescent="0.25">
      <c r="C678" s="3" t="s">
        <v>515</v>
      </c>
    </row>
    <row r="680" spans="1:6" ht="31.5" x14ac:dyDescent="0.25">
      <c r="C680" s="3" t="s">
        <v>516</v>
      </c>
    </row>
    <row r="682" spans="1:6" ht="236.25" x14ac:dyDescent="0.25">
      <c r="C682" s="3" t="s">
        <v>517</v>
      </c>
    </row>
    <row r="683" spans="1:6" ht="47.25" x14ac:dyDescent="0.25">
      <c r="A683" s="2">
        <v>90</v>
      </c>
      <c r="B683" s="2" t="s">
        <v>52</v>
      </c>
      <c r="C683" s="3" t="s">
        <v>518</v>
      </c>
      <c r="D683" s="2">
        <v>16.55</v>
      </c>
      <c r="E683" s="2" t="s">
        <v>519</v>
      </c>
      <c r="F683" s="2">
        <v>1489.5</v>
      </c>
    </row>
    <row r="684" spans="1:6" ht="47.25" x14ac:dyDescent="0.25">
      <c r="A684" s="2">
        <v>45</v>
      </c>
      <c r="B684" s="2" t="s">
        <v>52</v>
      </c>
      <c r="C684" s="3" t="s">
        <v>520</v>
      </c>
      <c r="D684" s="2">
        <v>20</v>
      </c>
      <c r="E684" s="2" t="s">
        <v>521</v>
      </c>
      <c r="F684" s="2">
        <v>900</v>
      </c>
    </row>
    <row r="685" spans="1:6" ht="31.5" x14ac:dyDescent="0.25">
      <c r="A685" s="2">
        <v>20</v>
      </c>
      <c r="B685" s="2" t="s">
        <v>12</v>
      </c>
      <c r="C685" s="3" t="s">
        <v>522</v>
      </c>
      <c r="D685" s="2">
        <v>3.15</v>
      </c>
      <c r="E685" s="2" t="s">
        <v>12</v>
      </c>
      <c r="F685" s="2">
        <v>63</v>
      </c>
    </row>
    <row r="686" spans="1:6" ht="31.5" x14ac:dyDescent="0.25">
      <c r="A686" s="2">
        <v>10</v>
      </c>
      <c r="B686" s="2" t="s">
        <v>12</v>
      </c>
      <c r="C686" s="3" t="s">
        <v>523</v>
      </c>
      <c r="D686" s="2">
        <v>1.34</v>
      </c>
      <c r="E686" s="2" t="s">
        <v>12</v>
      </c>
      <c r="F686" s="2">
        <v>13.4</v>
      </c>
    </row>
    <row r="687" spans="1:6" ht="31.5" x14ac:dyDescent="0.25">
      <c r="A687" s="2">
        <v>1</v>
      </c>
      <c r="B687" s="2" t="s">
        <v>12</v>
      </c>
      <c r="C687" s="3" t="s">
        <v>524</v>
      </c>
      <c r="D687" s="2">
        <v>70.7</v>
      </c>
      <c r="E687" s="2" t="s">
        <v>12</v>
      </c>
      <c r="F687" s="2">
        <v>70.7</v>
      </c>
    </row>
    <row r="689" spans="1:6" ht="31.5" x14ac:dyDescent="0.25">
      <c r="A689" s="2">
        <v>1.4999999999999999E-2</v>
      </c>
      <c r="B689" s="2" t="s">
        <v>14</v>
      </c>
      <c r="C689" s="3" t="s">
        <v>525</v>
      </c>
      <c r="D689" s="2">
        <v>661</v>
      </c>
      <c r="E689" s="2" t="s">
        <v>14</v>
      </c>
      <c r="F689" s="2">
        <v>9.92</v>
      </c>
    </row>
    <row r="690" spans="1:6" ht="31.5" x14ac:dyDescent="0.25">
      <c r="A690" s="2">
        <v>10</v>
      </c>
      <c r="B690" s="2" t="s">
        <v>12</v>
      </c>
      <c r="C690" s="3" t="s">
        <v>526</v>
      </c>
      <c r="D690" s="2">
        <v>16.21</v>
      </c>
      <c r="E690" s="2" t="s">
        <v>12</v>
      </c>
      <c r="F690" s="2">
        <v>162.1</v>
      </c>
    </row>
    <row r="691" spans="1:6" x14ac:dyDescent="0.25">
      <c r="A691" s="2">
        <v>10</v>
      </c>
      <c r="B691" s="2" t="s">
        <v>12</v>
      </c>
      <c r="C691" s="3" t="s">
        <v>527</v>
      </c>
      <c r="D691" s="2">
        <v>13.8</v>
      </c>
      <c r="E691" s="2" t="s">
        <v>12</v>
      </c>
      <c r="F691" s="2">
        <v>138</v>
      </c>
    </row>
    <row r="692" spans="1:6" ht="31.5" x14ac:dyDescent="0.25">
      <c r="A692" s="2">
        <v>10</v>
      </c>
      <c r="B692" s="2" t="s">
        <v>12</v>
      </c>
      <c r="C692" s="3" t="s">
        <v>528</v>
      </c>
      <c r="D692" s="2">
        <v>3.6</v>
      </c>
      <c r="E692" s="2" t="s">
        <v>12</v>
      </c>
      <c r="F692" s="2">
        <v>36</v>
      </c>
    </row>
    <row r="693" spans="1:6" x14ac:dyDescent="0.25">
      <c r="A693" s="2">
        <v>1.25</v>
      </c>
      <c r="B693" s="2" t="s">
        <v>529</v>
      </c>
      <c r="C693" s="3" t="s">
        <v>273</v>
      </c>
      <c r="D693" s="2">
        <v>302</v>
      </c>
      <c r="E693" s="2" t="s">
        <v>529</v>
      </c>
      <c r="F693" s="2">
        <v>377.5</v>
      </c>
    </row>
    <row r="694" spans="1:6" ht="31.5" x14ac:dyDescent="0.25">
      <c r="A694" s="2">
        <v>10</v>
      </c>
      <c r="B694" s="2" t="s">
        <v>12</v>
      </c>
      <c r="C694" s="3" t="s">
        <v>530</v>
      </c>
      <c r="D694" s="2">
        <v>70.7</v>
      </c>
      <c r="E694" s="2" t="s">
        <v>12</v>
      </c>
      <c r="F694" s="2">
        <v>707</v>
      </c>
    </row>
    <row r="695" spans="1:6" ht="31.5" x14ac:dyDescent="0.25">
      <c r="A695" s="2">
        <v>0.15</v>
      </c>
      <c r="B695" s="2" t="s">
        <v>14</v>
      </c>
      <c r="C695" s="3" t="s">
        <v>531</v>
      </c>
      <c r="D695" s="2">
        <v>661</v>
      </c>
      <c r="E695" s="2" t="s">
        <v>14</v>
      </c>
      <c r="F695" s="2">
        <v>99.15</v>
      </c>
    </row>
    <row r="696" spans="1:6" ht="47.25" x14ac:dyDescent="0.25">
      <c r="A696" s="2">
        <v>45</v>
      </c>
      <c r="B696" s="2" t="s">
        <v>52</v>
      </c>
      <c r="C696" s="3" t="s">
        <v>532</v>
      </c>
      <c r="D696" s="2">
        <v>16.55</v>
      </c>
      <c r="E696" s="2" t="s">
        <v>533</v>
      </c>
      <c r="F696" s="2">
        <v>744.75</v>
      </c>
    </row>
    <row r="697" spans="1:6" x14ac:dyDescent="0.25">
      <c r="A697" s="2" t="s">
        <v>15</v>
      </c>
      <c r="C697" s="3" t="s">
        <v>534</v>
      </c>
      <c r="E697" s="2" t="s">
        <v>15</v>
      </c>
      <c r="F697" s="2">
        <v>12075</v>
      </c>
    </row>
    <row r="698" spans="1:6" x14ac:dyDescent="0.25">
      <c r="A698" s="2" t="s">
        <v>15</v>
      </c>
      <c r="C698" s="3" t="s">
        <v>535</v>
      </c>
      <c r="E698" s="2" t="s">
        <v>15</v>
      </c>
      <c r="F698" s="2">
        <v>34.979999999999997</v>
      </c>
    </row>
    <row r="699" spans="1:6" x14ac:dyDescent="0.25">
      <c r="C699" s="3" t="s">
        <v>536</v>
      </c>
      <c r="F699" s="2">
        <v>16921</v>
      </c>
    </row>
    <row r="700" spans="1:6" x14ac:dyDescent="0.25">
      <c r="C700" s="3" t="s">
        <v>537</v>
      </c>
      <c r="F700" s="2">
        <v>1692.1</v>
      </c>
    </row>
    <row r="702" spans="1:6" ht="31.5" x14ac:dyDescent="0.25">
      <c r="C702" s="3" t="s">
        <v>538</v>
      </c>
    </row>
    <row r="704" spans="1:6" x14ac:dyDescent="0.25">
      <c r="C704" s="3" t="s">
        <v>539</v>
      </c>
    </row>
    <row r="706" spans="1:6" x14ac:dyDescent="0.25">
      <c r="A706" s="2">
        <v>1</v>
      </c>
      <c r="B706" s="2" t="s">
        <v>12</v>
      </c>
      <c r="C706" s="3" t="s">
        <v>540</v>
      </c>
      <c r="D706" s="2">
        <v>947</v>
      </c>
      <c r="E706" s="2" t="s">
        <v>12</v>
      </c>
      <c r="F706" s="2">
        <v>947</v>
      </c>
    </row>
    <row r="707" spans="1:6" x14ac:dyDescent="0.25">
      <c r="A707" s="2">
        <v>2</v>
      </c>
      <c r="B707" s="2" t="s">
        <v>12</v>
      </c>
      <c r="C707" s="3" t="s">
        <v>541</v>
      </c>
      <c r="D707" s="2">
        <v>826</v>
      </c>
      <c r="E707" s="2" t="s">
        <v>12</v>
      </c>
      <c r="F707" s="2">
        <v>1652</v>
      </c>
    </row>
    <row r="708" spans="1:6" x14ac:dyDescent="0.25">
      <c r="A708" s="2">
        <v>3</v>
      </c>
      <c r="B708" s="2" t="s">
        <v>12</v>
      </c>
      <c r="C708" s="3" t="s">
        <v>542</v>
      </c>
      <c r="D708" s="2">
        <v>820</v>
      </c>
      <c r="E708" s="2" t="s">
        <v>12</v>
      </c>
      <c r="F708" s="2">
        <v>2460</v>
      </c>
    </row>
    <row r="709" spans="1:6" x14ac:dyDescent="0.25">
      <c r="A709" s="2">
        <v>4</v>
      </c>
      <c r="B709" s="2" t="s">
        <v>12</v>
      </c>
      <c r="C709" s="3" t="s">
        <v>543</v>
      </c>
      <c r="D709" s="2">
        <v>644</v>
      </c>
      <c r="E709" s="2" t="s">
        <v>12</v>
      </c>
      <c r="F709" s="2">
        <v>2576</v>
      </c>
    </row>
    <row r="710" spans="1:6" x14ac:dyDescent="0.25">
      <c r="C710" s="3" t="s">
        <v>544</v>
      </c>
    </row>
    <row r="711" spans="1:6" x14ac:dyDescent="0.25">
      <c r="A711" s="2">
        <v>2</v>
      </c>
      <c r="B711" s="2" t="s">
        <v>12</v>
      </c>
      <c r="C711" s="3" t="s">
        <v>545</v>
      </c>
      <c r="D711" s="2">
        <v>932</v>
      </c>
      <c r="E711" s="2" t="s">
        <v>12</v>
      </c>
      <c r="F711" s="2">
        <v>1864</v>
      </c>
    </row>
    <row r="712" spans="1:6" x14ac:dyDescent="0.25">
      <c r="A712" s="2">
        <v>4</v>
      </c>
      <c r="B712" s="2" t="s">
        <v>12</v>
      </c>
      <c r="C712" s="3" t="s">
        <v>543</v>
      </c>
      <c r="D712" s="2">
        <v>644</v>
      </c>
      <c r="E712" s="2" t="s">
        <v>12</v>
      </c>
      <c r="F712" s="2">
        <v>2576</v>
      </c>
    </row>
    <row r="713" spans="1:6" x14ac:dyDescent="0.25">
      <c r="F713" s="2">
        <v>12075</v>
      </c>
    </row>
    <row r="715" spans="1:6" x14ac:dyDescent="0.25">
      <c r="C715" s="3" t="s">
        <v>546</v>
      </c>
    </row>
    <row r="716" spans="1:6" ht="31.5" x14ac:dyDescent="0.25">
      <c r="C716" s="3" t="s">
        <v>547</v>
      </c>
    </row>
    <row r="718" spans="1:6" ht="267.75" x14ac:dyDescent="0.25">
      <c r="C718" s="3" t="s">
        <v>548</v>
      </c>
    </row>
    <row r="719" spans="1:6" x14ac:dyDescent="0.25">
      <c r="C719" s="3" t="s">
        <v>549</v>
      </c>
      <c r="F719" s="2">
        <v>16886.02</v>
      </c>
    </row>
    <row r="720" spans="1:6" x14ac:dyDescent="0.25">
      <c r="C720" s="3" t="s">
        <v>550</v>
      </c>
      <c r="F720" s="2">
        <v>138</v>
      </c>
    </row>
    <row r="721" spans="1:6" ht="47.25" x14ac:dyDescent="0.25">
      <c r="C721" s="3" t="s">
        <v>551</v>
      </c>
      <c r="F721" s="2">
        <v>166.5</v>
      </c>
    </row>
    <row r="722" spans="1:6" x14ac:dyDescent="0.25">
      <c r="C722" s="3" t="s">
        <v>350</v>
      </c>
      <c r="F722" s="2">
        <v>35.479999999999997</v>
      </c>
    </row>
    <row r="723" spans="1:6" x14ac:dyDescent="0.25">
      <c r="C723" s="3" t="s">
        <v>552</v>
      </c>
      <c r="F723" s="2">
        <v>16950</v>
      </c>
    </row>
    <row r="724" spans="1:6" x14ac:dyDescent="0.25">
      <c r="C724" s="3" t="s">
        <v>553</v>
      </c>
      <c r="F724" s="2">
        <v>1695</v>
      </c>
    </row>
    <row r="727" spans="1:6" ht="31.5" x14ac:dyDescent="0.25">
      <c r="C727" s="3" t="s">
        <v>554</v>
      </c>
    </row>
    <row r="729" spans="1:6" ht="157.5" x14ac:dyDescent="0.25">
      <c r="C729" s="3" t="s">
        <v>555</v>
      </c>
    </row>
    <row r="731" spans="1:6" x14ac:dyDescent="0.25">
      <c r="C731" s="3" t="s">
        <v>556</v>
      </c>
      <c r="F731" s="2">
        <v>19249.5</v>
      </c>
    </row>
    <row r="732" spans="1:6" ht="47.25" x14ac:dyDescent="0.25">
      <c r="A732" s="2">
        <v>180</v>
      </c>
      <c r="B732" s="2" t="s">
        <v>52</v>
      </c>
      <c r="C732" s="3" t="s">
        <v>557</v>
      </c>
      <c r="D732" s="2">
        <v>25.75</v>
      </c>
      <c r="E732" s="2" t="s">
        <v>52</v>
      </c>
      <c r="F732" s="2">
        <v>4635</v>
      </c>
    </row>
    <row r="733" spans="1:6" ht="31.5" x14ac:dyDescent="0.25">
      <c r="A733" s="2">
        <v>180</v>
      </c>
      <c r="B733" s="2" t="s">
        <v>52</v>
      </c>
      <c r="C733" s="3" t="s">
        <v>558</v>
      </c>
      <c r="D733" s="2">
        <v>16.55</v>
      </c>
      <c r="E733" s="2" t="s">
        <v>519</v>
      </c>
      <c r="F733" s="2">
        <v>2979</v>
      </c>
    </row>
    <row r="734" spans="1:6" x14ac:dyDescent="0.25">
      <c r="C734" s="3" t="s">
        <v>350</v>
      </c>
      <c r="F734" s="2">
        <v>64.5</v>
      </c>
    </row>
    <row r="735" spans="1:6" x14ac:dyDescent="0.25">
      <c r="C735" s="3" t="s">
        <v>559</v>
      </c>
      <c r="F735" s="2">
        <v>20970</v>
      </c>
    </row>
    <row r="736" spans="1:6" x14ac:dyDescent="0.25">
      <c r="C736" s="3" t="s">
        <v>560</v>
      </c>
      <c r="F736" s="2">
        <v>233</v>
      </c>
    </row>
    <row r="738" spans="1:6" x14ac:dyDescent="0.25">
      <c r="A738" s="2">
        <v>44.1</v>
      </c>
      <c r="B738" s="2" t="s">
        <v>27</v>
      </c>
      <c r="C738" s="3" t="s">
        <v>561</v>
      </c>
    </row>
    <row r="739" spans="1:6" x14ac:dyDescent="0.25">
      <c r="C739" s="3" t="s">
        <v>562</v>
      </c>
    </row>
    <row r="740" spans="1:6" ht="31.5" x14ac:dyDescent="0.25">
      <c r="C740" s="3" t="s">
        <v>563</v>
      </c>
    </row>
    <row r="741" spans="1:6" x14ac:dyDescent="0.25">
      <c r="C741" s="3" t="s">
        <v>21</v>
      </c>
    </row>
    <row r="742" spans="1:6" x14ac:dyDescent="0.25">
      <c r="A742" s="2">
        <v>3</v>
      </c>
      <c r="B742" s="2" t="s">
        <v>384</v>
      </c>
      <c r="C742" s="3" t="s">
        <v>564</v>
      </c>
      <c r="D742" s="2">
        <v>120.54</v>
      </c>
      <c r="E742" s="2" t="s">
        <v>384</v>
      </c>
      <c r="F742" s="2">
        <v>361.62</v>
      </c>
    </row>
    <row r="743" spans="1:6" x14ac:dyDescent="0.25">
      <c r="A743" s="2">
        <v>1</v>
      </c>
      <c r="B743" s="2" t="s">
        <v>258</v>
      </c>
      <c r="C743" s="3" t="s">
        <v>565</v>
      </c>
      <c r="D743" s="2">
        <v>76</v>
      </c>
      <c r="E743" s="2" t="s">
        <v>258</v>
      </c>
      <c r="F743" s="2">
        <v>76</v>
      </c>
    </row>
    <row r="744" spans="1:6" x14ac:dyDescent="0.25">
      <c r="A744" s="2">
        <v>1</v>
      </c>
      <c r="B744" s="2" t="s">
        <v>258</v>
      </c>
      <c r="C744" s="3" t="s">
        <v>566</v>
      </c>
      <c r="D744" s="2">
        <v>83.4</v>
      </c>
      <c r="E744" s="2" t="s">
        <v>258</v>
      </c>
      <c r="F744" s="2">
        <v>83.4</v>
      </c>
    </row>
    <row r="745" spans="1:6" x14ac:dyDescent="0.25">
      <c r="A745" s="2">
        <v>2</v>
      </c>
      <c r="B745" s="2" t="s">
        <v>258</v>
      </c>
      <c r="C745" s="3" t="s">
        <v>567</v>
      </c>
      <c r="D745" s="2">
        <v>21.6</v>
      </c>
      <c r="E745" s="2" t="s">
        <v>258</v>
      </c>
      <c r="F745" s="2">
        <v>43.2</v>
      </c>
    </row>
    <row r="746" spans="1:6" x14ac:dyDescent="0.25">
      <c r="A746" s="2">
        <v>1</v>
      </c>
      <c r="B746" s="2" t="s">
        <v>258</v>
      </c>
      <c r="C746" s="3" t="s">
        <v>568</v>
      </c>
      <c r="D746" s="2">
        <v>32.1</v>
      </c>
      <c r="E746" s="2" t="s">
        <v>258</v>
      </c>
      <c r="F746" s="2">
        <v>32.1</v>
      </c>
    </row>
    <row r="747" spans="1:6" x14ac:dyDescent="0.25">
      <c r="A747" s="2">
        <v>0.5</v>
      </c>
      <c r="B747" s="2" t="s">
        <v>258</v>
      </c>
      <c r="C747" s="3" t="s">
        <v>445</v>
      </c>
      <c r="D747" s="2">
        <v>909.3</v>
      </c>
      <c r="E747" s="2" t="s">
        <v>258</v>
      </c>
      <c r="F747" s="2">
        <v>454.65</v>
      </c>
    </row>
    <row r="748" spans="1:6" ht="31.5" x14ac:dyDescent="0.25">
      <c r="B748" s="2" t="s">
        <v>33</v>
      </c>
      <c r="C748" s="3" t="s">
        <v>569</v>
      </c>
      <c r="E748" s="2" t="s">
        <v>33</v>
      </c>
    </row>
    <row r="749" spans="1:6" x14ac:dyDescent="0.25">
      <c r="C749" s="3" t="s">
        <v>570</v>
      </c>
    </row>
    <row r="750" spans="1:6" x14ac:dyDescent="0.25">
      <c r="F750" s="2" t="s">
        <v>21</v>
      </c>
    </row>
    <row r="751" spans="1:6" x14ac:dyDescent="0.25">
      <c r="C751" s="3" t="s">
        <v>485</v>
      </c>
      <c r="F751" s="2">
        <v>1050.97</v>
      </c>
    </row>
    <row r="752" spans="1:6" x14ac:dyDescent="0.25">
      <c r="A752" s="2" t="s">
        <v>18</v>
      </c>
    </row>
    <row r="753" spans="1:6" x14ac:dyDescent="0.25">
      <c r="F753" s="2" t="s">
        <v>21</v>
      </c>
    </row>
    <row r="754" spans="1:6" x14ac:dyDescent="0.25">
      <c r="C754" s="3" t="s">
        <v>394</v>
      </c>
      <c r="F754" s="2">
        <v>350.32</v>
      </c>
    </row>
    <row r="756" spans="1:6" ht="31.5" x14ac:dyDescent="0.25">
      <c r="A756" s="2" t="s">
        <v>571</v>
      </c>
      <c r="B756" s="2" t="s">
        <v>27</v>
      </c>
      <c r="C756" s="3" t="s">
        <v>572</v>
      </c>
    </row>
    <row r="757" spans="1:6" ht="31.5" x14ac:dyDescent="0.25">
      <c r="C757" s="3" t="s">
        <v>573</v>
      </c>
    </row>
    <row r="758" spans="1:6" ht="31.5" x14ac:dyDescent="0.25">
      <c r="C758" s="3" t="s">
        <v>574</v>
      </c>
    </row>
    <row r="759" spans="1:6" ht="31.5" x14ac:dyDescent="0.25">
      <c r="C759" s="3" t="s">
        <v>575</v>
      </c>
    </row>
    <row r="760" spans="1:6" ht="31.5" x14ac:dyDescent="0.25">
      <c r="C760" s="3" t="s">
        <v>576</v>
      </c>
    </row>
    <row r="761" spans="1:6" x14ac:dyDescent="0.25">
      <c r="C761" s="3" t="s">
        <v>21</v>
      </c>
      <c r="D761" s="2" t="s">
        <v>21</v>
      </c>
    </row>
    <row r="762" spans="1:6" x14ac:dyDescent="0.25">
      <c r="A762" s="2">
        <v>1</v>
      </c>
      <c r="B762" s="2" t="s">
        <v>577</v>
      </c>
      <c r="C762" s="3" t="s">
        <v>578</v>
      </c>
      <c r="D762" s="2">
        <v>85</v>
      </c>
      <c r="E762" s="2" t="s">
        <v>53</v>
      </c>
      <c r="F762" s="2">
        <v>85</v>
      </c>
    </row>
    <row r="763" spans="1:6" x14ac:dyDescent="0.25">
      <c r="B763" s="2" t="s">
        <v>33</v>
      </c>
      <c r="C763" s="3" t="s">
        <v>579</v>
      </c>
      <c r="E763" s="2" t="s">
        <v>33</v>
      </c>
      <c r="F763" s="2">
        <v>7.5</v>
      </c>
    </row>
    <row r="764" spans="1:6" x14ac:dyDescent="0.25">
      <c r="B764" s="2" t="s">
        <v>33</v>
      </c>
      <c r="C764" s="3" t="s">
        <v>580</v>
      </c>
      <c r="E764" s="2" t="s">
        <v>33</v>
      </c>
      <c r="F764" s="2">
        <v>2.5</v>
      </c>
    </row>
    <row r="765" spans="1:6" x14ac:dyDescent="0.25">
      <c r="C765" s="3" t="s">
        <v>581</v>
      </c>
      <c r="F765" s="2" t="s">
        <v>21</v>
      </c>
    </row>
    <row r="766" spans="1:6" x14ac:dyDescent="0.25">
      <c r="C766" s="3" t="s">
        <v>582</v>
      </c>
      <c r="F766" s="2">
        <v>95</v>
      </c>
    </row>
    <row r="768" spans="1:6" ht="31.5" x14ac:dyDescent="0.25">
      <c r="C768" s="3" t="s">
        <v>583</v>
      </c>
      <c r="D768" s="2">
        <v>3325</v>
      </c>
      <c r="E768" s="2" t="s">
        <v>332</v>
      </c>
    </row>
    <row r="770" spans="1:6" ht="31.5" x14ac:dyDescent="0.25">
      <c r="A770" s="2" t="s">
        <v>151</v>
      </c>
      <c r="B770" s="2" t="s">
        <v>27</v>
      </c>
      <c r="C770" s="3" t="s">
        <v>584</v>
      </c>
    </row>
    <row r="771" spans="1:6" ht="31.5" x14ac:dyDescent="0.25">
      <c r="C771" s="3" t="s">
        <v>585</v>
      </c>
    </row>
    <row r="772" spans="1:6" x14ac:dyDescent="0.25">
      <c r="C772" s="3" t="s">
        <v>21</v>
      </c>
    </row>
    <row r="773" spans="1:6" ht="31.5" x14ac:dyDescent="0.25">
      <c r="A773" s="2">
        <v>1</v>
      </c>
      <c r="B773" s="2" t="s">
        <v>211</v>
      </c>
      <c r="C773" s="3" t="s">
        <v>586</v>
      </c>
      <c r="D773" s="2">
        <v>69.599999999999994</v>
      </c>
      <c r="E773" s="2" t="s">
        <v>211</v>
      </c>
      <c r="F773" s="2">
        <v>69.599999999999994</v>
      </c>
    </row>
    <row r="775" spans="1:6" ht="31.5" x14ac:dyDescent="0.25">
      <c r="A775" s="2">
        <v>41</v>
      </c>
      <c r="B775" s="2" t="s">
        <v>27</v>
      </c>
      <c r="C775" s="3" t="s">
        <v>587</v>
      </c>
    </row>
    <row r="776" spans="1:6" x14ac:dyDescent="0.25">
      <c r="C776" s="3" t="s">
        <v>588</v>
      </c>
    </row>
    <row r="777" spans="1:6" x14ac:dyDescent="0.25">
      <c r="C777" s="3" t="s">
        <v>589</v>
      </c>
    </row>
    <row r="778" spans="1:6" x14ac:dyDescent="0.25">
      <c r="C778" s="3" t="s">
        <v>21</v>
      </c>
    </row>
    <row r="779" spans="1:6" ht="31.5" x14ac:dyDescent="0.25">
      <c r="A779" s="2">
        <v>2.2200000000000002</v>
      </c>
      <c r="B779" s="2" t="s">
        <v>431</v>
      </c>
      <c r="C779" s="3" t="s">
        <v>590</v>
      </c>
      <c r="D779" s="2">
        <v>227.6</v>
      </c>
      <c r="E779" s="2" t="s">
        <v>431</v>
      </c>
      <c r="F779" s="2">
        <v>505.27</v>
      </c>
    </row>
    <row r="780" spans="1:6" x14ac:dyDescent="0.25">
      <c r="A780" s="2">
        <v>1.1000000000000001</v>
      </c>
      <c r="B780" s="2" t="s">
        <v>292</v>
      </c>
      <c r="C780" s="3" t="s">
        <v>434</v>
      </c>
      <c r="D780" s="2">
        <v>836.85</v>
      </c>
      <c r="E780" s="2" t="s">
        <v>292</v>
      </c>
      <c r="F780" s="2">
        <v>920.54</v>
      </c>
    </row>
    <row r="781" spans="1:6" x14ac:dyDescent="0.25">
      <c r="B781" s="2" t="s">
        <v>33</v>
      </c>
      <c r="C781" s="3" t="s">
        <v>435</v>
      </c>
      <c r="D781" s="2" t="s">
        <v>18</v>
      </c>
      <c r="E781" s="2" t="s">
        <v>33</v>
      </c>
      <c r="F781" s="2">
        <v>1.5</v>
      </c>
    </row>
    <row r="782" spans="1:6" x14ac:dyDescent="0.25">
      <c r="F782" s="2" t="s">
        <v>21</v>
      </c>
    </row>
    <row r="783" spans="1:6" x14ac:dyDescent="0.25">
      <c r="C783" s="3" t="s">
        <v>309</v>
      </c>
      <c r="F783" s="2">
        <v>1427.31</v>
      </c>
    </row>
    <row r="784" spans="1:6" x14ac:dyDescent="0.25">
      <c r="F784" s="2" t="s">
        <v>21</v>
      </c>
    </row>
    <row r="785" spans="1:6" x14ac:dyDescent="0.25">
      <c r="C785" s="3" t="s">
        <v>310</v>
      </c>
      <c r="F785" s="2">
        <v>142.72999999999999</v>
      </c>
    </row>
    <row r="787" spans="1:6" x14ac:dyDescent="0.25">
      <c r="A787" s="2">
        <v>53.1</v>
      </c>
      <c r="B787" s="2" t="s">
        <v>27</v>
      </c>
      <c r="C787" s="3" t="s">
        <v>591</v>
      </c>
    </row>
    <row r="788" spans="1:6" x14ac:dyDescent="0.25">
      <c r="C788" s="3" t="s">
        <v>592</v>
      </c>
    </row>
    <row r="789" spans="1:6" x14ac:dyDescent="0.25">
      <c r="C789" s="3" t="s">
        <v>593</v>
      </c>
    </row>
    <row r="790" spans="1:6" x14ac:dyDescent="0.25">
      <c r="C790" s="3" t="s">
        <v>594</v>
      </c>
    </row>
    <row r="791" spans="1:6" x14ac:dyDescent="0.25">
      <c r="C791" s="3" t="s">
        <v>21</v>
      </c>
    </row>
    <row r="792" spans="1:6" ht="110.25" x14ac:dyDescent="0.25">
      <c r="A792" s="2">
        <v>1</v>
      </c>
      <c r="B792" s="2" t="s">
        <v>258</v>
      </c>
      <c r="C792" s="3" t="s">
        <v>595</v>
      </c>
      <c r="D792" s="2">
        <v>1672</v>
      </c>
      <c r="E792" s="2" t="s">
        <v>258</v>
      </c>
      <c r="F792" s="2">
        <v>1672</v>
      </c>
    </row>
    <row r="795" spans="1:6" ht="31.5" x14ac:dyDescent="0.25">
      <c r="A795" s="2">
        <v>1</v>
      </c>
      <c r="B795" s="2" t="s">
        <v>258</v>
      </c>
      <c r="C795" s="3" t="s">
        <v>596</v>
      </c>
      <c r="D795" s="2">
        <v>-169</v>
      </c>
      <c r="E795" s="2" t="s">
        <v>258</v>
      </c>
      <c r="F795" s="2">
        <v>-169</v>
      </c>
    </row>
    <row r="797" spans="1:6" x14ac:dyDescent="0.25">
      <c r="A797" s="2">
        <v>1</v>
      </c>
      <c r="B797" s="2" t="s">
        <v>258</v>
      </c>
      <c r="C797" s="3" t="s">
        <v>597</v>
      </c>
      <c r="D797" s="2">
        <v>250</v>
      </c>
      <c r="E797" s="2" t="s">
        <v>258</v>
      </c>
      <c r="F797" s="2">
        <v>250</v>
      </c>
    </row>
    <row r="799" spans="1:6" x14ac:dyDescent="0.25">
      <c r="A799" s="2">
        <v>0.5</v>
      </c>
      <c r="B799" s="2" t="s">
        <v>258</v>
      </c>
      <c r="C799" s="3" t="s">
        <v>445</v>
      </c>
      <c r="D799" s="2">
        <v>909.3</v>
      </c>
      <c r="E799" s="2" t="s">
        <v>258</v>
      </c>
      <c r="F799" s="2">
        <v>454.65</v>
      </c>
    </row>
    <row r="800" spans="1:6" x14ac:dyDescent="0.25">
      <c r="A800" s="2">
        <v>1</v>
      </c>
      <c r="B800" s="2" t="s">
        <v>258</v>
      </c>
      <c r="C800" s="3" t="s">
        <v>260</v>
      </c>
      <c r="D800" s="2">
        <v>683.55</v>
      </c>
      <c r="E800" s="2" t="s">
        <v>258</v>
      </c>
      <c r="F800" s="2">
        <v>683.55</v>
      </c>
    </row>
    <row r="801" spans="1:6" x14ac:dyDescent="0.25">
      <c r="A801" s="2">
        <v>0.5</v>
      </c>
      <c r="B801" s="2" t="s">
        <v>258</v>
      </c>
      <c r="C801" s="3" t="s">
        <v>300</v>
      </c>
      <c r="D801" s="2">
        <v>1048.95</v>
      </c>
      <c r="E801" s="2" t="s">
        <v>258</v>
      </c>
      <c r="F801" s="2">
        <v>524.48</v>
      </c>
    </row>
    <row r="802" spans="1:6" ht="31.5" x14ac:dyDescent="0.25">
      <c r="B802" s="2" t="s">
        <v>33</v>
      </c>
      <c r="C802" s="3" t="s">
        <v>598</v>
      </c>
      <c r="E802" s="2" t="s">
        <v>33</v>
      </c>
      <c r="F802" s="2">
        <v>0.82</v>
      </c>
    </row>
    <row r="803" spans="1:6" x14ac:dyDescent="0.25">
      <c r="F803" s="2" t="s">
        <v>21</v>
      </c>
    </row>
    <row r="804" spans="1:6" x14ac:dyDescent="0.25">
      <c r="C804" s="3" t="s">
        <v>402</v>
      </c>
      <c r="F804" s="2">
        <v>3416.5</v>
      </c>
    </row>
    <row r="807" spans="1:6" ht="31.5" x14ac:dyDescent="0.25">
      <c r="C807" s="3" t="s">
        <v>599</v>
      </c>
      <c r="D807" s="2">
        <v>33.9</v>
      </c>
    </row>
    <row r="809" spans="1:6" ht="31.5" x14ac:dyDescent="0.25">
      <c r="C809" s="3" t="s">
        <v>600</v>
      </c>
      <c r="D809" s="2">
        <v>398.3</v>
      </c>
      <c r="E809" s="2" t="s">
        <v>601</v>
      </c>
      <c r="F809" s="2">
        <v>398.3</v>
      </c>
    </row>
    <row r="811" spans="1:6" ht="31.5" x14ac:dyDescent="0.25">
      <c r="A811" s="2" t="s">
        <v>602</v>
      </c>
      <c r="C811" s="3" t="s">
        <v>603</v>
      </c>
      <c r="F811" s="2">
        <v>10.050000000000001</v>
      </c>
    </row>
    <row r="813" spans="1:6" x14ac:dyDescent="0.25">
      <c r="C813" s="3" t="s">
        <v>604</v>
      </c>
      <c r="F813" s="2">
        <f>F811*500</f>
        <v>5025</v>
      </c>
    </row>
    <row r="815" spans="1:6" ht="31.5" x14ac:dyDescent="0.25">
      <c r="C815" s="3" t="s">
        <v>605</v>
      </c>
    </row>
    <row r="817" spans="1:6" ht="78.75" x14ac:dyDescent="0.25">
      <c r="C817" s="3" t="s">
        <v>606</v>
      </c>
    </row>
    <row r="818" spans="1:6" x14ac:dyDescent="0.25">
      <c r="A818" s="2">
        <v>1</v>
      </c>
      <c r="B818" s="2" t="s">
        <v>12</v>
      </c>
      <c r="C818" s="3" t="s">
        <v>607</v>
      </c>
      <c r="D818" s="2">
        <v>277.60000000000002</v>
      </c>
      <c r="E818" s="2" t="s">
        <v>12</v>
      </c>
      <c r="F818" s="2">
        <v>277.60000000000002</v>
      </c>
    </row>
    <row r="819" spans="1:6" x14ac:dyDescent="0.25">
      <c r="C819" s="3" t="s">
        <v>350</v>
      </c>
      <c r="F819" s="2">
        <v>13.27</v>
      </c>
    </row>
    <row r="820" spans="1:6" x14ac:dyDescent="0.25">
      <c r="C820" s="3" t="s">
        <v>534</v>
      </c>
      <c r="F820" s="2">
        <v>238.13</v>
      </c>
    </row>
    <row r="821" spans="1:6" x14ac:dyDescent="0.25">
      <c r="C821" s="3" t="s">
        <v>608</v>
      </c>
      <c r="F821" s="2">
        <v>529</v>
      </c>
    </row>
    <row r="824" spans="1:6" ht="31.5" x14ac:dyDescent="0.25">
      <c r="C824" s="3" t="s">
        <v>609</v>
      </c>
    </row>
    <row r="825" spans="1:6" ht="63" x14ac:dyDescent="0.25">
      <c r="C825" s="3" t="s">
        <v>610</v>
      </c>
    </row>
    <row r="827" spans="1:6" ht="31.5" x14ac:dyDescent="0.25">
      <c r="A827" s="2">
        <v>1.5</v>
      </c>
      <c r="B827" s="2" t="s">
        <v>52</v>
      </c>
      <c r="C827" s="3" t="s">
        <v>611</v>
      </c>
      <c r="D827" s="2">
        <v>128</v>
      </c>
      <c r="E827" s="2" t="s">
        <v>52</v>
      </c>
      <c r="F827" s="2">
        <v>192</v>
      </c>
    </row>
    <row r="828" spans="1:6" x14ac:dyDescent="0.25">
      <c r="A828" s="2">
        <v>2</v>
      </c>
      <c r="B828" s="2" t="s">
        <v>612</v>
      </c>
      <c r="C828" s="3" t="s">
        <v>613</v>
      </c>
      <c r="D828" s="2">
        <v>35</v>
      </c>
      <c r="E828" s="2" t="s">
        <v>612</v>
      </c>
      <c r="F828" s="2">
        <v>70</v>
      </c>
    </row>
    <row r="831" spans="1:6" ht="31.5" x14ac:dyDescent="0.25">
      <c r="A831" s="2">
        <v>8</v>
      </c>
      <c r="B831" s="2" t="s">
        <v>52</v>
      </c>
      <c r="C831" s="3" t="s">
        <v>614</v>
      </c>
      <c r="D831" s="2">
        <v>25.75</v>
      </c>
      <c r="E831" s="2" t="s">
        <v>533</v>
      </c>
      <c r="F831" s="2">
        <v>206</v>
      </c>
    </row>
    <row r="832" spans="1:6" ht="63" x14ac:dyDescent="0.25">
      <c r="A832" s="2">
        <v>1</v>
      </c>
      <c r="B832" s="2" t="s">
        <v>12</v>
      </c>
      <c r="C832" s="3" t="s">
        <v>615</v>
      </c>
      <c r="D832" s="2">
        <v>1781.67</v>
      </c>
      <c r="E832" s="2" t="s">
        <v>53</v>
      </c>
      <c r="F832" s="2">
        <v>1781.67</v>
      </c>
    </row>
    <row r="833" spans="1:6" ht="47.25" x14ac:dyDescent="0.25">
      <c r="C833" s="3" t="s">
        <v>616</v>
      </c>
      <c r="D833" s="2" t="s">
        <v>15</v>
      </c>
      <c r="F833" s="2">
        <v>16.329999999999998</v>
      </c>
    </row>
    <row r="834" spans="1:6" x14ac:dyDescent="0.25">
      <c r="C834" s="3" t="s">
        <v>617</v>
      </c>
      <c r="F834" s="2">
        <v>2266</v>
      </c>
    </row>
    <row r="836" spans="1:6" x14ac:dyDescent="0.25">
      <c r="C836" s="3" t="s">
        <v>618</v>
      </c>
    </row>
    <row r="837" spans="1:6" x14ac:dyDescent="0.25">
      <c r="A837" s="2">
        <v>1</v>
      </c>
      <c r="B837" s="2" t="s">
        <v>12</v>
      </c>
      <c r="C837" s="3" t="s">
        <v>619</v>
      </c>
      <c r="D837" s="2">
        <v>947</v>
      </c>
      <c r="E837" s="2" t="s">
        <v>12</v>
      </c>
      <c r="F837" s="2">
        <v>947</v>
      </c>
    </row>
    <row r="838" spans="1:6" x14ac:dyDescent="0.25">
      <c r="A838" s="2">
        <v>1</v>
      </c>
      <c r="B838" s="2" t="s">
        <v>12</v>
      </c>
      <c r="C838" s="3" t="s">
        <v>620</v>
      </c>
      <c r="D838" s="2">
        <v>826</v>
      </c>
      <c r="E838" s="2" t="s">
        <v>12</v>
      </c>
      <c r="F838" s="2">
        <v>826</v>
      </c>
    </row>
    <row r="839" spans="1:6" x14ac:dyDescent="0.25">
      <c r="A839" s="2">
        <v>2</v>
      </c>
      <c r="B839" s="2" t="s">
        <v>12</v>
      </c>
      <c r="C839" s="3" t="s">
        <v>621</v>
      </c>
      <c r="D839" s="2">
        <v>820</v>
      </c>
      <c r="E839" s="2" t="s">
        <v>12</v>
      </c>
      <c r="F839" s="2">
        <v>1640</v>
      </c>
    </row>
    <row r="840" spans="1:6" x14ac:dyDescent="0.25">
      <c r="A840" s="2">
        <v>3</v>
      </c>
      <c r="B840" s="2" t="s">
        <v>12</v>
      </c>
      <c r="C840" s="3" t="s">
        <v>622</v>
      </c>
      <c r="D840" s="2">
        <v>644</v>
      </c>
      <c r="E840" s="2" t="s">
        <v>12</v>
      </c>
      <c r="F840" s="2">
        <v>1932</v>
      </c>
    </row>
    <row r="841" spans="1:6" x14ac:dyDescent="0.25">
      <c r="C841" s="3" t="s">
        <v>623</v>
      </c>
      <c r="F841" s="2">
        <v>5345</v>
      </c>
    </row>
    <row r="842" spans="1:6" x14ac:dyDescent="0.25">
      <c r="C842" s="3" t="s">
        <v>624</v>
      </c>
      <c r="F842" s="2">
        <v>1781.67</v>
      </c>
    </row>
    <row r="845" spans="1:6" x14ac:dyDescent="0.25">
      <c r="C845" s="3" t="s">
        <v>625</v>
      </c>
    </row>
    <row r="847" spans="1:6" x14ac:dyDescent="0.25">
      <c r="C847" s="3" t="s">
        <v>626</v>
      </c>
    </row>
    <row r="849" spans="1:6" ht="31.5" x14ac:dyDescent="0.25">
      <c r="A849" s="2">
        <v>1</v>
      </c>
      <c r="B849" s="2" t="s">
        <v>12</v>
      </c>
      <c r="C849" s="3" t="s">
        <v>627</v>
      </c>
      <c r="D849" s="2">
        <v>1193</v>
      </c>
      <c r="E849" s="2" t="s">
        <v>12</v>
      </c>
      <c r="F849" s="2">
        <v>1193</v>
      </c>
    </row>
    <row r="850" spans="1:6" x14ac:dyDescent="0.25">
      <c r="A850" s="2">
        <v>1</v>
      </c>
      <c r="B850" s="2" t="s">
        <v>12</v>
      </c>
      <c r="C850" s="3" t="s">
        <v>534</v>
      </c>
      <c r="D850" s="2">
        <v>2266</v>
      </c>
      <c r="E850" s="2" t="s">
        <v>12</v>
      </c>
      <c r="F850" s="2">
        <v>2266</v>
      </c>
    </row>
    <row r="851" spans="1:6" x14ac:dyDescent="0.25">
      <c r="C851" s="3" t="s">
        <v>350</v>
      </c>
    </row>
    <row r="852" spans="1:6" x14ac:dyDescent="0.25">
      <c r="C852" s="3" t="s">
        <v>628</v>
      </c>
      <c r="F852" s="2">
        <v>3459</v>
      </c>
    </row>
  </sheetData>
  <printOptions horizontalCentered="1"/>
  <pageMargins left="0.7" right="0.7" top="0.5" bottom="0.5" header="0.3" footer="0.3"/>
  <pageSetup paperSize="9"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Abs</vt:lpstr>
      <vt:lpstr>Det</vt:lpstr>
      <vt:lpstr>Sheet1</vt:lpstr>
      <vt:lpstr>Sheet3</vt:lpstr>
      <vt:lpstr>Abs!Print_Area</vt:lpstr>
      <vt:lpstr>Det!Print_Area</vt:lpstr>
      <vt:lpstr>Abs!Print_Titles</vt:lpstr>
      <vt:lpstr>Det!Print_Titles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2023-09-25T12:06:19Z</dcterms:modified>
</cp:coreProperties>
</file>