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65" windowWidth="14805" windowHeight="7950"/>
  </bookViews>
  <sheets>
    <sheet name="Abs" sheetId="2" r:id="rId1"/>
    <sheet name="Det" sheetId="1" r:id="rId2"/>
    <sheet name="Sheet3" sheetId="3" r:id="rId3"/>
    <sheet name="Sheet1" sheetId="4" r:id="rId4"/>
  </sheets>
  <externalReferences>
    <externalReference r:id="rId5"/>
  </externalReferences>
  <definedNames>
    <definedName name="_xlnm.Print_Area" localSheetId="0">Abs!$A$1:$F$40</definedName>
    <definedName name="_xlnm.Print_Titles" localSheetId="0">Abs!$5:$5</definedName>
    <definedName name="_xlnm.Print_Titles" localSheetId="1">Det!$5:$5</definedName>
  </definedNames>
  <calcPr calcId="144525"/>
</workbook>
</file>

<file path=xl/calcChain.xml><?xml version="1.0" encoding="utf-8"?>
<calcChain xmlns="http://schemas.openxmlformats.org/spreadsheetml/2006/main">
  <c r="F40" i="2" l="1"/>
  <c r="H86" i="1" l="1"/>
  <c r="H80" i="1"/>
  <c r="A34" i="2" l="1"/>
  <c r="A36" i="2" s="1"/>
  <c r="A31" i="2"/>
  <c r="A32" i="2" s="1"/>
  <c r="A30" i="2"/>
  <c r="H97" i="1" l="1"/>
  <c r="B30" i="2" s="1"/>
  <c r="F30" i="2" s="1"/>
  <c r="H94" i="1"/>
  <c r="B29" i="2" s="1"/>
  <c r="F29" i="2" s="1"/>
  <c r="H103" i="1"/>
  <c r="B32" i="2" s="1"/>
  <c r="F32" i="2" s="1"/>
  <c r="F326" i="3"/>
  <c r="F318" i="3"/>
  <c r="F317" i="3"/>
  <c r="F312" i="3"/>
  <c r="F311" i="3"/>
  <c r="F321" i="3" s="1"/>
  <c r="F323" i="3" s="1"/>
  <c r="F327" i="3" s="1"/>
  <c r="F310" i="3"/>
  <c r="H100" i="1"/>
  <c r="B31" i="2" s="1"/>
  <c r="F31" i="2" s="1"/>
  <c r="F17" i="2"/>
  <c r="D28" i="2"/>
  <c r="D27" i="2"/>
  <c r="D26" i="2"/>
  <c r="D25" i="2"/>
  <c r="D24" i="2"/>
  <c r="D23" i="2"/>
  <c r="D22" i="2"/>
  <c r="D21" i="2"/>
  <c r="D20" i="2"/>
  <c r="B28" i="2"/>
  <c r="A7" i="2"/>
  <c r="A8" i="2" s="1"/>
  <c r="A9" i="2" s="1"/>
  <c r="A10" i="2" s="1"/>
  <c r="A11" i="2" s="1"/>
  <c r="A12" i="2" s="1"/>
  <c r="A13" i="2" s="1"/>
  <c r="A14" i="2" s="1"/>
  <c r="A15" i="2" s="1"/>
  <c r="A16" i="2" s="1"/>
  <c r="A17" i="2" s="1"/>
  <c r="A20" i="2" s="1"/>
  <c r="A21" i="2" s="1"/>
  <c r="A22" i="2" s="1"/>
  <c r="A23" i="2" s="1"/>
  <c r="A24" i="2" s="1"/>
  <c r="A25" i="2" s="1"/>
  <c r="A26" i="2" s="1"/>
  <c r="A27" i="2" s="1"/>
  <c r="A28" i="2" s="1"/>
  <c r="H85" i="1"/>
  <c r="B27" i="2" s="1"/>
  <c r="H79" i="1"/>
  <c r="H78" i="1"/>
  <c r="H75" i="1"/>
  <c r="H76" i="1" s="1"/>
  <c r="B24" i="2" s="1"/>
  <c r="H72" i="1"/>
  <c r="H73" i="1" s="1"/>
  <c r="B23" i="2" s="1"/>
  <c r="H68" i="1"/>
  <c r="H69" i="1" s="1"/>
  <c r="B22" i="2" s="1"/>
  <c r="H64" i="1"/>
  <c r="H60" i="1"/>
  <c r="H61" i="1" s="1"/>
  <c r="B20" i="2" s="1"/>
  <c r="H57" i="1"/>
  <c r="B19" i="2" s="1"/>
  <c r="F19" i="2" s="1"/>
  <c r="H54" i="1"/>
  <c r="B18" i="2" s="1"/>
  <c r="F18" i="2" s="1"/>
  <c r="D16" i="2"/>
  <c r="D15" i="2"/>
  <c r="F328" i="3" l="1"/>
  <c r="H82" i="1"/>
  <c r="B26" i="2" s="1"/>
  <c r="F26" i="2" s="1"/>
  <c r="F27" i="2"/>
  <c r="F22" i="2"/>
  <c r="A29" i="2"/>
  <c r="A37" i="2" s="1"/>
  <c r="A38" i="2" s="1"/>
  <c r="F20" i="2"/>
  <c r="F24" i="2"/>
  <c r="F28" i="2"/>
  <c r="F23" i="2"/>
  <c r="H65" i="1"/>
  <c r="B21" i="2" s="1"/>
  <c r="F21" i="2" s="1"/>
  <c r="H88" i="1"/>
  <c r="H89" i="1" s="1"/>
  <c r="B25" i="2" l="1"/>
  <c r="F25" i="2" s="1"/>
  <c r="H50" i="1"/>
  <c r="B16" i="2" s="1"/>
  <c r="F16" i="2" s="1"/>
  <c r="D160" i="3"/>
  <c r="F160" i="3" s="1"/>
  <c r="F159" i="3"/>
  <c r="F161" i="3" l="1"/>
  <c r="D14" i="2" s="1"/>
  <c r="D13" i="2"/>
  <c r="D154" i="3"/>
  <c r="F154" i="3" s="1"/>
  <c r="F153" i="3"/>
  <c r="D149" i="3"/>
  <c r="F149" i="3" s="1"/>
  <c r="F148" i="3"/>
  <c r="D10" i="2"/>
  <c r="F138" i="3"/>
  <c r="D139" i="3"/>
  <c r="F139" i="3" s="1"/>
  <c r="D8" i="2"/>
  <c r="D7" i="2"/>
  <c r="D6" i="2"/>
  <c r="F140" i="3" l="1"/>
  <c r="D9" i="2" s="1"/>
  <c r="F150" i="3"/>
  <c r="D11" i="2" s="1"/>
  <c r="F155" i="3"/>
  <c r="A3" i="2"/>
  <c r="B34" i="2"/>
  <c r="H47" i="1" l="1"/>
  <c r="B15" i="2" s="1"/>
  <c r="F15" i="2" s="1"/>
  <c r="H44" i="1"/>
  <c r="B14" i="2" s="1"/>
  <c r="F14" i="2" s="1"/>
  <c r="H41" i="1"/>
  <c r="H37" i="1"/>
  <c r="H33" i="1"/>
  <c r="H28" i="1"/>
  <c r="H23" i="1"/>
  <c r="H18" i="1"/>
  <c r="H14" i="1"/>
  <c r="H40" i="1"/>
  <c r="H36" i="1"/>
  <c r="H32" i="1"/>
  <c r="H27" i="1"/>
  <c r="H22" i="1"/>
  <c r="H17" i="1"/>
  <c r="H13" i="1"/>
  <c r="H8" i="1"/>
  <c r="H7" i="1"/>
  <c r="H34" i="1" l="1"/>
  <c r="B11" i="2" s="1"/>
  <c r="F11" i="2" s="1"/>
  <c r="H42" i="1"/>
  <c r="B13" i="2" s="1"/>
  <c r="F13" i="2" s="1"/>
  <c r="H24" i="1"/>
  <c r="B8" i="2" s="1"/>
  <c r="F8" i="2" s="1"/>
  <c r="H15" i="1"/>
  <c r="B7" i="2" s="1"/>
  <c r="F7" i="2" s="1"/>
  <c r="H38" i="1"/>
  <c r="B12" i="2" s="1"/>
  <c r="F12" i="2" s="1"/>
  <c r="H9" i="1"/>
  <c r="H10" i="1" s="1"/>
  <c r="B6" i="2" s="1"/>
  <c r="F6" i="2" s="1"/>
  <c r="H29" i="1"/>
  <c r="B10" i="2" s="1"/>
  <c r="F10" i="2" s="1"/>
  <c r="H19" i="1"/>
  <c r="B9" i="2" s="1"/>
  <c r="F9" i="2" s="1"/>
  <c r="F33" i="2" l="1"/>
  <c r="F34" i="2" l="1"/>
  <c r="F36" i="2"/>
  <c r="F35" i="2"/>
  <c r="F38" i="2" s="1"/>
  <c r="F37" i="2" l="1"/>
  <c r="F39" i="2" l="1"/>
  <c r="G41" i="2" l="1"/>
</calcChain>
</file>

<file path=xl/sharedStrings.xml><?xml version="1.0" encoding="utf-8"?>
<sst xmlns="http://schemas.openxmlformats.org/spreadsheetml/2006/main" count="1036" uniqueCount="413">
  <si>
    <t>Description of Work</t>
  </si>
  <si>
    <t>Nos</t>
  </si>
  <si>
    <t>L</t>
  </si>
  <si>
    <t>B</t>
  </si>
  <si>
    <t>D</t>
  </si>
  <si>
    <t>Qty</t>
  </si>
  <si>
    <t>TAMIL NADU POLICE HOUSING CORPORAITON LIMTIED</t>
  </si>
  <si>
    <t>SALEM DIVISION</t>
  </si>
  <si>
    <t>N/W: PROVIDING SR WORKS TO POLICE STATION BUILDING AT SOORAMANGALAM IN SALEM CITY</t>
  </si>
  <si>
    <t>Supplying and Fixing of 5mm tk Pin headed galss</t>
  </si>
  <si>
    <t>Staircase window</t>
  </si>
  <si>
    <t>ABSTRACT ESTIMATE</t>
  </si>
  <si>
    <t xml:space="preserve"> -DO-</t>
  </si>
  <si>
    <t>Say</t>
  </si>
  <si>
    <t>Supplying and fixing of EWC</t>
  </si>
  <si>
    <t>Waiting room</t>
  </si>
  <si>
    <t>S.No</t>
  </si>
  <si>
    <t>Supplying and fixing of 15mm Long body tap</t>
  </si>
  <si>
    <t>Supplying and fixing of 15mm dia Pillar tap</t>
  </si>
  <si>
    <t>Supplying and fixing of 15mm dia Angle cock</t>
  </si>
  <si>
    <t>Supplying and fixing of 15mm Short body tap</t>
  </si>
  <si>
    <t>Supplying and fixing of PVC Flushing Tank</t>
  </si>
  <si>
    <t>For EWC</t>
  </si>
  <si>
    <t>First floor</t>
  </si>
  <si>
    <t>TAMIL NADU POLICE HOUSING CORPORATION LIMITED</t>
  </si>
  <si>
    <t>Abstract Estimate</t>
  </si>
  <si>
    <t>Sl No</t>
  </si>
  <si>
    <t>Description of work</t>
  </si>
  <si>
    <t>Rate</t>
  </si>
  <si>
    <t xml:space="preserve">Unit </t>
  </si>
  <si>
    <t>Amount</t>
  </si>
  <si>
    <t>No</t>
  </si>
  <si>
    <t>m</t>
  </si>
  <si>
    <t>Charges for assembling and fixing of ceiling fan of different sweep with necessary connections and fixing of fan regulator on the existing board etc., all complete (Excluding cost of fan)</t>
  </si>
  <si>
    <t>MT</t>
  </si>
  <si>
    <t>Sqm</t>
  </si>
  <si>
    <t>Sub Total I</t>
  </si>
  <si>
    <t>Provision for GST @ 18 %</t>
  </si>
  <si>
    <t>Sub Total II</t>
  </si>
  <si>
    <t>LS</t>
  </si>
  <si>
    <t>Provision for labour welfare fund @ 1%</t>
  </si>
  <si>
    <t>Provision for unforseen item charges @ 2.5%</t>
  </si>
  <si>
    <t>Provision for supervision charges @ 7.5%</t>
  </si>
  <si>
    <t>Sub Total III</t>
  </si>
  <si>
    <t xml:space="preserve">Supplying and fixing of 4mm thick pin headed Glass panels with aluminium anodised ‘U’ shape beeding of size 12x12mm with 107 gram in average weight for 1m length with aluminium bolts and nuts for the shutters of the steel windows already supplied to suit all the size and as directed by the departmental officers. (The quality of glass and aluminium beeding should be got approved from the Executive Engineer before use). </t>
  </si>
  <si>
    <t>sqm</t>
  </si>
  <si>
    <t>Supplying and fixing EWC superior variety 500mm including cost and fixing of double flapped coloured  plastic sheet cover PVC flushing cistern in appropriate level as directed by the departmental officers at a maximum level of 5’6” and of approved brand of 10 litres capacity including fittings such as CI brackets.  PVC connection Gm wheel valve, Hex nipple, etc., complete (EWC and plastic cover shall be got approved from the Executive Engineer before fixing)</t>
  </si>
  <si>
    <t>Supplying and fixing of 15 mm dia C.P. tap of best quality including cost of fittings with required specials, bends, labour for fixing etc., all complete and as directed by the departmental officers
a. C.P.Long body tap</t>
  </si>
  <si>
    <t>======================================</t>
  </si>
  <si>
    <t>PLACE:-</t>
  </si>
  <si>
    <t xml:space="preserve"> </t>
  </si>
  <si>
    <t>Salem</t>
  </si>
  <si>
    <t>2023-24</t>
  </si>
  <si>
    <t>-</t>
  </si>
  <si>
    <t>QTY</t>
  </si>
  <si>
    <t>COST OF MATERIALS</t>
  </si>
  <si>
    <t>RATE</t>
  </si>
  <si>
    <t>PER</t>
  </si>
  <si>
    <t>AMOUNT</t>
  </si>
  <si>
    <t>*</t>
  </si>
  <si>
    <t>CEMENT MORTAR(1:1.5)</t>
  </si>
  <si>
    <t>M.T</t>
  </si>
  <si>
    <t>CEMENT</t>
  </si>
  <si>
    <t>CUM</t>
  </si>
  <si>
    <t>SAND</t>
  </si>
  <si>
    <t>MIXING OF MORTAR</t>
  </si>
  <si>
    <t>L.S</t>
  </si>
  <si>
    <t>SUNDRIES</t>
  </si>
  <si>
    <t>TOTAL FOR 1 CUM</t>
  </si>
  <si>
    <t>CEMENT MORTAR(1:2)</t>
  </si>
  <si>
    <t>CEMENT MORTAR(1:3)</t>
  </si>
  <si>
    <t>CEMENT MORTAR(1:4)</t>
  </si>
  <si>
    <t>CEMENT MORTAR(1:5)</t>
  </si>
  <si>
    <t>CEMENT MORTAR(1:6)</t>
  </si>
  <si>
    <t>CEMENT MORTAR(1:7)</t>
  </si>
  <si>
    <t>CEMENT MORTAR(1:8)</t>
  </si>
  <si>
    <t>EARTH WORK EXCAVATION</t>
  </si>
  <si>
    <t>---------------------</t>
  </si>
  <si>
    <t>EARTH WORK EXCAVATION IN SS20B</t>
  </si>
  <si>
    <t>ADD 100% FOR NARROW CUTTING</t>
  </si>
  <si>
    <t xml:space="preserve"> 1/3REFILLING CHARGES</t>
  </si>
  <si>
    <t>TOTAL FOR 10 CUM</t>
  </si>
  <si>
    <t>RATE PER CUM INCLUDING REFILLING</t>
  </si>
  <si>
    <t>0 TO 2M</t>
  </si>
  <si>
    <t>TAMIL NADU POLICE HOUSING CORPORATION</t>
  </si>
  <si>
    <t>23.2</t>
  </si>
  <si>
    <t>Supplying and fixing 4mm thick pin</t>
  </si>
  <si>
    <t>headed glass panels 450x1350</t>
  </si>
  <si>
    <t>4mm glass frosted  (P-49 M-0410)</t>
  </si>
  <si>
    <t>Rmt</t>
  </si>
  <si>
    <t xml:space="preserve"> 12x12mm Alu.Beedings ( Qtn)</t>
  </si>
  <si>
    <t>No.</t>
  </si>
  <si>
    <t>Alu. bolts and nuts( Qtn)</t>
  </si>
  <si>
    <t>Each</t>
  </si>
  <si>
    <t>Labour for fixing glass paneles</t>
  </si>
  <si>
    <t>Sundries</t>
  </si>
  <si>
    <t xml:space="preserve"> (1.08SQM LABOUR =.25CARPENTER-II)</t>
  </si>
  <si>
    <t>Total for 0.5334 Sqm</t>
  </si>
  <si>
    <t>Rate for one Sqm.</t>
  </si>
  <si>
    <t>SUPPLY AND FIXING OF E.W.C.   18" SIZE (WHITE)</t>
  </si>
  <si>
    <t>WITH DOUBLE FLAPPED PLASTIC SEAT COVER</t>
  </si>
  <si>
    <t>LOW LEVEL FLUSHING CISTERN 10 LIT.</t>
  </si>
  <si>
    <t>SET</t>
  </si>
  <si>
    <t>EUROPEAN WATER CLOSET WITH "P" OR "S" TRAP WITH DOUBLE FLAPPED SEAT AND SEAT COVER WITH BRASS HINGES AND 10LIT CAPACITY PVC L;OW LEVEL FLUSHING TANK WITH ALL INTERNAL FITTINGS</t>
  </si>
  <si>
    <t>LABOUR FOR FIXING OF EWC</t>
  </si>
  <si>
    <t>NO.</t>
  </si>
  <si>
    <t>MASON I</t>
  </si>
  <si>
    <t>PLUMBER I</t>
  </si>
  <si>
    <t>MAZDOOR II</t>
  </si>
  <si>
    <t>LABOUR FOR FIXING OF FLUSHING TANK</t>
  </si>
  <si>
    <t>MAZDOOR I</t>
  </si>
  <si>
    <t>Deduct rate for "P" &amp; "S" trap</t>
  </si>
  <si>
    <t xml:space="preserve">Add rate for PVC SWR "P" &amp; "S" trap </t>
  </si>
  <si>
    <t>TOTAL FOR ONE NUMBER</t>
  </si>
  <si>
    <t>15mm dia half turn CP tap</t>
  </si>
  <si>
    <t>Sub-Data</t>
  </si>
  <si>
    <t>Labour charge</t>
  </si>
  <si>
    <t>Fitter I class</t>
  </si>
  <si>
    <t xml:space="preserve">Nos </t>
  </si>
  <si>
    <t>Mazdoor I</t>
  </si>
  <si>
    <t>gram</t>
  </si>
  <si>
    <t>Shellac p-49/168</t>
  </si>
  <si>
    <t>100 gms</t>
  </si>
  <si>
    <t>Thread ball p-49/173</t>
  </si>
  <si>
    <t>Total/1 No</t>
  </si>
  <si>
    <t>Main Data</t>
  </si>
  <si>
    <t>Long body</t>
  </si>
  <si>
    <t>short body</t>
  </si>
  <si>
    <t>Cost of Tap</t>
  </si>
  <si>
    <t>Labour</t>
  </si>
  <si>
    <t>Supplying and fixing of 15mm dia pillar cock in proper position by removing existing non functioning pillar cork etc., as directed by the department officer</t>
  </si>
  <si>
    <t>removing and refixing Labour charges @ 15% of material cost</t>
  </si>
  <si>
    <t>Rate per ech</t>
  </si>
  <si>
    <t>Pillar Tap(Heavy Type) - 15 / 12mm dia
PWD SR Pg 53 M-0509</t>
  </si>
  <si>
    <t>Supplying and fixing of Angle cock of size 15mm dia in proper position by removing existing non functioning Angle cork etc., as directed by the department officer.</t>
  </si>
  <si>
    <t>Supplying and fixing of Angle cock in proper position by removing existing non functioning Angle cork etc., as directed by the department officer</t>
  </si>
  <si>
    <t>CP Angle cock tap (PWD SR P49/2022-23)</t>
  </si>
  <si>
    <t>Supplying and fixing of Connecting Hose in proper position by removing existing non functioning Angle cork etc., as directed by the department officer.</t>
  </si>
  <si>
    <t>Connecting Hose (Quotation)</t>
  </si>
  <si>
    <t>Rate Per each</t>
  </si>
  <si>
    <t>Supplyig and fixing of PVC Nahini / Floor Trap with PVC Grating</t>
  </si>
  <si>
    <t>Supplying and fixing of PVC Nahani / Floor Trap 100mm x 75mm with PVC Grating proper position by removing existing non functioning Angle cork etc., as directed by the department officer.</t>
  </si>
  <si>
    <t>PVC Nahani Trap SR Pg 56 M-0570</t>
  </si>
  <si>
    <t>Supplying and fixing of PVC low level flushing tank with all internal fittings (wall mounting type) White - 10 litre capacity  proper position by removing existing non functioning Angle cork etc., as directed by the department officer.</t>
  </si>
  <si>
    <t xml:space="preserve"> PVC low level flushing tank with all internal fittings (wall mounting type) White - 10 litre capacity Pg 54 M-0536</t>
  </si>
  <si>
    <t>Supplying of Ceiling fan of 1200mm sweep</t>
  </si>
  <si>
    <t>Charges for fixing of Ceiling fan</t>
  </si>
  <si>
    <t>Supply and delivery of following Electric Ceiling fan with blades and double ball bearing, capacitor, type complete with 300 mm down rods canopies, capacitor, shackle blades with speed regulator (resistance type suitable) for operator on 230 volts 50 HTZ single phase AC supply confirming to ISS No. 374/79 and provided with insulation. (The brand should be got approved from the Executive Engineer before supply made) a) 48” Electric fan 1200mm sweep</t>
  </si>
  <si>
    <t>Supply of ceiling fan 1200mm</t>
  </si>
  <si>
    <t>1200mm A.C ceiling fan (without regulator) ( P-124 M-1333)</t>
  </si>
  <si>
    <t>Cost of electronic regulator ( P-124 M-1336)</t>
  </si>
  <si>
    <t xml:space="preserve">Rate for each </t>
  </si>
  <si>
    <t>Charges for assembling and fixing of ceiling  fan of different sweep ( to be supplied by the department at free of cost ) with necessary  interconnection and fixing of fan regulator on the existing board, etc., all complete.</t>
  </si>
  <si>
    <t>0.5 Sqmm copper twin core flex wire</t>
  </si>
  <si>
    <t>100 tmt</t>
  </si>
  <si>
    <t>Labour Charges</t>
  </si>
  <si>
    <t xml:space="preserve">Sundries </t>
  </si>
  <si>
    <t>Labour charges for 5 Nos</t>
  </si>
  <si>
    <t>Rate for Each</t>
  </si>
  <si>
    <t>Wiremen Grade I</t>
  </si>
  <si>
    <t>Wiremen Grade II</t>
  </si>
  <si>
    <t>Helpers</t>
  </si>
  <si>
    <t>Total for 5 Nos</t>
  </si>
  <si>
    <t>Drilling of 150mm dia Vertical  in bores in hard rock area to the required deptph as directed by the departmental officers including labour charges for inserting casing pipe assembling in the drilled holes including pasting the jointing with solvent cement if necessary grouting the casing pipes etc., and including transport charges of drilling rig and supporting vehicles from one place to another etc., all complete and as directed by the department officers</t>
  </si>
  <si>
    <t>a) Drilling of 150mm dia borewell in overburden soil including labour charges for insertion of Casing pipe</t>
  </si>
  <si>
    <t>b) Drilling of 150mm dia borewell in hard rock areas anywhere in Tamil Nadu including transporion to the worksite in hard rock areas and developing the borewells</t>
  </si>
  <si>
    <t>For Police Station</t>
  </si>
  <si>
    <t>Earth work excavation for foundation in all soils and sub-soils  to the required depth as  may be directed except in hard rock requiring blasting but inclusive of shoring, strutting, and bailing out water wherever necessary and depositing the surplus earth in places shown clearing and levelling the site with an initial lead of 10 metres and lift as specified here under etc. complete in all respects complying with relevant standard specifications. (including Refilling) a) o to 2m</t>
  </si>
  <si>
    <t>For Chamber</t>
  </si>
  <si>
    <t>Plain cement concrete 1:5:10 (One of cement five of M Sand and ten of HBS jelly) for foundation and Basement and other similar works using 40mm gauge  hard broken stone jelly excluding  shuttering  and centering but including laying, curing  and finishing with relevant standard specifications as directed by the departmental officers.</t>
  </si>
  <si>
    <t>Brick work in cement mortar 1: 5 (One of cement and five of M Sand) using II class ground moulded Chamber burnt bricks of size 9"x4 1/2" x3" in foundation and basement including dewatering wherever necessary proper setting, curing etc., complete with relevant standard specifiations.</t>
  </si>
  <si>
    <t>Plastering with CM 1:4, 12mm thick and finished with neat cement. Including providing band cornice, ceiling cornice, curing, scaffolding etc.., complete.</t>
  </si>
  <si>
    <t>Plastering the top of flooring with CM 1:4, 20mm thick finished with neat cement. Including thread lining etc.., complete.</t>
  </si>
  <si>
    <t>Plastering with CM 1:5 , 12mm thick and finished with neat cement. Including providing band cornice, ceiling cornice, curing, scaffolding etc.., complete.</t>
  </si>
  <si>
    <t xml:space="preserve"> -do- top</t>
  </si>
  <si>
    <t xml:space="preserve">Painting two coats for New Walls using Emulsion of approved brand over the priming coat and cement plastered/ concrete wall surface, ceiling or other similar works including cost of brushes, watering, curing etc.., all complete </t>
  </si>
  <si>
    <t>As per item No: 9</t>
  </si>
  <si>
    <t>Providing RCC Precast slab 40mm thick made in Cement concrete 1:2:4 (One of cement, two of M Sand and four of hard broken stone jelly) using 3mm to 10mm size hard broken stone jelly for foundation and Basement including the cost of slab, moulding, laying, curing, transportation, pointing for Rain water harvesting pit and other similar works as directed by the departmental officers.</t>
  </si>
  <si>
    <t>Supplying, fabricating and placing in position of  Mild steel  / Ribbed Tor Steels for reinforcement for all floors including cost of  binding wire, bending tying   and applying one coat of cement slurry etc., all complete in all respects.</t>
  </si>
  <si>
    <t>Bore well chamber Precast slab</t>
  </si>
  <si>
    <r>
      <t>1.90x0.04x125kg/cm</t>
    </r>
    <r>
      <rPr>
        <vertAlign val="superscript"/>
        <sz val="12"/>
        <color indexed="8"/>
        <rFont val="Times New Roman"/>
        <family val="1"/>
      </rPr>
      <t>2</t>
    </r>
  </si>
  <si>
    <t>Total</t>
  </si>
  <si>
    <t>Cum</t>
  </si>
  <si>
    <t>3.1</t>
  </si>
  <si>
    <t>CEMENT CONCRETE(1:5:10) USING</t>
  </si>
  <si>
    <t>40mm HBSTONE METEL</t>
  </si>
  <si>
    <t xml:space="preserve">  H.B.STONEJELLY 40mm</t>
  </si>
  <si>
    <t>MASON II</t>
  </si>
  <si>
    <t>RATE PER CUM</t>
  </si>
  <si>
    <t>=</t>
  </si>
  <si>
    <t xml:space="preserve">B.W IN C.M(1:5) using chamber burnt  bricks </t>
  </si>
  <si>
    <t>Bricks of size 23x11.4x7.5 cm</t>
  </si>
  <si>
    <t>NOS.</t>
  </si>
  <si>
    <t xml:space="preserve"> 1000NO.</t>
  </si>
  <si>
    <t>34.</t>
  </si>
  <si>
    <t>PLASTERING C.M(1:4) 12mmTHICK</t>
  </si>
  <si>
    <t>TOTAL FOR 10 SQM</t>
  </si>
  <si>
    <t>RATE PER SQM</t>
  </si>
  <si>
    <t>28.</t>
  </si>
  <si>
    <t>FINISHING THE TOP OF FLOORING</t>
  </si>
  <si>
    <t>WITH C.M(1:4)20mm THICK</t>
  </si>
  <si>
    <t>NO</t>
  </si>
  <si>
    <t>MAZDOOR  I</t>
  </si>
  <si>
    <t>33.</t>
  </si>
  <si>
    <t>PLASTERING C.M(1:5) 12mmTHICK</t>
  </si>
  <si>
    <t>40.</t>
  </si>
  <si>
    <t>PAINTING TWO COATS OVER NEW             (as per CER-112/2007-08)</t>
  </si>
  <si>
    <t xml:space="preserve">PLASTERED SURFACE WITH </t>
  </si>
  <si>
    <t>Plastic Emulsion PAINT</t>
  </si>
  <si>
    <t>LIT</t>
  </si>
  <si>
    <t>Plastic Emulsion PAINT (P-50  M-0420) First qty</t>
  </si>
  <si>
    <t>Primer    (P-50  M-0419)</t>
  </si>
  <si>
    <t xml:space="preserve">PAINTER I </t>
  </si>
  <si>
    <t>SUNDRIES FOR BRUSHES,ETC</t>
  </si>
  <si>
    <t>Providing RCC Precast slab 40mm thick made in using M20 Concrete using 3mm to 10mm size hard broken stone jelly for foundation and Basement including the cost of slab, moulding, laying, curing, transportation, pointing for Rain water harvesting pit and other similar works as directed by the departmental officers. .a. In Foundation and Basement</t>
  </si>
  <si>
    <t>16.1</t>
  </si>
  <si>
    <t>CEMENT CONCRETE(1:2:4) FOR</t>
  </si>
  <si>
    <t xml:space="preserve">PETTY WORKS EXCLUDING COST </t>
  </si>
  <si>
    <t>OF STEEL M 2</t>
  </si>
  <si>
    <t>Standardised concrete mix M20  using 20mmHB JELLY ( witt out vibrating charges)</t>
  </si>
  <si>
    <t xml:space="preserve">SUNDRIES FOR MOULDING </t>
  </si>
  <si>
    <t>FINISHING,OIL ETC</t>
  </si>
  <si>
    <t>TOTAL FOR .01 CUM</t>
  </si>
  <si>
    <t>14.II</t>
  </si>
  <si>
    <t xml:space="preserve"> P.C.C,R.C.C SLAB OF40mm THICK using standardised concrete mix of M20 grade</t>
  </si>
  <si>
    <t xml:space="preserve">standardised concrete mix M20 </t>
  </si>
  <si>
    <t>TOTAL FOR 0.743 SQM</t>
  </si>
  <si>
    <t>RATE PER SQM (Foundation and basement)</t>
  </si>
  <si>
    <t>43.</t>
  </si>
  <si>
    <t>a.</t>
  </si>
  <si>
    <t>SUPPLYING AND FABRICATING AND</t>
  </si>
  <si>
    <t>PLACING R.T.S RODS/MS RODS upto 16mm dia(without cement  slurry)</t>
  </si>
  <si>
    <t>QUTL</t>
  </si>
  <si>
    <t>R.T.S RODS/M.S.RODS UPTO 16MM DIA</t>
  </si>
  <si>
    <t>BINDING WIRE</t>
  </si>
  <si>
    <t>FITTER I</t>
  </si>
  <si>
    <t>TOTTAL FOR 1 QTL</t>
  </si>
  <si>
    <t>RATE PER M.T</t>
  </si>
  <si>
    <t>Supplying of 3HP submersible motor</t>
  </si>
  <si>
    <t>For Borewell</t>
  </si>
  <si>
    <t>Providing Repairs to Compressor</t>
  </si>
  <si>
    <t>Tamil Nadu Police Housing Corparation Ltd.</t>
  </si>
  <si>
    <t>==========================================================</t>
  </si>
  <si>
    <t>Salem City</t>
  </si>
  <si>
    <t xml:space="preserve">  </t>
  </si>
  <si>
    <t>SL.NO</t>
  </si>
  <si>
    <t>DESCRIPTION OF MATERIALS</t>
  </si>
  <si>
    <t>UNIT</t>
  </si>
  <si>
    <t>SOURCE</t>
  </si>
  <si>
    <t xml:space="preserve">COST OF </t>
  </si>
  <si>
    <t>LEAD</t>
  </si>
  <si>
    <t>MATERIAL</t>
  </si>
  <si>
    <t>LABOUR RATE</t>
  </si>
  <si>
    <t>Lead</t>
  </si>
  <si>
    <t>CHARGE</t>
  </si>
  <si>
    <t>COST @ SITE</t>
  </si>
  <si>
    <t>1.</t>
  </si>
  <si>
    <t>ROUGH STONE ( p16 M-0045)</t>
  </si>
  <si>
    <t>CUM.</t>
  </si>
  <si>
    <t>Gajjelnaikkenpatti</t>
  </si>
  <si>
    <t>MASON-I Brick / Stone work (p-10 L0029)</t>
  </si>
  <si>
    <t>2.</t>
  </si>
  <si>
    <t>BOND STONE ( p16 M-0064)</t>
  </si>
  <si>
    <t>MASON-II Brick / Stone work (p-10 L0071)</t>
  </si>
  <si>
    <t>3.</t>
  </si>
  <si>
    <t>HARD BROKEN STONE JELLY 3mm To 10mm ((P-16 M-0090 to 0092)</t>
  </si>
  <si>
    <t>MAZDOOR-I (p-11 L-0073)</t>
  </si>
  <si>
    <t>4.</t>
  </si>
  <si>
    <t>HARD BROKEN STONE JELLY 10mm (P-16 M-0090)</t>
  </si>
  <si>
    <t>MAZDOOR-II (p-12 L-0098)</t>
  </si>
  <si>
    <t>5.</t>
  </si>
  <si>
    <t>HARD BROKEN STONE JELLY 12mm (P-19 M-0089)</t>
  </si>
  <si>
    <t>PAINTER-I (p-10 L-0036)</t>
  </si>
  <si>
    <t>6.</t>
  </si>
  <si>
    <t>HARD BROKEN STONE JELLY 20mm (P-19 M-0088)</t>
  </si>
  <si>
    <t>PAINTER-II (p-11l-0077)</t>
  </si>
  <si>
    <t>7.</t>
  </si>
  <si>
    <t>HARD BROKEN STONE JELLY 40mm (P-19 M-0086)</t>
  </si>
  <si>
    <t>PLUMBER-I (p-10 L-0038)</t>
  </si>
  <si>
    <t>8.</t>
  </si>
  <si>
    <t>SAND FOR MORTAR (P-19 M-0125)</t>
  </si>
  <si>
    <t>Panamarathupatty</t>
  </si>
  <si>
    <t>PLUMBER-II (p-11 L-0078)</t>
  </si>
  <si>
    <t>9.</t>
  </si>
  <si>
    <t>SAND FOR FILLING (P-19 M-0125)</t>
  </si>
  <si>
    <t>FITTER-I (p-9 L-0018)</t>
  </si>
  <si>
    <t>10.</t>
  </si>
  <si>
    <t>Kiln Burnt Country Bricks  SIZE 22x11x7Cm  (P-14 M-0007)</t>
  </si>
  <si>
    <t>1000nos.</t>
  </si>
  <si>
    <t>Omalur</t>
  </si>
  <si>
    <t>FITTER-II (p-11 L-0067)</t>
  </si>
  <si>
    <t>11.</t>
  </si>
  <si>
    <t>BRICK JELLY 40mmGAUGE (P-15 M-0022)</t>
  </si>
  <si>
    <t>CARPENTER-I (p-10 L-0016)</t>
  </si>
  <si>
    <t>12.</t>
  </si>
  <si>
    <t>BRICK JELLY 20mmGAUGE (P-15 M-0022)</t>
  </si>
  <si>
    <t>CARPENTER-II (p-11 L-0063)</t>
  </si>
  <si>
    <t>13.</t>
  </si>
  <si>
    <t>MACHINE PRESSED TILES 23x 23x 2 Cm (P-15 M-0025)</t>
  </si>
  <si>
    <t>Local</t>
  </si>
  <si>
    <t>STONE CUTTER-I (p-9 L-0041)</t>
  </si>
  <si>
    <t>14.</t>
  </si>
  <si>
    <t>SLACKED SHELL LIME (P-17 M-0133)</t>
  </si>
  <si>
    <t>STONE CUTTER-II (p-11 L-0081)</t>
  </si>
  <si>
    <t>15.</t>
  </si>
  <si>
    <t>SLACKED &amp;SREENED LIME STONE (P-17 M-0134)</t>
  </si>
  <si>
    <t>Valapadi</t>
  </si>
  <si>
    <t>FLOOR POLISHER (p-9 L-0020)</t>
  </si>
  <si>
    <t>16.</t>
  </si>
  <si>
    <t>C.W SCANTLING UPTO 4M LONG (P-18 M-0155)</t>
  </si>
  <si>
    <t>local</t>
  </si>
  <si>
    <t>Mortar mix charges manual  (p-29 W-0104)</t>
  </si>
  <si>
    <t>17.</t>
  </si>
  <si>
    <t>C.W. PLANK UPTO 40mmTHICK UPTO 30 Cm WIDTH (P-19 M-0160)</t>
  </si>
  <si>
    <t>Vibrat-charges(R.C.C) (p-25 W-0101)</t>
  </si>
  <si>
    <t>18.</t>
  </si>
  <si>
    <t>T.W SCANTLING 2M TO 3M LONG (P-18 M-0140)</t>
  </si>
  <si>
    <t>Vibrat-charges(P.C.C) (p-25 W-0100)</t>
  </si>
  <si>
    <t>19.</t>
  </si>
  <si>
    <t>T.W.SCANTLING BELOW 2M LONG (P-18 M-0141)</t>
  </si>
  <si>
    <t>Sand filling charges (p-23 W-0074)</t>
  </si>
  <si>
    <t>20.</t>
  </si>
  <si>
    <t>T.W.PLANKS 15TO30cm WIDTH &amp; 12to25mm Thick (P-18 M-0147)</t>
  </si>
  <si>
    <t>Earth filling charges (p-23 W-0075)</t>
  </si>
  <si>
    <t>21.</t>
  </si>
  <si>
    <t>Country BricksKiln Burnt of SIZE 22x11x5Cm(P-14 M-0009)</t>
  </si>
  <si>
    <t>E.W.SS20B  (p-25 W-0061)</t>
  </si>
  <si>
    <t>22.</t>
  </si>
  <si>
    <t>MOSAIC TILES GRAY 25X25X2cm(P-18 M-0035)</t>
  </si>
  <si>
    <t>L.C.T.W.Door- (p-27 W-0142)</t>
  </si>
  <si>
    <t>23.</t>
  </si>
  <si>
    <t>CEMENT (supply at site) (P-14 M-0001)</t>
  </si>
  <si>
    <t>L.C.marine doors-(p-27 W-0143)</t>
  </si>
  <si>
    <t>24.</t>
  </si>
  <si>
    <t>R.T.S. / M.S upto 16mm (P-14 M-0002)</t>
  </si>
  <si>
    <t>TW glazed window (p-27 W-0144)</t>
  </si>
  <si>
    <t>25.</t>
  </si>
  <si>
    <t>M.S./ R.T.S above 16mm (P-14 M-0002)</t>
  </si>
  <si>
    <t>Wrought&amp;putup (p-27 W-0141)</t>
  </si>
  <si>
    <t>26.</t>
  </si>
  <si>
    <t>Country BricksKiln Burnt  SIZE 22x11x5Cm (P-18 M-0009)</t>
  </si>
  <si>
    <t>Ventilator (p-28 W-0151)</t>
  </si>
  <si>
    <t>27.</t>
  </si>
  <si>
    <t>HBSJ 11.2mm IRC metal (P-17 M-0104)</t>
  </si>
  <si>
    <t>Meter- Cupboard Weldmesh (p-28 W-0157)</t>
  </si>
  <si>
    <t>HBSJ 37.5mm to 26.5mm IRC metal (P-16 M-0099-0100)</t>
  </si>
  <si>
    <t>E.W (SDR) (p-23 W-0062)</t>
  </si>
  <si>
    <t>29.</t>
  </si>
  <si>
    <t>HBSJ 63mm to 45mm IRC metal (P-16 M-0095 to 0098)</t>
  </si>
  <si>
    <t>FITTER-II (Pipe &amp; Bar Bend) (p-11 L-0068)</t>
  </si>
  <si>
    <t>30.</t>
  </si>
  <si>
    <t xml:space="preserve"> Gravel (P-17 M-0119)</t>
  </si>
  <si>
    <t>FITTER-I (Pipe &amp; Bar Bend) (p-11 L-0019)</t>
  </si>
  <si>
    <t xml:space="preserve"> Well Gravel (P-17 M-0120)</t>
  </si>
  <si>
    <t>E.W  loose soil (p-23 W-0055)</t>
  </si>
  <si>
    <t>Chamber Burnt Bricks of size 23x11.2x7Cm (P-14 M-0005)</t>
  </si>
  <si>
    <t>LIFT CHARGES FOR B.W IN G.F  * (p-25 W 0092)</t>
  </si>
  <si>
    <t>Chamber Burnt Bricks  of size 23x11.4x7.5Cm (P-14 M-0006)</t>
  </si>
  <si>
    <t>LIFT CHARGES FOR B.W IN F.F  *  (p-25 W-0093)</t>
  </si>
  <si>
    <t>Stone dust p17  item (P-17 M-0123)</t>
  </si>
  <si>
    <t>LIFT CHARGES FOR B.W IN S.F  *</t>
  </si>
  <si>
    <t>6mmto 10mm HBG metal (P-16 M-0090 &amp;0091)</t>
  </si>
  <si>
    <t>LIFT CHARGES FOR CONCRETE IN G.F   (p-24 W-0090)</t>
  </si>
  <si>
    <t>Fly Ash Bricks  (P-14 M-0010)</t>
  </si>
  <si>
    <t>LIFT CHARGES FOR CONCRETE IN F.F  * (p-25 W-0091)</t>
  </si>
  <si>
    <t>Crushed Stone SAND FOR MORTAR (P-17 M-0125)</t>
  </si>
  <si>
    <t>LIFT CHARGES FOR CONCRETE IN S.F  *</t>
  </si>
  <si>
    <t>Crushed Stone SAND FOR FILLING  (P-17 M-0125)</t>
  </si>
  <si>
    <t>AE/JE</t>
  </si>
  <si>
    <t>AEE/SLM</t>
  </si>
  <si>
    <t>EE/SLM</t>
  </si>
  <si>
    <t>for Septic tank</t>
  </si>
  <si>
    <t>Clearing of Septic tank</t>
  </si>
  <si>
    <t>Load</t>
  </si>
  <si>
    <t>BELOW G.L</t>
  </si>
  <si>
    <t>A</t>
  </si>
  <si>
    <t>E.W EXCLUDING REFILLING</t>
  </si>
  <si>
    <t>REFILLING CHARGE</t>
  </si>
  <si>
    <t>RMT</t>
  </si>
  <si>
    <t>CONVEYING,LOWERING  ANDLAYING</t>
  </si>
  <si>
    <t>TO PROPER GRADE AND</t>
  </si>
  <si>
    <t>ALIGNMENT,JOINTING</t>
  </si>
  <si>
    <t>ETC BUT EXCLUDING  COST OF</t>
  </si>
  <si>
    <t>JOINTING MATERIALS.</t>
  </si>
  <si>
    <t>COST OF JOINTING  MATERIALS</t>
  </si>
  <si>
    <t>TOTAL FOR 30M</t>
  </si>
  <si>
    <t>RATE PER RMT</t>
  </si>
  <si>
    <t>UP 63MM PVC PIPE</t>
  </si>
  <si>
    <t>CUTTING CHARGES SR 2023-24 Pg 26 W-0131</t>
  </si>
  <si>
    <t xml:space="preserve">Supplying, delivery laying and testing of following dia PVC pipes of approved ISI quality 10 kg/ sq.cm below Ground Level including earth work excavation, laying, jointing, aligning to proper gradient lowering in trench, conveying the pipes and specials, cost of pipes and specials solvent cement resin, M sand paper, barricading, pumping, dewatering to watch and ward and cost of labour etc., all complete (the pipes and special quality and brand should be got approved by the EE before laying) a) 63mm OD PVC Pipe </t>
  </si>
  <si>
    <t>63mm dia OD PVC Pipe (10kg/Sqm) (Quotation)</t>
  </si>
  <si>
    <t>Labour charges for laying</t>
  </si>
  <si>
    <t>160mm DIA  UPVC PIPE BELOW G.L</t>
  </si>
  <si>
    <t>Cost of UPVC SN8 Pipe (TWAD SR 2022-23 P-23 1.2 1)</t>
  </si>
  <si>
    <t>TO PROPER GRADEAND</t>
  </si>
  <si>
    <t>JOINTING MATERIALS. (TWAD SR 22-23,p-268 11-b)</t>
  </si>
  <si>
    <t>CUTTING CHARGES ( P-27 W-0139)</t>
  </si>
  <si>
    <t>UPVC instead of Stone ware Pipe</t>
  </si>
  <si>
    <t>SUPPLYING AND  LAYING AND</t>
  </si>
  <si>
    <t>JOINTING SN8 UPVC PIPE AND SPECIALS</t>
  </si>
  <si>
    <t>Clearing the existing septic tank such as sewage water and liquid using 6000 litres capacity vehicles and disposing the same away from the site including cleaning tank with water after disposal, hire and conveyanve charges for the vehicle, labours all tools and plants employed there of as directed by the departmental officers</t>
  </si>
  <si>
    <t>CERTIFIED THAT THE LEAD PARTICULARS FURNISHED ABOVE FOUND CORRECT UPTO THE BEST OF MY KNOWLEDGE</t>
  </si>
  <si>
    <t>Police Station campus</t>
  </si>
  <si>
    <t>Labour charges for Erection of Borewell Motor</t>
  </si>
  <si>
    <t>For Borewell Motor - 3 HP</t>
  </si>
  <si>
    <r>
      <t xml:space="preserve">Labour charges for the erection of submersible pumpset
in borewell/openwell including fixing and jointing submersible cable with proper clamps upto the starter to required depth and also fixing of riser pipes to the required depth valves erection clamps, pressure gauges upto the exterior wall of pump room and erection of panel board consisting of TPICN switches starter, Voltmeter, Ammeter, three pilot (indicating) lamps capacitor single phasing preventor, water level guard and laying and jointing the cables and twin earthing as per IE rules etc., complete and testing the pumpset and trail run for 10 days. a) Upto 5 HP </t>
    </r>
    <r>
      <rPr>
        <b/>
        <sz val="12"/>
        <rFont val="Arial"/>
        <family val="2"/>
      </rPr>
      <t>TWAD SR 2022-23 Pg 308 17c)</t>
    </r>
  </si>
  <si>
    <t>Supplying and fixing of 15 mm dia C.P. tap of best quality including cost of fittings with required specials, bends, labour for fixing etc., all complete and as directed by the departmental officers a. C.P.Short body tap</t>
  </si>
  <si>
    <t>Supplying and fixing of PVC low level flushing tank with all internal fittings (wall mounting type) White - 10 litre capacity  proper position by removing existing non functioning Flushing Tank etc., as directed by the department officer.</t>
  </si>
  <si>
    <t>Supplying and fixing of PVC Nahini / Floor Trap 100mm x 75mm with PVC Grating proper position by removing existing damaged Nahani Trap etc., as directed by the department officer.</t>
  </si>
  <si>
    <t>Supplying and delivery of 3.0 HP Submersible Pump including charges for transportation to site SR 23-24 Pg 112 M-1067</t>
  </si>
  <si>
    <t>Repairing and Servicing the non functioning Comprossor including Charges labour charges for Proper Removal and refixing of compressor and necessary tools and materials etc., and as directed by the departmental officers</t>
  </si>
  <si>
    <t>Supplying and fixing of Connecting Tube</t>
  </si>
  <si>
    <t>Supplying and fixing of 15mm dia PVC Connecting Tube in proper position by removing existing Damaged Connecting Tube etc., as directed by the department officer.</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</si>
</sst>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_)"/>
    <numFmt numFmtId="165" formatCode="0_)"/>
    <numFmt numFmtId="166" formatCode="0.0"/>
    <numFmt numFmtId="167" formatCode="0.000_)"/>
  </numFmts>
  <fonts count="10" x14ac:knownFonts="1">
    <font>
      <sz val="11"/>
      <color theme="1"/>
      <name val="Calibri"/>
      <family val="2"/>
      <scheme val="minor"/>
    </font>
    <font>
      <sz val="12"/>
      <color theme="1"/>
      <name val="Times New Roman"/>
      <family val="1"/>
    </font>
    <font>
      <b/>
      <sz val="12"/>
      <color theme="1"/>
      <name val="Times New Roman"/>
      <family val="1"/>
    </font>
    <font>
      <b/>
      <u/>
      <sz val="12"/>
      <name val="Arial"/>
      <family val="2"/>
    </font>
    <font>
      <sz val="12"/>
      <name val="Arial"/>
      <family val="2"/>
    </font>
    <font>
      <b/>
      <sz val="12"/>
      <name val="Arial"/>
      <family val="2"/>
    </font>
    <font>
      <b/>
      <sz val="12"/>
      <color indexed="8"/>
      <name val="Arial"/>
      <family val="2"/>
    </font>
    <font>
      <sz val="10"/>
      <name val="Arial"/>
      <family val="2"/>
    </font>
    <font>
      <sz val="12"/>
      <color theme="1"/>
      <name val="Calibri"/>
      <family val="2"/>
      <scheme val="minor"/>
    </font>
    <font>
      <vertAlign val="superscript"/>
      <sz val="12"/>
      <color indexed="8"/>
      <name val="Times New Roman"/>
      <family val="1"/>
    </font>
  </fonts>
  <fills count="3">
    <fill>
      <patternFill patternType="none"/>
    </fill>
    <fill>
      <patternFill patternType="gray125"/>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0" fontId="7" fillId="0" borderId="0"/>
  </cellStyleXfs>
  <cellXfs count="63">
    <xf numFmtId="0" fontId="0" fillId="0" borderId="0" xfId="0"/>
    <xf numFmtId="0" fontId="1" fillId="0" borderId="0" xfId="0" applyFont="1"/>
    <xf numFmtId="0" fontId="1" fillId="0" borderId="1" xfId="0" applyFont="1" applyBorder="1" applyAlignment="1">
      <alignment wrapText="1"/>
    </xf>
    <xf numFmtId="2" fontId="1" fillId="0" borderId="1" xfId="0" applyNumberFormat="1" applyFont="1" applyBorder="1"/>
    <xf numFmtId="2" fontId="2" fillId="0" borderId="1" xfId="0" applyNumberFormat="1" applyFont="1" applyBorder="1"/>
    <xf numFmtId="0" fontId="1" fillId="0" borderId="0" xfId="0" applyFont="1" applyAlignment="1">
      <alignment horizontal="left"/>
    </xf>
    <xf numFmtId="0" fontId="1" fillId="0" borderId="1" xfId="0" applyFont="1" applyBorder="1" applyAlignment="1"/>
    <xf numFmtId="2" fontId="1" fillId="0" borderId="1" xfId="0" applyNumberFormat="1" applyFont="1" applyBorder="1" applyAlignment="1">
      <alignment horizontal="center"/>
    </xf>
    <xf numFmtId="1" fontId="1" fillId="0" borderId="1" xfId="0" applyNumberFormat="1" applyFont="1" applyBorder="1" applyAlignment="1">
      <alignment horizontal="center"/>
    </xf>
    <xf numFmtId="2" fontId="2" fillId="0" borderId="1" xfId="0" applyNumberFormat="1" applyFont="1" applyBorder="1" applyAlignment="1">
      <alignment horizontal="center"/>
    </xf>
    <xf numFmtId="164" fontId="4" fillId="2" borderId="0" xfId="0" applyNumberFormat="1" applyFont="1" applyFill="1" applyBorder="1" applyAlignment="1">
      <alignment horizontal="center" vertical="center"/>
    </xf>
    <xf numFmtId="165" fontId="4" fillId="2" borderId="0" xfId="0" applyNumberFormat="1" applyFont="1" applyFill="1" applyBorder="1" applyAlignment="1">
      <alignment horizontal="center" vertical="center"/>
    </xf>
    <xf numFmtId="164" fontId="5" fillId="2" borderId="0" xfId="0" applyNumberFormat="1" applyFont="1" applyFill="1" applyBorder="1" applyAlignment="1">
      <alignment horizontal="center" vertical="center" wrapText="1"/>
    </xf>
    <xf numFmtId="165" fontId="5" fillId="2" borderId="0" xfId="0" applyNumberFormat="1" applyFont="1" applyFill="1" applyBorder="1" applyAlignment="1">
      <alignment horizontal="center" vertical="center" wrapText="1"/>
    </xf>
    <xf numFmtId="166" fontId="6" fillId="2" borderId="1" xfId="0" applyNumberFormat="1" applyFont="1" applyFill="1" applyBorder="1" applyAlignment="1">
      <alignment horizontal="center" vertical="center"/>
    </xf>
    <xf numFmtId="0" fontId="6" fillId="2" borderId="1" xfId="0" applyNumberFormat="1" applyFont="1" applyFill="1" applyBorder="1" applyAlignment="1">
      <alignment horizontal="center" vertical="center" wrapText="1"/>
    </xf>
    <xf numFmtId="2" fontId="6" fillId="2" borderId="1" xfId="0" applyNumberFormat="1" applyFont="1" applyFill="1" applyBorder="1" applyAlignment="1">
      <alignment horizontal="center" vertical="center"/>
    </xf>
    <xf numFmtId="2" fontId="6" fillId="2" borderId="1" xfId="0" applyNumberFormat="1" applyFont="1" applyFill="1" applyBorder="1" applyAlignment="1">
      <alignment horizontal="center" vertical="center" wrapText="1"/>
    </xf>
    <xf numFmtId="166" fontId="4" fillId="2" borderId="1" xfId="0" applyNumberFormat="1" applyFont="1" applyFill="1" applyBorder="1" applyAlignment="1">
      <alignment horizontal="center" vertical="center"/>
    </xf>
    <xf numFmtId="2" fontId="4" fillId="2" borderId="4" xfId="0" applyNumberFormat="1" applyFont="1" applyFill="1" applyBorder="1" applyAlignment="1">
      <alignment horizontal="center" vertical="center"/>
    </xf>
    <xf numFmtId="164" fontId="4" fillId="2" borderId="1" xfId="0" applyNumberFormat="1" applyFont="1" applyFill="1" applyBorder="1" applyAlignment="1">
      <alignment horizontal="justify" vertical="center" wrapText="1"/>
    </xf>
    <xf numFmtId="2" fontId="4" fillId="2" borderId="1" xfId="0" applyNumberFormat="1" applyFont="1" applyFill="1" applyBorder="1" applyAlignment="1">
      <alignment horizontal="center" vertical="center"/>
    </xf>
    <xf numFmtId="2" fontId="5" fillId="2" borderId="1" xfId="0" applyNumberFormat="1" applyFont="1" applyFill="1" applyBorder="1" applyAlignment="1">
      <alignment horizontal="center" vertical="center"/>
    </xf>
    <xf numFmtId="164" fontId="5" fillId="2" borderId="1" xfId="0" applyNumberFormat="1" applyFont="1" applyFill="1" applyBorder="1" applyAlignment="1">
      <alignment horizontal="justify" vertical="center" wrapText="1"/>
    </xf>
    <xf numFmtId="2" fontId="4" fillId="2" borderId="1" xfId="0" applyNumberFormat="1" applyFont="1" applyFill="1" applyBorder="1" applyAlignment="1">
      <alignment horizontal="right" vertical="center"/>
    </xf>
    <xf numFmtId="166" fontId="4" fillId="2" borderId="0" xfId="0" applyNumberFormat="1" applyFont="1" applyFill="1" applyBorder="1" applyAlignment="1">
      <alignment horizontal="center" vertical="center"/>
    </xf>
    <xf numFmtId="164" fontId="4" fillId="2" borderId="0" xfId="0" applyNumberFormat="1" applyFont="1" applyFill="1" applyBorder="1" applyAlignment="1">
      <alignment horizontal="right" vertical="center"/>
    </xf>
    <xf numFmtId="164" fontId="4" fillId="2" borderId="0" xfId="0" applyNumberFormat="1" applyFont="1" applyFill="1" applyBorder="1" applyAlignment="1">
      <alignment horizontal="left" vertical="center" wrapText="1"/>
    </xf>
    <xf numFmtId="2" fontId="4" fillId="2" borderId="0" xfId="0" applyNumberFormat="1" applyFont="1" applyFill="1" applyBorder="1" applyAlignment="1">
      <alignment horizontal="right" vertical="center"/>
    </xf>
    <xf numFmtId="2" fontId="4" fillId="2" borderId="0" xfId="0" applyNumberFormat="1" applyFont="1" applyFill="1" applyBorder="1" applyAlignment="1">
      <alignment horizontal="center" vertical="center"/>
    </xf>
    <xf numFmtId="2" fontId="4" fillId="2" borderId="4" xfId="0" applyNumberFormat="1" applyFont="1" applyFill="1" applyBorder="1" applyAlignment="1">
      <alignment horizontal="center" vertical="center" wrapText="1"/>
    </xf>
    <xf numFmtId="1" fontId="4" fillId="2" borderId="1" xfId="0" applyNumberFormat="1" applyFont="1" applyFill="1" applyBorder="1" applyAlignment="1">
      <alignment horizontal="center" vertical="center"/>
    </xf>
    <xf numFmtId="2" fontId="1" fillId="0" borderId="0" xfId="0" applyNumberFormat="1" applyFont="1"/>
    <xf numFmtId="2" fontId="1" fillId="0" borderId="0" xfId="0" applyNumberFormat="1" applyFont="1" applyAlignment="1">
      <alignment wrapText="1"/>
    </xf>
    <xf numFmtId="0" fontId="6" fillId="2" borderId="1" xfId="0" applyNumberFormat="1" applyFont="1" applyFill="1" applyBorder="1" applyAlignment="1">
      <alignment horizontal="center" vertical="center"/>
    </xf>
    <xf numFmtId="0" fontId="1" fillId="0" borderId="1" xfId="0" applyNumberFormat="1" applyFont="1" applyBorder="1" applyAlignment="1">
      <alignment horizontal="center" vertical="center"/>
    </xf>
    <xf numFmtId="0" fontId="1" fillId="2" borderId="1" xfId="0" applyNumberFormat="1" applyFont="1" applyFill="1" applyBorder="1" applyAlignment="1">
      <alignment vertical="center" wrapText="1"/>
    </xf>
    <xf numFmtId="0" fontId="1" fillId="0" borderId="1" xfId="0" applyNumberFormat="1" applyFont="1" applyBorder="1" applyAlignment="1">
      <alignment horizontal="center"/>
    </xf>
    <xf numFmtId="0" fontId="0" fillId="0" borderId="0" xfId="0" applyNumberFormat="1"/>
    <xf numFmtId="0" fontId="1" fillId="0" borderId="1" xfId="0" applyNumberFormat="1" applyFont="1" applyBorder="1" applyAlignment="1">
      <alignment vertical="center" wrapText="1"/>
    </xf>
    <xf numFmtId="0" fontId="1" fillId="0" borderId="0" xfId="0" applyNumberFormat="1" applyFont="1"/>
    <xf numFmtId="0" fontId="8" fillId="0" borderId="0" xfId="0" applyNumberFormat="1" applyFont="1"/>
    <xf numFmtId="0" fontId="1" fillId="0" borderId="1" xfId="0" applyNumberFormat="1" applyFont="1" applyBorder="1"/>
    <xf numFmtId="2" fontId="2" fillId="0" borderId="1" xfId="0" applyNumberFormat="1" applyFont="1" applyBorder="1" applyAlignment="1">
      <alignment horizontal="right"/>
    </xf>
    <xf numFmtId="2" fontId="0" fillId="0" borderId="0" xfId="0" applyNumberFormat="1"/>
    <xf numFmtId="2" fontId="0" fillId="0" borderId="0" xfId="0" applyNumberFormat="1" applyAlignment="1">
      <alignment horizontal="center"/>
    </xf>
    <xf numFmtId="2" fontId="2" fillId="0" borderId="0" xfId="0" applyNumberFormat="1" applyFont="1"/>
    <xf numFmtId="1" fontId="1" fillId="0" borderId="1" xfId="0" applyNumberFormat="1" applyFont="1" applyBorder="1" applyAlignment="1">
      <alignment horizontal="center"/>
    </xf>
    <xf numFmtId="164" fontId="4" fillId="2" borderId="2" xfId="0" applyNumberFormat="1" applyFont="1" applyFill="1" applyBorder="1" applyAlignment="1">
      <alignment horizontal="right" vertical="center"/>
    </xf>
    <xf numFmtId="167" fontId="4" fillId="2" borderId="2" xfId="0" applyNumberFormat="1" applyFont="1" applyFill="1" applyBorder="1" applyAlignment="1">
      <alignment horizontal="right" vertical="center"/>
    </xf>
    <xf numFmtId="1" fontId="1" fillId="0" borderId="1" xfId="0" applyNumberFormat="1" applyFont="1" applyBorder="1" applyAlignment="1">
      <alignment horizontal="center"/>
    </xf>
    <xf numFmtId="0" fontId="1" fillId="0" borderId="0" xfId="0" applyFont="1" applyBorder="1" applyAlignment="1"/>
    <xf numFmtId="1" fontId="1" fillId="0" borderId="0" xfId="0" applyNumberFormat="1" applyFont="1" applyBorder="1" applyAlignment="1">
      <alignment horizontal="center"/>
    </xf>
    <xf numFmtId="2" fontId="1" fillId="0" borderId="0" xfId="0" applyNumberFormat="1" applyFont="1" applyBorder="1" applyAlignment="1">
      <alignment horizontal="center"/>
    </xf>
    <xf numFmtId="0" fontId="1" fillId="0" borderId="0" xfId="0" applyFont="1" applyBorder="1" applyAlignment="1">
      <alignment horizontal="left"/>
    </xf>
    <xf numFmtId="164" fontId="3" fillId="2" borderId="0" xfId="0" applyNumberFormat="1" applyFont="1" applyFill="1" applyBorder="1" applyAlignment="1">
      <alignment horizontal="center" vertical="center" wrapText="1"/>
    </xf>
    <xf numFmtId="164" fontId="5" fillId="2" borderId="5" xfId="0" applyNumberFormat="1" applyFont="1" applyFill="1" applyBorder="1" applyAlignment="1">
      <alignment horizontal="center" vertical="center" wrapText="1"/>
    </xf>
    <xf numFmtId="0" fontId="1" fillId="0" borderId="1" xfId="0" applyNumberFormat="1" applyFont="1" applyBorder="1" applyAlignment="1">
      <alignment horizontal="center"/>
    </xf>
    <xf numFmtId="1" fontId="1" fillId="0" borderId="1" xfId="0" applyNumberFormat="1" applyFont="1" applyBorder="1" applyAlignment="1">
      <alignment horizontal="center"/>
    </xf>
    <xf numFmtId="0" fontId="1" fillId="0" borderId="1" xfId="0" applyFont="1" applyBorder="1" applyAlignment="1">
      <alignment horizontal="center"/>
    </xf>
    <xf numFmtId="0" fontId="1" fillId="0" borderId="2" xfId="0" applyFont="1" applyBorder="1" applyAlignment="1">
      <alignment horizontal="center" wrapText="1"/>
    </xf>
    <xf numFmtId="0" fontId="1" fillId="0" borderId="3" xfId="0" applyFont="1" applyBorder="1" applyAlignment="1">
      <alignment horizontal="center" wrapText="1"/>
    </xf>
    <xf numFmtId="0" fontId="1" fillId="0" borderId="4" xfId="0" applyFont="1" applyBorder="1" applyAlignment="1">
      <alignment horizontal="center" wrapText="1"/>
    </xf>
  </cellXfs>
  <cellStyles count="2">
    <cellStyle name="Normal" xfId="0" builtinId="0"/>
    <cellStyle name="Normal 3"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1SUb%20division\Arul%20JE\Sagoserve\Sales%20Point%20RR%20Wall\Developement%20works%20corr%2021-2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le data ( M30 grade) (2)"/>
      <sheetName val="Abstract "/>
      <sheetName val="G. Abstract"/>
      <sheetName val="pile data "/>
      <sheetName val="  Coastal  Elec.Data "/>
      <sheetName val="Chart1"/>
      <sheetName val="lead  charge"/>
      <sheetName val="Elec.Data"/>
      <sheetName val="Data"/>
      <sheetName val="CC abs"/>
      <sheetName val="CC det"/>
      <sheetName val="LEAD"/>
      <sheetName val="sdata"/>
      <sheetName val="building"/>
      <sheetName val="Sliding and french window"/>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10">
          <cell r="I10">
            <v>16.899999999999999</v>
          </cell>
        </row>
        <row r="235">
          <cell r="I235" t="str">
            <v>LS</v>
          </cell>
        </row>
      </sheetData>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abSelected="1" view="pageBreakPreview" topLeftCell="A29" zoomScaleNormal="85" zoomScaleSheetLayoutView="100" workbookViewId="0">
      <selection activeCell="C30" sqref="C30"/>
    </sheetView>
  </sheetViews>
  <sheetFormatPr defaultRowHeight="23.1" customHeight="1" x14ac:dyDescent="0.25"/>
  <cols>
    <col min="1" max="1" width="5.5703125" style="25" customWidth="1"/>
    <col min="2" max="2" width="9" style="26" customWidth="1"/>
    <col min="3" max="3" width="53.28515625" style="27" customWidth="1"/>
    <col min="4" max="4" width="12.7109375" style="28" customWidth="1"/>
    <col min="5" max="5" width="6" style="29" bestFit="1" customWidth="1"/>
    <col min="6" max="6" width="13.5703125" style="29" customWidth="1"/>
    <col min="7" max="7" width="17.28515625" style="10" bestFit="1" customWidth="1"/>
    <col min="8" max="8" width="10.5703125" style="11" customWidth="1"/>
    <col min="9" max="9" width="6.85546875" style="11" customWidth="1"/>
    <col min="10" max="10" width="12.28515625" style="10" bestFit="1" customWidth="1"/>
    <col min="11" max="11" width="6.5703125" style="10" bestFit="1" customWidth="1"/>
    <col min="12" max="12" width="10.28515625" style="10" bestFit="1" customWidth="1"/>
    <col min="13" max="13" width="11.28515625" style="10" customWidth="1"/>
    <col min="14" max="14" width="10.28515625" style="10" bestFit="1" customWidth="1"/>
    <col min="15" max="16384" width="9.140625" style="10"/>
  </cols>
  <sheetData>
    <row r="1" spans="1:17" ht="23.1" customHeight="1" x14ac:dyDescent="0.25">
      <c r="A1" s="55" t="s">
        <v>24</v>
      </c>
      <c r="B1" s="55"/>
      <c r="C1" s="55"/>
      <c r="D1" s="55"/>
      <c r="E1" s="55"/>
      <c r="F1" s="55"/>
    </row>
    <row r="2" spans="1:17" ht="18" customHeight="1" x14ac:dyDescent="0.25">
      <c r="A2" s="55" t="s">
        <v>7</v>
      </c>
      <c r="B2" s="55"/>
      <c r="C2" s="55"/>
      <c r="D2" s="55"/>
      <c r="E2" s="55"/>
      <c r="F2" s="55"/>
    </row>
    <row r="3" spans="1:17" ht="59.25" customHeight="1" x14ac:dyDescent="0.25">
      <c r="A3" s="55" t="str">
        <f>Det!A3</f>
        <v>N/W: PROVIDING SR WORKS TO POLICE STATION BUILDING AT SOORAMANGALAM IN SALEM CITY</v>
      </c>
      <c r="B3" s="55"/>
      <c r="C3" s="55"/>
      <c r="D3" s="55"/>
      <c r="E3" s="55"/>
      <c r="F3" s="55"/>
      <c r="G3" s="12"/>
      <c r="H3" s="13"/>
      <c r="I3" s="13"/>
      <c r="J3" s="12"/>
      <c r="K3" s="12"/>
      <c r="L3" s="12"/>
      <c r="M3" s="12"/>
      <c r="N3" s="12"/>
      <c r="O3" s="12"/>
      <c r="P3" s="12"/>
      <c r="Q3" s="12"/>
    </row>
    <row r="4" spans="1:17" ht="17.25" customHeight="1" x14ac:dyDescent="0.25">
      <c r="A4" s="56" t="s">
        <v>25</v>
      </c>
      <c r="B4" s="56"/>
      <c r="C4" s="56"/>
      <c r="D4" s="56"/>
      <c r="E4" s="56"/>
      <c r="F4" s="56"/>
      <c r="G4" s="12"/>
      <c r="H4" s="13"/>
      <c r="I4" s="13"/>
      <c r="J4" s="12"/>
      <c r="K4" s="12"/>
      <c r="L4" s="12"/>
      <c r="M4" s="12"/>
      <c r="N4" s="12"/>
      <c r="O4" s="12"/>
      <c r="P4" s="12"/>
      <c r="Q4" s="12"/>
    </row>
    <row r="5" spans="1:17" ht="28.5" customHeight="1" x14ac:dyDescent="0.25">
      <c r="A5" s="14" t="s">
        <v>26</v>
      </c>
      <c r="B5" s="34" t="s">
        <v>5</v>
      </c>
      <c r="C5" s="15" t="s">
        <v>27</v>
      </c>
      <c r="D5" s="16" t="s">
        <v>28</v>
      </c>
      <c r="E5" s="17" t="s">
        <v>29</v>
      </c>
      <c r="F5" s="16" t="s">
        <v>30</v>
      </c>
    </row>
    <row r="6" spans="1:17" ht="155.25" customHeight="1" x14ac:dyDescent="0.25">
      <c r="A6" s="31">
        <v>1</v>
      </c>
      <c r="B6" s="48">
        <f>Det!H10</f>
        <v>2</v>
      </c>
      <c r="C6" s="20" t="s">
        <v>44</v>
      </c>
      <c r="D6" s="21">
        <f>Sheet3!F102</f>
        <v>846.5</v>
      </c>
      <c r="E6" s="30" t="s">
        <v>45</v>
      </c>
      <c r="F6" s="21">
        <f t="shared" ref="F6:F28" si="0">D6*B6</f>
        <v>1693</v>
      </c>
    </row>
    <row r="7" spans="1:17" ht="153.75" customHeight="1" x14ac:dyDescent="0.25">
      <c r="A7" s="31">
        <f t="shared" ref="A7:A17" si="1">A6+1</f>
        <v>2</v>
      </c>
      <c r="B7" s="48">
        <f>Det!H15</f>
        <v>5</v>
      </c>
      <c r="C7" s="20" t="s">
        <v>46</v>
      </c>
      <c r="D7" s="21">
        <f>Sheet3!F120</f>
        <v>7285.48</v>
      </c>
      <c r="E7" s="30" t="s">
        <v>1</v>
      </c>
      <c r="F7" s="21">
        <f t="shared" si="0"/>
        <v>36427.399999999994</v>
      </c>
    </row>
    <row r="8" spans="1:17" ht="75" x14ac:dyDescent="0.25">
      <c r="A8" s="31">
        <f t="shared" si="1"/>
        <v>3</v>
      </c>
      <c r="B8" s="48">
        <f>Det!H24</f>
        <v>5</v>
      </c>
      <c r="C8" s="20" t="s">
        <v>47</v>
      </c>
      <c r="D8" s="21">
        <f>Sheet3!D135</f>
        <v>495</v>
      </c>
      <c r="E8" s="30" t="s">
        <v>1</v>
      </c>
      <c r="F8" s="21">
        <f t="shared" si="0"/>
        <v>2475</v>
      </c>
    </row>
    <row r="9" spans="1:17" ht="74.25" customHeight="1" x14ac:dyDescent="0.25">
      <c r="A9" s="31">
        <f t="shared" si="1"/>
        <v>4</v>
      </c>
      <c r="B9" s="48">
        <f>Det!H19</f>
        <v>5</v>
      </c>
      <c r="C9" s="20" t="s">
        <v>130</v>
      </c>
      <c r="D9" s="21">
        <f>Sheet3!F140</f>
        <v>309.35000000000002</v>
      </c>
      <c r="E9" s="30" t="s">
        <v>1</v>
      </c>
      <c r="F9" s="21">
        <f t="shared" si="0"/>
        <v>1546.75</v>
      </c>
    </row>
    <row r="10" spans="1:17" ht="75" customHeight="1" x14ac:dyDescent="0.25">
      <c r="A10" s="31">
        <f t="shared" si="1"/>
        <v>5</v>
      </c>
      <c r="B10" s="48">
        <f>Det!H29</f>
        <v>6</v>
      </c>
      <c r="C10" s="20" t="s">
        <v>134</v>
      </c>
      <c r="D10" s="21">
        <f>Sheet3!F145</f>
        <v>892.4</v>
      </c>
      <c r="E10" s="30" t="s">
        <v>1</v>
      </c>
      <c r="F10" s="21">
        <f t="shared" si="0"/>
        <v>5354.4</v>
      </c>
    </row>
    <row r="11" spans="1:17" ht="75" customHeight="1" x14ac:dyDescent="0.25">
      <c r="A11" s="31">
        <f t="shared" si="1"/>
        <v>6</v>
      </c>
      <c r="B11" s="48">
        <f>Det!H34</f>
        <v>5</v>
      </c>
      <c r="C11" s="20" t="s">
        <v>412</v>
      </c>
      <c r="D11" s="21">
        <f>Sheet3!F150</f>
        <v>149.5</v>
      </c>
      <c r="E11" s="30" t="s">
        <v>1</v>
      </c>
      <c r="F11" s="21">
        <f t="shared" si="0"/>
        <v>747.5</v>
      </c>
    </row>
    <row r="12" spans="1:17" ht="75" customHeight="1" x14ac:dyDescent="0.25">
      <c r="A12" s="31">
        <f t="shared" si="1"/>
        <v>7</v>
      </c>
      <c r="B12" s="48">
        <f>Det!H38</f>
        <v>5</v>
      </c>
      <c r="C12" s="20" t="s">
        <v>408</v>
      </c>
      <c r="D12" s="21">
        <v>318.44</v>
      </c>
      <c r="E12" s="30" t="s">
        <v>1</v>
      </c>
      <c r="F12" s="21">
        <f t="shared" si="0"/>
        <v>1592.2</v>
      </c>
    </row>
    <row r="13" spans="1:17" ht="112.5" customHeight="1" x14ac:dyDescent="0.25">
      <c r="A13" s="31">
        <f t="shared" si="1"/>
        <v>8</v>
      </c>
      <c r="B13" s="48">
        <f>Det!H42</f>
        <v>5</v>
      </c>
      <c r="C13" s="20" t="s">
        <v>406</v>
      </c>
      <c r="D13" s="21">
        <f>Sheet3!F135</f>
        <v>447</v>
      </c>
      <c r="E13" s="30" t="s">
        <v>1</v>
      </c>
      <c r="F13" s="21">
        <f t="shared" si="0"/>
        <v>2235</v>
      </c>
    </row>
    <row r="14" spans="1:17" ht="94.5" customHeight="1" x14ac:dyDescent="0.25">
      <c r="A14" s="31">
        <f t="shared" si="1"/>
        <v>9</v>
      </c>
      <c r="B14" s="48">
        <f>Det!H44</f>
        <v>1</v>
      </c>
      <c r="C14" s="20" t="s">
        <v>407</v>
      </c>
      <c r="D14" s="21">
        <f>Sheet3!F161</f>
        <v>1144.25</v>
      </c>
      <c r="E14" s="30" t="s">
        <v>1</v>
      </c>
      <c r="F14" s="21">
        <f t="shared" si="0"/>
        <v>1144.25</v>
      </c>
    </row>
    <row r="15" spans="1:17" ht="171" customHeight="1" x14ac:dyDescent="0.25">
      <c r="A15" s="31">
        <f t="shared" si="1"/>
        <v>10</v>
      </c>
      <c r="B15" s="48">
        <f>Det!H47</f>
        <v>3</v>
      </c>
      <c r="C15" s="20" t="s">
        <v>147</v>
      </c>
      <c r="D15" s="21">
        <f>Sheet3!F166</f>
        <v>1552.7</v>
      </c>
      <c r="E15" s="30" t="s">
        <v>1</v>
      </c>
      <c r="F15" s="21">
        <f t="shared" si="0"/>
        <v>4658.1000000000004</v>
      </c>
    </row>
    <row r="16" spans="1:17" ht="81" customHeight="1" x14ac:dyDescent="0.25">
      <c r="A16" s="31">
        <f t="shared" si="1"/>
        <v>11</v>
      </c>
      <c r="B16" s="48">
        <f>Det!H50</f>
        <v>3</v>
      </c>
      <c r="C16" s="20" t="s">
        <v>33</v>
      </c>
      <c r="D16" s="21">
        <f>Sheet3!F173</f>
        <v>601</v>
      </c>
      <c r="E16" s="30" t="s">
        <v>1</v>
      </c>
      <c r="F16" s="21">
        <f t="shared" si="0"/>
        <v>1803</v>
      </c>
    </row>
    <row r="17" spans="1:6" ht="180.75" customHeight="1" x14ac:dyDescent="0.25">
      <c r="A17" s="31">
        <f t="shared" si="1"/>
        <v>12</v>
      </c>
      <c r="B17" s="48"/>
      <c r="C17" s="20" t="s">
        <v>163</v>
      </c>
      <c r="D17" s="21"/>
      <c r="E17" s="19"/>
      <c r="F17" s="21">
        <f t="shared" si="0"/>
        <v>0</v>
      </c>
    </row>
    <row r="18" spans="1:6" ht="45" x14ac:dyDescent="0.25">
      <c r="A18" s="31"/>
      <c r="B18" s="48">
        <f>Det!H54</f>
        <v>18</v>
      </c>
      <c r="C18" s="20" t="s">
        <v>164</v>
      </c>
      <c r="D18" s="21">
        <v>275</v>
      </c>
      <c r="E18" s="19" t="s">
        <v>32</v>
      </c>
      <c r="F18" s="21">
        <f t="shared" si="0"/>
        <v>4950</v>
      </c>
    </row>
    <row r="19" spans="1:6" ht="75" customHeight="1" x14ac:dyDescent="0.25">
      <c r="A19" s="31"/>
      <c r="B19" s="48">
        <f>Det!H57</f>
        <v>200</v>
      </c>
      <c r="C19" s="20" t="s">
        <v>165</v>
      </c>
      <c r="D19" s="21">
        <v>295</v>
      </c>
      <c r="E19" s="19" t="s">
        <v>32</v>
      </c>
      <c r="F19" s="21">
        <f t="shared" si="0"/>
        <v>59000</v>
      </c>
    </row>
    <row r="20" spans="1:6" ht="156" customHeight="1" x14ac:dyDescent="0.25">
      <c r="A20" s="31">
        <f>A17+1</f>
        <v>13</v>
      </c>
      <c r="B20" s="48">
        <f>Det!H61</f>
        <v>0.7</v>
      </c>
      <c r="C20" s="20" t="s">
        <v>167</v>
      </c>
      <c r="D20" s="21">
        <f>Sheet3!F190</f>
        <v>248.93</v>
      </c>
      <c r="E20" s="30" t="s">
        <v>182</v>
      </c>
      <c r="F20" s="21">
        <f t="shared" si="0"/>
        <v>174.251</v>
      </c>
    </row>
    <row r="21" spans="1:6" ht="133.5" customHeight="1" x14ac:dyDescent="0.25">
      <c r="A21" s="31">
        <f t="shared" ref="A21:A32" si="2">A20+1</f>
        <v>14</v>
      </c>
      <c r="B21" s="48">
        <f>Det!H65</f>
        <v>0.4</v>
      </c>
      <c r="C21" s="20" t="s">
        <v>169</v>
      </c>
      <c r="D21" s="21">
        <f>Sheet3!F204</f>
        <v>4785.71</v>
      </c>
      <c r="E21" s="19" t="s">
        <v>182</v>
      </c>
      <c r="F21" s="21">
        <f t="shared" si="0"/>
        <v>1914.2840000000001</v>
      </c>
    </row>
    <row r="22" spans="1:6" ht="130.5" customHeight="1" x14ac:dyDescent="0.25">
      <c r="A22" s="31">
        <f t="shared" si="2"/>
        <v>15</v>
      </c>
      <c r="B22" s="48">
        <f>Det!H69</f>
        <v>1</v>
      </c>
      <c r="C22" s="20" t="s">
        <v>170</v>
      </c>
      <c r="D22" s="21">
        <f>Sheet3!F219</f>
        <v>6742.22</v>
      </c>
      <c r="E22" s="19" t="s">
        <v>182</v>
      </c>
      <c r="F22" s="21">
        <f t="shared" si="0"/>
        <v>6742.22</v>
      </c>
    </row>
    <row r="23" spans="1:6" ht="70.5" customHeight="1" x14ac:dyDescent="0.25">
      <c r="A23" s="31">
        <f t="shared" si="2"/>
        <v>16</v>
      </c>
      <c r="B23" s="48">
        <f>Det!H73</f>
        <v>2.2000000000000002</v>
      </c>
      <c r="C23" s="20" t="s">
        <v>171</v>
      </c>
      <c r="D23" s="21">
        <f>Sheet3!F232</f>
        <v>265.23</v>
      </c>
      <c r="E23" s="19" t="s">
        <v>35</v>
      </c>
      <c r="F23" s="21">
        <f t="shared" si="0"/>
        <v>583.50600000000009</v>
      </c>
    </row>
    <row r="24" spans="1:6" ht="56.25" customHeight="1" x14ac:dyDescent="0.25">
      <c r="A24" s="31">
        <f t="shared" si="2"/>
        <v>17</v>
      </c>
      <c r="B24" s="48">
        <f>Det!H76</f>
        <v>0.9</v>
      </c>
      <c r="C24" s="20" t="s">
        <v>172</v>
      </c>
      <c r="D24" s="21">
        <f>Sheet3!F245</f>
        <v>528.91999999999996</v>
      </c>
      <c r="E24" s="19" t="s">
        <v>35</v>
      </c>
      <c r="F24" s="21">
        <f t="shared" si="0"/>
        <v>476.02799999999996</v>
      </c>
    </row>
    <row r="25" spans="1:6" ht="74.25" customHeight="1" x14ac:dyDescent="0.25">
      <c r="A25" s="31">
        <f t="shared" si="2"/>
        <v>18</v>
      </c>
      <c r="B25" s="48">
        <f>Det!H80</f>
        <v>4.3</v>
      </c>
      <c r="C25" s="20" t="s">
        <v>173</v>
      </c>
      <c r="D25" s="21">
        <f>Sheet3!F257</f>
        <v>259.14</v>
      </c>
      <c r="E25" s="19" t="s">
        <v>35</v>
      </c>
      <c r="F25" s="21">
        <f t="shared" si="0"/>
        <v>1114.3019999999999</v>
      </c>
    </row>
    <row r="26" spans="1:6" ht="90" customHeight="1" x14ac:dyDescent="0.25">
      <c r="A26" s="31">
        <f t="shared" si="2"/>
        <v>19</v>
      </c>
      <c r="B26" s="48">
        <f>Det!H82</f>
        <v>4.3</v>
      </c>
      <c r="C26" s="20" t="s">
        <v>175</v>
      </c>
      <c r="D26" s="21">
        <f>Sheet3!F270</f>
        <v>240.2</v>
      </c>
      <c r="E26" s="19" t="s">
        <v>35</v>
      </c>
      <c r="F26" s="21">
        <f t="shared" si="0"/>
        <v>1032.8599999999999</v>
      </c>
    </row>
    <row r="27" spans="1:6" ht="147.75" customHeight="1" x14ac:dyDescent="0.25">
      <c r="A27" s="31">
        <f t="shared" si="2"/>
        <v>20</v>
      </c>
      <c r="B27" s="48">
        <f>Det!H86</f>
        <v>2</v>
      </c>
      <c r="C27" s="20" t="s">
        <v>214</v>
      </c>
      <c r="D27" s="21">
        <f>Sheet3!F293</f>
        <v>1692.25</v>
      </c>
      <c r="E27" s="19" t="s">
        <v>35</v>
      </c>
      <c r="F27" s="21">
        <f t="shared" si="0"/>
        <v>3384.5</v>
      </c>
    </row>
    <row r="28" spans="1:6" ht="87.75" customHeight="1" x14ac:dyDescent="0.25">
      <c r="A28" s="31">
        <f t="shared" si="2"/>
        <v>21</v>
      </c>
      <c r="B28" s="49">
        <f>Det!H90</f>
        <v>0.01</v>
      </c>
      <c r="C28" s="20" t="s">
        <v>178</v>
      </c>
      <c r="D28" s="21">
        <f>Sheet3!F305</f>
        <v>90389</v>
      </c>
      <c r="E28" s="19" t="s">
        <v>34</v>
      </c>
      <c r="F28" s="21">
        <f t="shared" si="0"/>
        <v>903.89</v>
      </c>
    </row>
    <row r="29" spans="1:6" ht="87.75" customHeight="1" x14ac:dyDescent="0.25">
      <c r="A29" s="31">
        <f t="shared" si="2"/>
        <v>22</v>
      </c>
      <c r="B29" s="48">
        <f>Det!H94</f>
        <v>1</v>
      </c>
      <c r="C29" s="20" t="s">
        <v>409</v>
      </c>
      <c r="D29" s="21">
        <v>35490</v>
      </c>
      <c r="E29" s="19" t="s">
        <v>1</v>
      </c>
      <c r="F29" s="21">
        <f t="shared" ref="F29:F30" si="3">D29*B29</f>
        <v>35490</v>
      </c>
    </row>
    <row r="30" spans="1:6" ht="87.75" customHeight="1" x14ac:dyDescent="0.25">
      <c r="A30" s="31">
        <f t="shared" si="2"/>
        <v>23</v>
      </c>
      <c r="B30" s="48">
        <f>Det!H97</f>
        <v>1</v>
      </c>
      <c r="C30" s="20" t="s">
        <v>410</v>
      </c>
      <c r="D30" s="21">
        <v>15000</v>
      </c>
      <c r="E30" s="19" t="s">
        <v>1</v>
      </c>
      <c r="F30" s="21">
        <f t="shared" si="3"/>
        <v>15000</v>
      </c>
    </row>
    <row r="31" spans="1:6" ht="123.75" customHeight="1" x14ac:dyDescent="0.25">
      <c r="A31" s="31">
        <f t="shared" si="2"/>
        <v>24</v>
      </c>
      <c r="B31" s="48">
        <f>Det!H100</f>
        <v>6</v>
      </c>
      <c r="C31" s="20" t="s">
        <v>400</v>
      </c>
      <c r="D31" s="21">
        <v>2700</v>
      </c>
      <c r="E31" s="19" t="s">
        <v>373</v>
      </c>
      <c r="F31" s="21">
        <f t="shared" ref="F31:F32" si="4">D31*B31</f>
        <v>16200</v>
      </c>
    </row>
    <row r="32" spans="1:6" ht="236.25" customHeight="1" x14ac:dyDescent="0.25">
      <c r="A32" s="31">
        <f t="shared" si="2"/>
        <v>25</v>
      </c>
      <c r="B32" s="48">
        <f>Det!H103</f>
        <v>1</v>
      </c>
      <c r="C32" s="20" t="s">
        <v>405</v>
      </c>
      <c r="D32" s="21">
        <v>11056.1</v>
      </c>
      <c r="E32" s="19" t="s">
        <v>1</v>
      </c>
      <c r="F32" s="21">
        <f t="shared" si="4"/>
        <v>11056.1</v>
      </c>
    </row>
    <row r="33" spans="1:7" ht="27" customHeight="1" x14ac:dyDescent="0.25">
      <c r="A33" s="31"/>
      <c r="B33" s="48"/>
      <c r="C33" s="20" t="s">
        <v>36</v>
      </c>
      <c r="D33" s="21"/>
      <c r="E33" s="19"/>
      <c r="F33" s="22">
        <f>SUM(F6:F32)</f>
        <v>217698.54099999997</v>
      </c>
    </row>
    <row r="34" spans="1:7" ht="27" customHeight="1" x14ac:dyDescent="0.25">
      <c r="A34" s="31">
        <f>A32+1</f>
        <v>26</v>
      </c>
      <c r="B34" s="48" t="str">
        <f>'[1]CC det'!I235</f>
        <v>LS</v>
      </c>
      <c r="C34" s="20" t="s">
        <v>37</v>
      </c>
      <c r="D34" s="21"/>
      <c r="E34" s="19"/>
      <c r="F34" s="21">
        <f>F33*18%</f>
        <v>39185.737379999991</v>
      </c>
    </row>
    <row r="35" spans="1:7" ht="27" customHeight="1" x14ac:dyDescent="0.25">
      <c r="A35" s="18"/>
      <c r="B35" s="48"/>
      <c r="C35" s="23" t="s">
        <v>38</v>
      </c>
      <c r="D35" s="21"/>
      <c r="E35" s="19"/>
      <c r="F35" s="22">
        <f>SUM(F33:F34)</f>
        <v>256884.27837999997</v>
      </c>
    </row>
    <row r="36" spans="1:7" ht="27" customHeight="1" x14ac:dyDescent="0.25">
      <c r="A36" s="31">
        <f>A34+1</f>
        <v>27</v>
      </c>
      <c r="B36" s="48" t="s">
        <v>39</v>
      </c>
      <c r="C36" s="20" t="s">
        <v>40</v>
      </c>
      <c r="D36" s="21"/>
      <c r="E36" s="19"/>
      <c r="F36" s="21">
        <f>F33*1%</f>
        <v>2176.9854099999998</v>
      </c>
    </row>
    <row r="37" spans="1:7" ht="27" customHeight="1" x14ac:dyDescent="0.25">
      <c r="A37" s="31">
        <f>A36+1</f>
        <v>28</v>
      </c>
      <c r="B37" s="48" t="s">
        <v>39</v>
      </c>
      <c r="C37" s="20" t="s">
        <v>41</v>
      </c>
      <c r="D37" s="21"/>
      <c r="E37" s="19"/>
      <c r="F37" s="21">
        <f>F35*2.5%</f>
        <v>6422.1069594999999</v>
      </c>
    </row>
    <row r="38" spans="1:7" ht="27" customHeight="1" x14ac:dyDescent="0.25">
      <c r="A38" s="31">
        <f>A37+1</f>
        <v>29</v>
      </c>
      <c r="B38" s="48" t="s">
        <v>39</v>
      </c>
      <c r="C38" s="20" t="s">
        <v>42</v>
      </c>
      <c r="D38" s="21"/>
      <c r="E38" s="19"/>
      <c r="F38" s="21">
        <f>(F35*7.5%)</f>
        <v>19266.320878499999</v>
      </c>
    </row>
    <row r="39" spans="1:7" ht="27" customHeight="1" x14ac:dyDescent="0.25">
      <c r="A39" s="18"/>
      <c r="B39" s="48"/>
      <c r="C39" s="23" t="s">
        <v>43</v>
      </c>
      <c r="D39" s="21"/>
      <c r="E39" s="19"/>
      <c r="F39" s="22">
        <f>SUM(F35:F38)</f>
        <v>284749.69162799994</v>
      </c>
    </row>
    <row r="40" spans="1:7" ht="27" customHeight="1" x14ac:dyDescent="0.25">
      <c r="A40" s="18"/>
      <c r="B40" s="48"/>
      <c r="C40" s="20" t="s">
        <v>13</v>
      </c>
      <c r="D40" s="24"/>
      <c r="E40" s="21"/>
      <c r="F40" s="22">
        <f>ROUNDUP(F39,-2)</f>
        <v>284800</v>
      </c>
      <c r="G40" s="10">
        <v>285000</v>
      </c>
    </row>
    <row r="41" spans="1:7" ht="23.1" customHeight="1" x14ac:dyDescent="0.25">
      <c r="G41" s="10">
        <f>F39-G40</f>
        <v>-250.30837200005772</v>
      </c>
    </row>
    <row r="44" spans="1:7" ht="15" x14ac:dyDescent="0.25"/>
  </sheetData>
  <mergeCells count="4">
    <mergeCell ref="A1:F1"/>
    <mergeCell ref="A2:F2"/>
    <mergeCell ref="A3:F3"/>
    <mergeCell ref="A4:F4"/>
  </mergeCells>
  <pageMargins left="0.70866141732283472" right="0.70866141732283472" top="0.74803149606299213" bottom="0.74803149606299213" header="0.31496062992125984" footer="0.31496062992125984"/>
  <pageSetup paperSize="9" scale="8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6"/>
  <sheetViews>
    <sheetView topLeftCell="A85" workbookViewId="0">
      <selection activeCell="H89" sqref="H89"/>
    </sheetView>
  </sheetViews>
  <sheetFormatPr defaultRowHeight="15.75" x14ac:dyDescent="0.25"/>
  <cols>
    <col min="1" max="1" width="5.85546875" style="6" customWidth="1"/>
    <col min="2" max="2" width="28.85546875" style="6" customWidth="1"/>
    <col min="3" max="4" width="4.85546875" style="8" customWidth="1"/>
    <col min="5" max="7" width="9.140625" style="7"/>
    <col min="8" max="8" width="12" style="7" customWidth="1"/>
    <col min="9" max="16384" width="9.140625" style="5"/>
  </cols>
  <sheetData>
    <row r="1" spans="1:8" x14ac:dyDescent="0.25">
      <c r="A1" s="59" t="s">
        <v>6</v>
      </c>
      <c r="B1" s="59"/>
      <c r="C1" s="59"/>
      <c r="D1" s="59"/>
      <c r="E1" s="59"/>
      <c r="F1" s="59"/>
      <c r="G1" s="59"/>
      <c r="H1" s="59"/>
    </row>
    <row r="2" spans="1:8" x14ac:dyDescent="0.25">
      <c r="A2" s="59" t="s">
        <v>7</v>
      </c>
      <c r="B2" s="59"/>
      <c r="C2" s="59"/>
      <c r="D2" s="59"/>
      <c r="E2" s="59"/>
      <c r="F2" s="59"/>
      <c r="G2" s="59"/>
      <c r="H2" s="59"/>
    </row>
    <row r="3" spans="1:8" ht="30.75" customHeight="1" x14ac:dyDescent="0.25">
      <c r="A3" s="60" t="s">
        <v>8</v>
      </c>
      <c r="B3" s="61"/>
      <c r="C3" s="61"/>
      <c r="D3" s="61"/>
      <c r="E3" s="61"/>
      <c r="F3" s="61"/>
      <c r="G3" s="61"/>
      <c r="H3" s="62"/>
    </row>
    <row r="4" spans="1:8" ht="15" customHeight="1" x14ac:dyDescent="0.25">
      <c r="A4" s="60" t="s">
        <v>11</v>
      </c>
      <c r="B4" s="61"/>
      <c r="C4" s="61"/>
      <c r="D4" s="61"/>
      <c r="E4" s="61"/>
      <c r="F4" s="61"/>
      <c r="G4" s="61"/>
      <c r="H4" s="62"/>
    </row>
    <row r="5" spans="1:8" x14ac:dyDescent="0.25">
      <c r="A5" s="6" t="s">
        <v>16</v>
      </c>
      <c r="B5" s="6" t="s">
        <v>0</v>
      </c>
      <c r="C5" s="58" t="s">
        <v>1</v>
      </c>
      <c r="D5" s="58"/>
      <c r="E5" s="7" t="s">
        <v>2</v>
      </c>
      <c r="F5" s="7" t="s">
        <v>3</v>
      </c>
      <c r="G5" s="7" t="s">
        <v>4</v>
      </c>
      <c r="H5" s="7" t="s">
        <v>5</v>
      </c>
    </row>
    <row r="6" spans="1:8" ht="31.5" x14ac:dyDescent="0.25">
      <c r="A6" s="6">
        <v>1</v>
      </c>
      <c r="B6" s="2" t="s">
        <v>9</v>
      </c>
    </row>
    <row r="7" spans="1:8" x14ac:dyDescent="0.25">
      <c r="B7" s="6" t="s">
        <v>10</v>
      </c>
      <c r="C7" s="8">
        <v>1</v>
      </c>
      <c r="D7" s="8">
        <v>3</v>
      </c>
      <c r="E7" s="7">
        <v>0.6</v>
      </c>
      <c r="G7" s="7">
        <v>0.55000000000000004</v>
      </c>
      <c r="H7" s="7">
        <f>ROUND(PRODUCT(C7:G7),2)</f>
        <v>0.99</v>
      </c>
    </row>
    <row r="8" spans="1:8" x14ac:dyDescent="0.25">
      <c r="B8" s="6" t="s">
        <v>12</v>
      </c>
      <c r="C8" s="8">
        <v>1</v>
      </c>
      <c r="D8" s="8">
        <v>3</v>
      </c>
      <c r="E8" s="7">
        <v>0.6</v>
      </c>
      <c r="G8" s="7">
        <v>0.55000000000000004</v>
      </c>
      <c r="H8" s="7">
        <f>ROUND(PRODUCT(C8:G8),2)</f>
        <v>0.99</v>
      </c>
    </row>
    <row r="9" spans="1:8" x14ac:dyDescent="0.25">
      <c r="H9" s="7">
        <f>SUM(H7:H8)</f>
        <v>1.98</v>
      </c>
    </row>
    <row r="10" spans="1:8" x14ac:dyDescent="0.25">
      <c r="G10" s="7" t="s">
        <v>13</v>
      </c>
      <c r="H10" s="9">
        <f>ROUNDUP(H9,1)</f>
        <v>2</v>
      </c>
    </row>
    <row r="12" spans="1:8" x14ac:dyDescent="0.25">
      <c r="A12" s="6">
        <v>2</v>
      </c>
      <c r="B12" s="6" t="s">
        <v>14</v>
      </c>
    </row>
    <row r="13" spans="1:8" x14ac:dyDescent="0.25">
      <c r="B13" s="6" t="s">
        <v>15</v>
      </c>
      <c r="C13" s="8">
        <v>1</v>
      </c>
      <c r="D13" s="8">
        <v>2</v>
      </c>
      <c r="H13" s="7">
        <f>ROUND(PRODUCT(C13:G13),2)</f>
        <v>2</v>
      </c>
    </row>
    <row r="14" spans="1:8" x14ac:dyDescent="0.25">
      <c r="B14" s="6" t="s">
        <v>23</v>
      </c>
      <c r="C14" s="8">
        <v>1</v>
      </c>
      <c r="D14" s="8">
        <v>3</v>
      </c>
      <c r="H14" s="7">
        <f>ROUND(PRODUCT(C14:G14),2)</f>
        <v>3</v>
      </c>
    </row>
    <row r="15" spans="1:8" x14ac:dyDescent="0.25">
      <c r="H15" s="9">
        <f>SUM(H13:H14)</f>
        <v>5</v>
      </c>
    </row>
    <row r="16" spans="1:8" ht="31.5" x14ac:dyDescent="0.25">
      <c r="A16" s="6">
        <v>3</v>
      </c>
      <c r="B16" s="2" t="s">
        <v>17</v>
      </c>
    </row>
    <row r="17" spans="1:8" x14ac:dyDescent="0.25">
      <c r="B17" s="6" t="s">
        <v>15</v>
      </c>
      <c r="C17" s="8">
        <v>1</v>
      </c>
      <c r="D17" s="8">
        <v>2</v>
      </c>
      <c r="H17" s="7">
        <f>ROUND(PRODUCT(C17:G17),2)</f>
        <v>2</v>
      </c>
    </row>
    <row r="18" spans="1:8" x14ac:dyDescent="0.25">
      <c r="B18" s="6" t="s">
        <v>23</v>
      </c>
      <c r="C18" s="8">
        <v>1</v>
      </c>
      <c r="D18" s="8">
        <v>3</v>
      </c>
      <c r="H18" s="7">
        <f>ROUND(PRODUCT(C18:G18),2)</f>
        <v>3</v>
      </c>
    </row>
    <row r="19" spans="1:8" x14ac:dyDescent="0.25">
      <c r="H19" s="9">
        <f>SUM(H17:H18)</f>
        <v>5</v>
      </c>
    </row>
    <row r="21" spans="1:8" ht="31.5" x14ac:dyDescent="0.25">
      <c r="A21" s="6">
        <v>4</v>
      </c>
      <c r="B21" s="2" t="s">
        <v>18</v>
      </c>
    </row>
    <row r="22" spans="1:8" x14ac:dyDescent="0.25">
      <c r="B22" s="6" t="s">
        <v>15</v>
      </c>
      <c r="C22" s="8">
        <v>1</v>
      </c>
      <c r="D22" s="8">
        <v>2</v>
      </c>
      <c r="H22" s="7">
        <f>ROUND(PRODUCT(C22:G22),2)</f>
        <v>2</v>
      </c>
    </row>
    <row r="23" spans="1:8" x14ac:dyDescent="0.25">
      <c r="B23" s="6" t="s">
        <v>23</v>
      </c>
      <c r="C23" s="8">
        <v>1</v>
      </c>
      <c r="D23" s="8">
        <v>3</v>
      </c>
      <c r="H23" s="7">
        <f>ROUND(PRODUCT(C23:G23),2)</f>
        <v>3</v>
      </c>
    </row>
    <row r="24" spans="1:8" x14ac:dyDescent="0.25">
      <c r="H24" s="9">
        <f>SUM(H22:H23)</f>
        <v>5</v>
      </c>
    </row>
    <row r="26" spans="1:8" ht="31.5" x14ac:dyDescent="0.25">
      <c r="A26" s="6">
        <v>5</v>
      </c>
      <c r="B26" s="2" t="s">
        <v>19</v>
      </c>
    </row>
    <row r="27" spans="1:8" x14ac:dyDescent="0.25">
      <c r="B27" s="6" t="s">
        <v>15</v>
      </c>
      <c r="C27" s="8">
        <v>1</v>
      </c>
      <c r="D27" s="8">
        <v>3</v>
      </c>
      <c r="H27" s="7">
        <f>ROUND(PRODUCT(C27:G27),2)</f>
        <v>3</v>
      </c>
    </row>
    <row r="28" spans="1:8" x14ac:dyDescent="0.25">
      <c r="B28" s="6" t="s">
        <v>23</v>
      </c>
      <c r="C28" s="8">
        <v>1</v>
      </c>
      <c r="D28" s="8">
        <v>3</v>
      </c>
      <c r="H28" s="7">
        <f>ROUND(PRODUCT(C28:G28),2)</f>
        <v>3</v>
      </c>
    </row>
    <row r="29" spans="1:8" x14ac:dyDescent="0.25">
      <c r="H29" s="9">
        <f>SUM(H27:H28)</f>
        <v>6</v>
      </c>
    </row>
    <row r="31" spans="1:8" ht="31.5" x14ac:dyDescent="0.25">
      <c r="A31" s="6">
        <v>6</v>
      </c>
      <c r="B31" s="2" t="s">
        <v>411</v>
      </c>
    </row>
    <row r="32" spans="1:8" x14ac:dyDescent="0.25">
      <c r="B32" s="6" t="s">
        <v>15</v>
      </c>
      <c r="C32" s="8">
        <v>1</v>
      </c>
      <c r="D32" s="8">
        <v>2</v>
      </c>
      <c r="H32" s="7">
        <f>ROUND(PRODUCT(C32:G32),2)</f>
        <v>2</v>
      </c>
    </row>
    <row r="33" spans="1:8" x14ac:dyDescent="0.25">
      <c r="B33" s="6" t="s">
        <v>23</v>
      </c>
      <c r="C33" s="8">
        <v>1</v>
      </c>
      <c r="D33" s="8">
        <v>3</v>
      </c>
      <c r="H33" s="7">
        <f>ROUND(PRODUCT(C33:G33),2)</f>
        <v>3</v>
      </c>
    </row>
    <row r="34" spans="1:8" x14ac:dyDescent="0.25">
      <c r="H34" s="9">
        <f>SUM(H32:H33)</f>
        <v>5</v>
      </c>
    </row>
    <row r="35" spans="1:8" ht="47.25" x14ac:dyDescent="0.25">
      <c r="A35" s="6">
        <v>7</v>
      </c>
      <c r="B35" s="2" t="s">
        <v>140</v>
      </c>
    </row>
    <row r="36" spans="1:8" x14ac:dyDescent="0.25">
      <c r="B36" s="6" t="s">
        <v>15</v>
      </c>
      <c r="C36" s="8">
        <v>1</v>
      </c>
      <c r="D36" s="8">
        <v>2</v>
      </c>
      <c r="H36" s="7">
        <f>ROUND(PRODUCT(C36:G36),2)</f>
        <v>2</v>
      </c>
    </row>
    <row r="37" spans="1:8" x14ac:dyDescent="0.25">
      <c r="B37" s="6" t="s">
        <v>23</v>
      </c>
      <c r="C37" s="8">
        <v>1</v>
      </c>
      <c r="D37" s="8">
        <v>3</v>
      </c>
      <c r="H37" s="7">
        <f>ROUND(PRODUCT(C37:G37),2)</f>
        <v>3</v>
      </c>
    </row>
    <row r="38" spans="1:8" x14ac:dyDescent="0.25">
      <c r="H38" s="9">
        <f>SUM(H36:H37)</f>
        <v>5</v>
      </c>
    </row>
    <row r="39" spans="1:8" ht="31.5" x14ac:dyDescent="0.25">
      <c r="A39" s="6">
        <v>8</v>
      </c>
      <c r="B39" s="2" t="s">
        <v>20</v>
      </c>
    </row>
    <row r="40" spans="1:8" x14ac:dyDescent="0.25">
      <c r="B40" s="6" t="s">
        <v>15</v>
      </c>
      <c r="C40" s="8">
        <v>1</v>
      </c>
      <c r="D40" s="8">
        <v>2</v>
      </c>
      <c r="H40" s="7">
        <f>ROUND(PRODUCT(C40:G40),2)</f>
        <v>2</v>
      </c>
    </row>
    <row r="41" spans="1:8" x14ac:dyDescent="0.25">
      <c r="B41" s="6" t="s">
        <v>23</v>
      </c>
      <c r="C41" s="8">
        <v>1</v>
      </c>
      <c r="D41" s="8">
        <v>3</v>
      </c>
      <c r="H41" s="7">
        <f>ROUND(PRODUCT(C41:G41),2)</f>
        <v>3</v>
      </c>
    </row>
    <row r="42" spans="1:8" x14ac:dyDescent="0.25">
      <c r="H42" s="9">
        <f>SUM(H40:H41)</f>
        <v>5</v>
      </c>
    </row>
    <row r="43" spans="1:8" ht="31.5" x14ac:dyDescent="0.25">
      <c r="A43" s="6">
        <v>9</v>
      </c>
      <c r="B43" s="2" t="s">
        <v>21</v>
      </c>
    </row>
    <row r="44" spans="1:8" x14ac:dyDescent="0.25">
      <c r="B44" s="6" t="s">
        <v>22</v>
      </c>
      <c r="C44" s="8">
        <v>1</v>
      </c>
      <c r="D44" s="8">
        <v>1</v>
      </c>
      <c r="H44" s="7">
        <f>ROUND(PRODUCT(C44:G44),2)</f>
        <v>1</v>
      </c>
    </row>
    <row r="46" spans="1:8" ht="31.5" x14ac:dyDescent="0.25">
      <c r="A46" s="6">
        <v>10</v>
      </c>
      <c r="B46" s="2" t="s">
        <v>145</v>
      </c>
    </row>
    <row r="47" spans="1:8" x14ac:dyDescent="0.25">
      <c r="B47" s="6" t="s">
        <v>23</v>
      </c>
      <c r="C47" s="8">
        <v>1</v>
      </c>
      <c r="D47" s="8">
        <v>3</v>
      </c>
      <c r="H47" s="7">
        <f>ROUND(PRODUCT(C47:G47),2)</f>
        <v>3</v>
      </c>
    </row>
    <row r="49" spans="1:8" x14ac:dyDescent="0.25">
      <c r="A49" s="6">
        <v>11</v>
      </c>
      <c r="B49" s="6" t="s">
        <v>146</v>
      </c>
    </row>
    <row r="50" spans="1:8" x14ac:dyDescent="0.25">
      <c r="B50" s="6" t="s">
        <v>23</v>
      </c>
      <c r="C50" s="8">
        <v>1</v>
      </c>
      <c r="D50" s="8">
        <v>3</v>
      </c>
      <c r="H50" s="7">
        <f>ROUND(PRODUCT(C50:G50),2)</f>
        <v>3</v>
      </c>
    </row>
    <row r="52" spans="1:8" ht="236.25" x14ac:dyDescent="0.25">
      <c r="A52" s="6">
        <v>12</v>
      </c>
      <c r="B52" s="2" t="s">
        <v>163</v>
      </c>
    </row>
    <row r="53" spans="1:8" ht="63" x14ac:dyDescent="0.25">
      <c r="B53" s="2" t="s">
        <v>164</v>
      </c>
    </row>
    <row r="54" spans="1:8" x14ac:dyDescent="0.25">
      <c r="B54" s="2" t="s">
        <v>166</v>
      </c>
      <c r="C54" s="8">
        <v>1</v>
      </c>
      <c r="D54" s="8">
        <v>1</v>
      </c>
      <c r="E54" s="7">
        <v>18</v>
      </c>
      <c r="H54" s="7">
        <f>ROUND(PRODUCT(C54:G54),2)</f>
        <v>18</v>
      </c>
    </row>
    <row r="55" spans="1:8" x14ac:dyDescent="0.25">
      <c r="B55" s="2"/>
    </row>
    <row r="56" spans="1:8" ht="94.5" x14ac:dyDescent="0.25">
      <c r="B56" s="2" t="s">
        <v>165</v>
      </c>
    </row>
    <row r="57" spans="1:8" x14ac:dyDescent="0.25">
      <c r="B57" s="2" t="s">
        <v>166</v>
      </c>
      <c r="C57" s="8">
        <v>1</v>
      </c>
      <c r="D57" s="8">
        <v>1</v>
      </c>
      <c r="E57" s="7">
        <v>200</v>
      </c>
      <c r="H57" s="7">
        <f>ROUND(PRODUCT(C57:G57),2)</f>
        <v>200</v>
      </c>
    </row>
    <row r="59" spans="1:8" s="38" customFormat="1" ht="252" x14ac:dyDescent="0.25">
      <c r="A59" s="35">
        <v>13</v>
      </c>
      <c r="B59" s="36" t="s">
        <v>167</v>
      </c>
      <c r="C59" s="37"/>
      <c r="D59" s="37"/>
      <c r="E59" s="3"/>
      <c r="F59" s="3"/>
      <c r="G59" s="3"/>
      <c r="H59" s="4"/>
    </row>
    <row r="60" spans="1:8" s="38" customFormat="1" x14ac:dyDescent="0.25">
      <c r="A60" s="35"/>
      <c r="B60" s="39" t="s">
        <v>168</v>
      </c>
      <c r="C60" s="37">
        <v>1</v>
      </c>
      <c r="D60" s="37">
        <v>1</v>
      </c>
      <c r="E60" s="3">
        <v>1.51</v>
      </c>
      <c r="F60" s="3">
        <v>1.51</v>
      </c>
      <c r="G60" s="3">
        <v>0.3</v>
      </c>
      <c r="H60" s="3">
        <f>ROUND(PRODUCT(C60:G60),2)</f>
        <v>0.68</v>
      </c>
    </row>
    <row r="61" spans="1:8" s="40" customFormat="1" x14ac:dyDescent="0.25">
      <c r="A61" s="35"/>
      <c r="B61" s="39"/>
      <c r="C61" s="37"/>
      <c r="D61" s="37"/>
      <c r="E61" s="3"/>
      <c r="F61" s="3"/>
      <c r="G61" s="3"/>
      <c r="H61" s="4">
        <f>ROUNDUP(H60,1)</f>
        <v>0.7</v>
      </c>
    </row>
    <row r="62" spans="1:8" s="38" customFormat="1" x14ac:dyDescent="0.25">
      <c r="A62" s="35"/>
      <c r="B62" s="39"/>
      <c r="C62" s="37"/>
      <c r="D62" s="37"/>
      <c r="E62" s="3"/>
      <c r="F62" s="3"/>
      <c r="G62" s="3"/>
      <c r="H62" s="4"/>
    </row>
    <row r="63" spans="1:8" s="38" customFormat="1" ht="189" x14ac:dyDescent="0.25">
      <c r="A63" s="35">
        <v>14</v>
      </c>
      <c r="B63" s="39" t="s">
        <v>169</v>
      </c>
      <c r="C63" s="37"/>
      <c r="D63" s="37"/>
      <c r="E63" s="3"/>
      <c r="F63" s="3"/>
      <c r="G63" s="3"/>
      <c r="H63" s="4"/>
    </row>
    <row r="64" spans="1:8" s="40" customFormat="1" x14ac:dyDescent="0.25">
      <c r="A64" s="35"/>
      <c r="B64" s="39" t="s">
        <v>168</v>
      </c>
      <c r="C64" s="37">
        <v>1</v>
      </c>
      <c r="D64" s="37">
        <v>1</v>
      </c>
      <c r="E64" s="3">
        <v>1.51</v>
      </c>
      <c r="F64" s="3">
        <v>1.51</v>
      </c>
      <c r="G64" s="3">
        <v>0.15</v>
      </c>
      <c r="H64" s="3">
        <f>ROUND(PRODUCT(C64:G64),2)</f>
        <v>0.34</v>
      </c>
    </row>
    <row r="65" spans="1:8" s="40" customFormat="1" x14ac:dyDescent="0.25">
      <c r="A65" s="35"/>
      <c r="B65" s="39"/>
      <c r="C65" s="37"/>
      <c r="D65" s="37"/>
      <c r="E65" s="3"/>
      <c r="F65" s="3"/>
      <c r="G65" s="3"/>
      <c r="H65" s="4">
        <f>ROUNDUP(H64,1)</f>
        <v>0.4</v>
      </c>
    </row>
    <row r="66" spans="1:8" s="40" customFormat="1" x14ac:dyDescent="0.25">
      <c r="A66" s="35"/>
      <c r="B66" s="39"/>
      <c r="C66" s="37"/>
      <c r="D66" s="37"/>
      <c r="E66" s="3"/>
      <c r="F66" s="3"/>
      <c r="G66" s="3"/>
      <c r="H66" s="4"/>
    </row>
    <row r="67" spans="1:8" s="38" customFormat="1" ht="157.5" x14ac:dyDescent="0.25">
      <c r="A67" s="35">
        <v>15</v>
      </c>
      <c r="B67" s="39" t="s">
        <v>170</v>
      </c>
      <c r="C67" s="37"/>
      <c r="D67" s="37"/>
      <c r="E67" s="3"/>
      <c r="F67" s="3"/>
      <c r="G67" s="3"/>
      <c r="H67" s="4"/>
    </row>
    <row r="68" spans="1:8" s="38" customFormat="1" x14ac:dyDescent="0.25">
      <c r="A68" s="35"/>
      <c r="B68" s="39" t="s">
        <v>168</v>
      </c>
      <c r="C68" s="37">
        <v>1</v>
      </c>
      <c r="D68" s="37">
        <v>1</v>
      </c>
      <c r="E68" s="3">
        <v>4.5199999999999996</v>
      </c>
      <c r="F68" s="3">
        <v>0.23</v>
      </c>
      <c r="G68" s="3">
        <v>0.9</v>
      </c>
      <c r="H68" s="3">
        <f>ROUND(PRODUCT(C68:G68),2)</f>
        <v>0.94</v>
      </c>
    </row>
    <row r="69" spans="1:8" s="38" customFormat="1" x14ac:dyDescent="0.25">
      <c r="A69" s="35"/>
      <c r="B69" s="39"/>
      <c r="C69" s="37"/>
      <c r="D69" s="37"/>
      <c r="E69" s="3"/>
      <c r="F69" s="3"/>
      <c r="G69" s="3"/>
      <c r="H69" s="4">
        <f>ROUNDUP(H68,1)</f>
        <v>1</v>
      </c>
    </row>
    <row r="70" spans="1:8" s="38" customFormat="1" x14ac:dyDescent="0.25">
      <c r="A70" s="35"/>
      <c r="B70" s="39"/>
      <c r="C70" s="37"/>
      <c r="D70" s="37"/>
      <c r="E70" s="3"/>
      <c r="F70" s="3"/>
      <c r="G70" s="3"/>
      <c r="H70" s="4"/>
    </row>
    <row r="71" spans="1:8" s="38" customFormat="1" ht="94.5" x14ac:dyDescent="0.25">
      <c r="A71" s="35">
        <v>16</v>
      </c>
      <c r="B71" s="39" t="s">
        <v>171</v>
      </c>
      <c r="C71" s="37"/>
      <c r="D71" s="37"/>
      <c r="E71" s="3"/>
      <c r="F71" s="3"/>
      <c r="G71" s="3"/>
      <c r="H71" s="4"/>
    </row>
    <row r="72" spans="1:8" s="38" customFormat="1" x14ac:dyDescent="0.25">
      <c r="A72" s="35"/>
      <c r="B72" s="39" t="s">
        <v>168</v>
      </c>
      <c r="C72" s="37">
        <v>1</v>
      </c>
      <c r="D72" s="37">
        <v>1</v>
      </c>
      <c r="E72" s="3">
        <v>3.6</v>
      </c>
      <c r="F72" s="3"/>
      <c r="G72" s="3">
        <v>0.6</v>
      </c>
      <c r="H72" s="3">
        <f>ROUND(PRODUCT(C72:G72),2)</f>
        <v>2.16</v>
      </c>
    </row>
    <row r="73" spans="1:8" s="38" customFormat="1" x14ac:dyDescent="0.25">
      <c r="A73" s="35"/>
      <c r="B73" s="39"/>
      <c r="C73" s="37"/>
      <c r="D73" s="37"/>
      <c r="E73" s="3"/>
      <c r="F73" s="3"/>
      <c r="G73" s="3"/>
      <c r="H73" s="4">
        <f>ROUNDUP(H72,1)</f>
        <v>2.2000000000000002</v>
      </c>
    </row>
    <row r="74" spans="1:8" s="38" customFormat="1" ht="78.75" x14ac:dyDescent="0.25">
      <c r="A74" s="35">
        <v>17</v>
      </c>
      <c r="B74" s="39" t="s">
        <v>172</v>
      </c>
      <c r="C74" s="37"/>
      <c r="D74" s="37"/>
      <c r="E74" s="3"/>
      <c r="F74" s="3"/>
      <c r="G74" s="3"/>
      <c r="H74" s="4"/>
    </row>
    <row r="75" spans="1:8" s="38" customFormat="1" x14ac:dyDescent="0.25">
      <c r="A75" s="35"/>
      <c r="B75" s="39" t="s">
        <v>168</v>
      </c>
      <c r="C75" s="37">
        <v>1</v>
      </c>
      <c r="D75" s="37">
        <v>1</v>
      </c>
      <c r="E75" s="3">
        <v>0.9</v>
      </c>
      <c r="F75" s="3">
        <v>0.9</v>
      </c>
      <c r="G75" s="3"/>
      <c r="H75" s="3">
        <f>ROUND(PRODUCT(C75:G75),2)</f>
        <v>0.81</v>
      </c>
    </row>
    <row r="76" spans="1:8" s="38" customFormat="1" x14ac:dyDescent="0.25">
      <c r="A76" s="35"/>
      <c r="B76" s="39"/>
      <c r="C76" s="37"/>
      <c r="D76" s="37"/>
      <c r="E76" s="3"/>
      <c r="F76" s="3"/>
      <c r="G76" s="3"/>
      <c r="H76" s="4">
        <f>ROUNDUP(H75,1)</f>
        <v>0.9</v>
      </c>
    </row>
    <row r="77" spans="1:8" s="38" customFormat="1" ht="94.5" x14ac:dyDescent="0.25">
      <c r="A77" s="35">
        <v>18</v>
      </c>
      <c r="B77" s="39" t="s">
        <v>173</v>
      </c>
      <c r="C77" s="37"/>
      <c r="D77" s="37"/>
      <c r="E77" s="3"/>
      <c r="F77" s="3"/>
      <c r="G77" s="3"/>
      <c r="H77" s="4"/>
    </row>
    <row r="78" spans="1:8" s="41" customFormat="1" x14ac:dyDescent="0.25">
      <c r="A78" s="35"/>
      <c r="B78" s="39" t="s">
        <v>168</v>
      </c>
      <c r="C78" s="37">
        <v>1</v>
      </c>
      <c r="D78" s="37">
        <v>1</v>
      </c>
      <c r="E78" s="3">
        <v>5.44</v>
      </c>
      <c r="F78" s="3"/>
      <c r="G78" s="3">
        <v>0.6</v>
      </c>
      <c r="H78" s="3">
        <f>ROUND(PRODUCT(C78:G78),2)</f>
        <v>3.26</v>
      </c>
    </row>
    <row r="79" spans="1:8" s="41" customFormat="1" x14ac:dyDescent="0.25">
      <c r="A79" s="35"/>
      <c r="B79" s="39" t="s">
        <v>174</v>
      </c>
      <c r="C79" s="37">
        <v>1</v>
      </c>
      <c r="D79" s="37">
        <v>1</v>
      </c>
      <c r="E79" s="3">
        <v>4.5199999999999996</v>
      </c>
      <c r="F79" s="3">
        <v>0.23</v>
      </c>
      <c r="G79" s="3"/>
      <c r="H79" s="3">
        <f>ROUND(PRODUCT(C79:G79),2)</f>
        <v>1.04</v>
      </c>
    </row>
    <row r="80" spans="1:8" s="41" customFormat="1" x14ac:dyDescent="0.25">
      <c r="A80" s="35"/>
      <c r="B80" s="39"/>
      <c r="C80" s="37"/>
      <c r="D80" s="37"/>
      <c r="E80" s="3"/>
      <c r="F80" s="3"/>
      <c r="G80" s="3"/>
      <c r="H80" s="4">
        <f>SUM(H78:H79)</f>
        <v>4.3</v>
      </c>
    </row>
    <row r="81" spans="1:8" s="41" customFormat="1" ht="141.75" x14ac:dyDescent="0.25">
      <c r="A81" s="35">
        <v>19</v>
      </c>
      <c r="B81" s="39" t="s">
        <v>175</v>
      </c>
      <c r="C81" s="37"/>
      <c r="D81" s="37"/>
      <c r="E81" s="3"/>
      <c r="F81" s="3"/>
      <c r="G81" s="3"/>
      <c r="H81" s="4"/>
    </row>
    <row r="82" spans="1:8" s="41" customFormat="1" x14ac:dyDescent="0.25">
      <c r="A82" s="35"/>
      <c r="B82" s="39" t="s">
        <v>176</v>
      </c>
      <c r="C82" s="37"/>
      <c r="D82" s="37"/>
      <c r="E82" s="3"/>
      <c r="F82" s="3"/>
      <c r="G82" s="3"/>
      <c r="H82" s="4">
        <f>H80</f>
        <v>4.3</v>
      </c>
    </row>
    <row r="83" spans="1:8" s="41" customFormat="1" x14ac:dyDescent="0.25">
      <c r="A83" s="35"/>
      <c r="B83" s="39"/>
      <c r="C83" s="37"/>
      <c r="D83" s="37"/>
      <c r="E83" s="3"/>
      <c r="F83" s="3"/>
      <c r="G83" s="3"/>
      <c r="H83" s="4"/>
    </row>
    <row r="84" spans="1:8" s="41" customFormat="1" ht="220.5" x14ac:dyDescent="0.25">
      <c r="A84" s="35">
        <v>20</v>
      </c>
      <c r="B84" s="39" t="s">
        <v>177</v>
      </c>
      <c r="C84" s="37"/>
      <c r="D84" s="37"/>
      <c r="E84" s="3"/>
      <c r="F84" s="3"/>
      <c r="G84" s="3"/>
      <c r="H84" s="4"/>
    </row>
    <row r="85" spans="1:8" s="41" customFormat="1" x14ac:dyDescent="0.25">
      <c r="A85" s="35"/>
      <c r="B85" s="39" t="s">
        <v>168</v>
      </c>
      <c r="C85" s="37">
        <v>1</v>
      </c>
      <c r="D85" s="37">
        <v>1</v>
      </c>
      <c r="E85" s="3">
        <v>1.36</v>
      </c>
      <c r="F85" s="3">
        <v>1.36</v>
      </c>
      <c r="G85" s="3"/>
      <c r="H85" s="3">
        <f>ROUND(PRODUCT(C85:G85),2)</f>
        <v>1.85</v>
      </c>
    </row>
    <row r="86" spans="1:8" s="41" customFormat="1" x14ac:dyDescent="0.25">
      <c r="A86" s="35"/>
      <c r="B86" s="39"/>
      <c r="C86" s="37"/>
      <c r="D86" s="37"/>
      <c r="E86" s="3"/>
      <c r="F86" s="3"/>
      <c r="G86" s="3"/>
      <c r="H86" s="4">
        <f>ROUNDUP(H85,-0.5)</f>
        <v>2</v>
      </c>
    </row>
    <row r="87" spans="1:8" s="41" customFormat="1" ht="126" x14ac:dyDescent="0.25">
      <c r="A87" s="35">
        <v>21</v>
      </c>
      <c r="B87" s="39" t="s">
        <v>178</v>
      </c>
      <c r="C87" s="37"/>
      <c r="D87" s="37"/>
      <c r="E87" s="3"/>
      <c r="F87" s="3"/>
      <c r="G87" s="3"/>
      <c r="H87" s="4"/>
    </row>
    <row r="88" spans="1:8" s="41" customFormat="1" ht="18.75" x14ac:dyDescent="0.25">
      <c r="A88" s="35"/>
      <c r="B88" s="39" t="s">
        <v>179</v>
      </c>
      <c r="C88" s="57" t="s">
        <v>180</v>
      </c>
      <c r="D88" s="57"/>
      <c r="E88" s="57"/>
      <c r="F88" s="57"/>
      <c r="G88" s="42"/>
      <c r="H88" s="3">
        <f>H85*0.04*125</f>
        <v>9.2500000000000018</v>
      </c>
    </row>
    <row r="89" spans="1:8" s="41" customFormat="1" x14ac:dyDescent="0.25">
      <c r="A89" s="42"/>
      <c r="B89" s="39"/>
      <c r="C89" s="42"/>
      <c r="D89" s="42"/>
      <c r="E89" s="3"/>
      <c r="F89" s="3"/>
      <c r="G89" s="3" t="s">
        <v>181</v>
      </c>
      <c r="H89" s="3">
        <f>SUM(H88:H88)</f>
        <v>9.2500000000000018</v>
      </c>
    </row>
    <row r="90" spans="1:8" s="41" customFormat="1" x14ac:dyDescent="0.25">
      <c r="A90" s="42"/>
      <c r="B90" s="39"/>
      <c r="C90" s="42"/>
      <c r="D90" s="42"/>
      <c r="E90" s="3"/>
      <c r="F90" s="3"/>
      <c r="G90" s="3" t="s">
        <v>13</v>
      </c>
      <c r="H90" s="43">
        <v>0.01</v>
      </c>
    </row>
    <row r="91" spans="1:8" s="41" customFormat="1" x14ac:dyDescent="0.25">
      <c r="A91" s="42"/>
      <c r="B91" s="39"/>
      <c r="C91" s="42"/>
      <c r="D91" s="42"/>
      <c r="E91" s="3"/>
      <c r="F91" s="3"/>
      <c r="G91" s="3"/>
      <c r="H91" s="43" t="s">
        <v>34</v>
      </c>
    </row>
    <row r="93" spans="1:8" ht="31.5" x14ac:dyDescent="0.25">
      <c r="A93" s="6">
        <v>22</v>
      </c>
      <c r="B93" s="2" t="s">
        <v>238</v>
      </c>
    </row>
    <row r="94" spans="1:8" x14ac:dyDescent="0.25">
      <c r="B94" s="6" t="s">
        <v>239</v>
      </c>
      <c r="C94" s="8">
        <v>1</v>
      </c>
      <c r="D94" s="8">
        <v>1</v>
      </c>
      <c r="H94" s="3">
        <f>ROUND(PRODUCT(C94:G94),2)</f>
        <v>1</v>
      </c>
    </row>
    <row r="96" spans="1:8" ht="31.5" x14ac:dyDescent="0.25">
      <c r="A96" s="6">
        <v>24</v>
      </c>
      <c r="B96" s="2" t="s">
        <v>240</v>
      </c>
    </row>
    <row r="97" spans="1:8" x14ac:dyDescent="0.25">
      <c r="B97" s="6" t="s">
        <v>402</v>
      </c>
      <c r="C97" s="8">
        <v>1</v>
      </c>
      <c r="D97" s="8">
        <v>1</v>
      </c>
      <c r="H97" s="3">
        <f>ROUND(PRODUCT(C97:G97),2)</f>
        <v>1</v>
      </c>
    </row>
    <row r="99" spans="1:8" x14ac:dyDescent="0.25">
      <c r="A99" s="6">
        <v>29</v>
      </c>
      <c r="B99" s="6" t="s">
        <v>372</v>
      </c>
    </row>
    <row r="100" spans="1:8" x14ac:dyDescent="0.25">
      <c r="B100" s="6" t="s">
        <v>371</v>
      </c>
      <c r="C100" s="8">
        <v>1</v>
      </c>
      <c r="D100" s="8">
        <v>6</v>
      </c>
      <c r="H100" s="3">
        <f>ROUND(PRODUCT(C100:G100),2)</f>
        <v>6</v>
      </c>
    </row>
    <row r="102" spans="1:8" ht="31.5" x14ac:dyDescent="0.25">
      <c r="A102" s="6">
        <v>30</v>
      </c>
      <c r="B102" s="2" t="s">
        <v>403</v>
      </c>
      <c r="C102" s="47"/>
      <c r="D102" s="47"/>
    </row>
    <row r="103" spans="1:8" x14ac:dyDescent="0.25">
      <c r="B103" s="6" t="s">
        <v>404</v>
      </c>
      <c r="C103" s="50">
        <v>1</v>
      </c>
      <c r="D103" s="50">
        <v>1</v>
      </c>
      <c r="H103" s="3">
        <f>ROUND(PRODUCT(C103:G103),2)</f>
        <v>1</v>
      </c>
    </row>
    <row r="104" spans="1:8" x14ac:dyDescent="0.25">
      <c r="C104" s="50"/>
      <c r="D104" s="50"/>
    </row>
    <row r="105" spans="1:8" x14ac:dyDescent="0.25">
      <c r="C105" s="50"/>
      <c r="D105" s="50"/>
    </row>
    <row r="106" spans="1:8" x14ac:dyDescent="0.25">
      <c r="B106" s="6" t="s">
        <v>37</v>
      </c>
      <c r="C106" s="50"/>
      <c r="D106" s="50"/>
      <c r="H106" s="7" t="s">
        <v>39</v>
      </c>
    </row>
    <row r="107" spans="1:8" x14ac:dyDescent="0.25">
      <c r="C107" s="50"/>
      <c r="D107" s="50"/>
    </row>
    <row r="108" spans="1:8" ht="31.5" x14ac:dyDescent="0.25">
      <c r="B108" s="2" t="s">
        <v>40</v>
      </c>
      <c r="C108" s="50"/>
      <c r="D108" s="50"/>
      <c r="H108" s="7" t="s">
        <v>39</v>
      </c>
    </row>
    <row r="109" spans="1:8" ht="31.5" x14ac:dyDescent="0.25">
      <c r="B109" s="2" t="s">
        <v>41</v>
      </c>
      <c r="C109" s="50"/>
      <c r="D109" s="50"/>
      <c r="H109" s="7" t="s">
        <v>39</v>
      </c>
    </row>
    <row r="110" spans="1:8" ht="31.5" x14ac:dyDescent="0.25">
      <c r="B110" s="2" t="s">
        <v>42</v>
      </c>
      <c r="C110" s="50"/>
      <c r="D110" s="50"/>
      <c r="H110" s="7" t="s">
        <v>39</v>
      </c>
    </row>
    <row r="111" spans="1:8" x14ac:dyDescent="0.25">
      <c r="C111" s="50"/>
      <c r="D111" s="50"/>
    </row>
    <row r="112" spans="1:8" s="54" customFormat="1" x14ac:dyDescent="0.25">
      <c r="A112" s="51"/>
      <c r="B112" s="51"/>
      <c r="C112" s="52"/>
      <c r="D112" s="52"/>
      <c r="E112" s="53"/>
      <c r="F112" s="53"/>
      <c r="G112" s="53"/>
      <c r="H112" s="53"/>
    </row>
    <row r="113" spans="1:8" s="54" customFormat="1" x14ac:dyDescent="0.25">
      <c r="A113" s="51"/>
      <c r="B113" s="51"/>
      <c r="C113" s="52"/>
      <c r="D113" s="52"/>
      <c r="E113" s="53"/>
      <c r="F113" s="53"/>
      <c r="G113" s="53"/>
      <c r="H113" s="53"/>
    </row>
    <row r="114" spans="1:8" s="54" customFormat="1" x14ac:dyDescent="0.25">
      <c r="A114" s="51"/>
      <c r="B114" s="51"/>
      <c r="C114" s="52"/>
      <c r="D114" s="52"/>
      <c r="E114" s="53"/>
      <c r="F114" s="53"/>
      <c r="G114" s="53"/>
      <c r="H114" s="53"/>
    </row>
    <row r="115" spans="1:8" s="54" customFormat="1" x14ac:dyDescent="0.25">
      <c r="A115" s="51"/>
      <c r="B115" s="51"/>
      <c r="C115" s="52"/>
      <c r="D115" s="52"/>
      <c r="E115" s="53"/>
      <c r="F115" s="53"/>
      <c r="G115" s="53"/>
      <c r="H115" s="53"/>
    </row>
    <row r="116" spans="1:8" s="54" customFormat="1" x14ac:dyDescent="0.25">
      <c r="A116" s="51"/>
      <c r="B116" s="51"/>
      <c r="C116" s="52"/>
      <c r="D116" s="52"/>
      <c r="E116" s="53"/>
      <c r="F116" s="53"/>
      <c r="G116" s="53"/>
      <c r="H116" s="53"/>
    </row>
    <row r="117" spans="1:8" s="54" customFormat="1" x14ac:dyDescent="0.25">
      <c r="A117" s="51"/>
      <c r="B117" s="51"/>
      <c r="C117" s="52"/>
      <c r="D117" s="52"/>
      <c r="E117" s="53"/>
      <c r="F117" s="53"/>
      <c r="G117" s="53"/>
      <c r="H117" s="53"/>
    </row>
    <row r="118" spans="1:8" s="54" customFormat="1" x14ac:dyDescent="0.25">
      <c r="A118" s="51"/>
      <c r="B118" s="51"/>
      <c r="C118" s="52"/>
      <c r="D118" s="52"/>
      <c r="E118" s="53"/>
      <c r="F118" s="53"/>
      <c r="G118" s="53"/>
      <c r="H118" s="53"/>
    </row>
    <row r="119" spans="1:8" s="54" customFormat="1" x14ac:dyDescent="0.25">
      <c r="A119" s="51"/>
      <c r="B119" s="51"/>
      <c r="C119" s="52"/>
      <c r="D119" s="52"/>
      <c r="E119" s="53"/>
      <c r="F119" s="53"/>
      <c r="G119" s="53"/>
      <c r="H119" s="53"/>
    </row>
    <row r="120" spans="1:8" s="54" customFormat="1" x14ac:dyDescent="0.25">
      <c r="A120" s="51"/>
      <c r="B120" s="51"/>
      <c r="C120" s="52"/>
      <c r="D120" s="52"/>
      <c r="E120" s="53"/>
      <c r="F120" s="53"/>
      <c r="G120" s="53"/>
      <c r="H120" s="53"/>
    </row>
    <row r="121" spans="1:8" s="54" customFormat="1" x14ac:dyDescent="0.25">
      <c r="A121" s="51"/>
      <c r="B121" s="51"/>
      <c r="C121" s="52"/>
      <c r="D121" s="52"/>
      <c r="E121" s="53"/>
      <c r="F121" s="53"/>
      <c r="G121" s="53"/>
      <c r="H121" s="53"/>
    </row>
    <row r="122" spans="1:8" s="54" customFormat="1" x14ac:dyDescent="0.25">
      <c r="A122" s="51"/>
      <c r="B122" s="51"/>
      <c r="C122" s="52"/>
      <c r="D122" s="52"/>
      <c r="E122" s="53"/>
      <c r="F122" s="53"/>
      <c r="G122" s="53"/>
      <c r="H122" s="53"/>
    </row>
    <row r="123" spans="1:8" s="54" customFormat="1" x14ac:dyDescent="0.25">
      <c r="A123" s="51"/>
      <c r="B123" s="51"/>
      <c r="C123" s="52"/>
      <c r="D123" s="52"/>
      <c r="E123" s="53"/>
      <c r="F123" s="53"/>
      <c r="G123" s="53"/>
      <c r="H123" s="53"/>
    </row>
    <row r="124" spans="1:8" s="54" customFormat="1" x14ac:dyDescent="0.25">
      <c r="A124" s="51"/>
      <c r="B124" s="51"/>
      <c r="C124" s="52"/>
      <c r="D124" s="52"/>
      <c r="E124" s="53"/>
      <c r="F124" s="53"/>
      <c r="G124" s="53"/>
      <c r="H124" s="53"/>
    </row>
    <row r="125" spans="1:8" s="54" customFormat="1" x14ac:dyDescent="0.25">
      <c r="A125" s="51"/>
      <c r="B125" s="51"/>
      <c r="C125" s="52"/>
      <c r="D125" s="52"/>
      <c r="E125" s="53"/>
      <c r="F125" s="53"/>
      <c r="G125" s="53"/>
      <c r="H125" s="53"/>
    </row>
    <row r="126" spans="1:8" s="54" customFormat="1" x14ac:dyDescent="0.25">
      <c r="A126" s="51"/>
      <c r="B126" s="51"/>
      <c r="C126" s="52"/>
      <c r="D126" s="52"/>
      <c r="E126" s="53"/>
      <c r="F126" s="53"/>
      <c r="G126" s="53"/>
      <c r="H126" s="53"/>
    </row>
    <row r="127" spans="1:8" s="54" customFormat="1" x14ac:dyDescent="0.25">
      <c r="A127" s="51"/>
      <c r="B127" s="51"/>
      <c r="C127" s="52"/>
      <c r="D127" s="52"/>
      <c r="E127" s="53"/>
      <c r="F127" s="53"/>
      <c r="G127" s="53"/>
      <c r="H127" s="53"/>
    </row>
    <row r="128" spans="1:8" s="54" customFormat="1" x14ac:dyDescent="0.25">
      <c r="A128" s="51"/>
      <c r="B128" s="51"/>
      <c r="C128" s="52"/>
      <c r="D128" s="52"/>
      <c r="E128" s="53"/>
      <c r="F128" s="53"/>
      <c r="G128" s="53"/>
      <c r="H128" s="53"/>
    </row>
    <row r="129" spans="1:8" s="54" customFormat="1" x14ac:dyDescent="0.25">
      <c r="A129" s="51"/>
      <c r="B129" s="51"/>
      <c r="C129" s="52"/>
      <c r="D129" s="52"/>
      <c r="E129" s="53"/>
      <c r="F129" s="53"/>
      <c r="G129" s="53"/>
      <c r="H129" s="53"/>
    </row>
    <row r="130" spans="1:8" s="54" customFormat="1" x14ac:dyDescent="0.25">
      <c r="A130" s="51"/>
      <c r="B130" s="51"/>
      <c r="C130" s="52"/>
      <c r="D130" s="52"/>
      <c r="E130" s="53"/>
      <c r="F130" s="53"/>
      <c r="G130" s="53"/>
      <c r="H130" s="53"/>
    </row>
    <row r="131" spans="1:8" s="54" customFormat="1" x14ac:dyDescent="0.25">
      <c r="A131" s="51"/>
      <c r="B131" s="51"/>
      <c r="C131" s="52"/>
      <c r="D131" s="52"/>
      <c r="E131" s="53"/>
      <c r="F131" s="53"/>
      <c r="G131" s="53"/>
      <c r="H131" s="53"/>
    </row>
    <row r="132" spans="1:8" s="54" customFormat="1" x14ac:dyDescent="0.25">
      <c r="A132" s="51"/>
      <c r="B132" s="51"/>
      <c r="C132" s="52"/>
      <c r="D132" s="52"/>
      <c r="E132" s="53"/>
      <c r="F132" s="53"/>
      <c r="G132" s="53"/>
      <c r="H132" s="53"/>
    </row>
    <row r="133" spans="1:8" s="54" customFormat="1" x14ac:dyDescent="0.25">
      <c r="A133" s="51"/>
      <c r="B133" s="51"/>
      <c r="C133" s="52"/>
      <c r="D133" s="52"/>
      <c r="E133" s="53"/>
      <c r="F133" s="53"/>
      <c r="G133" s="53"/>
      <c r="H133" s="53"/>
    </row>
    <row r="134" spans="1:8" s="54" customFormat="1" x14ac:dyDescent="0.25">
      <c r="A134" s="51"/>
      <c r="B134" s="51"/>
      <c r="C134" s="52"/>
      <c r="D134" s="52"/>
      <c r="E134" s="53"/>
      <c r="F134" s="53"/>
      <c r="G134" s="53"/>
      <c r="H134" s="53"/>
    </row>
    <row r="135" spans="1:8" s="54" customFormat="1" x14ac:dyDescent="0.25">
      <c r="A135" s="51"/>
      <c r="B135" s="51"/>
      <c r="C135" s="52"/>
      <c r="D135" s="52"/>
      <c r="E135" s="53"/>
      <c r="F135" s="53"/>
      <c r="G135" s="53"/>
      <c r="H135" s="53"/>
    </row>
    <row r="136" spans="1:8" s="54" customFormat="1" x14ac:dyDescent="0.25">
      <c r="A136" s="51"/>
      <c r="B136" s="51"/>
      <c r="C136" s="52"/>
      <c r="D136" s="52"/>
      <c r="E136" s="53"/>
      <c r="F136" s="53"/>
      <c r="G136" s="53"/>
      <c r="H136" s="53"/>
    </row>
    <row r="137" spans="1:8" s="54" customFormat="1" x14ac:dyDescent="0.25">
      <c r="A137" s="51"/>
      <c r="B137" s="51"/>
      <c r="C137" s="52"/>
      <c r="D137" s="52"/>
      <c r="E137" s="53"/>
      <c r="F137" s="53"/>
      <c r="G137" s="53"/>
      <c r="H137" s="53"/>
    </row>
    <row r="138" spans="1:8" s="54" customFormat="1" x14ac:dyDescent="0.25">
      <c r="A138" s="51"/>
      <c r="B138" s="51"/>
      <c r="C138" s="52"/>
      <c r="D138" s="52"/>
      <c r="E138" s="53"/>
      <c r="F138" s="53"/>
      <c r="G138" s="53"/>
      <c r="H138" s="53"/>
    </row>
    <row r="139" spans="1:8" s="54" customFormat="1" x14ac:dyDescent="0.25">
      <c r="A139" s="51"/>
      <c r="B139" s="51"/>
      <c r="C139" s="52"/>
      <c r="D139" s="52"/>
      <c r="E139" s="53"/>
      <c r="F139" s="53"/>
      <c r="G139" s="53"/>
      <c r="H139" s="53"/>
    </row>
    <row r="140" spans="1:8" s="54" customFormat="1" x14ac:dyDescent="0.25">
      <c r="A140" s="51"/>
      <c r="B140" s="51"/>
      <c r="C140" s="52"/>
      <c r="D140" s="52"/>
      <c r="E140" s="53"/>
      <c r="F140" s="53"/>
      <c r="G140" s="53"/>
      <c r="H140" s="53"/>
    </row>
    <row r="141" spans="1:8" s="54" customFormat="1" x14ac:dyDescent="0.25">
      <c r="A141" s="51"/>
      <c r="B141" s="51"/>
      <c r="C141" s="52"/>
      <c r="D141" s="52"/>
      <c r="E141" s="53"/>
      <c r="F141" s="53"/>
      <c r="G141" s="53"/>
      <c r="H141" s="53"/>
    </row>
    <row r="142" spans="1:8" s="54" customFormat="1" x14ac:dyDescent="0.25">
      <c r="A142" s="51"/>
      <c r="B142" s="51"/>
      <c r="C142" s="52"/>
      <c r="D142" s="52"/>
      <c r="E142" s="53"/>
      <c r="F142" s="53"/>
      <c r="G142" s="53"/>
      <c r="H142" s="53"/>
    </row>
    <row r="143" spans="1:8" s="54" customFormat="1" x14ac:dyDescent="0.25">
      <c r="A143" s="51"/>
      <c r="B143" s="51"/>
      <c r="C143" s="52"/>
      <c r="D143" s="52"/>
      <c r="E143" s="53"/>
      <c r="F143" s="53"/>
      <c r="G143" s="53"/>
      <c r="H143" s="53"/>
    </row>
    <row r="144" spans="1:8" s="54" customFormat="1" x14ac:dyDescent="0.25">
      <c r="A144" s="51"/>
      <c r="B144" s="51"/>
      <c r="C144" s="52"/>
      <c r="D144" s="52"/>
      <c r="E144" s="53"/>
      <c r="F144" s="53"/>
      <c r="G144" s="53"/>
      <c r="H144" s="53"/>
    </row>
    <row r="145" spans="1:8" s="54" customFormat="1" x14ac:dyDescent="0.25">
      <c r="A145" s="51"/>
      <c r="B145" s="51"/>
      <c r="C145" s="52"/>
      <c r="D145" s="52"/>
      <c r="E145" s="53"/>
      <c r="F145" s="53"/>
      <c r="G145" s="53"/>
      <c r="H145" s="53"/>
    </row>
    <row r="146" spans="1:8" s="54" customFormat="1" x14ac:dyDescent="0.25">
      <c r="A146" s="51"/>
      <c r="B146" s="51"/>
      <c r="C146" s="52"/>
      <c r="D146" s="52"/>
      <c r="E146" s="53"/>
      <c r="F146" s="53"/>
      <c r="G146" s="53"/>
      <c r="H146" s="53"/>
    </row>
    <row r="147" spans="1:8" s="54" customFormat="1" x14ac:dyDescent="0.25">
      <c r="A147" s="51"/>
      <c r="B147" s="51"/>
      <c r="C147" s="52"/>
      <c r="D147" s="52"/>
      <c r="E147" s="53"/>
      <c r="F147" s="53"/>
      <c r="G147" s="53"/>
      <c r="H147" s="53"/>
    </row>
    <row r="148" spans="1:8" s="54" customFormat="1" x14ac:dyDescent="0.25">
      <c r="A148" s="51"/>
      <c r="B148" s="51"/>
      <c r="C148" s="52"/>
      <c r="D148" s="52"/>
      <c r="E148" s="53"/>
      <c r="F148" s="53"/>
      <c r="G148" s="53"/>
      <c r="H148" s="53"/>
    </row>
    <row r="149" spans="1:8" s="54" customFormat="1" x14ac:dyDescent="0.25">
      <c r="A149" s="51"/>
      <c r="B149" s="51"/>
      <c r="C149" s="52"/>
      <c r="D149" s="52"/>
      <c r="E149" s="53"/>
      <c r="F149" s="53"/>
      <c r="G149" s="53"/>
      <c r="H149" s="53"/>
    </row>
    <row r="150" spans="1:8" s="54" customFormat="1" x14ac:dyDescent="0.25">
      <c r="A150" s="51"/>
      <c r="B150" s="51"/>
      <c r="C150" s="52"/>
      <c r="D150" s="52"/>
      <c r="E150" s="53"/>
      <c r="F150" s="53"/>
      <c r="G150" s="53"/>
      <c r="H150" s="53"/>
    </row>
    <row r="151" spans="1:8" s="54" customFormat="1" x14ac:dyDescent="0.25">
      <c r="A151" s="51"/>
      <c r="B151" s="51"/>
      <c r="C151" s="52"/>
      <c r="D151" s="52"/>
      <c r="E151" s="53"/>
      <c r="F151" s="53"/>
      <c r="G151" s="53"/>
      <c r="H151" s="53"/>
    </row>
    <row r="152" spans="1:8" s="54" customFormat="1" x14ac:dyDescent="0.25">
      <c r="A152" s="51"/>
      <c r="B152" s="51"/>
      <c r="C152" s="52"/>
      <c r="D152" s="52"/>
      <c r="E152" s="53"/>
      <c r="F152" s="53"/>
      <c r="G152" s="53"/>
      <c r="H152" s="53"/>
    </row>
    <row r="153" spans="1:8" s="54" customFormat="1" x14ac:dyDescent="0.25">
      <c r="A153" s="51"/>
      <c r="B153" s="51"/>
      <c r="C153" s="52"/>
      <c r="D153" s="52"/>
      <c r="E153" s="53"/>
      <c r="F153" s="53"/>
      <c r="G153" s="53"/>
      <c r="H153" s="53"/>
    </row>
    <row r="154" spans="1:8" s="54" customFormat="1" x14ac:dyDescent="0.25">
      <c r="A154" s="51"/>
      <c r="B154" s="51"/>
      <c r="C154" s="52"/>
      <c r="D154" s="52"/>
      <c r="E154" s="53"/>
      <c r="F154" s="53"/>
      <c r="G154" s="53"/>
      <c r="H154" s="53"/>
    </row>
    <row r="155" spans="1:8" s="54" customFormat="1" x14ac:dyDescent="0.25">
      <c r="A155" s="51"/>
      <c r="B155" s="51"/>
      <c r="C155" s="52"/>
      <c r="D155" s="52"/>
      <c r="E155" s="53"/>
      <c r="F155" s="53"/>
      <c r="G155" s="53"/>
      <c r="H155" s="53"/>
    </row>
    <row r="156" spans="1:8" s="54" customFormat="1" x14ac:dyDescent="0.25">
      <c r="A156" s="51"/>
      <c r="B156" s="51"/>
      <c r="C156" s="52"/>
      <c r="D156" s="52"/>
      <c r="E156" s="53"/>
      <c r="F156" s="53"/>
      <c r="G156" s="53"/>
      <c r="H156" s="53"/>
    </row>
    <row r="157" spans="1:8" s="54" customFormat="1" x14ac:dyDescent="0.25">
      <c r="A157" s="51"/>
      <c r="B157" s="51"/>
      <c r="C157" s="52"/>
      <c r="D157" s="52"/>
      <c r="E157" s="53"/>
      <c r="F157" s="53"/>
      <c r="G157" s="53"/>
      <c r="H157" s="53"/>
    </row>
    <row r="158" spans="1:8" s="54" customFormat="1" x14ac:dyDescent="0.25">
      <c r="A158" s="51"/>
      <c r="B158" s="51"/>
      <c r="C158" s="52"/>
      <c r="D158" s="52"/>
      <c r="E158" s="53"/>
      <c r="F158" s="53"/>
      <c r="G158" s="53"/>
      <c r="H158" s="53"/>
    </row>
    <row r="159" spans="1:8" s="54" customFormat="1" x14ac:dyDescent="0.25">
      <c r="A159" s="51"/>
      <c r="B159" s="51"/>
      <c r="C159" s="52"/>
      <c r="D159" s="52"/>
      <c r="E159" s="53"/>
      <c r="F159" s="53"/>
      <c r="G159" s="53"/>
      <c r="H159" s="53"/>
    </row>
    <row r="160" spans="1:8" s="54" customFormat="1" x14ac:dyDescent="0.25">
      <c r="A160" s="51"/>
      <c r="B160" s="51"/>
      <c r="C160" s="52"/>
      <c r="D160" s="52"/>
      <c r="E160" s="53"/>
      <c r="F160" s="53"/>
      <c r="G160" s="53"/>
      <c r="H160" s="53"/>
    </row>
    <row r="161" spans="1:8" s="54" customFormat="1" x14ac:dyDescent="0.25">
      <c r="A161" s="51"/>
      <c r="B161" s="51"/>
      <c r="C161" s="52"/>
      <c r="D161" s="52"/>
      <c r="E161" s="53"/>
      <c r="F161" s="53"/>
      <c r="G161" s="53"/>
      <c r="H161" s="53"/>
    </row>
    <row r="162" spans="1:8" s="54" customFormat="1" x14ac:dyDescent="0.25">
      <c r="A162" s="51"/>
      <c r="B162" s="51"/>
      <c r="C162" s="52"/>
      <c r="D162" s="52"/>
      <c r="E162" s="53"/>
      <c r="F162" s="53"/>
      <c r="G162" s="53"/>
      <c r="H162" s="53"/>
    </row>
    <row r="163" spans="1:8" s="54" customFormat="1" x14ac:dyDescent="0.25">
      <c r="A163" s="51"/>
      <c r="B163" s="51"/>
      <c r="C163" s="52"/>
      <c r="D163" s="52"/>
      <c r="E163" s="53"/>
      <c r="F163" s="53"/>
      <c r="G163" s="53"/>
      <c r="H163" s="53"/>
    </row>
    <row r="164" spans="1:8" s="54" customFormat="1" x14ac:dyDescent="0.25">
      <c r="A164" s="51"/>
      <c r="B164" s="51"/>
      <c r="C164" s="52"/>
      <c r="D164" s="52"/>
      <c r="E164" s="53"/>
      <c r="F164" s="53"/>
      <c r="G164" s="53"/>
      <c r="H164" s="53"/>
    </row>
    <row r="165" spans="1:8" s="54" customFormat="1" x14ac:dyDescent="0.25">
      <c r="A165" s="51"/>
      <c r="B165" s="51"/>
      <c r="C165" s="52"/>
      <c r="D165" s="52"/>
      <c r="E165" s="53"/>
      <c r="F165" s="53"/>
      <c r="G165" s="53"/>
      <c r="H165" s="53"/>
    </row>
    <row r="166" spans="1:8" s="54" customFormat="1" x14ac:dyDescent="0.25">
      <c r="A166" s="51"/>
      <c r="B166" s="51"/>
      <c r="C166" s="52"/>
      <c r="D166" s="52"/>
      <c r="E166" s="53"/>
      <c r="F166" s="53"/>
      <c r="G166" s="53"/>
      <c r="H166" s="53"/>
    </row>
    <row r="167" spans="1:8" s="54" customFormat="1" x14ac:dyDescent="0.25">
      <c r="A167" s="51"/>
      <c r="B167" s="51"/>
      <c r="C167" s="52"/>
      <c r="D167" s="52"/>
      <c r="E167" s="53"/>
      <c r="F167" s="53"/>
      <c r="G167" s="53"/>
      <c r="H167" s="53"/>
    </row>
    <row r="168" spans="1:8" s="54" customFormat="1" x14ac:dyDescent="0.25">
      <c r="A168" s="51"/>
      <c r="B168" s="51"/>
      <c r="C168" s="52"/>
      <c r="D168" s="52"/>
      <c r="E168" s="53"/>
      <c r="F168" s="53"/>
      <c r="G168" s="53"/>
      <c r="H168" s="53"/>
    </row>
    <row r="169" spans="1:8" s="54" customFormat="1" x14ac:dyDescent="0.25">
      <c r="A169" s="51"/>
      <c r="B169" s="51"/>
      <c r="C169" s="52"/>
      <c r="D169" s="52"/>
      <c r="E169" s="53"/>
      <c r="F169" s="53"/>
      <c r="G169" s="53"/>
      <c r="H169" s="53"/>
    </row>
    <row r="170" spans="1:8" s="54" customFormat="1" x14ac:dyDescent="0.25">
      <c r="A170" s="51"/>
      <c r="B170" s="51"/>
      <c r="C170" s="52"/>
      <c r="D170" s="52"/>
      <c r="E170" s="53"/>
      <c r="F170" s="53"/>
      <c r="G170" s="53"/>
      <c r="H170" s="53"/>
    </row>
    <row r="171" spans="1:8" s="54" customFormat="1" x14ac:dyDescent="0.25">
      <c r="A171" s="51"/>
      <c r="B171" s="51"/>
      <c r="C171" s="52"/>
      <c r="D171" s="52"/>
      <c r="E171" s="53"/>
      <c r="F171" s="53"/>
      <c r="G171" s="53"/>
      <c r="H171" s="53"/>
    </row>
    <row r="172" spans="1:8" s="54" customFormat="1" x14ac:dyDescent="0.25">
      <c r="A172" s="51"/>
      <c r="B172" s="51"/>
      <c r="C172" s="52"/>
      <c r="D172" s="52"/>
      <c r="E172" s="53"/>
      <c r="F172" s="53"/>
      <c r="G172" s="53"/>
      <c r="H172" s="53"/>
    </row>
    <row r="173" spans="1:8" s="54" customFormat="1" x14ac:dyDescent="0.25">
      <c r="A173" s="51"/>
      <c r="B173" s="51"/>
      <c r="C173" s="52"/>
      <c r="D173" s="52"/>
      <c r="E173" s="53"/>
      <c r="F173" s="53"/>
      <c r="G173" s="53"/>
      <c r="H173" s="53"/>
    </row>
    <row r="174" spans="1:8" s="54" customFormat="1" x14ac:dyDescent="0.25">
      <c r="A174" s="51"/>
      <c r="B174" s="51"/>
      <c r="C174" s="52"/>
      <c r="D174" s="52"/>
      <c r="E174" s="53"/>
      <c r="F174" s="53"/>
      <c r="G174" s="53"/>
      <c r="H174" s="53"/>
    </row>
    <row r="175" spans="1:8" s="54" customFormat="1" x14ac:dyDescent="0.25">
      <c r="A175" s="51"/>
      <c r="B175" s="51"/>
      <c r="C175" s="52"/>
      <c r="D175" s="52"/>
      <c r="E175" s="53"/>
      <c r="F175" s="53"/>
      <c r="G175" s="53"/>
      <c r="H175" s="53"/>
    </row>
    <row r="176" spans="1:8" s="54" customFormat="1" x14ac:dyDescent="0.25">
      <c r="A176" s="51"/>
      <c r="B176" s="51"/>
      <c r="C176" s="52"/>
      <c r="D176" s="52"/>
      <c r="E176" s="53"/>
      <c r="F176" s="53"/>
      <c r="G176" s="53"/>
      <c r="H176" s="53"/>
    </row>
    <row r="177" spans="1:8" s="54" customFormat="1" x14ac:dyDescent="0.25">
      <c r="A177" s="51"/>
      <c r="B177" s="51"/>
      <c r="C177" s="52"/>
      <c r="D177" s="52"/>
      <c r="E177" s="53"/>
      <c r="F177" s="53"/>
      <c r="G177" s="53"/>
      <c r="H177" s="53"/>
    </row>
    <row r="178" spans="1:8" s="54" customFormat="1" x14ac:dyDescent="0.25">
      <c r="A178" s="51"/>
      <c r="B178" s="51"/>
      <c r="C178" s="52"/>
      <c r="D178" s="52"/>
      <c r="E178" s="53"/>
      <c r="F178" s="53"/>
      <c r="G178" s="53"/>
      <c r="H178" s="53"/>
    </row>
    <row r="179" spans="1:8" s="54" customFormat="1" x14ac:dyDescent="0.25">
      <c r="A179" s="51"/>
      <c r="B179" s="51"/>
      <c r="C179" s="52"/>
      <c r="D179" s="52"/>
      <c r="E179" s="53"/>
      <c r="F179" s="53"/>
      <c r="G179" s="53"/>
      <c r="H179" s="53"/>
    </row>
    <row r="180" spans="1:8" s="54" customFormat="1" x14ac:dyDescent="0.25">
      <c r="A180" s="51"/>
      <c r="B180" s="51"/>
      <c r="C180" s="52"/>
      <c r="D180" s="52"/>
      <c r="E180" s="53"/>
      <c r="F180" s="53"/>
      <c r="G180" s="53"/>
      <c r="H180" s="53"/>
    </row>
    <row r="181" spans="1:8" s="54" customFormat="1" x14ac:dyDescent="0.25">
      <c r="A181" s="51"/>
      <c r="B181" s="51"/>
      <c r="C181" s="52"/>
      <c r="D181" s="52"/>
      <c r="E181" s="53"/>
      <c r="F181" s="53"/>
      <c r="G181" s="53"/>
      <c r="H181" s="53"/>
    </row>
    <row r="182" spans="1:8" s="54" customFormat="1" x14ac:dyDescent="0.25">
      <c r="A182" s="51"/>
      <c r="B182" s="51"/>
      <c r="C182" s="52"/>
      <c r="D182" s="52"/>
      <c r="E182" s="53"/>
      <c r="F182" s="53"/>
      <c r="G182" s="53"/>
      <c r="H182" s="53"/>
    </row>
    <row r="183" spans="1:8" s="54" customFormat="1" x14ac:dyDescent="0.25">
      <c r="A183" s="51"/>
      <c r="B183" s="51"/>
      <c r="C183" s="52"/>
      <c r="D183" s="52"/>
      <c r="E183" s="53"/>
      <c r="F183" s="53"/>
      <c r="G183" s="53"/>
      <c r="H183" s="53"/>
    </row>
    <row r="184" spans="1:8" s="54" customFormat="1" x14ac:dyDescent="0.25">
      <c r="A184" s="51"/>
      <c r="B184" s="51"/>
      <c r="C184" s="52"/>
      <c r="D184" s="52"/>
      <c r="E184" s="53"/>
      <c r="F184" s="53"/>
      <c r="G184" s="53"/>
      <c r="H184" s="53"/>
    </row>
    <row r="185" spans="1:8" s="54" customFormat="1" x14ac:dyDescent="0.25">
      <c r="A185" s="51"/>
      <c r="B185" s="51"/>
      <c r="C185" s="52"/>
      <c r="D185" s="52"/>
      <c r="E185" s="53"/>
      <c r="F185" s="53"/>
      <c r="G185" s="53"/>
      <c r="H185" s="53"/>
    </row>
    <row r="186" spans="1:8" s="54" customFormat="1" x14ac:dyDescent="0.25">
      <c r="A186" s="51"/>
      <c r="B186" s="51"/>
      <c r="C186" s="52"/>
      <c r="D186" s="52"/>
      <c r="E186" s="53"/>
      <c r="F186" s="53"/>
      <c r="G186" s="53"/>
      <c r="H186" s="53"/>
    </row>
    <row r="187" spans="1:8" s="54" customFormat="1" x14ac:dyDescent="0.25">
      <c r="A187" s="51"/>
      <c r="B187" s="51"/>
      <c r="C187" s="52"/>
      <c r="D187" s="52"/>
      <c r="E187" s="53"/>
      <c r="F187" s="53"/>
      <c r="G187" s="53"/>
      <c r="H187" s="53"/>
    </row>
    <row r="188" spans="1:8" s="54" customFormat="1" x14ac:dyDescent="0.25">
      <c r="A188" s="51"/>
      <c r="B188" s="51"/>
      <c r="C188" s="52"/>
      <c r="D188" s="52"/>
      <c r="E188" s="53"/>
      <c r="F188" s="53"/>
      <c r="G188" s="53"/>
      <c r="H188" s="53"/>
    </row>
    <row r="189" spans="1:8" s="54" customFormat="1" x14ac:dyDescent="0.25">
      <c r="A189" s="51"/>
      <c r="B189" s="51"/>
      <c r="C189" s="52"/>
      <c r="D189" s="52"/>
      <c r="E189" s="53"/>
      <c r="F189" s="53"/>
      <c r="G189" s="53"/>
      <c r="H189" s="53"/>
    </row>
    <row r="190" spans="1:8" s="54" customFormat="1" x14ac:dyDescent="0.25">
      <c r="A190" s="51"/>
      <c r="B190" s="51"/>
      <c r="C190" s="52"/>
      <c r="D190" s="52"/>
      <c r="E190" s="53"/>
      <c r="F190" s="53"/>
      <c r="G190" s="53"/>
      <c r="H190" s="53"/>
    </row>
    <row r="191" spans="1:8" s="54" customFormat="1" x14ac:dyDescent="0.25">
      <c r="A191" s="51"/>
      <c r="B191" s="51"/>
      <c r="C191" s="52"/>
      <c r="D191" s="52"/>
      <c r="E191" s="53"/>
      <c r="F191" s="53"/>
      <c r="G191" s="53"/>
      <c r="H191" s="53"/>
    </row>
    <row r="192" spans="1:8" s="54" customFormat="1" x14ac:dyDescent="0.25">
      <c r="A192" s="51"/>
      <c r="B192" s="51"/>
      <c r="C192" s="52"/>
      <c r="D192" s="52"/>
      <c r="E192" s="53"/>
      <c r="F192" s="53"/>
      <c r="G192" s="53"/>
      <c r="H192" s="53"/>
    </row>
    <row r="193" spans="1:8" s="54" customFormat="1" x14ac:dyDescent="0.25">
      <c r="A193" s="51"/>
      <c r="B193" s="51"/>
      <c r="C193" s="52"/>
      <c r="D193" s="52"/>
      <c r="E193" s="53"/>
      <c r="F193" s="53"/>
      <c r="G193" s="53"/>
      <c r="H193" s="53"/>
    </row>
    <row r="194" spans="1:8" s="54" customFormat="1" x14ac:dyDescent="0.25">
      <c r="A194" s="51"/>
      <c r="B194" s="51"/>
      <c r="C194" s="52"/>
      <c r="D194" s="52"/>
      <c r="E194" s="53"/>
      <c r="F194" s="53"/>
      <c r="G194" s="53"/>
      <c r="H194" s="53"/>
    </row>
    <row r="195" spans="1:8" s="54" customFormat="1" x14ac:dyDescent="0.25">
      <c r="A195" s="51"/>
      <c r="B195" s="51"/>
      <c r="C195" s="52"/>
      <c r="D195" s="52"/>
      <c r="E195" s="53"/>
      <c r="F195" s="53"/>
      <c r="G195" s="53"/>
      <c r="H195" s="53"/>
    </row>
    <row r="196" spans="1:8" s="54" customFormat="1" x14ac:dyDescent="0.25">
      <c r="A196" s="51"/>
      <c r="B196" s="51"/>
      <c r="C196" s="52"/>
      <c r="D196" s="52"/>
      <c r="E196" s="53"/>
      <c r="F196" s="53"/>
      <c r="G196" s="53"/>
      <c r="H196" s="53"/>
    </row>
  </sheetData>
  <mergeCells count="6">
    <mergeCell ref="C88:F88"/>
    <mergeCell ref="C5:D5"/>
    <mergeCell ref="A1:H1"/>
    <mergeCell ref="A2:H2"/>
    <mergeCell ref="A3:H3"/>
    <mergeCell ref="A4:H4"/>
  </mergeCells>
  <printOptions horizontalCentered="1"/>
  <pageMargins left="0.70866141732283505" right="0.70866141732283505" top="0.74803149606299202" bottom="0.74803149606299202" header="0.31496062992126" footer="0.31496062992126"/>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4"/>
  <sheetViews>
    <sheetView topLeftCell="A317" workbookViewId="0">
      <selection activeCell="C326" sqref="C326"/>
    </sheetView>
  </sheetViews>
  <sheetFormatPr defaultRowHeight="15.75" x14ac:dyDescent="0.25"/>
  <cols>
    <col min="1" max="2" width="9.140625" style="32"/>
    <col min="3" max="3" width="39.140625" style="33" customWidth="1"/>
    <col min="4" max="4" width="10.7109375" style="32" customWidth="1"/>
    <col min="5" max="5" width="6.7109375" style="32" customWidth="1"/>
    <col min="6" max="6" width="10.85546875" style="32" bestFit="1" customWidth="1"/>
    <col min="7" max="16384" width="9.140625" style="1"/>
  </cols>
  <sheetData>
    <row r="1" spans="1:6" ht="31.5" x14ac:dyDescent="0.25">
      <c r="C1" s="33" t="s">
        <v>84</v>
      </c>
    </row>
    <row r="2" spans="1:6" ht="31.5" x14ac:dyDescent="0.25">
      <c r="C2" s="33" t="s">
        <v>48</v>
      </c>
    </row>
    <row r="3" spans="1:6" x14ac:dyDescent="0.25">
      <c r="A3" s="32" t="s">
        <v>49</v>
      </c>
      <c r="B3" s="32" t="s">
        <v>50</v>
      </c>
      <c r="C3" s="33" t="s">
        <v>51</v>
      </c>
      <c r="E3" s="32" t="s">
        <v>52</v>
      </c>
    </row>
    <row r="4" spans="1:6" x14ac:dyDescent="0.25">
      <c r="A4" s="32" t="s">
        <v>53</v>
      </c>
      <c r="B4" s="32" t="s">
        <v>53</v>
      </c>
      <c r="C4" s="33" t="s">
        <v>53</v>
      </c>
      <c r="D4" s="32" t="s">
        <v>53</v>
      </c>
      <c r="E4" s="32" t="s">
        <v>53</v>
      </c>
      <c r="F4" s="32" t="s">
        <v>53</v>
      </c>
    </row>
    <row r="5" spans="1:6" x14ac:dyDescent="0.25">
      <c r="A5" s="32" t="s">
        <v>54</v>
      </c>
      <c r="B5" s="32" t="s">
        <v>50</v>
      </c>
      <c r="C5" s="33" t="s">
        <v>55</v>
      </c>
      <c r="D5" s="32" t="s">
        <v>56</v>
      </c>
      <c r="E5" s="32" t="s">
        <v>57</v>
      </c>
      <c r="F5" s="32" t="s">
        <v>58</v>
      </c>
    </row>
    <row r="6" spans="1:6" x14ac:dyDescent="0.25">
      <c r="A6" s="32" t="s">
        <v>53</v>
      </c>
      <c r="B6" s="32" t="s">
        <v>53</v>
      </c>
      <c r="C6" s="33" t="s">
        <v>53</v>
      </c>
      <c r="D6" s="32" t="s">
        <v>53</v>
      </c>
      <c r="E6" s="32" t="s">
        <v>53</v>
      </c>
      <c r="F6" s="32" t="s">
        <v>53</v>
      </c>
    </row>
    <row r="7" spans="1:6" x14ac:dyDescent="0.25">
      <c r="B7" s="32" t="s">
        <v>59</v>
      </c>
      <c r="C7" s="33" t="s">
        <v>60</v>
      </c>
    </row>
    <row r="8" spans="1:6" x14ac:dyDescent="0.25">
      <c r="C8" s="33" t="s">
        <v>53</v>
      </c>
    </row>
    <row r="9" spans="1:6" x14ac:dyDescent="0.25">
      <c r="A9" s="32">
        <v>0.96</v>
      </c>
      <c r="B9" s="32" t="s">
        <v>61</v>
      </c>
      <c r="C9" s="33" t="s">
        <v>62</v>
      </c>
      <c r="D9" s="32">
        <v>6040</v>
      </c>
      <c r="E9" s="32" t="s">
        <v>61</v>
      </c>
      <c r="F9" s="32">
        <v>5798.4</v>
      </c>
    </row>
    <row r="10" spans="1:6" x14ac:dyDescent="0.25">
      <c r="A10" s="32">
        <v>1</v>
      </c>
      <c r="B10" s="32" t="s">
        <v>63</v>
      </c>
      <c r="C10" s="33" t="s">
        <v>64</v>
      </c>
      <c r="D10" s="32">
        <v>1524.22</v>
      </c>
      <c r="E10" s="32" t="s">
        <v>63</v>
      </c>
      <c r="F10" s="32">
        <v>1524.22</v>
      </c>
    </row>
    <row r="11" spans="1:6" x14ac:dyDescent="0.25">
      <c r="A11" s="32">
        <v>1</v>
      </c>
      <c r="B11" s="32" t="s">
        <v>63</v>
      </c>
      <c r="C11" s="33" t="s">
        <v>65</v>
      </c>
      <c r="D11" s="32">
        <v>121.8</v>
      </c>
      <c r="E11" s="32" t="s">
        <v>63</v>
      </c>
      <c r="F11" s="32">
        <v>121.8</v>
      </c>
    </row>
    <row r="12" spans="1:6" x14ac:dyDescent="0.25">
      <c r="B12" s="32" t="s">
        <v>66</v>
      </c>
      <c r="C12" s="33" t="s">
        <v>67</v>
      </c>
      <c r="D12" s="32" t="s">
        <v>50</v>
      </c>
      <c r="E12" s="32" t="s">
        <v>66</v>
      </c>
      <c r="F12" s="32">
        <v>0</v>
      </c>
    </row>
    <row r="13" spans="1:6" x14ac:dyDescent="0.25">
      <c r="F13" s="32" t="s">
        <v>53</v>
      </c>
    </row>
    <row r="14" spans="1:6" x14ac:dyDescent="0.25">
      <c r="C14" s="33" t="s">
        <v>68</v>
      </c>
      <c r="F14" s="32">
        <v>7444.42</v>
      </c>
    </row>
    <row r="15" spans="1:6" x14ac:dyDescent="0.25">
      <c r="F15" s="32" t="s">
        <v>53</v>
      </c>
    </row>
    <row r="16" spans="1:6" x14ac:dyDescent="0.25">
      <c r="B16" s="32" t="s">
        <v>59</v>
      </c>
      <c r="C16" s="33" t="s">
        <v>69</v>
      </c>
    </row>
    <row r="17" spans="1:6" x14ac:dyDescent="0.25">
      <c r="C17" s="33" t="s">
        <v>53</v>
      </c>
    </row>
    <row r="18" spans="1:6" x14ac:dyDescent="0.25">
      <c r="A18" s="32">
        <v>0.72</v>
      </c>
      <c r="B18" s="32" t="s">
        <v>61</v>
      </c>
      <c r="C18" s="33" t="s">
        <v>62</v>
      </c>
      <c r="D18" s="32">
        <v>6040</v>
      </c>
      <c r="E18" s="32" t="s">
        <v>61</v>
      </c>
      <c r="F18" s="32">
        <v>4348.8</v>
      </c>
    </row>
    <row r="19" spans="1:6" x14ac:dyDescent="0.25">
      <c r="A19" s="32">
        <v>1</v>
      </c>
      <c r="B19" s="32" t="s">
        <v>63</v>
      </c>
      <c r="C19" s="33" t="s">
        <v>64</v>
      </c>
      <c r="D19" s="32">
        <v>1524.22</v>
      </c>
      <c r="E19" s="32" t="s">
        <v>63</v>
      </c>
      <c r="F19" s="32">
        <v>1524.22</v>
      </c>
    </row>
    <row r="20" spans="1:6" x14ac:dyDescent="0.25">
      <c r="A20" s="32">
        <v>1</v>
      </c>
      <c r="B20" s="32" t="s">
        <v>63</v>
      </c>
      <c r="C20" s="33" t="s">
        <v>65</v>
      </c>
      <c r="D20" s="32">
        <v>121.8</v>
      </c>
      <c r="E20" s="32" t="s">
        <v>63</v>
      </c>
      <c r="F20" s="32">
        <v>121.8</v>
      </c>
    </row>
    <row r="21" spans="1:6" x14ac:dyDescent="0.25">
      <c r="B21" s="32" t="s">
        <v>66</v>
      </c>
      <c r="C21" s="33" t="s">
        <v>67</v>
      </c>
      <c r="D21" s="32" t="s">
        <v>50</v>
      </c>
      <c r="E21" s="32" t="s">
        <v>66</v>
      </c>
      <c r="F21" s="32">
        <v>0</v>
      </c>
    </row>
    <row r="22" spans="1:6" x14ac:dyDescent="0.25">
      <c r="F22" s="32" t="s">
        <v>53</v>
      </c>
    </row>
    <row r="23" spans="1:6" x14ac:dyDescent="0.25">
      <c r="C23" s="33" t="s">
        <v>68</v>
      </c>
      <c r="F23" s="32">
        <v>5994.82</v>
      </c>
    </row>
    <row r="24" spans="1:6" x14ac:dyDescent="0.25">
      <c r="F24" s="32" t="s">
        <v>53</v>
      </c>
    </row>
    <row r="25" spans="1:6" x14ac:dyDescent="0.25">
      <c r="B25" s="32" t="s">
        <v>59</v>
      </c>
      <c r="C25" s="33" t="s">
        <v>70</v>
      </c>
    </row>
    <row r="26" spans="1:6" x14ac:dyDescent="0.25">
      <c r="C26" s="33" t="s">
        <v>53</v>
      </c>
    </row>
    <row r="27" spans="1:6" x14ac:dyDescent="0.25">
      <c r="A27" s="32">
        <v>0.48</v>
      </c>
      <c r="B27" s="32" t="s">
        <v>61</v>
      </c>
      <c r="C27" s="33" t="s">
        <v>62</v>
      </c>
      <c r="D27" s="32">
        <v>6040</v>
      </c>
      <c r="E27" s="32" t="s">
        <v>61</v>
      </c>
      <c r="F27" s="32">
        <v>2899.2</v>
      </c>
    </row>
    <row r="28" spans="1:6" x14ac:dyDescent="0.25">
      <c r="A28" s="32">
        <v>1</v>
      </c>
      <c r="B28" s="32" t="s">
        <v>63</v>
      </c>
      <c r="C28" s="33" t="s">
        <v>64</v>
      </c>
      <c r="D28" s="32">
        <v>1524.22</v>
      </c>
      <c r="E28" s="32" t="s">
        <v>63</v>
      </c>
      <c r="F28" s="32">
        <v>1524.22</v>
      </c>
    </row>
    <row r="29" spans="1:6" x14ac:dyDescent="0.25">
      <c r="A29" s="32">
        <v>1</v>
      </c>
      <c r="B29" s="32" t="s">
        <v>63</v>
      </c>
      <c r="C29" s="33" t="s">
        <v>65</v>
      </c>
      <c r="D29" s="32">
        <v>121.8</v>
      </c>
      <c r="E29" s="32" t="s">
        <v>63</v>
      </c>
      <c r="F29" s="32">
        <v>121.8</v>
      </c>
    </row>
    <row r="30" spans="1:6" x14ac:dyDescent="0.25">
      <c r="B30" s="32" t="s">
        <v>66</v>
      </c>
      <c r="C30" s="33" t="s">
        <v>67</v>
      </c>
      <c r="D30" s="32" t="s">
        <v>50</v>
      </c>
      <c r="E30" s="32" t="s">
        <v>66</v>
      </c>
      <c r="F30" s="32">
        <v>0</v>
      </c>
    </row>
    <row r="31" spans="1:6" x14ac:dyDescent="0.25">
      <c r="F31" s="32" t="s">
        <v>53</v>
      </c>
    </row>
    <row r="32" spans="1:6" x14ac:dyDescent="0.25">
      <c r="C32" s="33" t="s">
        <v>68</v>
      </c>
      <c r="F32" s="32">
        <v>4545.22</v>
      </c>
    </row>
    <row r="33" spans="1:6" x14ac:dyDescent="0.25">
      <c r="F33" s="32" t="s">
        <v>53</v>
      </c>
    </row>
    <row r="34" spans="1:6" x14ac:dyDescent="0.25">
      <c r="B34" s="32" t="s">
        <v>59</v>
      </c>
      <c r="C34" s="33" t="s">
        <v>71</v>
      </c>
    </row>
    <row r="35" spans="1:6" x14ac:dyDescent="0.25">
      <c r="A35" s="32">
        <v>0.36</v>
      </c>
      <c r="B35" s="32" t="s">
        <v>61</v>
      </c>
      <c r="C35" s="33" t="s">
        <v>62</v>
      </c>
      <c r="D35" s="32">
        <v>6040</v>
      </c>
      <c r="E35" s="32" t="s">
        <v>61</v>
      </c>
      <c r="F35" s="32">
        <v>2174.4</v>
      </c>
    </row>
    <row r="36" spans="1:6" x14ac:dyDescent="0.25">
      <c r="A36" s="32">
        <v>1</v>
      </c>
      <c r="B36" s="32" t="s">
        <v>63</v>
      </c>
      <c r="C36" s="33" t="s">
        <v>64</v>
      </c>
      <c r="D36" s="32">
        <v>1524.22</v>
      </c>
      <c r="E36" s="32" t="s">
        <v>63</v>
      </c>
      <c r="F36" s="32">
        <v>1524.22</v>
      </c>
    </row>
    <row r="37" spans="1:6" x14ac:dyDescent="0.25">
      <c r="A37" s="32">
        <v>1</v>
      </c>
      <c r="B37" s="32" t="s">
        <v>63</v>
      </c>
      <c r="C37" s="33" t="s">
        <v>65</v>
      </c>
      <c r="D37" s="32">
        <v>121.8</v>
      </c>
      <c r="E37" s="32" t="s">
        <v>63</v>
      </c>
      <c r="F37" s="32">
        <v>121.8</v>
      </c>
    </row>
    <row r="38" spans="1:6" x14ac:dyDescent="0.25">
      <c r="B38" s="32" t="s">
        <v>66</v>
      </c>
      <c r="C38" s="33" t="s">
        <v>67</v>
      </c>
      <c r="D38" s="32" t="s">
        <v>50</v>
      </c>
      <c r="E38" s="32" t="s">
        <v>66</v>
      </c>
      <c r="F38" s="32">
        <v>0</v>
      </c>
    </row>
    <row r="39" spans="1:6" x14ac:dyDescent="0.25">
      <c r="F39" s="32" t="s">
        <v>53</v>
      </c>
    </row>
    <row r="40" spans="1:6" x14ac:dyDescent="0.25">
      <c r="C40" s="33" t="s">
        <v>68</v>
      </c>
      <c r="F40" s="32">
        <v>3820.42</v>
      </c>
    </row>
    <row r="41" spans="1:6" x14ac:dyDescent="0.25">
      <c r="F41" s="32" t="s">
        <v>53</v>
      </c>
    </row>
    <row r="42" spans="1:6" x14ac:dyDescent="0.25">
      <c r="B42" s="32" t="s">
        <v>59</v>
      </c>
      <c r="C42" s="33" t="s">
        <v>72</v>
      </c>
    </row>
    <row r="43" spans="1:6" x14ac:dyDescent="0.25">
      <c r="C43" s="33" t="s">
        <v>53</v>
      </c>
    </row>
    <row r="44" spans="1:6" x14ac:dyDescent="0.25">
      <c r="A44" s="32">
        <v>0.28799999999999998</v>
      </c>
      <c r="B44" s="32" t="s">
        <v>61</v>
      </c>
      <c r="C44" s="33" t="s">
        <v>62</v>
      </c>
      <c r="D44" s="32">
        <v>6040</v>
      </c>
      <c r="E44" s="32" t="s">
        <v>61</v>
      </c>
      <c r="F44" s="32">
        <v>1739.52</v>
      </c>
    </row>
    <row r="45" spans="1:6" x14ac:dyDescent="0.25">
      <c r="A45" s="32">
        <v>1</v>
      </c>
      <c r="B45" s="32" t="s">
        <v>63</v>
      </c>
      <c r="C45" s="33" t="s">
        <v>64</v>
      </c>
      <c r="D45" s="32">
        <v>1524.22</v>
      </c>
      <c r="E45" s="32" t="s">
        <v>63</v>
      </c>
      <c r="F45" s="32">
        <v>1524.22</v>
      </c>
    </row>
    <row r="46" spans="1:6" x14ac:dyDescent="0.25">
      <c r="A46" s="32">
        <v>1</v>
      </c>
      <c r="B46" s="32" t="s">
        <v>63</v>
      </c>
      <c r="C46" s="33" t="s">
        <v>65</v>
      </c>
      <c r="D46" s="32">
        <v>121.8</v>
      </c>
      <c r="E46" s="32" t="s">
        <v>63</v>
      </c>
      <c r="F46" s="32">
        <v>121.8</v>
      </c>
    </row>
    <row r="47" spans="1:6" x14ac:dyDescent="0.25">
      <c r="B47" s="32" t="s">
        <v>66</v>
      </c>
      <c r="C47" s="33" t="s">
        <v>67</v>
      </c>
      <c r="D47" s="32" t="s">
        <v>50</v>
      </c>
      <c r="E47" s="32" t="s">
        <v>66</v>
      </c>
      <c r="F47" s="32">
        <v>0</v>
      </c>
    </row>
    <row r="48" spans="1:6" x14ac:dyDescent="0.25">
      <c r="F48" s="32" t="s">
        <v>53</v>
      </c>
    </row>
    <row r="49" spans="1:6" x14ac:dyDescent="0.25">
      <c r="C49" s="33" t="s">
        <v>68</v>
      </c>
      <c r="F49" s="32">
        <v>3385.54</v>
      </c>
    </row>
    <row r="50" spans="1:6" x14ac:dyDescent="0.25">
      <c r="F50" s="32" t="s">
        <v>53</v>
      </c>
    </row>
    <row r="51" spans="1:6" x14ac:dyDescent="0.25">
      <c r="B51" s="32" t="s">
        <v>59</v>
      </c>
      <c r="C51" s="33" t="s">
        <v>73</v>
      </c>
    </row>
    <row r="52" spans="1:6" x14ac:dyDescent="0.25">
      <c r="C52" s="33" t="s">
        <v>53</v>
      </c>
    </row>
    <row r="53" spans="1:6" x14ac:dyDescent="0.25">
      <c r="A53" s="32">
        <v>0.24</v>
      </c>
      <c r="B53" s="32" t="s">
        <v>61</v>
      </c>
      <c r="C53" s="33" t="s">
        <v>62</v>
      </c>
      <c r="D53" s="32">
        <v>6040</v>
      </c>
      <c r="E53" s="32" t="s">
        <v>61</v>
      </c>
      <c r="F53" s="32">
        <v>1449.6</v>
      </c>
    </row>
    <row r="54" spans="1:6" x14ac:dyDescent="0.25">
      <c r="A54" s="32">
        <v>1</v>
      </c>
      <c r="B54" s="32" t="s">
        <v>63</v>
      </c>
      <c r="C54" s="33" t="s">
        <v>64</v>
      </c>
      <c r="D54" s="32">
        <v>1524.22</v>
      </c>
      <c r="E54" s="32" t="s">
        <v>63</v>
      </c>
      <c r="F54" s="32">
        <v>1524.22</v>
      </c>
    </row>
    <row r="55" spans="1:6" x14ac:dyDescent="0.25">
      <c r="A55" s="32">
        <v>1</v>
      </c>
      <c r="B55" s="32" t="s">
        <v>63</v>
      </c>
      <c r="C55" s="33" t="s">
        <v>65</v>
      </c>
      <c r="D55" s="32">
        <v>121.8</v>
      </c>
      <c r="E55" s="32" t="s">
        <v>63</v>
      </c>
      <c r="F55" s="32">
        <v>121.8</v>
      </c>
    </row>
    <row r="56" spans="1:6" x14ac:dyDescent="0.25">
      <c r="B56" s="32" t="s">
        <v>66</v>
      </c>
      <c r="C56" s="33" t="s">
        <v>67</v>
      </c>
      <c r="D56" s="32" t="s">
        <v>50</v>
      </c>
      <c r="E56" s="32" t="s">
        <v>66</v>
      </c>
      <c r="F56" s="32">
        <v>0</v>
      </c>
    </row>
    <row r="57" spans="1:6" x14ac:dyDescent="0.25">
      <c r="F57" s="32" t="s">
        <v>53</v>
      </c>
    </row>
    <row r="58" spans="1:6" x14ac:dyDescent="0.25">
      <c r="C58" s="33" t="s">
        <v>68</v>
      </c>
      <c r="F58" s="32">
        <v>3095.62</v>
      </c>
    </row>
    <row r="59" spans="1:6" x14ac:dyDescent="0.25">
      <c r="A59" s="32" t="s">
        <v>50</v>
      </c>
    </row>
    <row r="60" spans="1:6" x14ac:dyDescent="0.25">
      <c r="F60" s="32" t="s">
        <v>53</v>
      </c>
    </row>
    <row r="61" spans="1:6" x14ac:dyDescent="0.25">
      <c r="B61" s="32" t="s">
        <v>59</v>
      </c>
      <c r="C61" s="33" t="s">
        <v>74</v>
      </c>
    </row>
    <row r="62" spans="1:6" x14ac:dyDescent="0.25">
      <c r="C62" s="33" t="s">
        <v>53</v>
      </c>
    </row>
    <row r="63" spans="1:6" x14ac:dyDescent="0.25">
      <c r="A63" s="32">
        <v>0.20599999999999999</v>
      </c>
      <c r="B63" s="32" t="s">
        <v>61</v>
      </c>
      <c r="C63" s="33" t="s">
        <v>62</v>
      </c>
      <c r="D63" s="32">
        <v>6040</v>
      </c>
      <c r="E63" s="32" t="s">
        <v>61</v>
      </c>
      <c r="F63" s="32">
        <v>1244.24</v>
      </c>
    </row>
    <row r="64" spans="1:6" x14ac:dyDescent="0.25">
      <c r="A64" s="32">
        <v>1</v>
      </c>
      <c r="B64" s="32" t="s">
        <v>63</v>
      </c>
      <c r="C64" s="33" t="s">
        <v>64</v>
      </c>
      <c r="D64" s="32">
        <v>1524.22</v>
      </c>
      <c r="E64" s="32" t="s">
        <v>63</v>
      </c>
      <c r="F64" s="32">
        <v>1524.22</v>
      </c>
    </row>
    <row r="65" spans="1:6" x14ac:dyDescent="0.25">
      <c r="A65" s="32">
        <v>1</v>
      </c>
      <c r="B65" s="32" t="s">
        <v>63</v>
      </c>
      <c r="C65" s="33" t="s">
        <v>65</v>
      </c>
      <c r="D65" s="32">
        <v>121.8</v>
      </c>
      <c r="E65" s="32" t="s">
        <v>63</v>
      </c>
      <c r="F65" s="32">
        <v>121.8</v>
      </c>
    </row>
    <row r="66" spans="1:6" x14ac:dyDescent="0.25">
      <c r="B66" s="32" t="s">
        <v>66</v>
      </c>
      <c r="C66" s="33" t="s">
        <v>67</v>
      </c>
      <c r="D66" s="32" t="s">
        <v>50</v>
      </c>
      <c r="E66" s="32" t="s">
        <v>66</v>
      </c>
      <c r="F66" s="32">
        <v>0</v>
      </c>
    </row>
    <row r="67" spans="1:6" x14ac:dyDescent="0.25">
      <c r="F67" s="32" t="s">
        <v>53</v>
      </c>
    </row>
    <row r="68" spans="1:6" x14ac:dyDescent="0.25">
      <c r="C68" s="33" t="s">
        <v>68</v>
      </c>
      <c r="F68" s="32">
        <v>2890.26</v>
      </c>
    </row>
    <row r="69" spans="1:6" x14ac:dyDescent="0.25">
      <c r="F69" s="32" t="s">
        <v>53</v>
      </c>
    </row>
    <row r="70" spans="1:6" x14ac:dyDescent="0.25">
      <c r="B70" s="32" t="s">
        <v>59</v>
      </c>
      <c r="C70" s="33" t="s">
        <v>75</v>
      </c>
    </row>
    <row r="71" spans="1:6" x14ac:dyDescent="0.25">
      <c r="C71" s="33" t="s">
        <v>53</v>
      </c>
    </row>
    <row r="72" spans="1:6" x14ac:dyDescent="0.25">
      <c r="A72" s="32">
        <v>0.18</v>
      </c>
      <c r="B72" s="32" t="s">
        <v>61</v>
      </c>
      <c r="C72" s="33" t="s">
        <v>62</v>
      </c>
      <c r="D72" s="32">
        <v>6040</v>
      </c>
      <c r="E72" s="32" t="s">
        <v>61</v>
      </c>
      <c r="F72" s="32">
        <v>1087.2</v>
      </c>
    </row>
    <row r="73" spans="1:6" x14ac:dyDescent="0.25">
      <c r="A73" s="32">
        <v>1</v>
      </c>
      <c r="B73" s="32" t="s">
        <v>63</v>
      </c>
      <c r="C73" s="33" t="s">
        <v>64</v>
      </c>
      <c r="D73" s="32">
        <v>1524.22</v>
      </c>
      <c r="E73" s="32" t="s">
        <v>63</v>
      </c>
      <c r="F73" s="32">
        <v>1524.22</v>
      </c>
    </row>
    <row r="74" spans="1:6" x14ac:dyDescent="0.25">
      <c r="A74" s="32">
        <v>1</v>
      </c>
      <c r="B74" s="32" t="s">
        <v>63</v>
      </c>
      <c r="C74" s="33" t="s">
        <v>65</v>
      </c>
      <c r="D74" s="32">
        <v>121.8</v>
      </c>
      <c r="E74" s="32" t="s">
        <v>63</v>
      </c>
      <c r="F74" s="32">
        <v>121.8</v>
      </c>
    </row>
    <row r="75" spans="1:6" x14ac:dyDescent="0.25">
      <c r="B75" s="32" t="s">
        <v>66</v>
      </c>
      <c r="C75" s="33" t="s">
        <v>67</v>
      </c>
      <c r="D75" s="32" t="s">
        <v>50</v>
      </c>
      <c r="E75" s="32" t="s">
        <v>66</v>
      </c>
      <c r="F75" s="32">
        <v>0</v>
      </c>
    </row>
    <row r="76" spans="1:6" x14ac:dyDescent="0.25">
      <c r="F76" s="32" t="s">
        <v>53</v>
      </c>
    </row>
    <row r="77" spans="1:6" x14ac:dyDescent="0.25">
      <c r="C77" s="33" t="s">
        <v>68</v>
      </c>
      <c r="F77" s="32">
        <v>2733.22</v>
      </c>
    </row>
    <row r="78" spans="1:6" x14ac:dyDescent="0.25">
      <c r="F78" s="32" t="s">
        <v>53</v>
      </c>
    </row>
    <row r="79" spans="1:6" x14ac:dyDescent="0.25">
      <c r="A79" s="32">
        <v>1.1000000000000001</v>
      </c>
      <c r="B79" s="32" t="s">
        <v>50</v>
      </c>
      <c r="C79" s="33" t="s">
        <v>76</v>
      </c>
    </row>
    <row r="80" spans="1:6" x14ac:dyDescent="0.25">
      <c r="A80" s="32" t="s">
        <v>50</v>
      </c>
      <c r="C80" s="33" t="s">
        <v>77</v>
      </c>
    </row>
    <row r="81" spans="1:6" ht="31.5" x14ac:dyDescent="0.25">
      <c r="A81" s="32">
        <v>10</v>
      </c>
      <c r="B81" s="32" t="s">
        <v>63</v>
      </c>
      <c r="C81" s="33" t="s">
        <v>78</v>
      </c>
      <c r="D81" s="32">
        <v>117.65</v>
      </c>
      <c r="E81" s="32" t="s">
        <v>63</v>
      </c>
      <c r="F81" s="32">
        <v>1176.5</v>
      </c>
    </row>
    <row r="82" spans="1:6" x14ac:dyDescent="0.25">
      <c r="A82" s="32">
        <v>10</v>
      </c>
      <c r="B82" s="32" t="s">
        <v>63</v>
      </c>
      <c r="C82" s="33" t="s">
        <v>79</v>
      </c>
      <c r="D82" s="32">
        <v>117.65</v>
      </c>
      <c r="E82" s="32" t="s">
        <v>63</v>
      </c>
      <c r="F82" s="32">
        <v>1176.5</v>
      </c>
    </row>
    <row r="83" spans="1:6" x14ac:dyDescent="0.25">
      <c r="A83" s="32">
        <v>10</v>
      </c>
      <c r="B83" s="32" t="s">
        <v>63</v>
      </c>
      <c r="C83" s="33" t="s">
        <v>80</v>
      </c>
      <c r="D83" s="32">
        <v>13.63</v>
      </c>
      <c r="E83" s="32" t="s">
        <v>63</v>
      </c>
      <c r="F83" s="32">
        <v>136.30000000000001</v>
      </c>
    </row>
    <row r="84" spans="1:6" x14ac:dyDescent="0.25">
      <c r="B84" s="32" t="s">
        <v>66</v>
      </c>
      <c r="C84" s="33" t="s">
        <v>67</v>
      </c>
      <c r="E84" s="32" t="s">
        <v>66</v>
      </c>
      <c r="F84" s="32">
        <v>0</v>
      </c>
    </row>
    <row r="85" spans="1:6" x14ac:dyDescent="0.25">
      <c r="F85" s="32" t="s">
        <v>53</v>
      </c>
    </row>
    <row r="86" spans="1:6" x14ac:dyDescent="0.25">
      <c r="C86" s="33" t="s">
        <v>81</v>
      </c>
      <c r="F86" s="32">
        <v>2489.3000000000002</v>
      </c>
    </row>
    <row r="87" spans="1:6" x14ac:dyDescent="0.25">
      <c r="F87" s="32" t="s">
        <v>53</v>
      </c>
    </row>
    <row r="88" spans="1:6" ht="31.5" x14ac:dyDescent="0.25">
      <c r="C88" s="33" t="s">
        <v>82</v>
      </c>
      <c r="D88" s="32" t="s">
        <v>83</v>
      </c>
      <c r="F88" s="32">
        <v>248.93</v>
      </c>
    </row>
    <row r="90" spans="1:6" x14ac:dyDescent="0.25">
      <c r="A90" s="32" t="s">
        <v>85</v>
      </c>
      <c r="B90" s="32" t="s">
        <v>59</v>
      </c>
      <c r="C90" s="33" t="s">
        <v>86</v>
      </c>
    </row>
    <row r="91" spans="1:6" x14ac:dyDescent="0.25">
      <c r="C91" s="33" t="s">
        <v>87</v>
      </c>
    </row>
    <row r="92" spans="1:6" x14ac:dyDescent="0.25">
      <c r="C92" s="33" t="s">
        <v>53</v>
      </c>
      <c r="D92" s="32" t="s">
        <v>53</v>
      </c>
    </row>
    <row r="93" spans="1:6" x14ac:dyDescent="0.25">
      <c r="A93" s="32">
        <v>0.53339999999999999</v>
      </c>
      <c r="B93" s="32" t="s">
        <v>35</v>
      </c>
      <c r="C93" s="33" t="s">
        <v>88</v>
      </c>
      <c r="D93" s="32">
        <v>306.89999999999998</v>
      </c>
      <c r="E93" s="32" t="s">
        <v>35</v>
      </c>
      <c r="F93" s="32">
        <v>163.69999999999999</v>
      </c>
    </row>
    <row r="94" spans="1:6" x14ac:dyDescent="0.25">
      <c r="A94" s="32">
        <v>4.24</v>
      </c>
      <c r="B94" s="32" t="s">
        <v>89</v>
      </c>
      <c r="C94" s="33" t="s">
        <v>90</v>
      </c>
      <c r="D94" s="32">
        <v>35.61</v>
      </c>
      <c r="E94" s="32" t="s">
        <v>89</v>
      </c>
      <c r="F94" s="32">
        <v>150.99</v>
      </c>
    </row>
    <row r="95" spans="1:6" x14ac:dyDescent="0.25">
      <c r="A95" s="32">
        <v>16</v>
      </c>
      <c r="B95" s="32" t="s">
        <v>91</v>
      </c>
      <c r="C95" s="33" t="s">
        <v>92</v>
      </c>
      <c r="D95" s="32">
        <v>1</v>
      </c>
      <c r="E95" s="32" t="s">
        <v>93</v>
      </c>
      <c r="F95" s="32">
        <v>16</v>
      </c>
    </row>
    <row r="96" spans="1:6" x14ac:dyDescent="0.25">
      <c r="A96" s="32">
        <v>0.53339999999999999</v>
      </c>
      <c r="B96" s="32" t="s">
        <v>35</v>
      </c>
      <c r="C96" s="33" t="s">
        <v>94</v>
      </c>
      <c r="D96" s="32">
        <v>226.53</v>
      </c>
      <c r="E96" s="32" t="s">
        <v>35</v>
      </c>
      <c r="F96" s="32">
        <v>120.83</v>
      </c>
    </row>
    <row r="97" spans="1:6" x14ac:dyDescent="0.25">
      <c r="B97" s="32" t="s">
        <v>66</v>
      </c>
      <c r="C97" s="33" t="s">
        <v>95</v>
      </c>
      <c r="E97" s="32" t="s">
        <v>66</v>
      </c>
    </row>
    <row r="98" spans="1:6" ht="31.5" x14ac:dyDescent="0.25">
      <c r="C98" s="33" t="s">
        <v>96</v>
      </c>
    </row>
    <row r="99" spans="1:6" x14ac:dyDescent="0.25">
      <c r="F99" s="32" t="s">
        <v>53</v>
      </c>
    </row>
    <row r="100" spans="1:6" x14ac:dyDescent="0.25">
      <c r="C100" s="33" t="s">
        <v>97</v>
      </c>
      <c r="F100" s="32">
        <v>451.52</v>
      </c>
    </row>
    <row r="101" spans="1:6" x14ac:dyDescent="0.25">
      <c r="F101" s="32" t="s">
        <v>53</v>
      </c>
    </row>
    <row r="102" spans="1:6" x14ac:dyDescent="0.25">
      <c r="C102" s="33" t="s">
        <v>98</v>
      </c>
      <c r="F102" s="32">
        <v>846.5</v>
      </c>
    </row>
    <row r="104" spans="1:6" ht="31.5" x14ac:dyDescent="0.25">
      <c r="A104" s="32">
        <v>57</v>
      </c>
      <c r="B104" s="32" t="s">
        <v>59</v>
      </c>
      <c r="C104" s="33" t="s">
        <v>99</v>
      </c>
    </row>
    <row r="105" spans="1:6" ht="31.5" x14ac:dyDescent="0.25">
      <c r="C105" s="33" t="s">
        <v>100</v>
      </c>
    </row>
    <row r="106" spans="1:6" ht="31.5" x14ac:dyDescent="0.25">
      <c r="C106" s="33" t="s">
        <v>101</v>
      </c>
    </row>
    <row r="107" spans="1:6" x14ac:dyDescent="0.25">
      <c r="C107" s="33" t="s">
        <v>53</v>
      </c>
    </row>
    <row r="108" spans="1:6" ht="110.25" x14ac:dyDescent="0.25">
      <c r="A108" s="32">
        <v>1</v>
      </c>
      <c r="B108" s="32" t="s">
        <v>102</v>
      </c>
      <c r="C108" s="33" t="s">
        <v>103</v>
      </c>
      <c r="D108" s="32">
        <v>3090</v>
      </c>
      <c r="E108" s="32" t="s">
        <v>102</v>
      </c>
      <c r="F108" s="32">
        <v>3090</v>
      </c>
    </row>
    <row r="109" spans="1:6" x14ac:dyDescent="0.25">
      <c r="C109" s="33" t="s">
        <v>104</v>
      </c>
    </row>
    <row r="110" spans="1:6" x14ac:dyDescent="0.25">
      <c r="A110" s="32">
        <v>1</v>
      </c>
      <c r="B110" s="32" t="s">
        <v>105</v>
      </c>
      <c r="C110" s="33" t="s">
        <v>106</v>
      </c>
      <c r="D110" s="32">
        <v>1048.95</v>
      </c>
      <c r="E110" s="32" t="s">
        <v>105</v>
      </c>
      <c r="F110" s="32">
        <v>1048.95</v>
      </c>
    </row>
    <row r="111" spans="1:6" x14ac:dyDescent="0.25">
      <c r="A111" s="32">
        <v>2</v>
      </c>
      <c r="B111" s="32" t="s">
        <v>105</v>
      </c>
      <c r="C111" s="33" t="s">
        <v>107</v>
      </c>
      <c r="D111" s="32">
        <v>909.3</v>
      </c>
      <c r="E111" s="32" t="s">
        <v>105</v>
      </c>
      <c r="F111" s="32">
        <v>1818.6</v>
      </c>
    </row>
    <row r="112" spans="1:6" x14ac:dyDescent="0.25">
      <c r="A112" s="32">
        <v>1</v>
      </c>
      <c r="B112" s="32" t="s">
        <v>105</v>
      </c>
      <c r="C112" s="33" t="s">
        <v>108</v>
      </c>
      <c r="D112" s="32">
        <v>560.70000000000005</v>
      </c>
      <c r="E112" s="32" t="s">
        <v>105</v>
      </c>
      <c r="F112" s="32">
        <v>560.70000000000005</v>
      </c>
    </row>
    <row r="113" spans="1:6" ht="31.5" x14ac:dyDescent="0.25">
      <c r="C113" s="33" t="s">
        <v>109</v>
      </c>
    </row>
    <row r="114" spans="1:6" x14ac:dyDescent="0.25">
      <c r="A114" s="32">
        <v>0.5</v>
      </c>
      <c r="B114" s="32" t="s">
        <v>105</v>
      </c>
      <c r="C114" s="33" t="s">
        <v>107</v>
      </c>
      <c r="D114" s="32">
        <v>909.3</v>
      </c>
      <c r="E114" s="32" t="s">
        <v>105</v>
      </c>
      <c r="F114" s="32">
        <v>454.65</v>
      </c>
    </row>
    <row r="115" spans="1:6" x14ac:dyDescent="0.25">
      <c r="A115" s="32">
        <v>0.5</v>
      </c>
      <c r="B115" s="32" t="s">
        <v>105</v>
      </c>
      <c r="C115" s="33" t="s">
        <v>110</v>
      </c>
      <c r="D115" s="32">
        <v>683.55</v>
      </c>
      <c r="E115" s="32" t="s">
        <v>105</v>
      </c>
      <c r="F115" s="32">
        <v>341.78</v>
      </c>
    </row>
    <row r="116" spans="1:6" x14ac:dyDescent="0.25">
      <c r="C116" s="33" t="s">
        <v>111</v>
      </c>
      <c r="D116" s="32">
        <v>0</v>
      </c>
      <c r="F116" s="32">
        <v>-164</v>
      </c>
    </row>
    <row r="117" spans="1:6" x14ac:dyDescent="0.25">
      <c r="C117" s="33" t="s">
        <v>112</v>
      </c>
      <c r="F117" s="32">
        <v>134.1</v>
      </c>
    </row>
    <row r="118" spans="1:6" x14ac:dyDescent="0.25">
      <c r="B118" s="32" t="s">
        <v>66</v>
      </c>
      <c r="C118" s="33" t="s">
        <v>67</v>
      </c>
      <c r="E118" s="32" t="s">
        <v>66</v>
      </c>
      <c r="F118" s="32">
        <v>0.7</v>
      </c>
    </row>
    <row r="119" spans="1:6" x14ac:dyDescent="0.25">
      <c r="C119" s="33" t="s">
        <v>113</v>
      </c>
    </row>
    <row r="120" spans="1:6" x14ac:dyDescent="0.25">
      <c r="F120" s="32">
        <v>7285.48</v>
      </c>
    </row>
    <row r="122" spans="1:6" x14ac:dyDescent="0.25">
      <c r="C122" s="33" t="s">
        <v>114</v>
      </c>
    </row>
    <row r="123" spans="1:6" x14ac:dyDescent="0.25">
      <c r="C123" s="33" t="s">
        <v>115</v>
      </c>
    </row>
    <row r="124" spans="1:6" x14ac:dyDescent="0.25">
      <c r="C124" s="33" t="s">
        <v>116</v>
      </c>
    </row>
    <row r="125" spans="1:6" x14ac:dyDescent="0.25">
      <c r="A125" s="32">
        <v>0.1</v>
      </c>
      <c r="B125" s="32" t="s">
        <v>1</v>
      </c>
      <c r="C125" s="33" t="s">
        <v>117</v>
      </c>
      <c r="D125" s="32">
        <v>925.05</v>
      </c>
      <c r="E125" s="32" t="s">
        <v>93</v>
      </c>
      <c r="F125" s="32">
        <v>92.51</v>
      </c>
    </row>
    <row r="126" spans="1:6" x14ac:dyDescent="0.25">
      <c r="A126" s="32">
        <v>0.1</v>
      </c>
      <c r="B126" s="32" t="s">
        <v>118</v>
      </c>
      <c r="C126" s="33" t="s">
        <v>119</v>
      </c>
      <c r="D126" s="32">
        <v>683.55</v>
      </c>
      <c r="E126" s="32" t="s">
        <v>93</v>
      </c>
      <c r="F126" s="32">
        <v>68.36</v>
      </c>
    </row>
    <row r="127" spans="1:6" x14ac:dyDescent="0.25">
      <c r="A127" s="32">
        <v>10</v>
      </c>
      <c r="B127" s="32" t="s">
        <v>120</v>
      </c>
      <c r="C127" s="33" t="s">
        <v>121</v>
      </c>
      <c r="D127" s="32">
        <v>18.45</v>
      </c>
      <c r="E127" s="32" t="s">
        <v>122</v>
      </c>
      <c r="F127" s="32">
        <v>1.85</v>
      </c>
    </row>
    <row r="128" spans="1:6" x14ac:dyDescent="0.25">
      <c r="A128" s="32">
        <v>0.25</v>
      </c>
      <c r="B128" s="32" t="s">
        <v>1</v>
      </c>
      <c r="C128" s="33" t="s">
        <v>123</v>
      </c>
      <c r="D128" s="32">
        <v>3.6</v>
      </c>
      <c r="E128" s="32" t="s">
        <v>93</v>
      </c>
      <c r="F128" s="32">
        <v>1</v>
      </c>
    </row>
    <row r="129" spans="1:6" x14ac:dyDescent="0.25">
      <c r="D129" s="32" t="s">
        <v>124</v>
      </c>
      <c r="F129" s="32">
        <v>163.72</v>
      </c>
    </row>
    <row r="131" spans="1:6" x14ac:dyDescent="0.25">
      <c r="C131" s="33" t="s">
        <v>125</v>
      </c>
      <c r="D131" s="32" t="s">
        <v>126</v>
      </c>
      <c r="F131" s="32" t="s">
        <v>127</v>
      </c>
    </row>
    <row r="132" spans="1:6" x14ac:dyDescent="0.25">
      <c r="D132" s="32">
        <v>331</v>
      </c>
      <c r="F132" s="32">
        <v>283</v>
      </c>
    </row>
    <row r="133" spans="1:6" x14ac:dyDescent="0.25">
      <c r="C133" s="33" t="s">
        <v>128</v>
      </c>
      <c r="D133" s="32">
        <v>163.72</v>
      </c>
      <c r="F133" s="32">
        <v>163.72</v>
      </c>
    </row>
    <row r="134" spans="1:6" x14ac:dyDescent="0.25">
      <c r="C134" s="33" t="s">
        <v>129</v>
      </c>
      <c r="D134" s="32">
        <v>494.72</v>
      </c>
      <c r="F134" s="32">
        <v>446.72</v>
      </c>
    </row>
    <row r="135" spans="1:6" x14ac:dyDescent="0.25">
      <c r="D135" s="32">
        <v>495</v>
      </c>
      <c r="F135" s="32">
        <v>447</v>
      </c>
    </row>
    <row r="137" spans="1:6" ht="63" x14ac:dyDescent="0.25">
      <c r="C137" s="33" t="s">
        <v>130</v>
      </c>
    </row>
    <row r="138" spans="1:6" ht="31.5" x14ac:dyDescent="0.25">
      <c r="A138" s="32">
        <v>1</v>
      </c>
      <c r="B138" s="32" t="s">
        <v>93</v>
      </c>
      <c r="C138" s="33" t="s">
        <v>133</v>
      </c>
      <c r="D138" s="32">
        <v>269</v>
      </c>
      <c r="E138" s="32" t="s">
        <v>93</v>
      </c>
      <c r="F138" s="32">
        <f>D138*A138</f>
        <v>269</v>
      </c>
    </row>
    <row r="139" spans="1:6" ht="31.5" x14ac:dyDescent="0.25">
      <c r="A139" s="32">
        <v>1</v>
      </c>
      <c r="B139" s="32" t="s">
        <v>93</v>
      </c>
      <c r="C139" s="33" t="s">
        <v>131</v>
      </c>
      <c r="D139" s="32">
        <f>D138*15%</f>
        <v>40.35</v>
      </c>
      <c r="E139" s="32" t="s">
        <v>93</v>
      </c>
      <c r="F139" s="32">
        <f>D139*A139</f>
        <v>40.35</v>
      </c>
    </row>
    <row r="140" spans="1:6" x14ac:dyDescent="0.25">
      <c r="C140" s="33" t="s">
        <v>132</v>
      </c>
      <c r="F140" s="32">
        <f>SUM(F138:F139)</f>
        <v>309.35000000000002</v>
      </c>
    </row>
    <row r="142" spans="1:6" ht="63" x14ac:dyDescent="0.25">
      <c r="C142" s="33" t="s">
        <v>135</v>
      </c>
    </row>
    <row r="143" spans="1:6" ht="31.5" x14ac:dyDescent="0.25">
      <c r="A143" s="32">
        <v>1</v>
      </c>
      <c r="B143" s="32" t="s">
        <v>93</v>
      </c>
      <c r="C143" s="33" t="s">
        <v>136</v>
      </c>
      <c r="D143" s="32">
        <v>776</v>
      </c>
      <c r="E143" s="32" t="s">
        <v>93</v>
      </c>
      <c r="F143" s="32">
        <v>776</v>
      </c>
    </row>
    <row r="144" spans="1:6" ht="31.5" x14ac:dyDescent="0.25">
      <c r="A144" s="32">
        <v>1</v>
      </c>
      <c r="B144" s="32" t="s">
        <v>93</v>
      </c>
      <c r="C144" s="33" t="s">
        <v>131</v>
      </c>
      <c r="D144" s="32">
        <v>116.4</v>
      </c>
      <c r="E144" s="32" t="s">
        <v>93</v>
      </c>
      <c r="F144" s="32">
        <v>116.4</v>
      </c>
    </row>
    <row r="145" spans="1:6" x14ac:dyDescent="0.25">
      <c r="C145" s="33" t="s">
        <v>132</v>
      </c>
      <c r="F145" s="32">
        <v>892.4</v>
      </c>
    </row>
    <row r="147" spans="1:6" ht="63" x14ac:dyDescent="0.25">
      <c r="C147" s="33" t="s">
        <v>137</v>
      </c>
    </row>
    <row r="148" spans="1:6" x14ac:dyDescent="0.25">
      <c r="A148" s="32">
        <v>1</v>
      </c>
      <c r="B148" s="32" t="s">
        <v>31</v>
      </c>
      <c r="C148" s="33" t="s">
        <v>138</v>
      </c>
      <c r="D148" s="32">
        <v>130</v>
      </c>
      <c r="E148" s="32" t="s">
        <v>1</v>
      </c>
      <c r="F148" s="32">
        <f>D148*A148</f>
        <v>130</v>
      </c>
    </row>
    <row r="149" spans="1:6" ht="31.5" x14ac:dyDescent="0.25">
      <c r="A149" s="32">
        <v>1</v>
      </c>
      <c r="B149" s="32" t="s">
        <v>93</v>
      </c>
      <c r="C149" s="33" t="s">
        <v>131</v>
      </c>
      <c r="D149" s="32">
        <f>D148*15%</f>
        <v>19.5</v>
      </c>
      <c r="E149" s="32" t="s">
        <v>93</v>
      </c>
      <c r="F149" s="32">
        <f>D149*A149</f>
        <v>19.5</v>
      </c>
    </row>
    <row r="150" spans="1:6" x14ac:dyDescent="0.25">
      <c r="C150" s="33" t="s">
        <v>139</v>
      </c>
      <c r="F150" s="32">
        <f>SUM(F148:F149)</f>
        <v>149.5</v>
      </c>
    </row>
    <row r="152" spans="1:6" ht="78.75" x14ac:dyDescent="0.25">
      <c r="C152" s="33" t="s">
        <v>141</v>
      </c>
    </row>
    <row r="153" spans="1:6" x14ac:dyDescent="0.25">
      <c r="A153" s="32">
        <v>1</v>
      </c>
      <c r="B153" s="32" t="s">
        <v>31</v>
      </c>
      <c r="C153" s="33" t="s">
        <v>142</v>
      </c>
      <c r="D153" s="32">
        <v>276</v>
      </c>
      <c r="E153" s="32" t="s">
        <v>1</v>
      </c>
      <c r="F153" s="32">
        <f>D153*A153</f>
        <v>276</v>
      </c>
    </row>
    <row r="154" spans="1:6" ht="31.5" x14ac:dyDescent="0.25">
      <c r="A154" s="32">
        <v>1</v>
      </c>
      <c r="B154" s="32" t="s">
        <v>93</v>
      </c>
      <c r="C154" s="33" t="s">
        <v>131</v>
      </c>
      <c r="D154" s="32">
        <f>D153*15%</f>
        <v>41.4</v>
      </c>
      <c r="E154" s="32" t="s">
        <v>93</v>
      </c>
      <c r="F154" s="32">
        <f>D154*A154</f>
        <v>41.4</v>
      </c>
    </row>
    <row r="155" spans="1:6" x14ac:dyDescent="0.25">
      <c r="C155" s="33" t="s">
        <v>139</v>
      </c>
      <c r="F155" s="32">
        <f>SUM(F153:F154)</f>
        <v>317.39999999999998</v>
      </c>
    </row>
    <row r="158" spans="1:6" ht="94.5" x14ac:dyDescent="0.25">
      <c r="C158" s="33" t="s">
        <v>143</v>
      </c>
    </row>
    <row r="159" spans="1:6" ht="47.25" x14ac:dyDescent="0.25">
      <c r="A159" s="32">
        <v>1</v>
      </c>
      <c r="B159" s="32" t="s">
        <v>31</v>
      </c>
      <c r="C159" s="33" t="s">
        <v>144</v>
      </c>
      <c r="D159" s="32">
        <v>995</v>
      </c>
      <c r="E159" s="32" t="s">
        <v>31</v>
      </c>
      <c r="F159" s="32">
        <f>D159*A159</f>
        <v>995</v>
      </c>
    </row>
    <row r="160" spans="1:6" ht="31.5" x14ac:dyDescent="0.25">
      <c r="A160" s="32">
        <v>1</v>
      </c>
      <c r="B160" s="32" t="s">
        <v>93</v>
      </c>
      <c r="C160" s="33" t="s">
        <v>131</v>
      </c>
      <c r="D160" s="32">
        <f>D159*15%</f>
        <v>149.25</v>
      </c>
      <c r="E160" s="32" t="s">
        <v>93</v>
      </c>
      <c r="F160" s="32">
        <f>D160*A160</f>
        <v>149.25</v>
      </c>
    </row>
    <row r="161" spans="1:6" x14ac:dyDescent="0.25">
      <c r="C161" s="33" t="s">
        <v>139</v>
      </c>
      <c r="F161" s="32">
        <f>SUM(F159:F160)</f>
        <v>1144.25</v>
      </c>
    </row>
    <row r="163" spans="1:6" x14ac:dyDescent="0.25">
      <c r="C163" s="33" t="s">
        <v>148</v>
      </c>
    </row>
    <row r="164" spans="1:6" ht="31.5" x14ac:dyDescent="0.25">
      <c r="A164" s="32">
        <v>1</v>
      </c>
      <c r="B164" s="32" t="s">
        <v>31</v>
      </c>
      <c r="C164" s="33" t="s">
        <v>149</v>
      </c>
      <c r="D164" s="32">
        <v>1366</v>
      </c>
      <c r="E164" s="32" t="s">
        <v>31</v>
      </c>
      <c r="F164" s="32">
        <v>1366</v>
      </c>
    </row>
    <row r="165" spans="1:6" ht="31.5" x14ac:dyDescent="0.25">
      <c r="A165" s="32">
        <v>1</v>
      </c>
      <c r="B165" s="32" t="s">
        <v>31</v>
      </c>
      <c r="C165" s="33" t="s">
        <v>150</v>
      </c>
      <c r="D165" s="32">
        <v>185.9</v>
      </c>
      <c r="E165" s="32" t="s">
        <v>31</v>
      </c>
      <c r="F165" s="32">
        <v>185.9</v>
      </c>
    </row>
    <row r="166" spans="1:6" x14ac:dyDescent="0.25">
      <c r="C166" s="33" t="s">
        <v>151</v>
      </c>
      <c r="F166" s="32">
        <v>1552.7</v>
      </c>
    </row>
    <row r="168" spans="1:6" ht="94.5" x14ac:dyDescent="0.25">
      <c r="C168" s="33" t="s">
        <v>152</v>
      </c>
    </row>
    <row r="170" spans="1:6" x14ac:dyDescent="0.25">
      <c r="A170" s="32">
        <v>1</v>
      </c>
      <c r="B170" s="32" t="s">
        <v>89</v>
      </c>
      <c r="C170" s="33" t="s">
        <v>153</v>
      </c>
      <c r="D170" s="32">
        <v>914.1</v>
      </c>
      <c r="E170" s="32" t="s">
        <v>154</v>
      </c>
      <c r="F170" s="32">
        <v>9.14</v>
      </c>
    </row>
    <row r="171" spans="1:6" x14ac:dyDescent="0.25">
      <c r="C171" s="33" t="s">
        <v>155</v>
      </c>
      <c r="F171" s="32">
        <v>586.79999999999995</v>
      </c>
    </row>
    <row r="172" spans="1:6" x14ac:dyDescent="0.25">
      <c r="C172" s="33" t="s">
        <v>156</v>
      </c>
      <c r="F172" s="32">
        <v>5.0599999999999996</v>
      </c>
    </row>
    <row r="173" spans="1:6" x14ac:dyDescent="0.25">
      <c r="D173" s="32" t="s">
        <v>158</v>
      </c>
      <c r="F173" s="32">
        <v>601</v>
      </c>
    </row>
    <row r="174" spans="1:6" x14ac:dyDescent="0.25">
      <c r="C174" s="33" t="s">
        <v>157</v>
      </c>
    </row>
    <row r="175" spans="1:6" x14ac:dyDescent="0.25">
      <c r="A175" s="32">
        <v>1</v>
      </c>
      <c r="B175" s="32" t="s">
        <v>31</v>
      </c>
      <c r="C175" s="33" t="s">
        <v>159</v>
      </c>
      <c r="D175" s="32">
        <v>826</v>
      </c>
      <c r="E175" s="32" t="s">
        <v>31</v>
      </c>
      <c r="F175" s="32">
        <v>826</v>
      </c>
    </row>
    <row r="176" spans="1:6" x14ac:dyDescent="0.25">
      <c r="A176" s="32">
        <v>1</v>
      </c>
      <c r="B176" s="32" t="s">
        <v>31</v>
      </c>
      <c r="C176" s="33" t="s">
        <v>160</v>
      </c>
      <c r="D176" s="32">
        <v>820</v>
      </c>
      <c r="E176" s="32" t="s">
        <v>31</v>
      </c>
      <c r="F176" s="32">
        <v>820</v>
      </c>
    </row>
    <row r="177" spans="1:6" x14ac:dyDescent="0.25">
      <c r="A177" s="32">
        <v>2</v>
      </c>
      <c r="B177" s="32" t="s">
        <v>31</v>
      </c>
      <c r="C177" s="33" t="s">
        <v>161</v>
      </c>
      <c r="D177" s="32">
        <v>644</v>
      </c>
      <c r="E177" s="32" t="s">
        <v>31</v>
      </c>
      <c r="F177" s="32">
        <v>1288</v>
      </c>
    </row>
    <row r="178" spans="1:6" x14ac:dyDescent="0.25">
      <c r="C178" s="33" t="s">
        <v>162</v>
      </c>
      <c r="F178" s="32">
        <v>2934</v>
      </c>
    </row>
    <row r="179" spans="1:6" x14ac:dyDescent="0.25">
      <c r="C179" s="33" t="s">
        <v>158</v>
      </c>
      <c r="F179" s="32">
        <v>586.79999999999995</v>
      </c>
    </row>
    <row r="181" spans="1:6" x14ac:dyDescent="0.25">
      <c r="A181" s="32">
        <v>1.1000000000000001</v>
      </c>
      <c r="B181" s="32" t="s">
        <v>50</v>
      </c>
      <c r="C181" s="33" t="s">
        <v>76</v>
      </c>
    </row>
    <row r="182" spans="1:6" x14ac:dyDescent="0.25">
      <c r="A182" s="32" t="s">
        <v>50</v>
      </c>
      <c r="C182" s="33" t="s">
        <v>77</v>
      </c>
    </row>
    <row r="183" spans="1:6" ht="31.5" x14ac:dyDescent="0.25">
      <c r="A183" s="32">
        <v>10</v>
      </c>
      <c r="B183" s="32" t="s">
        <v>63</v>
      </c>
      <c r="C183" s="33" t="s">
        <v>78</v>
      </c>
      <c r="D183" s="32">
        <v>117.65</v>
      </c>
      <c r="E183" s="32" t="s">
        <v>63</v>
      </c>
      <c r="F183" s="32">
        <v>1176.5</v>
      </c>
    </row>
    <row r="184" spans="1:6" x14ac:dyDescent="0.25">
      <c r="A184" s="32">
        <v>10</v>
      </c>
      <c r="B184" s="32" t="s">
        <v>63</v>
      </c>
      <c r="C184" s="33" t="s">
        <v>79</v>
      </c>
      <c r="D184" s="32">
        <v>117.65</v>
      </c>
      <c r="E184" s="32" t="s">
        <v>63</v>
      </c>
      <c r="F184" s="32">
        <v>1176.5</v>
      </c>
    </row>
    <row r="185" spans="1:6" x14ac:dyDescent="0.25">
      <c r="A185" s="32">
        <v>10</v>
      </c>
      <c r="B185" s="32" t="s">
        <v>63</v>
      </c>
      <c r="C185" s="33" t="s">
        <v>80</v>
      </c>
      <c r="D185" s="32">
        <v>13.63</v>
      </c>
      <c r="E185" s="32" t="s">
        <v>63</v>
      </c>
      <c r="F185" s="32">
        <v>136.30000000000001</v>
      </c>
    </row>
    <row r="186" spans="1:6" x14ac:dyDescent="0.25">
      <c r="B186" s="32" t="s">
        <v>66</v>
      </c>
      <c r="C186" s="33" t="s">
        <v>67</v>
      </c>
      <c r="E186" s="32" t="s">
        <v>66</v>
      </c>
      <c r="F186" s="32">
        <v>0</v>
      </c>
    </row>
    <row r="187" spans="1:6" x14ac:dyDescent="0.25">
      <c r="F187" s="32" t="s">
        <v>53</v>
      </c>
    </row>
    <row r="188" spans="1:6" x14ac:dyDescent="0.25">
      <c r="C188" s="33" t="s">
        <v>81</v>
      </c>
      <c r="F188" s="32">
        <v>2489.3000000000002</v>
      </c>
    </row>
    <row r="189" spans="1:6" x14ac:dyDescent="0.25">
      <c r="F189" s="32" t="s">
        <v>53</v>
      </c>
    </row>
    <row r="190" spans="1:6" ht="31.5" x14ac:dyDescent="0.25">
      <c r="C190" s="33" t="s">
        <v>82</v>
      </c>
      <c r="D190" s="32" t="s">
        <v>83</v>
      </c>
      <c r="F190" s="32">
        <v>248.93</v>
      </c>
    </row>
    <row r="192" spans="1:6" x14ac:dyDescent="0.25">
      <c r="A192" s="32" t="s">
        <v>183</v>
      </c>
      <c r="B192" s="32" t="s">
        <v>59</v>
      </c>
      <c r="C192" s="33" t="s">
        <v>184</v>
      </c>
    </row>
    <row r="193" spans="1:6" x14ac:dyDescent="0.25">
      <c r="C193" s="33" t="s">
        <v>185</v>
      </c>
    </row>
    <row r="194" spans="1:6" x14ac:dyDescent="0.25">
      <c r="C194" s="33" t="s">
        <v>53</v>
      </c>
    </row>
    <row r="195" spans="1:6" x14ac:dyDescent="0.25">
      <c r="A195" s="32">
        <v>9</v>
      </c>
      <c r="B195" s="32" t="s">
        <v>63</v>
      </c>
      <c r="C195" s="33" t="s">
        <v>186</v>
      </c>
      <c r="D195" s="32">
        <v>1206.22</v>
      </c>
      <c r="E195" s="32" t="s">
        <v>63</v>
      </c>
      <c r="F195" s="32">
        <v>10855.98</v>
      </c>
    </row>
    <row r="196" spans="1:6" x14ac:dyDescent="0.25">
      <c r="A196" s="32">
        <v>4.5</v>
      </c>
      <c r="B196" s="32" t="s">
        <v>63</v>
      </c>
      <c r="C196" s="33" t="s">
        <v>72</v>
      </c>
      <c r="D196" s="32">
        <v>3385.54</v>
      </c>
      <c r="E196" s="32" t="s">
        <v>63</v>
      </c>
      <c r="F196" s="32">
        <v>15234.93</v>
      </c>
    </row>
    <row r="197" spans="1:6" x14ac:dyDescent="0.25">
      <c r="A197" s="32">
        <v>1.8</v>
      </c>
      <c r="B197" s="32" t="s">
        <v>105</v>
      </c>
      <c r="C197" s="33" t="s">
        <v>187</v>
      </c>
      <c r="D197" s="32">
        <v>978.6</v>
      </c>
      <c r="E197" s="32" t="s">
        <v>105</v>
      </c>
      <c r="F197" s="32">
        <v>1761.48</v>
      </c>
    </row>
    <row r="198" spans="1:6" x14ac:dyDescent="0.25">
      <c r="A198" s="32">
        <v>17.7</v>
      </c>
      <c r="B198" s="32" t="s">
        <v>105</v>
      </c>
      <c r="C198" s="33" t="s">
        <v>110</v>
      </c>
      <c r="D198" s="32">
        <v>683.55</v>
      </c>
      <c r="E198" s="32" t="s">
        <v>105</v>
      </c>
      <c r="F198" s="32">
        <v>12098.84</v>
      </c>
    </row>
    <row r="199" spans="1:6" x14ac:dyDescent="0.25">
      <c r="A199" s="32">
        <v>14.1</v>
      </c>
      <c r="B199" s="32" t="s">
        <v>105</v>
      </c>
      <c r="C199" s="33" t="s">
        <v>108</v>
      </c>
      <c r="D199" s="32">
        <v>560.70000000000005</v>
      </c>
      <c r="E199" s="32" t="s">
        <v>105</v>
      </c>
      <c r="F199" s="32">
        <v>7905.87</v>
      </c>
    </row>
    <row r="200" spans="1:6" x14ac:dyDescent="0.25">
      <c r="B200" s="32" t="s">
        <v>66</v>
      </c>
      <c r="C200" s="33" t="s">
        <v>67</v>
      </c>
      <c r="E200" s="32" t="s">
        <v>66</v>
      </c>
      <c r="F200" s="32">
        <v>0</v>
      </c>
    </row>
    <row r="201" spans="1:6" x14ac:dyDescent="0.25">
      <c r="F201" s="32" t="s">
        <v>53</v>
      </c>
    </row>
    <row r="202" spans="1:6" x14ac:dyDescent="0.25">
      <c r="C202" s="33" t="s">
        <v>81</v>
      </c>
      <c r="F202" s="32">
        <v>47857.1</v>
      </c>
    </row>
    <row r="203" spans="1:6" x14ac:dyDescent="0.25">
      <c r="F203" s="32" t="s">
        <v>53</v>
      </c>
    </row>
    <row r="204" spans="1:6" x14ac:dyDescent="0.25">
      <c r="C204" s="33" t="s">
        <v>188</v>
      </c>
      <c r="F204" s="32">
        <v>4785.71</v>
      </c>
    </row>
    <row r="205" spans="1:6" x14ac:dyDescent="0.25">
      <c r="F205" s="32" t="s">
        <v>189</v>
      </c>
    </row>
    <row r="206" spans="1:6" ht="31.5" x14ac:dyDescent="0.25">
      <c r="A206" s="32">
        <v>6</v>
      </c>
      <c r="B206" s="32" t="s">
        <v>59</v>
      </c>
      <c r="C206" s="33" t="s">
        <v>190</v>
      </c>
    </row>
    <row r="207" spans="1:6" x14ac:dyDescent="0.25">
      <c r="C207" s="33" t="s">
        <v>191</v>
      </c>
    </row>
    <row r="208" spans="1:6" x14ac:dyDescent="0.25">
      <c r="C208" s="33" t="s">
        <v>53</v>
      </c>
    </row>
    <row r="209" spans="1:6" x14ac:dyDescent="0.25">
      <c r="A209" s="32">
        <v>4240</v>
      </c>
      <c r="B209" s="32" t="s">
        <v>192</v>
      </c>
      <c r="C209" s="33" t="s">
        <v>191</v>
      </c>
      <c r="D209" s="32">
        <v>7042.82</v>
      </c>
      <c r="E209" s="32" t="s">
        <v>193</v>
      </c>
      <c r="F209" s="32">
        <v>29861.56</v>
      </c>
    </row>
    <row r="210" spans="1:6" x14ac:dyDescent="0.25">
      <c r="A210" s="32">
        <v>2</v>
      </c>
      <c r="B210" s="32" t="s">
        <v>63</v>
      </c>
      <c r="C210" s="33" t="s">
        <v>72</v>
      </c>
      <c r="D210" s="32">
        <v>3385.54</v>
      </c>
      <c r="E210" s="32" t="s">
        <v>63</v>
      </c>
      <c r="F210" s="32">
        <v>6771.08</v>
      </c>
    </row>
    <row r="211" spans="1:6" x14ac:dyDescent="0.25">
      <c r="A211" s="32">
        <v>3.5</v>
      </c>
      <c r="B211" s="32" t="s">
        <v>105</v>
      </c>
      <c r="C211" s="33" t="s">
        <v>106</v>
      </c>
      <c r="D211" s="32">
        <v>1048.95</v>
      </c>
      <c r="E211" s="32" t="s">
        <v>105</v>
      </c>
      <c r="F211" s="32">
        <v>3671.33</v>
      </c>
    </row>
    <row r="212" spans="1:6" x14ac:dyDescent="0.25">
      <c r="A212" s="32">
        <v>10.6</v>
      </c>
      <c r="B212" s="32" t="s">
        <v>105</v>
      </c>
      <c r="C212" s="33" t="s">
        <v>187</v>
      </c>
      <c r="D212" s="32">
        <v>978.6</v>
      </c>
      <c r="E212" s="32" t="s">
        <v>105</v>
      </c>
      <c r="F212" s="32">
        <v>10373.16</v>
      </c>
    </row>
    <row r="213" spans="1:6" x14ac:dyDescent="0.25">
      <c r="A213" s="32">
        <v>7.1</v>
      </c>
      <c r="B213" s="32" t="s">
        <v>105</v>
      </c>
      <c r="C213" s="33" t="s">
        <v>110</v>
      </c>
      <c r="D213" s="32">
        <v>683.55</v>
      </c>
      <c r="E213" s="32" t="s">
        <v>105</v>
      </c>
      <c r="F213" s="32">
        <v>4853.21</v>
      </c>
    </row>
    <row r="214" spans="1:6" x14ac:dyDescent="0.25">
      <c r="A214" s="32">
        <v>21.2</v>
      </c>
      <c r="B214" s="32" t="s">
        <v>105</v>
      </c>
      <c r="C214" s="33" t="s">
        <v>108</v>
      </c>
      <c r="D214" s="32">
        <v>560.70000000000005</v>
      </c>
      <c r="E214" s="32" t="s">
        <v>105</v>
      </c>
      <c r="F214" s="32">
        <v>11886.84</v>
      </c>
    </row>
    <row r="215" spans="1:6" x14ac:dyDescent="0.25">
      <c r="B215" s="32" t="s">
        <v>66</v>
      </c>
      <c r="C215" s="33" t="s">
        <v>67</v>
      </c>
      <c r="E215" s="32" t="s">
        <v>66</v>
      </c>
      <c r="F215" s="32">
        <v>5</v>
      </c>
    </row>
    <row r="216" spans="1:6" x14ac:dyDescent="0.25">
      <c r="F216" s="32" t="s">
        <v>53</v>
      </c>
    </row>
    <row r="217" spans="1:6" x14ac:dyDescent="0.25">
      <c r="C217" s="33" t="s">
        <v>81</v>
      </c>
      <c r="F217" s="32">
        <v>67422.179999999993</v>
      </c>
    </row>
    <row r="218" spans="1:6" x14ac:dyDescent="0.25">
      <c r="F218" s="32" t="s">
        <v>53</v>
      </c>
    </row>
    <row r="219" spans="1:6" x14ac:dyDescent="0.25">
      <c r="C219" s="33" t="s">
        <v>188</v>
      </c>
      <c r="F219" s="32">
        <v>6742.22</v>
      </c>
    </row>
    <row r="221" spans="1:6" x14ac:dyDescent="0.25">
      <c r="A221" s="32" t="s">
        <v>194</v>
      </c>
      <c r="B221" s="32" t="s">
        <v>59</v>
      </c>
      <c r="C221" s="33" t="s">
        <v>195</v>
      </c>
    </row>
    <row r="222" spans="1:6" x14ac:dyDescent="0.25">
      <c r="C222" s="33" t="s">
        <v>53</v>
      </c>
    </row>
    <row r="223" spans="1:6" x14ac:dyDescent="0.25">
      <c r="A223" s="32">
        <v>0.14000000000000001</v>
      </c>
      <c r="B223" s="32" t="s">
        <v>63</v>
      </c>
      <c r="C223" s="33" t="s">
        <v>71</v>
      </c>
      <c r="D223" s="32">
        <v>3820.42</v>
      </c>
      <c r="E223" s="32" t="s">
        <v>63</v>
      </c>
      <c r="F223" s="32">
        <v>534.86</v>
      </c>
    </row>
    <row r="224" spans="1:6" x14ac:dyDescent="0.25">
      <c r="A224" s="32">
        <v>1.1000000000000001</v>
      </c>
      <c r="B224" s="32" t="s">
        <v>105</v>
      </c>
      <c r="C224" s="33" t="s">
        <v>106</v>
      </c>
      <c r="D224" s="32">
        <v>1048.95</v>
      </c>
      <c r="E224" s="32" t="s">
        <v>105</v>
      </c>
      <c r="F224" s="32">
        <v>1153.8499999999999</v>
      </c>
    </row>
    <row r="225" spans="1:6" x14ac:dyDescent="0.25">
      <c r="A225" s="32">
        <v>0.5</v>
      </c>
      <c r="B225" s="32" t="s">
        <v>105</v>
      </c>
      <c r="C225" s="33" t="s">
        <v>110</v>
      </c>
      <c r="D225" s="32">
        <v>683.55</v>
      </c>
      <c r="E225" s="32" t="s">
        <v>105</v>
      </c>
      <c r="F225" s="32">
        <v>341.78</v>
      </c>
    </row>
    <row r="226" spans="1:6" x14ac:dyDescent="0.25">
      <c r="A226" s="32">
        <v>1.1000000000000001</v>
      </c>
      <c r="B226" s="32" t="s">
        <v>105</v>
      </c>
      <c r="C226" s="33" t="s">
        <v>108</v>
      </c>
      <c r="D226" s="32">
        <v>560.70000000000005</v>
      </c>
      <c r="E226" s="32" t="s">
        <v>105</v>
      </c>
      <c r="F226" s="32">
        <v>616.77</v>
      </c>
    </row>
    <row r="227" spans="1:6" x14ac:dyDescent="0.25">
      <c r="B227" s="32" t="s">
        <v>66</v>
      </c>
      <c r="C227" s="33" t="s">
        <v>67</v>
      </c>
      <c r="D227" s="32" t="s">
        <v>50</v>
      </c>
      <c r="E227" s="32" t="s">
        <v>66</v>
      </c>
      <c r="F227" s="32">
        <v>5</v>
      </c>
    </row>
    <row r="229" spans="1:6" x14ac:dyDescent="0.25">
      <c r="F229" s="32" t="s">
        <v>53</v>
      </c>
    </row>
    <row r="230" spans="1:6" x14ac:dyDescent="0.25">
      <c r="C230" s="33" t="s">
        <v>196</v>
      </c>
      <c r="F230" s="32">
        <v>2652.26</v>
      </c>
    </row>
    <row r="231" spans="1:6" x14ac:dyDescent="0.25">
      <c r="F231" s="32" t="s">
        <v>53</v>
      </c>
    </row>
    <row r="232" spans="1:6" x14ac:dyDescent="0.25">
      <c r="C232" s="33" t="s">
        <v>197</v>
      </c>
      <c r="F232" s="32">
        <v>265.23</v>
      </c>
    </row>
    <row r="234" spans="1:6" x14ac:dyDescent="0.25">
      <c r="A234" s="32" t="s">
        <v>198</v>
      </c>
      <c r="B234" s="32" t="s">
        <v>59</v>
      </c>
      <c r="C234" s="33" t="s">
        <v>199</v>
      </c>
    </row>
    <row r="235" spans="1:6" x14ac:dyDescent="0.25">
      <c r="C235" s="33" t="s">
        <v>200</v>
      </c>
    </row>
    <row r="236" spans="1:6" x14ac:dyDescent="0.25">
      <c r="C236" s="33" t="s">
        <v>53</v>
      </c>
    </row>
    <row r="237" spans="1:6" x14ac:dyDescent="0.25">
      <c r="A237" s="32">
        <v>0.22</v>
      </c>
      <c r="B237" s="32" t="s">
        <v>63</v>
      </c>
      <c r="C237" s="33" t="s">
        <v>71</v>
      </c>
      <c r="D237" s="32">
        <v>3820.42</v>
      </c>
      <c r="E237" s="32" t="s">
        <v>63</v>
      </c>
      <c r="F237" s="32">
        <v>840.49</v>
      </c>
    </row>
    <row r="238" spans="1:6" x14ac:dyDescent="0.25">
      <c r="A238" s="32">
        <v>2.2000000000000002</v>
      </c>
      <c r="B238" s="32" t="s">
        <v>201</v>
      </c>
      <c r="C238" s="33" t="s">
        <v>106</v>
      </c>
      <c r="D238" s="32">
        <v>1048.95</v>
      </c>
      <c r="E238" s="32" t="s">
        <v>201</v>
      </c>
      <c r="F238" s="32">
        <v>2307.69</v>
      </c>
    </row>
    <row r="239" spans="1:6" x14ac:dyDescent="0.25">
      <c r="A239" s="32">
        <v>0.5</v>
      </c>
      <c r="B239" s="32" t="s">
        <v>201</v>
      </c>
      <c r="C239" s="33" t="s">
        <v>202</v>
      </c>
      <c r="D239" s="32">
        <v>683.55</v>
      </c>
      <c r="E239" s="32" t="s">
        <v>201</v>
      </c>
      <c r="F239" s="32">
        <v>341.78</v>
      </c>
    </row>
    <row r="240" spans="1:6" x14ac:dyDescent="0.25">
      <c r="A240" s="32">
        <v>3.2</v>
      </c>
      <c r="B240" s="32" t="s">
        <v>201</v>
      </c>
      <c r="C240" s="33" t="s">
        <v>108</v>
      </c>
      <c r="D240" s="32">
        <v>560.70000000000005</v>
      </c>
      <c r="E240" s="32" t="s">
        <v>201</v>
      </c>
      <c r="F240" s="32">
        <v>1794.24</v>
      </c>
    </row>
    <row r="241" spans="1:6" x14ac:dyDescent="0.25">
      <c r="B241" s="32" t="s">
        <v>66</v>
      </c>
      <c r="C241" s="33" t="s">
        <v>67</v>
      </c>
      <c r="D241" s="32" t="s">
        <v>50</v>
      </c>
      <c r="E241" s="32" t="s">
        <v>66</v>
      </c>
      <c r="F241" s="32">
        <v>5</v>
      </c>
    </row>
    <row r="242" spans="1:6" x14ac:dyDescent="0.25">
      <c r="F242" s="32" t="s">
        <v>53</v>
      </c>
    </row>
    <row r="243" spans="1:6" x14ac:dyDescent="0.25">
      <c r="C243" s="33" t="s">
        <v>196</v>
      </c>
      <c r="F243" s="32">
        <v>5289.2</v>
      </c>
    </row>
    <row r="244" spans="1:6" x14ac:dyDescent="0.25">
      <c r="A244" s="32" t="s">
        <v>50</v>
      </c>
      <c r="F244" s="32" t="s">
        <v>53</v>
      </c>
    </row>
    <row r="245" spans="1:6" x14ac:dyDescent="0.25">
      <c r="C245" s="33" t="s">
        <v>197</v>
      </c>
      <c r="F245" s="32">
        <v>528.91999999999996</v>
      </c>
    </row>
    <row r="247" spans="1:6" x14ac:dyDescent="0.25">
      <c r="A247" s="32" t="s">
        <v>203</v>
      </c>
      <c r="B247" s="32" t="s">
        <v>59</v>
      </c>
      <c r="C247" s="33" t="s">
        <v>204</v>
      </c>
    </row>
    <row r="248" spans="1:6" x14ac:dyDescent="0.25">
      <c r="C248" s="33" t="s">
        <v>53</v>
      </c>
    </row>
    <row r="249" spans="1:6" x14ac:dyDescent="0.25">
      <c r="A249" s="32">
        <v>0.14000000000000001</v>
      </c>
      <c r="B249" s="32" t="s">
        <v>63</v>
      </c>
      <c r="C249" s="33" t="s">
        <v>72</v>
      </c>
      <c r="D249" s="32">
        <v>3385.54</v>
      </c>
      <c r="E249" s="32" t="s">
        <v>63</v>
      </c>
      <c r="F249" s="32">
        <v>473.98</v>
      </c>
    </row>
    <row r="250" spans="1:6" x14ac:dyDescent="0.25">
      <c r="A250" s="32">
        <v>1.1000000000000001</v>
      </c>
      <c r="B250" s="32" t="s">
        <v>105</v>
      </c>
      <c r="C250" s="33" t="s">
        <v>106</v>
      </c>
      <c r="D250" s="32">
        <v>1048.95</v>
      </c>
      <c r="E250" s="32" t="s">
        <v>105</v>
      </c>
      <c r="F250" s="32">
        <v>1153.8499999999999</v>
      </c>
    </row>
    <row r="251" spans="1:6" x14ac:dyDescent="0.25">
      <c r="A251" s="32">
        <v>0.5</v>
      </c>
      <c r="B251" s="32" t="s">
        <v>105</v>
      </c>
      <c r="C251" s="33" t="s">
        <v>110</v>
      </c>
      <c r="D251" s="32">
        <v>683.55</v>
      </c>
      <c r="E251" s="32" t="s">
        <v>105</v>
      </c>
      <c r="F251" s="32">
        <v>341.78</v>
      </c>
    </row>
    <row r="252" spans="1:6" x14ac:dyDescent="0.25">
      <c r="A252" s="32">
        <v>1.1000000000000001</v>
      </c>
      <c r="B252" s="32" t="s">
        <v>105</v>
      </c>
      <c r="C252" s="33" t="s">
        <v>108</v>
      </c>
      <c r="D252" s="32">
        <v>560.70000000000005</v>
      </c>
      <c r="E252" s="32" t="s">
        <v>105</v>
      </c>
      <c r="F252" s="32">
        <v>616.77</v>
      </c>
    </row>
    <row r="253" spans="1:6" x14ac:dyDescent="0.25">
      <c r="B253" s="32" t="s">
        <v>66</v>
      </c>
      <c r="C253" s="33" t="s">
        <v>67</v>
      </c>
      <c r="D253" s="32" t="s">
        <v>50</v>
      </c>
      <c r="E253" s="32" t="s">
        <v>66</v>
      </c>
      <c r="F253" s="32">
        <v>5</v>
      </c>
    </row>
    <row r="254" spans="1:6" x14ac:dyDescent="0.25">
      <c r="F254" s="32" t="s">
        <v>53</v>
      </c>
    </row>
    <row r="255" spans="1:6" x14ac:dyDescent="0.25">
      <c r="C255" s="33" t="s">
        <v>196</v>
      </c>
      <c r="F255" s="32">
        <v>2591.38</v>
      </c>
    </row>
    <row r="256" spans="1:6" x14ac:dyDescent="0.25">
      <c r="F256" s="32" t="s">
        <v>53</v>
      </c>
    </row>
    <row r="257" spans="1:6" x14ac:dyDescent="0.25">
      <c r="C257" s="33" t="s">
        <v>197</v>
      </c>
      <c r="F257" s="32">
        <v>259.14</v>
      </c>
    </row>
    <row r="259" spans="1:6" ht="31.5" x14ac:dyDescent="0.25">
      <c r="A259" s="32" t="s">
        <v>205</v>
      </c>
      <c r="B259" s="32" t="s">
        <v>59</v>
      </c>
      <c r="C259" s="33" t="s">
        <v>206</v>
      </c>
    </row>
    <row r="260" spans="1:6" x14ac:dyDescent="0.25">
      <c r="C260" s="33" t="s">
        <v>207</v>
      </c>
    </row>
    <row r="261" spans="1:6" x14ac:dyDescent="0.25">
      <c r="C261" s="33" t="s">
        <v>208</v>
      </c>
    </row>
    <row r="262" spans="1:6" x14ac:dyDescent="0.25">
      <c r="C262" s="33" t="s">
        <v>53</v>
      </c>
    </row>
    <row r="263" spans="1:6" ht="31.5" x14ac:dyDescent="0.25">
      <c r="A263" s="32">
        <v>1.4</v>
      </c>
      <c r="B263" s="32" t="s">
        <v>209</v>
      </c>
      <c r="C263" s="33" t="s">
        <v>210</v>
      </c>
      <c r="D263" s="32">
        <v>295.60000000000002</v>
      </c>
      <c r="E263" s="32" t="s">
        <v>209</v>
      </c>
      <c r="F263" s="32">
        <v>413.84</v>
      </c>
    </row>
    <row r="264" spans="1:6" x14ac:dyDescent="0.25">
      <c r="A264" s="32">
        <v>0.98</v>
      </c>
      <c r="B264" s="32" t="s">
        <v>209</v>
      </c>
      <c r="C264" s="33" t="s">
        <v>211</v>
      </c>
      <c r="D264" s="32">
        <v>147.5</v>
      </c>
      <c r="E264" s="32" t="s">
        <v>209</v>
      </c>
      <c r="F264" s="32">
        <v>144.55000000000001</v>
      </c>
    </row>
    <row r="265" spans="1:6" x14ac:dyDescent="0.25">
      <c r="A265" s="32">
        <v>2.2000000000000002</v>
      </c>
      <c r="B265" s="32" t="s">
        <v>201</v>
      </c>
      <c r="C265" s="33" t="s">
        <v>212</v>
      </c>
      <c r="D265" s="32">
        <v>836.85</v>
      </c>
      <c r="E265" s="32" t="s">
        <v>201</v>
      </c>
      <c r="F265" s="32">
        <v>1841.07</v>
      </c>
    </row>
    <row r="266" spans="1:6" x14ac:dyDescent="0.25">
      <c r="B266" s="32" t="s">
        <v>66</v>
      </c>
      <c r="C266" s="33" t="s">
        <v>213</v>
      </c>
      <c r="D266" s="32" t="s">
        <v>50</v>
      </c>
      <c r="E266" s="32" t="s">
        <v>66</v>
      </c>
      <c r="F266" s="32">
        <v>2.5499999999999998</v>
      </c>
    </row>
    <row r="268" spans="1:6" x14ac:dyDescent="0.25">
      <c r="C268" s="33" t="s">
        <v>196</v>
      </c>
      <c r="F268" s="32">
        <v>2402.0100000000002</v>
      </c>
    </row>
    <row r="269" spans="1:6" x14ac:dyDescent="0.25">
      <c r="F269" s="32" t="s">
        <v>53</v>
      </c>
    </row>
    <row r="270" spans="1:6" x14ac:dyDescent="0.25">
      <c r="C270" s="33" t="s">
        <v>197</v>
      </c>
      <c r="F270" s="32">
        <v>240.2</v>
      </c>
    </row>
    <row r="272" spans="1:6" x14ac:dyDescent="0.25">
      <c r="A272" s="32" t="s">
        <v>215</v>
      </c>
      <c r="B272" s="32" t="s">
        <v>59</v>
      </c>
      <c r="C272" s="33" t="s">
        <v>216</v>
      </c>
    </row>
    <row r="273" spans="1:6" x14ac:dyDescent="0.25">
      <c r="C273" s="33" t="s">
        <v>217</v>
      </c>
    </row>
    <row r="274" spans="1:6" x14ac:dyDescent="0.25">
      <c r="C274" s="33" t="s">
        <v>218</v>
      </c>
    </row>
    <row r="275" spans="1:6" x14ac:dyDescent="0.25">
      <c r="C275" s="33" t="s">
        <v>53</v>
      </c>
    </row>
    <row r="276" spans="1:6" ht="47.25" x14ac:dyDescent="0.25">
      <c r="A276" s="32">
        <v>0.01</v>
      </c>
      <c r="B276" s="32" t="s">
        <v>63</v>
      </c>
      <c r="C276" s="33" t="s">
        <v>219</v>
      </c>
      <c r="D276" s="32">
        <v>7840.66</v>
      </c>
      <c r="E276" s="32" t="s">
        <v>63</v>
      </c>
      <c r="F276" s="32">
        <v>78.41</v>
      </c>
    </row>
    <row r="277" spans="1:6" x14ac:dyDescent="0.25">
      <c r="A277" s="32">
        <v>0.01</v>
      </c>
      <c r="B277" s="32" t="s">
        <v>63</v>
      </c>
      <c r="C277" s="33" t="s">
        <v>220</v>
      </c>
      <c r="E277" s="32" t="s">
        <v>66</v>
      </c>
      <c r="F277" s="32">
        <v>1.1499999999999999</v>
      </c>
    </row>
    <row r="278" spans="1:6" x14ac:dyDescent="0.25">
      <c r="C278" s="33" t="s">
        <v>221</v>
      </c>
    </row>
    <row r="279" spans="1:6" x14ac:dyDescent="0.25">
      <c r="F279" s="32" t="s">
        <v>53</v>
      </c>
    </row>
    <row r="280" spans="1:6" x14ac:dyDescent="0.25">
      <c r="C280" s="33" t="s">
        <v>222</v>
      </c>
      <c r="F280" s="32">
        <v>79.56</v>
      </c>
    </row>
    <row r="281" spans="1:6" x14ac:dyDescent="0.25">
      <c r="F281" s="32" t="s">
        <v>53</v>
      </c>
    </row>
    <row r="282" spans="1:6" x14ac:dyDescent="0.25">
      <c r="C282" s="33" t="s">
        <v>188</v>
      </c>
      <c r="F282" s="32">
        <v>7956</v>
      </c>
    </row>
    <row r="283" spans="1:6" x14ac:dyDescent="0.25">
      <c r="A283" s="32" t="s">
        <v>50</v>
      </c>
    </row>
    <row r="284" spans="1:6" ht="47.25" x14ac:dyDescent="0.25">
      <c r="A284" s="32" t="s">
        <v>223</v>
      </c>
      <c r="B284" s="32" t="s">
        <v>59</v>
      </c>
      <c r="C284" s="33" t="s">
        <v>224</v>
      </c>
    </row>
    <row r="285" spans="1:6" x14ac:dyDescent="0.25">
      <c r="C285" s="33" t="s">
        <v>53</v>
      </c>
    </row>
    <row r="286" spans="1:6" x14ac:dyDescent="0.25">
      <c r="A286" s="32">
        <v>0.03</v>
      </c>
      <c r="B286" s="32" t="s">
        <v>63</v>
      </c>
      <c r="C286" s="33" t="s">
        <v>225</v>
      </c>
      <c r="D286" s="32">
        <v>7340.14</v>
      </c>
      <c r="E286" s="32" t="s">
        <v>63</v>
      </c>
      <c r="F286" s="32">
        <v>220.2</v>
      </c>
    </row>
    <row r="287" spans="1:6" x14ac:dyDescent="0.25">
      <c r="A287" s="32">
        <v>0.5</v>
      </c>
      <c r="B287" s="32" t="s">
        <v>201</v>
      </c>
      <c r="C287" s="33" t="s">
        <v>106</v>
      </c>
      <c r="D287" s="32">
        <v>1048.95</v>
      </c>
      <c r="E287" s="32" t="s">
        <v>201</v>
      </c>
      <c r="F287" s="32">
        <v>524.48</v>
      </c>
    </row>
    <row r="288" spans="1:6" x14ac:dyDescent="0.25">
      <c r="A288" s="32">
        <v>0.75</v>
      </c>
      <c r="B288" s="32" t="s">
        <v>201</v>
      </c>
      <c r="C288" s="33" t="s">
        <v>110</v>
      </c>
      <c r="D288" s="32">
        <v>683.55</v>
      </c>
      <c r="E288" s="32" t="s">
        <v>201</v>
      </c>
      <c r="F288" s="32">
        <v>512.66</v>
      </c>
    </row>
    <row r="289" spans="1:6" x14ac:dyDescent="0.25">
      <c r="B289" s="32" t="s">
        <v>66</v>
      </c>
      <c r="C289" s="33" t="s">
        <v>67</v>
      </c>
      <c r="D289" s="32">
        <v>0</v>
      </c>
      <c r="E289" s="32" t="s">
        <v>66</v>
      </c>
      <c r="F289" s="32">
        <v>0</v>
      </c>
    </row>
    <row r="290" spans="1:6" x14ac:dyDescent="0.25">
      <c r="F290" s="32" t="s">
        <v>53</v>
      </c>
    </row>
    <row r="291" spans="1:6" x14ac:dyDescent="0.25">
      <c r="C291" s="33" t="s">
        <v>226</v>
      </c>
      <c r="F291" s="32">
        <v>1257.3399999999999</v>
      </c>
    </row>
    <row r="292" spans="1:6" x14ac:dyDescent="0.25">
      <c r="F292" s="32" t="s">
        <v>53</v>
      </c>
    </row>
    <row r="293" spans="1:6" ht="31.5" x14ac:dyDescent="0.25">
      <c r="C293" s="33" t="s">
        <v>227</v>
      </c>
      <c r="F293" s="32">
        <v>1692.25</v>
      </c>
    </row>
    <row r="295" spans="1:6" ht="31.5" x14ac:dyDescent="0.25">
      <c r="A295" s="32" t="s">
        <v>228</v>
      </c>
      <c r="B295" s="32" t="s">
        <v>229</v>
      </c>
      <c r="C295" s="33" t="s">
        <v>230</v>
      </c>
    </row>
    <row r="296" spans="1:6" ht="31.5" x14ac:dyDescent="0.25">
      <c r="C296" s="33" t="s">
        <v>231</v>
      </c>
    </row>
    <row r="297" spans="1:6" x14ac:dyDescent="0.25">
      <c r="C297" s="33" t="s">
        <v>53</v>
      </c>
    </row>
    <row r="298" spans="1:6" ht="31.5" x14ac:dyDescent="0.25">
      <c r="A298" s="32">
        <v>1</v>
      </c>
      <c r="B298" s="32" t="s">
        <v>232</v>
      </c>
      <c r="C298" s="33" t="s">
        <v>233</v>
      </c>
      <c r="D298" s="32">
        <v>58000</v>
      </c>
      <c r="E298" s="32" t="s">
        <v>34</v>
      </c>
      <c r="F298" s="32">
        <v>5800</v>
      </c>
    </row>
    <row r="299" spans="1:6" x14ac:dyDescent="0.25">
      <c r="A299" s="32">
        <v>0.01</v>
      </c>
      <c r="B299" s="32" t="s">
        <v>232</v>
      </c>
      <c r="C299" s="33" t="s">
        <v>234</v>
      </c>
      <c r="D299" s="32">
        <v>56350</v>
      </c>
      <c r="E299" s="32" t="s">
        <v>34</v>
      </c>
      <c r="F299" s="32">
        <v>56.35</v>
      </c>
    </row>
    <row r="300" spans="1:6" x14ac:dyDescent="0.25">
      <c r="A300" s="32">
        <v>3.5</v>
      </c>
      <c r="B300" s="32" t="s">
        <v>201</v>
      </c>
      <c r="C300" s="33" t="s">
        <v>235</v>
      </c>
      <c r="D300" s="32">
        <v>909.3</v>
      </c>
      <c r="E300" s="32" t="s">
        <v>201</v>
      </c>
      <c r="F300" s="32">
        <v>3182.55</v>
      </c>
    </row>
    <row r="301" spans="1:6" x14ac:dyDescent="0.25">
      <c r="B301" s="32" t="s">
        <v>66</v>
      </c>
      <c r="C301" s="33" t="s">
        <v>67</v>
      </c>
      <c r="E301" s="32" t="s">
        <v>66</v>
      </c>
      <c r="F301" s="32">
        <v>0</v>
      </c>
    </row>
    <row r="302" spans="1:6" x14ac:dyDescent="0.25">
      <c r="F302" s="32" t="s">
        <v>53</v>
      </c>
    </row>
    <row r="303" spans="1:6" x14ac:dyDescent="0.25">
      <c r="C303" s="33" t="s">
        <v>236</v>
      </c>
      <c r="F303" s="32">
        <v>9038.9</v>
      </c>
    </row>
    <row r="304" spans="1:6" x14ac:dyDescent="0.25">
      <c r="F304" s="32" t="s">
        <v>53</v>
      </c>
    </row>
    <row r="305" spans="1:6" x14ac:dyDescent="0.25">
      <c r="C305" s="33" t="s">
        <v>237</v>
      </c>
      <c r="F305" s="32">
        <v>90389</v>
      </c>
    </row>
    <row r="307" spans="1:6" x14ac:dyDescent="0.25">
      <c r="C307" s="33" t="s">
        <v>374</v>
      </c>
    </row>
    <row r="308" spans="1:6" x14ac:dyDescent="0.25">
      <c r="B308" s="32" t="s">
        <v>375</v>
      </c>
      <c r="C308" s="33" t="s">
        <v>387</v>
      </c>
    </row>
    <row r="309" spans="1:6" x14ac:dyDescent="0.25">
      <c r="C309" s="33" t="s">
        <v>53</v>
      </c>
    </row>
    <row r="310" spans="1:6" x14ac:dyDescent="0.25">
      <c r="A310" s="32">
        <v>8.1</v>
      </c>
      <c r="B310" s="32" t="s">
        <v>63</v>
      </c>
      <c r="C310" s="33" t="s">
        <v>376</v>
      </c>
      <c r="D310" s="32">
        <v>235.3</v>
      </c>
      <c r="E310" s="32" t="s">
        <v>63</v>
      </c>
      <c r="F310" s="32">
        <f>D310*A310</f>
        <v>1905.93</v>
      </c>
    </row>
    <row r="311" spans="1:6" x14ac:dyDescent="0.25">
      <c r="A311" s="32">
        <v>8.1</v>
      </c>
      <c r="B311" s="32" t="s">
        <v>63</v>
      </c>
      <c r="C311" s="33" t="s">
        <v>377</v>
      </c>
      <c r="D311" s="32">
        <v>40.9</v>
      </c>
      <c r="E311" s="32" t="s">
        <v>63</v>
      </c>
      <c r="F311" s="32">
        <f>D311*A311</f>
        <v>331.28999999999996</v>
      </c>
    </row>
    <row r="312" spans="1:6" ht="31.5" x14ac:dyDescent="0.25">
      <c r="A312" s="32">
        <v>30</v>
      </c>
      <c r="B312" s="32" t="s">
        <v>378</v>
      </c>
      <c r="C312" s="33" t="s">
        <v>379</v>
      </c>
      <c r="D312" s="32">
        <v>11.2</v>
      </c>
      <c r="E312" s="32" t="s">
        <v>378</v>
      </c>
      <c r="F312" s="32">
        <f>D312*A312</f>
        <v>336</v>
      </c>
    </row>
    <row r="313" spans="1:6" x14ac:dyDescent="0.25">
      <c r="C313" s="33" t="s">
        <v>380</v>
      </c>
    </row>
    <row r="314" spans="1:6" x14ac:dyDescent="0.25">
      <c r="C314" s="33" t="s">
        <v>381</v>
      </c>
    </row>
    <row r="315" spans="1:6" x14ac:dyDescent="0.25">
      <c r="C315" s="33" t="s">
        <v>382</v>
      </c>
    </row>
    <row r="316" spans="1:6" x14ac:dyDescent="0.25">
      <c r="C316" s="33" t="s">
        <v>383</v>
      </c>
    </row>
    <row r="317" spans="1:6" ht="31.5" x14ac:dyDescent="0.25">
      <c r="A317" s="32">
        <v>8</v>
      </c>
      <c r="B317" s="32" t="s">
        <v>201</v>
      </c>
      <c r="C317" s="33" t="s">
        <v>388</v>
      </c>
      <c r="D317" s="32">
        <v>18.3</v>
      </c>
      <c r="E317" s="32" t="s">
        <v>201</v>
      </c>
      <c r="F317" s="32">
        <f>D317*A317</f>
        <v>146.4</v>
      </c>
    </row>
    <row r="318" spans="1:6" x14ac:dyDescent="0.25">
      <c r="A318" s="32">
        <v>1</v>
      </c>
      <c r="B318" s="32" t="s">
        <v>66</v>
      </c>
      <c r="C318" s="33" t="s">
        <v>384</v>
      </c>
      <c r="D318" s="32">
        <v>4</v>
      </c>
      <c r="E318" s="32" t="s">
        <v>66</v>
      </c>
      <c r="F318" s="32">
        <f>D318*A318</f>
        <v>4</v>
      </c>
    </row>
    <row r="319" spans="1:6" x14ac:dyDescent="0.25">
      <c r="A319" s="32">
        <v>1</v>
      </c>
      <c r="B319" s="32" t="s">
        <v>66</v>
      </c>
      <c r="C319" s="33" t="s">
        <v>67</v>
      </c>
      <c r="E319" s="32" t="s">
        <v>66</v>
      </c>
      <c r="F319" s="32">
        <v>0</v>
      </c>
    </row>
    <row r="320" spans="1:6" x14ac:dyDescent="0.25">
      <c r="F320" s="32" t="s">
        <v>53</v>
      </c>
    </row>
    <row r="321" spans="1:6" x14ac:dyDescent="0.25">
      <c r="C321" s="33" t="s">
        <v>385</v>
      </c>
      <c r="F321" s="32">
        <f>SUM(F310:F318)</f>
        <v>2723.6200000000003</v>
      </c>
    </row>
    <row r="322" spans="1:6" x14ac:dyDescent="0.25">
      <c r="F322" s="32" t="s">
        <v>53</v>
      </c>
    </row>
    <row r="323" spans="1:6" x14ac:dyDescent="0.25">
      <c r="C323" s="33" t="s">
        <v>386</v>
      </c>
      <c r="F323" s="32">
        <f>F321/30</f>
        <v>90.787333333333351</v>
      </c>
    </row>
    <row r="325" spans="1:6" ht="204.75" x14ac:dyDescent="0.25">
      <c r="C325" s="33" t="s">
        <v>389</v>
      </c>
    </row>
    <row r="326" spans="1:6" ht="31.5" x14ac:dyDescent="0.25">
      <c r="A326" s="32">
        <v>1</v>
      </c>
      <c r="B326" s="32" t="s">
        <v>32</v>
      </c>
      <c r="C326" s="33" t="s">
        <v>390</v>
      </c>
      <c r="D326" s="32">
        <v>201</v>
      </c>
      <c r="E326" s="32" t="s">
        <v>32</v>
      </c>
      <c r="F326" s="32">
        <f>D326*A326</f>
        <v>201</v>
      </c>
    </row>
    <row r="327" spans="1:6" x14ac:dyDescent="0.25">
      <c r="C327" s="33" t="s">
        <v>391</v>
      </c>
      <c r="F327" s="32">
        <f>F323</f>
        <v>90.787333333333351</v>
      </c>
    </row>
    <row r="328" spans="1:6" x14ac:dyDescent="0.25">
      <c r="C328" s="33" t="s">
        <v>181</v>
      </c>
      <c r="F328" s="46">
        <f>SUM(F326:F327)</f>
        <v>291.78733333333332</v>
      </c>
    </row>
    <row r="330" spans="1:6" x14ac:dyDescent="0.25">
      <c r="C330" s="33" t="s">
        <v>397</v>
      </c>
    </row>
    <row r="331" spans="1:6" x14ac:dyDescent="0.25">
      <c r="C331" s="33" t="s">
        <v>53</v>
      </c>
    </row>
    <row r="332" spans="1:6" x14ac:dyDescent="0.25">
      <c r="C332" s="33" t="s">
        <v>398</v>
      </c>
    </row>
    <row r="333" spans="1:6" ht="31.5" x14ac:dyDescent="0.25">
      <c r="C333" s="33" t="s">
        <v>399</v>
      </c>
    </row>
    <row r="334" spans="1:6" x14ac:dyDescent="0.25">
      <c r="C334" s="33" t="s">
        <v>374</v>
      </c>
    </row>
    <row r="335" spans="1:6" x14ac:dyDescent="0.25">
      <c r="C335" s="33" t="s">
        <v>53</v>
      </c>
    </row>
    <row r="336" spans="1:6" x14ac:dyDescent="0.25">
      <c r="B336" s="32" t="s">
        <v>3</v>
      </c>
      <c r="C336" s="33" t="s">
        <v>392</v>
      </c>
    </row>
    <row r="337" spans="1:6" x14ac:dyDescent="0.25">
      <c r="C337" s="33" t="s">
        <v>53</v>
      </c>
    </row>
    <row r="338" spans="1:6" x14ac:dyDescent="0.25">
      <c r="A338" s="32">
        <v>18.899999999999999</v>
      </c>
      <c r="B338" s="32" t="s">
        <v>63</v>
      </c>
      <c r="C338" s="33" t="s">
        <v>376</v>
      </c>
      <c r="D338" s="32">
        <v>235.3</v>
      </c>
      <c r="E338" s="32" t="s">
        <v>63</v>
      </c>
      <c r="F338" s="32">
        <v>4447.17</v>
      </c>
    </row>
    <row r="339" spans="1:6" x14ac:dyDescent="0.25">
      <c r="A339" s="32">
        <v>18.3</v>
      </c>
      <c r="B339" s="32" t="s">
        <v>63</v>
      </c>
      <c r="C339" s="33" t="s">
        <v>377</v>
      </c>
      <c r="D339" s="32">
        <v>40.9</v>
      </c>
      <c r="E339" s="32" t="s">
        <v>63</v>
      </c>
      <c r="F339" s="32">
        <v>748.47</v>
      </c>
    </row>
    <row r="340" spans="1:6" ht="31.5" x14ac:dyDescent="0.25">
      <c r="A340" s="32">
        <v>30</v>
      </c>
      <c r="B340" s="32" t="s">
        <v>378</v>
      </c>
      <c r="C340" s="33" t="s">
        <v>393</v>
      </c>
      <c r="D340" s="32">
        <v>604.5</v>
      </c>
      <c r="E340" s="32" t="s">
        <v>378</v>
      </c>
      <c r="F340" s="32">
        <v>18135</v>
      </c>
    </row>
    <row r="342" spans="1:6" ht="31.5" x14ac:dyDescent="0.25">
      <c r="A342" s="32">
        <v>30</v>
      </c>
      <c r="C342" s="33" t="s">
        <v>379</v>
      </c>
      <c r="D342" s="32">
        <v>27</v>
      </c>
      <c r="E342" s="32" t="s">
        <v>378</v>
      </c>
      <c r="F342" s="32">
        <v>810</v>
      </c>
    </row>
    <row r="343" spans="1:6" x14ac:dyDescent="0.25">
      <c r="C343" s="33" t="s">
        <v>394</v>
      </c>
    </row>
    <row r="344" spans="1:6" x14ac:dyDescent="0.25">
      <c r="C344" s="33" t="s">
        <v>381</v>
      </c>
    </row>
    <row r="345" spans="1:6" x14ac:dyDescent="0.25">
      <c r="C345" s="33" t="s">
        <v>382</v>
      </c>
    </row>
    <row r="346" spans="1:6" ht="31.5" x14ac:dyDescent="0.25">
      <c r="C346" s="33" t="s">
        <v>395</v>
      </c>
    </row>
    <row r="348" spans="1:6" x14ac:dyDescent="0.25">
      <c r="A348" s="32">
        <v>5</v>
      </c>
      <c r="B348" s="32" t="s">
        <v>66</v>
      </c>
      <c r="C348" s="33" t="s">
        <v>396</v>
      </c>
      <c r="D348" s="32">
        <v>47.35</v>
      </c>
      <c r="E348" s="32" t="s">
        <v>201</v>
      </c>
      <c r="F348" s="32">
        <v>236.75</v>
      </c>
    </row>
    <row r="349" spans="1:6" x14ac:dyDescent="0.25">
      <c r="A349" s="32">
        <v>1</v>
      </c>
      <c r="C349" s="33" t="s">
        <v>384</v>
      </c>
      <c r="D349" s="32">
        <v>12.1</v>
      </c>
      <c r="E349" s="32" t="s">
        <v>66</v>
      </c>
      <c r="F349" s="32">
        <v>12.1</v>
      </c>
    </row>
    <row r="350" spans="1:6" x14ac:dyDescent="0.25">
      <c r="C350" s="33" t="s">
        <v>67</v>
      </c>
      <c r="E350" s="32" t="s">
        <v>66</v>
      </c>
      <c r="F350" s="32">
        <v>24.3</v>
      </c>
    </row>
    <row r="352" spans="1:6" x14ac:dyDescent="0.25">
      <c r="C352" s="33" t="s">
        <v>385</v>
      </c>
      <c r="F352" s="32">
        <v>24413.79</v>
      </c>
    </row>
    <row r="353" spans="3:6" x14ac:dyDescent="0.25">
      <c r="F353" s="32" t="s">
        <v>53</v>
      </c>
    </row>
    <row r="354" spans="3:6" x14ac:dyDescent="0.25">
      <c r="C354" s="33" t="s">
        <v>386</v>
      </c>
      <c r="F354" s="32">
        <v>813.79</v>
      </c>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6"/>
  <sheetViews>
    <sheetView view="pageBreakPreview" zoomScale="60" zoomScaleNormal="100" workbookViewId="0">
      <selection activeCell="H16" sqref="H16"/>
    </sheetView>
  </sheetViews>
  <sheetFormatPr defaultRowHeight="15" x14ac:dyDescent="0.25"/>
  <cols>
    <col min="1" max="1" width="9.28515625" style="44" bestFit="1" customWidth="1"/>
    <col min="2" max="2" width="47.85546875" style="44" customWidth="1"/>
    <col min="3" max="3" width="9.140625" style="44"/>
    <col min="4" max="4" width="19.85546875" style="44" bestFit="1" customWidth="1"/>
    <col min="5" max="5" width="9.42578125" style="44" bestFit="1" customWidth="1"/>
    <col min="6" max="6" width="10.42578125" style="44" bestFit="1" customWidth="1"/>
    <col min="7" max="7" width="9.42578125" style="44" bestFit="1" customWidth="1"/>
    <col min="8" max="8" width="10.42578125" style="44" bestFit="1" customWidth="1"/>
    <col min="9" max="9" width="27.28515625" style="44" customWidth="1"/>
    <col min="10" max="10" width="9.42578125" style="44" bestFit="1" customWidth="1"/>
    <col min="11" max="16384" width="9.140625" style="44"/>
  </cols>
  <sheetData>
    <row r="1" spans="1:10" x14ac:dyDescent="0.25">
      <c r="B1" s="44" t="s">
        <v>241</v>
      </c>
      <c r="D1" s="44" t="s">
        <v>50</v>
      </c>
    </row>
    <row r="2" spans="1:10" x14ac:dyDescent="0.25">
      <c r="B2" s="44" t="s">
        <v>242</v>
      </c>
    </row>
    <row r="3" spans="1:10" x14ac:dyDescent="0.25">
      <c r="A3" s="44" t="s">
        <v>49</v>
      </c>
      <c r="B3" s="44" t="s">
        <v>243</v>
      </c>
      <c r="D3" s="44" t="s">
        <v>52</v>
      </c>
    </row>
    <row r="4" spans="1:10" x14ac:dyDescent="0.25">
      <c r="B4" s="44" t="s">
        <v>50</v>
      </c>
      <c r="D4" s="44" t="s">
        <v>50</v>
      </c>
      <c r="E4" s="44" t="s">
        <v>244</v>
      </c>
      <c r="H4" s="44" t="s">
        <v>50</v>
      </c>
    </row>
    <row r="5" spans="1:10" x14ac:dyDescent="0.25">
      <c r="B5" s="44" t="s">
        <v>53</v>
      </c>
      <c r="C5" s="44" t="s">
        <v>53</v>
      </c>
      <c r="D5" s="44" t="s">
        <v>53</v>
      </c>
      <c r="E5" s="44" t="s">
        <v>53</v>
      </c>
      <c r="F5" s="44" t="s">
        <v>53</v>
      </c>
      <c r="G5" s="44" t="s">
        <v>53</v>
      </c>
      <c r="H5" s="44" t="s">
        <v>53</v>
      </c>
      <c r="I5" s="44" t="s">
        <v>53</v>
      </c>
      <c r="J5" s="44" t="s">
        <v>53</v>
      </c>
    </row>
    <row r="6" spans="1:10" x14ac:dyDescent="0.25">
      <c r="A6" s="44" t="s">
        <v>245</v>
      </c>
      <c r="B6" s="44" t="s">
        <v>246</v>
      </c>
      <c r="C6" s="44" t="s">
        <v>247</v>
      </c>
      <c r="D6" s="44" t="s">
        <v>248</v>
      </c>
      <c r="E6" s="44" t="s">
        <v>181</v>
      </c>
      <c r="F6" s="44" t="s">
        <v>249</v>
      </c>
      <c r="G6" s="44" t="s">
        <v>250</v>
      </c>
      <c r="H6" s="44" t="s">
        <v>251</v>
      </c>
      <c r="I6" s="44" t="s">
        <v>252</v>
      </c>
    </row>
    <row r="7" spans="1:10" x14ac:dyDescent="0.25">
      <c r="E7" s="44" t="s">
        <v>253</v>
      </c>
      <c r="F7" s="44" t="s">
        <v>251</v>
      </c>
      <c r="G7" s="44" t="s">
        <v>254</v>
      </c>
      <c r="H7" s="44" t="s">
        <v>255</v>
      </c>
    </row>
    <row r="8" spans="1:10" x14ac:dyDescent="0.25">
      <c r="A8" s="44" t="s">
        <v>53</v>
      </c>
      <c r="B8" s="44" t="s">
        <v>53</v>
      </c>
      <c r="C8" s="44" t="s">
        <v>53</v>
      </c>
      <c r="D8" s="44" t="s">
        <v>53</v>
      </c>
      <c r="E8" s="44" t="s">
        <v>53</v>
      </c>
      <c r="F8" s="44" t="s">
        <v>53</v>
      </c>
      <c r="G8" s="44" t="s">
        <v>53</v>
      </c>
      <c r="H8" s="44" t="s">
        <v>53</v>
      </c>
      <c r="I8" s="44" t="s">
        <v>53</v>
      </c>
      <c r="J8" s="44" t="s">
        <v>53</v>
      </c>
    </row>
    <row r="9" spans="1:10" x14ac:dyDescent="0.25">
      <c r="A9" s="44" t="s">
        <v>256</v>
      </c>
      <c r="B9" s="44" t="s">
        <v>257</v>
      </c>
      <c r="C9" s="44" t="s">
        <v>258</v>
      </c>
      <c r="D9" s="44" t="s">
        <v>259</v>
      </c>
      <c r="E9" s="44">
        <v>12</v>
      </c>
      <c r="F9" s="44">
        <v>449.4</v>
      </c>
      <c r="G9" s="44">
        <v>136.41999999999999</v>
      </c>
      <c r="H9" s="44">
        <v>585.82000000000005</v>
      </c>
      <c r="I9" s="44" t="s">
        <v>260</v>
      </c>
      <c r="J9" s="44">
        <v>1048.95</v>
      </c>
    </row>
    <row r="10" spans="1:10" x14ac:dyDescent="0.25">
      <c r="A10" s="44" t="s">
        <v>261</v>
      </c>
      <c r="B10" s="44" t="s">
        <v>262</v>
      </c>
      <c r="C10" s="44" t="s">
        <v>258</v>
      </c>
      <c r="D10" s="44" t="s">
        <v>259</v>
      </c>
      <c r="E10" s="44">
        <v>12</v>
      </c>
      <c r="F10" s="44">
        <v>648.4</v>
      </c>
      <c r="G10" s="44">
        <v>136.41999999999999</v>
      </c>
      <c r="H10" s="44">
        <v>784.82</v>
      </c>
      <c r="I10" s="44" t="s">
        <v>263</v>
      </c>
      <c r="J10" s="44">
        <v>978.6</v>
      </c>
    </row>
    <row r="11" spans="1:10" x14ac:dyDescent="0.25">
      <c r="A11" s="44" t="s">
        <v>264</v>
      </c>
      <c r="B11" s="44" t="s">
        <v>265</v>
      </c>
      <c r="C11" s="44" t="s">
        <v>258</v>
      </c>
      <c r="D11" s="44" t="s">
        <v>259</v>
      </c>
      <c r="E11" s="44">
        <v>12</v>
      </c>
      <c r="F11" s="44">
        <v>773.67</v>
      </c>
      <c r="G11" s="44">
        <v>136.41999999999999</v>
      </c>
      <c r="H11" s="44">
        <v>910.09</v>
      </c>
      <c r="I11" s="44" t="s">
        <v>266</v>
      </c>
      <c r="J11" s="44">
        <v>683.55</v>
      </c>
    </row>
    <row r="12" spans="1:10" x14ac:dyDescent="0.25">
      <c r="A12" s="44" t="s">
        <v>267</v>
      </c>
      <c r="B12" s="44" t="s">
        <v>268</v>
      </c>
      <c r="C12" s="44" t="s">
        <v>258</v>
      </c>
      <c r="D12" s="44" t="s">
        <v>259</v>
      </c>
      <c r="E12" s="44">
        <v>12</v>
      </c>
      <c r="F12" s="44">
        <v>1016</v>
      </c>
      <c r="G12" s="44">
        <v>136.41999999999999</v>
      </c>
      <c r="H12" s="44">
        <v>1152.42</v>
      </c>
      <c r="I12" s="44" t="s">
        <v>269</v>
      </c>
      <c r="J12" s="44">
        <v>560.70000000000005</v>
      </c>
    </row>
    <row r="13" spans="1:10" x14ac:dyDescent="0.25">
      <c r="A13" s="44" t="s">
        <v>270</v>
      </c>
      <c r="B13" s="44" t="s">
        <v>271</v>
      </c>
      <c r="C13" s="44" t="s">
        <v>258</v>
      </c>
      <c r="D13" s="44" t="s">
        <v>259</v>
      </c>
      <c r="E13" s="44">
        <v>12</v>
      </c>
      <c r="F13" s="44">
        <v>1382</v>
      </c>
      <c r="G13" s="44">
        <v>136.41999999999999</v>
      </c>
      <c r="H13" s="44">
        <v>1518.42</v>
      </c>
      <c r="I13" s="44" t="s">
        <v>272</v>
      </c>
      <c r="J13" s="44">
        <v>836.85</v>
      </c>
    </row>
    <row r="14" spans="1:10" x14ac:dyDescent="0.25">
      <c r="A14" s="44" t="s">
        <v>273</v>
      </c>
      <c r="B14" s="44" t="s">
        <v>274</v>
      </c>
      <c r="C14" s="44" t="s">
        <v>258</v>
      </c>
      <c r="D14" s="44" t="s">
        <v>259</v>
      </c>
      <c r="E14" s="44">
        <v>12</v>
      </c>
      <c r="F14" s="44">
        <v>1489</v>
      </c>
      <c r="G14" s="44">
        <v>136.41999999999999</v>
      </c>
      <c r="H14" s="44">
        <v>1625.42</v>
      </c>
      <c r="I14" s="44" t="s">
        <v>275</v>
      </c>
      <c r="J14" s="44">
        <v>810.6</v>
      </c>
    </row>
    <row r="15" spans="1:10" x14ac:dyDescent="0.25">
      <c r="A15" s="44" t="s">
        <v>276</v>
      </c>
      <c r="B15" s="44" t="s">
        <v>277</v>
      </c>
      <c r="C15" s="44" t="s">
        <v>258</v>
      </c>
      <c r="D15" s="44" t="s">
        <v>259</v>
      </c>
      <c r="E15" s="44">
        <v>12</v>
      </c>
      <c r="F15" s="44">
        <v>1069.8</v>
      </c>
      <c r="G15" s="44">
        <v>136.41999999999999</v>
      </c>
      <c r="H15" s="44">
        <v>1206.22</v>
      </c>
      <c r="I15" s="44" t="s">
        <v>278</v>
      </c>
      <c r="J15" s="44">
        <v>909.3</v>
      </c>
    </row>
    <row r="16" spans="1:10" x14ac:dyDescent="0.25">
      <c r="A16" s="44" t="s">
        <v>279</v>
      </c>
      <c r="B16" s="44" t="s">
        <v>280</v>
      </c>
      <c r="C16" s="44" t="s">
        <v>258</v>
      </c>
      <c r="D16" s="44" t="s">
        <v>281</v>
      </c>
      <c r="E16" s="44">
        <v>17</v>
      </c>
      <c r="F16" s="44">
        <v>1338</v>
      </c>
      <c r="G16" s="44">
        <v>186.22</v>
      </c>
      <c r="H16" s="44">
        <v>1524.22</v>
      </c>
      <c r="I16" s="44" t="s">
        <v>282</v>
      </c>
      <c r="J16" s="44">
        <v>880.95</v>
      </c>
    </row>
    <row r="17" spans="1:10" x14ac:dyDescent="0.25">
      <c r="A17" s="44" t="s">
        <v>283</v>
      </c>
      <c r="B17" s="44" t="s">
        <v>284</v>
      </c>
      <c r="C17" s="44" t="s">
        <v>258</v>
      </c>
      <c r="D17" s="44" t="s">
        <v>281</v>
      </c>
      <c r="E17" s="44">
        <v>17</v>
      </c>
      <c r="F17" s="44">
        <v>1338</v>
      </c>
      <c r="G17" s="44">
        <v>186.22</v>
      </c>
      <c r="H17" s="44">
        <v>1524.22</v>
      </c>
      <c r="I17" s="44" t="s">
        <v>285</v>
      </c>
      <c r="J17" s="44">
        <v>925.05</v>
      </c>
    </row>
    <row r="18" spans="1:10" x14ac:dyDescent="0.25">
      <c r="A18" s="44" t="s">
        <v>286</v>
      </c>
      <c r="B18" s="44" t="s">
        <v>287</v>
      </c>
      <c r="C18" s="44" t="s">
        <v>288</v>
      </c>
      <c r="D18" s="44" t="s">
        <v>289</v>
      </c>
      <c r="E18" s="44">
        <v>16</v>
      </c>
      <c r="F18" s="44">
        <v>5709</v>
      </c>
      <c r="G18" s="44">
        <v>148.66</v>
      </c>
      <c r="H18" s="44">
        <v>5857.66</v>
      </c>
      <c r="I18" s="44" t="s">
        <v>290</v>
      </c>
      <c r="J18" s="44">
        <v>898.8</v>
      </c>
    </row>
    <row r="19" spans="1:10" x14ac:dyDescent="0.25">
      <c r="A19" s="44" t="s">
        <v>291</v>
      </c>
      <c r="B19" s="44" t="s">
        <v>292</v>
      </c>
      <c r="C19" s="44" t="s">
        <v>63</v>
      </c>
      <c r="D19" s="44" t="s">
        <v>289</v>
      </c>
      <c r="E19" s="44">
        <v>16</v>
      </c>
      <c r="F19" s="44">
        <v>705</v>
      </c>
      <c r="G19" s="44">
        <v>120.94</v>
      </c>
      <c r="H19" s="44">
        <v>825.94</v>
      </c>
      <c r="I19" s="44" t="s">
        <v>293</v>
      </c>
      <c r="J19" s="44">
        <v>1024.8</v>
      </c>
    </row>
    <row r="20" spans="1:10" x14ac:dyDescent="0.25">
      <c r="A20" s="44" t="s">
        <v>294</v>
      </c>
      <c r="B20" s="44" t="s">
        <v>295</v>
      </c>
      <c r="C20" s="44" t="s">
        <v>63</v>
      </c>
      <c r="D20" s="44" t="s">
        <v>289</v>
      </c>
      <c r="E20" s="44">
        <v>16</v>
      </c>
      <c r="F20" s="44">
        <v>786</v>
      </c>
      <c r="G20" s="44">
        <v>120.94</v>
      </c>
      <c r="H20" s="44">
        <v>906.94</v>
      </c>
      <c r="I20" s="44" t="s">
        <v>296</v>
      </c>
      <c r="J20" s="44">
        <v>978.6</v>
      </c>
    </row>
    <row r="21" spans="1:10" x14ac:dyDescent="0.25">
      <c r="A21" s="44" t="s">
        <v>297</v>
      </c>
      <c r="B21" s="44" t="s">
        <v>298</v>
      </c>
      <c r="C21" s="44" t="s">
        <v>288</v>
      </c>
      <c r="D21" s="44" t="s">
        <v>299</v>
      </c>
      <c r="E21" s="44">
        <v>32</v>
      </c>
      <c r="F21" s="44">
        <v>16106</v>
      </c>
      <c r="G21" s="44">
        <v>82.3</v>
      </c>
      <c r="H21" s="44">
        <v>16188.3</v>
      </c>
      <c r="I21" s="44" t="s">
        <v>300</v>
      </c>
      <c r="J21" s="44">
        <v>804.3</v>
      </c>
    </row>
    <row r="22" spans="1:10" x14ac:dyDescent="0.25">
      <c r="A22" s="44" t="s">
        <v>301</v>
      </c>
      <c r="B22" s="44" t="s">
        <v>302</v>
      </c>
      <c r="C22" s="44" t="s">
        <v>258</v>
      </c>
      <c r="D22" s="44" t="s">
        <v>299</v>
      </c>
      <c r="F22" s="44">
        <v>1348</v>
      </c>
      <c r="H22" s="44">
        <v>1348</v>
      </c>
      <c r="I22" s="44" t="s">
        <v>303</v>
      </c>
      <c r="J22" s="44">
        <v>774.9</v>
      </c>
    </row>
    <row r="23" spans="1:10" x14ac:dyDescent="0.25">
      <c r="A23" s="44" t="s">
        <v>304</v>
      </c>
      <c r="B23" s="44" t="s">
        <v>305</v>
      </c>
      <c r="C23" s="44" t="s">
        <v>258</v>
      </c>
      <c r="D23" s="44" t="s">
        <v>306</v>
      </c>
      <c r="E23" s="44">
        <v>27</v>
      </c>
      <c r="F23" s="44">
        <v>993</v>
      </c>
      <c r="G23" s="44">
        <v>189.6</v>
      </c>
      <c r="H23" s="44">
        <v>1182.5999999999999</v>
      </c>
      <c r="I23" s="44" t="s">
        <v>307</v>
      </c>
      <c r="J23" s="44">
        <v>807.45</v>
      </c>
    </row>
    <row r="24" spans="1:10" x14ac:dyDescent="0.25">
      <c r="A24" s="44" t="s">
        <v>308</v>
      </c>
      <c r="B24" s="44" t="s">
        <v>309</v>
      </c>
      <c r="C24" s="44" t="s">
        <v>258</v>
      </c>
      <c r="D24" s="44" t="s">
        <v>310</v>
      </c>
      <c r="E24" s="44">
        <v>0</v>
      </c>
      <c r="F24" s="44">
        <v>34300</v>
      </c>
      <c r="G24" s="44">
        <v>0</v>
      </c>
      <c r="H24" s="44">
        <v>34300</v>
      </c>
      <c r="I24" s="44" t="s">
        <v>311</v>
      </c>
      <c r="J24" s="44">
        <v>121.8</v>
      </c>
    </row>
    <row r="25" spans="1:10" x14ac:dyDescent="0.25">
      <c r="A25" s="44" t="s">
        <v>312</v>
      </c>
      <c r="B25" s="44" t="s">
        <v>313</v>
      </c>
      <c r="C25" s="44" t="s">
        <v>258</v>
      </c>
      <c r="D25" s="44" t="s">
        <v>310</v>
      </c>
      <c r="E25" s="44">
        <v>0</v>
      </c>
      <c r="F25" s="44">
        <v>39400</v>
      </c>
      <c r="G25" s="44">
        <v>0</v>
      </c>
      <c r="H25" s="44">
        <v>39400</v>
      </c>
      <c r="I25" s="44" t="s">
        <v>314</v>
      </c>
      <c r="J25" s="44">
        <v>98.91</v>
      </c>
    </row>
    <row r="26" spans="1:10" x14ac:dyDescent="0.25">
      <c r="A26" s="44" t="s">
        <v>315</v>
      </c>
      <c r="B26" s="44" t="s">
        <v>316</v>
      </c>
      <c r="C26" s="44" t="s">
        <v>258</v>
      </c>
      <c r="D26" s="44" t="s">
        <v>310</v>
      </c>
      <c r="E26" s="44">
        <v>0</v>
      </c>
      <c r="F26" s="44">
        <v>111600</v>
      </c>
      <c r="G26" s="44">
        <v>0</v>
      </c>
      <c r="H26" s="44">
        <v>111600</v>
      </c>
      <c r="I26" s="44" t="s">
        <v>317</v>
      </c>
      <c r="J26" s="44">
        <v>73.290000000000006</v>
      </c>
    </row>
    <row r="27" spans="1:10" x14ac:dyDescent="0.25">
      <c r="A27" s="44" t="s">
        <v>318</v>
      </c>
      <c r="B27" s="44" t="s">
        <v>319</v>
      </c>
      <c r="C27" s="44" t="s">
        <v>258</v>
      </c>
      <c r="D27" s="44" t="s">
        <v>310</v>
      </c>
      <c r="E27" s="44">
        <v>0</v>
      </c>
      <c r="F27" s="44">
        <v>99400</v>
      </c>
      <c r="G27" s="44">
        <v>0</v>
      </c>
      <c r="H27" s="44">
        <v>99400</v>
      </c>
      <c r="I27" s="44" t="s">
        <v>320</v>
      </c>
      <c r="J27" s="44">
        <v>35.909999999999997</v>
      </c>
    </row>
    <row r="28" spans="1:10" x14ac:dyDescent="0.25">
      <c r="A28" s="44" t="s">
        <v>321</v>
      </c>
      <c r="B28" s="44" t="s">
        <v>322</v>
      </c>
      <c r="C28" s="44" t="s">
        <v>258</v>
      </c>
      <c r="D28" s="44" t="s">
        <v>310</v>
      </c>
      <c r="E28" s="44">
        <v>0</v>
      </c>
      <c r="F28" s="44">
        <v>95000</v>
      </c>
      <c r="G28" s="44">
        <v>0</v>
      </c>
      <c r="H28" s="44">
        <v>95000</v>
      </c>
      <c r="I28" s="44" t="s">
        <v>323</v>
      </c>
      <c r="J28" s="44">
        <v>40.9</v>
      </c>
    </row>
    <row r="29" spans="1:10" x14ac:dyDescent="0.25">
      <c r="A29" s="44" t="s">
        <v>324</v>
      </c>
      <c r="B29" s="44" t="s">
        <v>325</v>
      </c>
      <c r="C29" s="44" t="s">
        <v>288</v>
      </c>
      <c r="D29" s="44" t="s">
        <v>289</v>
      </c>
      <c r="E29" s="44">
        <v>16</v>
      </c>
      <c r="F29" s="44">
        <v>4299</v>
      </c>
      <c r="G29" s="44">
        <v>148.66</v>
      </c>
      <c r="H29" s="44">
        <v>4447.66</v>
      </c>
      <c r="I29" s="44" t="s">
        <v>326</v>
      </c>
      <c r="J29" s="44">
        <v>117.65</v>
      </c>
    </row>
    <row r="30" spans="1:10" x14ac:dyDescent="0.25">
      <c r="A30" s="44" t="s">
        <v>327</v>
      </c>
      <c r="B30" s="44" t="s">
        <v>328</v>
      </c>
      <c r="C30" s="44" t="s">
        <v>288</v>
      </c>
      <c r="D30" s="44" t="s">
        <v>310</v>
      </c>
      <c r="F30" s="44">
        <v>11907</v>
      </c>
      <c r="H30" s="44">
        <v>11907</v>
      </c>
      <c r="I30" s="44" t="s">
        <v>329</v>
      </c>
      <c r="J30" s="44">
        <v>1613.85</v>
      </c>
    </row>
    <row r="31" spans="1:10" x14ac:dyDescent="0.25">
      <c r="A31" s="44" t="s">
        <v>330</v>
      </c>
      <c r="B31" s="44" t="s">
        <v>331</v>
      </c>
      <c r="C31" s="44" t="s">
        <v>61</v>
      </c>
      <c r="D31" s="44" t="s">
        <v>310</v>
      </c>
      <c r="E31" s="44">
        <v>0</v>
      </c>
      <c r="F31" s="44">
        <v>6040</v>
      </c>
      <c r="G31" s="44">
        <v>0</v>
      </c>
      <c r="H31" s="44">
        <v>6040</v>
      </c>
      <c r="I31" s="44" t="s">
        <v>332</v>
      </c>
      <c r="J31" s="44">
        <v>1345.05</v>
      </c>
    </row>
    <row r="32" spans="1:10" x14ac:dyDescent="0.25">
      <c r="A32" s="44" t="s">
        <v>333</v>
      </c>
      <c r="B32" s="44" t="s">
        <v>334</v>
      </c>
      <c r="C32" s="44" t="s">
        <v>61</v>
      </c>
      <c r="D32" s="44" t="s">
        <v>299</v>
      </c>
      <c r="E32" s="44">
        <v>0</v>
      </c>
      <c r="F32" s="44">
        <v>58000</v>
      </c>
      <c r="G32" s="44">
        <v>0</v>
      </c>
      <c r="H32" s="44">
        <v>58000</v>
      </c>
      <c r="I32" s="44" t="s">
        <v>335</v>
      </c>
      <c r="J32" s="44">
        <v>1507.8</v>
      </c>
    </row>
    <row r="33" spans="1:10" x14ac:dyDescent="0.25">
      <c r="A33" s="44" t="s">
        <v>336</v>
      </c>
      <c r="B33" s="44" t="s">
        <v>337</v>
      </c>
      <c r="C33" s="44" t="s">
        <v>61</v>
      </c>
      <c r="D33" s="44" t="s">
        <v>299</v>
      </c>
      <c r="E33" s="44">
        <v>0</v>
      </c>
      <c r="F33" s="44">
        <v>58000</v>
      </c>
      <c r="G33" s="44">
        <v>0</v>
      </c>
      <c r="H33" s="44">
        <v>58000</v>
      </c>
      <c r="I33" s="44" t="s">
        <v>338</v>
      </c>
      <c r="J33" s="44">
        <v>14374.5</v>
      </c>
    </row>
    <row r="34" spans="1:10" x14ac:dyDescent="0.25">
      <c r="A34" s="44" t="s">
        <v>339</v>
      </c>
      <c r="B34" s="44" t="s">
        <v>340</v>
      </c>
      <c r="C34" s="44" t="s">
        <v>288</v>
      </c>
      <c r="D34" s="44" t="s">
        <v>289</v>
      </c>
      <c r="E34" s="44">
        <v>16</v>
      </c>
      <c r="F34" s="44">
        <v>4299</v>
      </c>
      <c r="G34" s="44">
        <v>148.66</v>
      </c>
      <c r="H34" s="44">
        <v>4447.66</v>
      </c>
      <c r="I34" s="44" t="s">
        <v>341</v>
      </c>
      <c r="J34" s="44">
        <v>1256.8499999999999</v>
      </c>
    </row>
    <row r="35" spans="1:10" x14ac:dyDescent="0.25">
      <c r="A35" s="44" t="s">
        <v>342</v>
      </c>
      <c r="B35" s="44" t="s">
        <v>343</v>
      </c>
      <c r="C35" s="44" t="s">
        <v>258</v>
      </c>
      <c r="D35" s="44" t="s">
        <v>259</v>
      </c>
      <c r="E35" s="44">
        <v>12</v>
      </c>
      <c r="F35" s="44">
        <v>961</v>
      </c>
      <c r="G35" s="44">
        <v>136.41999999999999</v>
      </c>
      <c r="H35" s="44">
        <v>1097.42</v>
      </c>
      <c r="I35" s="44" t="s">
        <v>344</v>
      </c>
      <c r="J35" s="44">
        <v>1125.5999999999999</v>
      </c>
    </row>
    <row r="36" spans="1:10" x14ac:dyDescent="0.25">
      <c r="A36" s="44" t="s">
        <v>198</v>
      </c>
      <c r="B36" s="44" t="s">
        <v>345</v>
      </c>
      <c r="C36" s="44" t="s">
        <v>258</v>
      </c>
      <c r="D36" s="44" t="s">
        <v>259</v>
      </c>
      <c r="E36" s="44">
        <v>12</v>
      </c>
      <c r="F36" s="44">
        <v>1082.5</v>
      </c>
      <c r="G36" s="44">
        <v>136.41999999999999</v>
      </c>
      <c r="H36" s="44">
        <v>1218.92</v>
      </c>
      <c r="I36" s="44" t="s">
        <v>346</v>
      </c>
      <c r="J36" s="44">
        <v>175.25</v>
      </c>
    </row>
    <row r="37" spans="1:10" x14ac:dyDescent="0.25">
      <c r="A37" s="44" t="s">
        <v>347</v>
      </c>
      <c r="B37" s="44" t="s">
        <v>348</v>
      </c>
      <c r="C37" s="44" t="s">
        <v>258</v>
      </c>
      <c r="D37" s="44" t="s">
        <v>259</v>
      </c>
      <c r="E37" s="44">
        <v>12</v>
      </c>
      <c r="F37" s="44">
        <v>915.45</v>
      </c>
      <c r="G37" s="44">
        <v>136.41999999999999</v>
      </c>
      <c r="H37" s="44">
        <v>1051.8699999999999</v>
      </c>
      <c r="I37" s="44" t="s">
        <v>349</v>
      </c>
      <c r="J37" s="44">
        <v>880.95</v>
      </c>
    </row>
    <row r="38" spans="1:10" x14ac:dyDescent="0.25">
      <c r="A38" s="44" t="s">
        <v>350</v>
      </c>
      <c r="B38" s="44" t="s">
        <v>351</v>
      </c>
      <c r="C38" s="44" t="s">
        <v>258</v>
      </c>
      <c r="D38" s="44" t="s">
        <v>299</v>
      </c>
      <c r="E38" s="44">
        <v>5</v>
      </c>
      <c r="F38" s="44">
        <v>222.7</v>
      </c>
      <c r="G38" s="44">
        <v>58.25</v>
      </c>
      <c r="H38" s="44">
        <v>280.95</v>
      </c>
      <c r="I38" s="44" t="s">
        <v>352</v>
      </c>
      <c r="J38" s="44">
        <v>909.3</v>
      </c>
    </row>
    <row r="39" spans="1:10" x14ac:dyDescent="0.25">
      <c r="A39" s="44">
        <v>31</v>
      </c>
      <c r="B39" s="44" t="s">
        <v>353</v>
      </c>
      <c r="C39" s="44" t="s">
        <v>258</v>
      </c>
      <c r="E39" s="44">
        <v>0</v>
      </c>
      <c r="F39" s="44">
        <v>166.5</v>
      </c>
      <c r="G39" s="44">
        <v>0</v>
      </c>
      <c r="H39" s="44">
        <v>166.5</v>
      </c>
      <c r="I39" s="44" t="s">
        <v>354</v>
      </c>
      <c r="J39" s="44">
        <v>78.59</v>
      </c>
    </row>
    <row r="40" spans="1:10" x14ac:dyDescent="0.25">
      <c r="D40" s="44" t="s">
        <v>53</v>
      </c>
      <c r="J40" s="44">
        <v>0</v>
      </c>
    </row>
    <row r="41" spans="1:10" x14ac:dyDescent="0.25">
      <c r="B41" s="44" t="s">
        <v>355</v>
      </c>
      <c r="C41" s="44" t="s">
        <v>288</v>
      </c>
      <c r="D41" s="44" t="s">
        <v>289</v>
      </c>
      <c r="E41" s="44">
        <v>16</v>
      </c>
      <c r="F41" s="44">
        <v>6595</v>
      </c>
      <c r="G41" s="44">
        <v>247.82</v>
      </c>
      <c r="H41" s="44">
        <v>6842.82</v>
      </c>
      <c r="I41" s="44" t="s">
        <v>356</v>
      </c>
      <c r="J41" s="44">
        <v>82.85</v>
      </c>
    </row>
    <row r="42" spans="1:10" x14ac:dyDescent="0.25">
      <c r="B42" s="44" t="s">
        <v>357</v>
      </c>
      <c r="C42" s="44" t="s">
        <v>288</v>
      </c>
      <c r="D42" s="44" t="s">
        <v>289</v>
      </c>
      <c r="E42" s="44">
        <v>16</v>
      </c>
      <c r="F42" s="44">
        <v>6795</v>
      </c>
      <c r="G42" s="44">
        <v>247.82</v>
      </c>
      <c r="H42" s="44">
        <v>7042.82</v>
      </c>
      <c r="I42" s="44" t="s">
        <v>358</v>
      </c>
      <c r="J42" s="44">
        <v>167.16</v>
      </c>
    </row>
    <row r="43" spans="1:10" x14ac:dyDescent="0.25">
      <c r="B43" s="44" t="s">
        <v>359</v>
      </c>
      <c r="C43" s="44" t="s">
        <v>182</v>
      </c>
      <c r="D43" s="44" t="s">
        <v>259</v>
      </c>
      <c r="E43" s="44">
        <v>17</v>
      </c>
      <c r="F43" s="44">
        <v>123.7</v>
      </c>
      <c r="G43" s="44">
        <v>127.78</v>
      </c>
      <c r="H43" s="44">
        <v>251.48</v>
      </c>
      <c r="I43" s="44" t="s">
        <v>360</v>
      </c>
      <c r="J43" s="44">
        <v>167.16</v>
      </c>
    </row>
    <row r="44" spans="1:10" x14ac:dyDescent="0.25">
      <c r="B44" s="44" t="s">
        <v>361</v>
      </c>
      <c r="C44" s="44" t="s">
        <v>182</v>
      </c>
      <c r="D44" s="44" t="s">
        <v>259</v>
      </c>
      <c r="E44" s="44">
        <v>12</v>
      </c>
      <c r="F44" s="44">
        <v>851.5</v>
      </c>
      <c r="G44" s="44">
        <v>136.41999999999999</v>
      </c>
      <c r="H44" s="44">
        <v>987.92</v>
      </c>
      <c r="I44" s="44" t="s">
        <v>362</v>
      </c>
      <c r="J44" s="44">
        <v>125.84</v>
      </c>
    </row>
    <row r="45" spans="1:10" x14ac:dyDescent="0.25">
      <c r="B45" s="44" t="s">
        <v>363</v>
      </c>
      <c r="D45" s="44" t="s">
        <v>289</v>
      </c>
      <c r="E45" s="44">
        <v>16</v>
      </c>
      <c r="F45" s="44">
        <v>6595</v>
      </c>
      <c r="G45" s="44">
        <v>247.82</v>
      </c>
      <c r="H45" s="44">
        <v>6842.82</v>
      </c>
      <c r="I45" s="44" t="s">
        <v>364</v>
      </c>
      <c r="J45" s="44">
        <v>247.91</v>
      </c>
    </row>
    <row r="46" spans="1:10" x14ac:dyDescent="0.25">
      <c r="B46" s="44" t="s">
        <v>365</v>
      </c>
      <c r="C46" s="44" t="s">
        <v>258</v>
      </c>
      <c r="E46" s="44">
        <v>17</v>
      </c>
      <c r="F46" s="44">
        <v>1338</v>
      </c>
      <c r="G46" s="44">
        <v>186.22</v>
      </c>
      <c r="H46" s="44">
        <v>1524.22</v>
      </c>
      <c r="I46" s="44" t="s">
        <v>366</v>
      </c>
      <c r="J46" s="44">
        <v>247.91</v>
      </c>
    </row>
    <row r="47" spans="1:10" x14ac:dyDescent="0.25">
      <c r="B47" s="44" t="s">
        <v>367</v>
      </c>
      <c r="C47" s="44" t="s">
        <v>258</v>
      </c>
      <c r="E47" s="44">
        <v>17</v>
      </c>
      <c r="F47" s="44">
        <v>1338</v>
      </c>
      <c r="G47" s="44">
        <v>186.22</v>
      </c>
      <c r="H47" s="44">
        <v>1524.22</v>
      </c>
      <c r="J47" s="44">
        <v>0</v>
      </c>
    </row>
    <row r="48" spans="1:10" x14ac:dyDescent="0.25">
      <c r="B48" s="44" t="s">
        <v>53</v>
      </c>
      <c r="C48" s="44" t="s">
        <v>53</v>
      </c>
      <c r="D48" s="44" t="s">
        <v>53</v>
      </c>
      <c r="E48" s="44" t="s">
        <v>53</v>
      </c>
      <c r="F48" s="44" t="s">
        <v>53</v>
      </c>
      <c r="G48" s="44" t="s">
        <v>53</v>
      </c>
      <c r="H48" s="44" t="s">
        <v>53</v>
      </c>
      <c r="I48" s="44" t="s">
        <v>53</v>
      </c>
      <c r="J48" s="44">
        <v>0</v>
      </c>
    </row>
    <row r="50" spans="2:5" x14ac:dyDescent="0.25">
      <c r="B50" s="44" t="s">
        <v>401</v>
      </c>
    </row>
    <row r="56" spans="2:5" x14ac:dyDescent="0.25">
      <c r="B56" s="45" t="s">
        <v>368</v>
      </c>
      <c r="C56" s="44" t="s">
        <v>369</v>
      </c>
      <c r="E56" s="44" t="s">
        <v>370</v>
      </c>
    </row>
  </sheetData>
  <pageMargins left="0.7" right="0.7" top="0.75" bottom="0.75" header="0.3" footer="0.3"/>
  <pageSetup paperSize="9" scale="8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Abs</vt:lpstr>
      <vt:lpstr>Det</vt:lpstr>
      <vt:lpstr>Sheet3</vt:lpstr>
      <vt:lpstr>Sheet1</vt:lpstr>
      <vt:lpstr>Abs!Print_Area</vt:lpstr>
      <vt:lpstr>Abs!Print_Titles</vt:lpstr>
      <vt:lpstr>Det!Print_Titles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2023-09-27T09:58:35Z</dcterms:modified>
</cp:coreProperties>
</file>