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8" windowWidth="14808" windowHeight="8016"/>
  </bookViews>
  <sheets>
    <sheet name="Abs" sheetId="2" r:id="rId1"/>
    <sheet name="Det" sheetId="1" r:id="rId2"/>
    <sheet name="Sheet3" sheetId="3" r:id="rId3"/>
    <sheet name="Sheet1" sheetId="4" r:id="rId4"/>
  </sheets>
  <definedNames>
    <definedName name="_xlnm.Print_Area" localSheetId="0">Abs!$A:$F</definedName>
    <definedName name="_xlnm.Print_Area" localSheetId="1">Det!$A$1:$I$111</definedName>
    <definedName name="_xlnm.Print_Titles" localSheetId="0">Abs!$5:$5</definedName>
    <definedName name="_xlnm.Print_Titles" localSheetId="1">Det!$5:$5</definedName>
  </definedNames>
  <calcPr calcId="144525"/>
</workbook>
</file>

<file path=xl/calcChain.xml><?xml version="1.0" encoding="utf-8"?>
<calcChain xmlns="http://schemas.openxmlformats.org/spreadsheetml/2006/main">
  <c r="F34" i="2"/>
  <c r="H71" i="1" l="1"/>
  <c r="H60"/>
  <c r="D6" i="2" l="1"/>
  <c r="D26" l="1"/>
  <c r="D29"/>
  <c r="D28" l="1"/>
  <c r="H37" i="1"/>
  <c r="H34"/>
  <c r="H33"/>
  <c r="H61"/>
  <c r="H30"/>
  <c r="H26"/>
  <c r="H25"/>
  <c r="H24"/>
  <c r="H20"/>
  <c r="H8"/>
  <c r="H7"/>
  <c r="H107"/>
  <c r="H106"/>
  <c r="H101"/>
  <c r="H100"/>
  <c r="H99"/>
  <c r="H98"/>
  <c r="H97"/>
  <c r="H92"/>
  <c r="H88"/>
  <c r="H89"/>
  <c r="H90"/>
  <c r="H91"/>
  <c r="H85"/>
  <c r="B27" i="2" s="1"/>
  <c r="F27" s="1"/>
  <c r="H12" i="1"/>
  <c r="H13" s="1"/>
  <c r="H80"/>
  <c r="H81"/>
  <c r="H79"/>
  <c r="H78"/>
  <c r="H77"/>
  <c r="A3"/>
  <c r="F522" i="3"/>
  <c r="D21" i="2"/>
  <c r="D20"/>
  <c r="D19"/>
  <c r="D18"/>
  <c r="D16"/>
  <c r="D15"/>
  <c r="D14"/>
  <c r="D13"/>
  <c r="D12"/>
  <c r="D11"/>
  <c r="D10"/>
  <c r="H108" i="1" l="1"/>
  <c r="H38"/>
  <c r="B14" i="2" s="1"/>
  <c r="B30"/>
  <c r="F30" s="1"/>
  <c r="H9" i="1"/>
  <c r="H10" s="1"/>
  <c r="B6" i="2" s="1"/>
  <c r="F6" s="1"/>
  <c r="H102" i="1"/>
  <c r="H103" s="1"/>
  <c r="B29" i="2" s="1"/>
  <c r="F29" s="1"/>
  <c r="H93" i="1"/>
  <c r="H94" s="1"/>
  <c r="B28" i="2" s="1"/>
  <c r="F28" s="1"/>
  <c r="H82" i="1"/>
  <c r="H83" s="1"/>
  <c r="B26" i="2" s="1"/>
  <c r="F26" s="1"/>
  <c r="H74" i="1"/>
  <c r="B25" i="2" s="1"/>
  <c r="F25" s="1"/>
  <c r="B24" l="1"/>
  <c r="F24" s="1"/>
  <c r="H68" i="1"/>
  <c r="B23" i="2" s="1"/>
  <c r="H65" i="1"/>
  <c r="H66" s="1"/>
  <c r="B22" i="2" s="1"/>
  <c r="F22" s="1"/>
  <c r="H62" i="1"/>
  <c r="H63" s="1"/>
  <c r="H57"/>
  <c r="H58" s="1"/>
  <c r="B20" i="2" s="1"/>
  <c r="F20" s="1"/>
  <c r="H54" i="1"/>
  <c r="H55" s="1"/>
  <c r="B19" i="2" s="1"/>
  <c r="F19" s="1"/>
  <c r="H51" i="1"/>
  <c r="H52" s="1"/>
  <c r="B18" i="2" s="1"/>
  <c r="F18" s="1"/>
  <c r="H47" i="1"/>
  <c r="B17" i="2" s="1"/>
  <c r="F17" s="1"/>
  <c r="H44" i="1"/>
  <c r="B16" i="2" s="1"/>
  <c r="F16" s="1"/>
  <c r="H41" i="1"/>
  <c r="B15" i="2" s="1"/>
  <c r="F15" s="1"/>
  <c r="F14"/>
  <c r="H21" i="1"/>
  <c r="H17"/>
  <c r="H18" s="1"/>
  <c r="B9" i="2" s="1"/>
  <c r="F9" s="1"/>
  <c r="F8"/>
  <c r="H69" i="1" l="1"/>
  <c r="F23" i="2"/>
  <c r="H35" i="1"/>
  <c r="B13" i="2" s="1"/>
  <c r="F13" s="1"/>
  <c r="H31" i="1"/>
  <c r="B12" i="2" s="1"/>
  <c r="F12" s="1"/>
  <c r="H27" i="1"/>
  <c r="H28" s="1"/>
  <c r="B11" i="2" s="1"/>
  <c r="F11" s="1"/>
  <c r="H22" i="1"/>
  <c r="B10" i="2" s="1"/>
  <c r="F10" s="1"/>
  <c r="B21"/>
  <c r="F21" s="1"/>
  <c r="B7"/>
  <c r="F7" s="1"/>
  <c r="F31" l="1"/>
  <c r="F32" l="1"/>
  <c r="F33" s="1"/>
  <c r="F36" s="1"/>
  <c r="F35" l="1"/>
  <c r="F37" s="1"/>
  <c r="F38" l="1"/>
  <c r="G39"/>
</calcChain>
</file>

<file path=xl/sharedStrings.xml><?xml version="1.0" encoding="utf-8"?>
<sst xmlns="http://schemas.openxmlformats.org/spreadsheetml/2006/main" count="1475" uniqueCount="580">
  <si>
    <t>Nos</t>
  </si>
  <si>
    <t>L</t>
  </si>
  <si>
    <t>B</t>
  </si>
  <si>
    <t>D</t>
  </si>
  <si>
    <t>Qty</t>
  </si>
  <si>
    <t>SALEM DIVISION</t>
  </si>
  <si>
    <t>Say</t>
  </si>
  <si>
    <t>TAMIL NADU POLICE HOUSING CORPORATION LIMITED</t>
  </si>
  <si>
    <t>Abstract Estimate</t>
  </si>
  <si>
    <t>Description of work</t>
  </si>
  <si>
    <t>Rate</t>
  </si>
  <si>
    <t>Amount</t>
  </si>
  <si>
    <t>No</t>
  </si>
  <si>
    <t>Sqm</t>
  </si>
  <si>
    <t>LS</t>
  </si>
  <si>
    <t>======================================</t>
  </si>
  <si>
    <t>PLACE:-</t>
  </si>
  <si>
    <t xml:space="preserve"> </t>
  </si>
  <si>
    <t>Salem</t>
  </si>
  <si>
    <t>2023-24</t>
  </si>
  <si>
    <t>-</t>
  </si>
  <si>
    <t>QTY</t>
  </si>
  <si>
    <t>COST OF MATERIALS</t>
  </si>
  <si>
    <t>RATE</t>
  </si>
  <si>
    <t>PER</t>
  </si>
  <si>
    <t>AMOUNT</t>
  </si>
  <si>
    <t>*</t>
  </si>
  <si>
    <t>CEMENT MORTAR(1:1.5)</t>
  </si>
  <si>
    <t>M.T</t>
  </si>
  <si>
    <t>CEMENT</t>
  </si>
  <si>
    <t>CUM</t>
  </si>
  <si>
    <t>MIXING OF MORTAR</t>
  </si>
  <si>
    <t>L.S</t>
  </si>
  <si>
    <t>SUNDRIES</t>
  </si>
  <si>
    <t>TOTAL FOR 1 CUM</t>
  </si>
  <si>
    <t>CEMENT MORTAR(1:2)</t>
  </si>
  <si>
    <t>CEMENT MORTAR(1:3)</t>
  </si>
  <si>
    <t>CEMENT MORTAR(1:4)</t>
  </si>
  <si>
    <t>CEMENT MORTAR(1:5)</t>
  </si>
  <si>
    <t>CEMENT MORTAR(1:6)</t>
  </si>
  <si>
    <t>CEMENT MORTAR(1:7)</t>
  </si>
  <si>
    <t>CEMENT MORTAR(1:8)</t>
  </si>
  <si>
    <t>TOTAL FOR 10 CUM</t>
  </si>
  <si>
    <t>TAMIL NADU POLICE HOUSING CORPORATION</t>
  </si>
  <si>
    <t>Rmt</t>
  </si>
  <si>
    <t>Each</t>
  </si>
  <si>
    <t>Total</t>
  </si>
  <si>
    <t>Cum</t>
  </si>
  <si>
    <t>28.</t>
  </si>
  <si>
    <t>Tamil Nadu Police Housing Corparation Ltd.</t>
  </si>
  <si>
    <t>==========================================================</t>
  </si>
  <si>
    <t>Salem City</t>
  </si>
  <si>
    <t xml:space="preserve">  </t>
  </si>
  <si>
    <t>SL.NO</t>
  </si>
  <si>
    <t>DESCRIPTION OF MATERIALS</t>
  </si>
  <si>
    <t>UNIT</t>
  </si>
  <si>
    <t>SOURCE</t>
  </si>
  <si>
    <t xml:space="preserve">COST OF </t>
  </si>
  <si>
    <t>LEAD</t>
  </si>
  <si>
    <t>MATERIAL</t>
  </si>
  <si>
    <t>LABOUR RATE</t>
  </si>
  <si>
    <t>Lead</t>
  </si>
  <si>
    <t>CHARGE</t>
  </si>
  <si>
    <t>COST @ SITE</t>
  </si>
  <si>
    <t>1.</t>
  </si>
  <si>
    <t>ROUGH STONE ( p16 M-0045)</t>
  </si>
  <si>
    <t>CUM.</t>
  </si>
  <si>
    <t>Gajjelnaikkenpatti</t>
  </si>
  <si>
    <t>MASON-I Brick / Stone work (p-10 L0029)</t>
  </si>
  <si>
    <t>2.</t>
  </si>
  <si>
    <t>BOND STONE ( p16 M-0064)</t>
  </si>
  <si>
    <t>MASON-II Brick / Stone work (p-10 L0071)</t>
  </si>
  <si>
    <t>3.</t>
  </si>
  <si>
    <t>HARD BROKEN STONE JELLY 3mm To 10mm ((P-16 M-0090 to 0092)</t>
  </si>
  <si>
    <t>MAZDOOR-I (p-11 L-0073)</t>
  </si>
  <si>
    <t>4.</t>
  </si>
  <si>
    <t>HARD BROKEN STONE JELLY 10mm (P-16 M-0090)</t>
  </si>
  <si>
    <t>MAZDOOR-II (p-12 L-0098)</t>
  </si>
  <si>
    <t>5.</t>
  </si>
  <si>
    <t>HARD BROKEN STONE JELLY 12mm (P-19 M-0089)</t>
  </si>
  <si>
    <t>PAINTER-I (p-10 L-0036)</t>
  </si>
  <si>
    <t>6.</t>
  </si>
  <si>
    <t>HARD BROKEN STONE JELLY 20mm (P-19 M-0088)</t>
  </si>
  <si>
    <t>PAINTER-II (p-11l-0077)</t>
  </si>
  <si>
    <t>7.</t>
  </si>
  <si>
    <t>HARD BROKEN STONE JELLY 40mm (P-19 M-0086)</t>
  </si>
  <si>
    <t>PLUMBER-I (p-10 L-0038)</t>
  </si>
  <si>
    <t>8.</t>
  </si>
  <si>
    <t>SAND FOR MORTAR (P-19 M-0125)</t>
  </si>
  <si>
    <t>Panamarathupatty</t>
  </si>
  <si>
    <t>PLUMBER-II (p-11 L-0078)</t>
  </si>
  <si>
    <t>9.</t>
  </si>
  <si>
    <t>SAND FOR FILLING (P-19 M-0125)</t>
  </si>
  <si>
    <t>FITTER-I (p-9 L-0018)</t>
  </si>
  <si>
    <t>10.</t>
  </si>
  <si>
    <t>Kiln Burnt Country Bricks  SIZE 22x11x7Cm  (P-14 M-0007)</t>
  </si>
  <si>
    <t>1000nos.</t>
  </si>
  <si>
    <t>Omalur</t>
  </si>
  <si>
    <t>FITTER-II (p-11 L-0067)</t>
  </si>
  <si>
    <t>11.</t>
  </si>
  <si>
    <t>BRICK JELLY 40mmGAUGE (P-15 M-0022)</t>
  </si>
  <si>
    <t>CARPENTER-I (p-10 L-0016)</t>
  </si>
  <si>
    <t>12.</t>
  </si>
  <si>
    <t>BRICK JELLY 20mmGAUGE (P-15 M-0022)</t>
  </si>
  <si>
    <t>CARPENTER-II (p-11 L-0063)</t>
  </si>
  <si>
    <t>13.</t>
  </si>
  <si>
    <t>MACHINE PRESSED TILES 23x 23x 2 Cm (P-15 M-0025)</t>
  </si>
  <si>
    <t>Local</t>
  </si>
  <si>
    <t>STONE CUTTER-I (p-9 L-0041)</t>
  </si>
  <si>
    <t>14.</t>
  </si>
  <si>
    <t>SLACKED SHELL LIME (P-17 M-0133)</t>
  </si>
  <si>
    <t>STONE CUTTER-II (p-11 L-0081)</t>
  </si>
  <si>
    <t>15.</t>
  </si>
  <si>
    <t>SLACKED &amp;SREENED LIME STONE (P-17 M-0134)</t>
  </si>
  <si>
    <t>Valapadi</t>
  </si>
  <si>
    <t>FLOOR POLISHER (p-9 L-0020)</t>
  </si>
  <si>
    <t>16.</t>
  </si>
  <si>
    <t>C.W SCANTLING UPTO 4M LONG (P-18 M-0155)</t>
  </si>
  <si>
    <t>local</t>
  </si>
  <si>
    <t>Mortar mix charges manual  (p-29 W-0104)</t>
  </si>
  <si>
    <t>17.</t>
  </si>
  <si>
    <t>C.W. PLANK UPTO 40mmTHICK UPTO 30 Cm WIDTH (P-19 M-0160)</t>
  </si>
  <si>
    <t>Vibrat-charges(R.C.C) (p-25 W-0101)</t>
  </si>
  <si>
    <t>18.</t>
  </si>
  <si>
    <t>T.W SCANTLING 2M TO 3M LONG (P-18 M-0140)</t>
  </si>
  <si>
    <t>Vibrat-charges(P.C.C) (p-25 W-0100)</t>
  </si>
  <si>
    <t>19.</t>
  </si>
  <si>
    <t>T.W.SCANTLING BELOW 2M LONG (P-18 M-0141)</t>
  </si>
  <si>
    <t>Sand filling charges (p-23 W-0074)</t>
  </si>
  <si>
    <t>20.</t>
  </si>
  <si>
    <t>T.W.PLANKS 15TO30cm WIDTH &amp; 12to25mm Thick (P-18 M-0147)</t>
  </si>
  <si>
    <t>Earth filling charges (p-23 W-0075)</t>
  </si>
  <si>
    <t>21.</t>
  </si>
  <si>
    <t>Country BricksKiln Burnt of SIZE 22x11x5Cm(P-14 M-0009)</t>
  </si>
  <si>
    <t>E.W.SS20B  (p-25 W-0061)</t>
  </si>
  <si>
    <t>22.</t>
  </si>
  <si>
    <t>MOSAIC TILES GRAY 25X25X2cm(P-18 M-0035)</t>
  </si>
  <si>
    <t>L.C.T.W.Door- (p-27 W-0142)</t>
  </si>
  <si>
    <t>23.</t>
  </si>
  <si>
    <t>CEMENT (supply at site) (P-14 M-0001)</t>
  </si>
  <si>
    <t>L.C.marine doors-(p-27 W-0143)</t>
  </si>
  <si>
    <t>24.</t>
  </si>
  <si>
    <t>R.T.S. / M.S upto 16mm (P-14 M-0002)</t>
  </si>
  <si>
    <t>TW glazed window (p-27 W-0144)</t>
  </si>
  <si>
    <t>25.</t>
  </si>
  <si>
    <t>M.S./ R.T.S above 16mm (P-14 M-0002)</t>
  </si>
  <si>
    <t>Wrought&amp;putup (p-27 W-0141)</t>
  </si>
  <si>
    <t>26.</t>
  </si>
  <si>
    <t>Country BricksKiln Burnt  SIZE 22x11x5Cm (P-18 M-0009)</t>
  </si>
  <si>
    <t>Ventilator (p-28 W-0151)</t>
  </si>
  <si>
    <t>27.</t>
  </si>
  <si>
    <t>HBSJ 11.2mm IRC metal (P-17 M-0104)</t>
  </si>
  <si>
    <t>Meter- Cupboard Weldmesh (p-28 W-0157)</t>
  </si>
  <si>
    <t>HBSJ 37.5mm to 26.5mm IRC metal (P-16 M-0099-0100)</t>
  </si>
  <si>
    <t>E.W (SDR) (p-23 W-0062)</t>
  </si>
  <si>
    <t>29.</t>
  </si>
  <si>
    <t>HBSJ 63mm to 45mm IRC metal (P-16 M-0095 to 0098)</t>
  </si>
  <si>
    <t>FITTER-II (Pipe &amp; Bar Bend) (p-11 L-0068)</t>
  </si>
  <si>
    <t>30.</t>
  </si>
  <si>
    <t xml:space="preserve"> Gravel (P-17 M-0119)</t>
  </si>
  <si>
    <t>FITTER-I (Pipe &amp; Bar Bend) (p-11 L-0019)</t>
  </si>
  <si>
    <t xml:space="preserve"> Well Gravel (P-17 M-0120)</t>
  </si>
  <si>
    <t>E.W  loose soil (p-23 W-0055)</t>
  </si>
  <si>
    <t>Chamber Burnt Bricks of size 23x11.2x7Cm (P-14 M-0005)</t>
  </si>
  <si>
    <t>LIFT CHARGES FOR B.W IN G.F  * (p-25 W 0092)</t>
  </si>
  <si>
    <t>Chamber Burnt Bricks  of size 23x11.4x7.5Cm (P-14 M-0006)</t>
  </si>
  <si>
    <t>LIFT CHARGES FOR B.W IN F.F  *  (p-25 W-0093)</t>
  </si>
  <si>
    <t>Stone dust p17  item (P-17 M-0123)</t>
  </si>
  <si>
    <t>LIFT CHARGES FOR B.W IN S.F  *</t>
  </si>
  <si>
    <t>6mmto 10mm HBG metal (P-16 M-0090 &amp;0091)</t>
  </si>
  <si>
    <t>LIFT CHARGES FOR CONCRETE IN G.F   (p-24 W-0090)</t>
  </si>
  <si>
    <t>Fly Ash Bricks  (P-14 M-0010)</t>
  </si>
  <si>
    <t>LIFT CHARGES FOR CONCRETE IN F.F  * (p-25 W-0091)</t>
  </si>
  <si>
    <t>Crushed Stone SAND FOR MORTAR (P-17 M-0125)</t>
  </si>
  <si>
    <t>LIFT CHARGES FOR CONCRETE IN S.F  *</t>
  </si>
  <si>
    <t>Crushed Stone SAND FOR FILLING  (P-17 M-0125)</t>
  </si>
  <si>
    <t>AE/JE</t>
  </si>
  <si>
    <t>AEE/SLM</t>
  </si>
  <si>
    <t>EE/SLM</t>
  </si>
  <si>
    <t xml:space="preserve"> -do-</t>
  </si>
  <si>
    <t>Load</t>
  </si>
  <si>
    <t>Clearing the existing septic tank such as sewage water and liquid using 6000 litres capacity vehicles and disposing the same away from the site including cleaning tank with water after disposal, hire and conveyanve charges for the vehicle, labours all tools and plants employed there of as directed by the departmental officers</t>
  </si>
  <si>
    <t>CERTIFIED THAT THE LEAD PARTICULARS FURNISHED ABOVE FOUND CORRECT UPTO THE BEST OF MY KNOWLEDGE</t>
  </si>
  <si>
    <t>Detailed Estimate</t>
  </si>
  <si>
    <t>Sl.no</t>
  </si>
  <si>
    <t>Description</t>
  </si>
  <si>
    <t>Unit</t>
  </si>
  <si>
    <t>D/F Door</t>
  </si>
  <si>
    <t>Supplying, Laying, Fixing and Jointing the following PVC Pipes as per ASTM schedule 40 threaded.</t>
  </si>
  <si>
    <t>for Toilet block</t>
  </si>
  <si>
    <t xml:space="preserve">b) 25mm dia </t>
  </si>
  <si>
    <t>for Toilet</t>
  </si>
  <si>
    <t>29.9.1</t>
  </si>
  <si>
    <t>Supplying and fixing of colour ceramic tiles Anti skid for flooring in CM 1:3, 20mm thick.</t>
  </si>
  <si>
    <t>Toilet</t>
  </si>
  <si>
    <t>29.8.1</t>
  </si>
  <si>
    <t>Supplying and fixing of colour Glazed tiles in CM 1:2, 10mm thick.</t>
  </si>
  <si>
    <t xml:space="preserve">Supplying and fixing of EWC white colour of size 500x480mm with ISI mark. </t>
  </si>
  <si>
    <t>54.1.1</t>
  </si>
  <si>
    <t>Supplying and fixing of half turn CP Long body Tap of 15mm dia.</t>
  </si>
  <si>
    <t>54.2.1</t>
  </si>
  <si>
    <t>Supplying and fixing of half turn CP Short body Tap of 15mm dia.</t>
  </si>
  <si>
    <t xml:space="preserve">Supplying and fixing the following dia PVC (SWR) pipe and relevant specials including packing the joints with rubber lubricant fixing them into walls with necessary wooden plug screws, holding wherever necessary and making good of the dismantled portion with necessary connections to sanitary fittings etc., </t>
  </si>
  <si>
    <t>a) 110mm dia PVC SWR pipe including all required PVC specials etc., all complete.,</t>
  </si>
  <si>
    <t>b) 75mm dia PVC SWR pipe including all required PVC specials etc., all complete.,</t>
  </si>
  <si>
    <t>Nahani to outer</t>
  </si>
  <si>
    <t>Supplying, laying and jointing the following dia UPVC Non Pressure of SN8 SDR 34 as per IS 15328 / 2003 superior variety a) 110mm dia UPVC Non Pressure pipe</t>
  </si>
  <si>
    <t>Chamber to Septic tank</t>
  </si>
  <si>
    <t>Wiring with 1.5 sqmm PVC insulated single core multi strand fire retardant flexible copper cable with ISI mark confirming IS: 694:1990.</t>
  </si>
  <si>
    <t>a) Light point with ceiling rose</t>
  </si>
  <si>
    <t>Street light fitting</t>
  </si>
  <si>
    <t>Supplying and fixing of 110mm dia PVC SWR pipe for Rain water down  fall pipe with necessary gratings, shoes, bends, off sets, clamps, teak woods plugs, and of approved quality and including fixing C.I. gratings at the junction of parapet  and floor or roof slab  etc., including finishing   etc., complete complying  with relevant standard specifications.</t>
  </si>
  <si>
    <t>Terrace To Drain</t>
  </si>
  <si>
    <t>Supplying and fixing of Aluminium towel rails of 75cm long, including cost of screws, TW plugs and labour charges for fixing in position etc., complete in all respects and as directed by the departmental officers</t>
  </si>
  <si>
    <t>Passage</t>
  </si>
  <si>
    <t>21.5.2</t>
  </si>
  <si>
    <t>Supplying and fixing in position of PVC door frame with UPVC shutter of best approved  quality and variety etc the rate including cost of all materials and labour charges etc complete and as directed by the departmental officers.</t>
  </si>
  <si>
    <t>Kg</t>
  </si>
  <si>
    <t>A2</t>
  </si>
  <si>
    <t>Supplying and fixing of 9watts LED bulbs suitable for fixing it to pendent / bakelite battern holder of best approved variety etc., complete</t>
  </si>
  <si>
    <t>A4</t>
  </si>
  <si>
    <t>Supplying and fixing of 25watts LED Street light fitting etc., complete</t>
  </si>
  <si>
    <t>Supplying and fixing of 15mm dia CP Long body Tap of Best quality including cost of fittings with required specials, bends, labour for fixing etc., all complete and as directed by the departmental officers.,(The quality and brand of fittings should be got approved from Executive Engineer before use).</t>
  </si>
  <si>
    <t>Supplying and fixing of Aluminium towel rails of 75cm long, including cost of screws,</t>
  </si>
  <si>
    <t>Supplying and fixing in position of PVC door frame with UPVC shutter of best approved  quality and variety etc the rate including cost of all materials and labour charges etc complete (PWD SR P 43/ 2022-23)</t>
  </si>
  <si>
    <t>Sub total -II</t>
  </si>
  <si>
    <t>Provision for GST @ 18%</t>
  </si>
  <si>
    <t>Provision for Labour Welfare Fund @ 1%</t>
  </si>
  <si>
    <t>Provision for contigencies &amp; Petty supervision charges @ 2.5%</t>
  </si>
  <si>
    <t>Provision for Supervision Charges @ 7.5%</t>
  </si>
  <si>
    <t>GRAND TOTAL</t>
  </si>
  <si>
    <t xml:space="preserve">Finishing the top of roof with the one course of Hydraulic pressed tiles of approved superior quality of size 23cm x 23cm x20mm thick laid over weathering course in CM 1:3 (One of cement and Three of M sand) 12mm thick mixed with water proofing compound at 2% by weight of cement used and pointed neatly with the same cement mortar mixed with  water proofing compound including curing etc., complete complying with relevant standard specifications.(The Quality of tiles shall be got approved from the Executive Engineer before use)   
</t>
  </si>
  <si>
    <t>A5</t>
  </si>
  <si>
    <t xml:space="preserve">Supplying and fixing of PVC low level flushing tank with all internal fittings
(wall mounting type) White - 10 litre capacity </t>
  </si>
  <si>
    <t>For Existing toilet</t>
  </si>
  <si>
    <t>Septic tank</t>
  </si>
  <si>
    <t xml:space="preserve">Clearing the existing septic tank such as sewage water and liquid using 6000 litres capacity </t>
  </si>
  <si>
    <t>A6</t>
  </si>
  <si>
    <t>3.2.1</t>
  </si>
  <si>
    <t>Provision for Labour wel fare fund @ 1%</t>
  </si>
  <si>
    <t>Provision for Supervision charges @ 7.5%</t>
  </si>
  <si>
    <t>Supplying, laying and jointing the following dia UPVC Non Pressure of SN8 SDR 34 as per IS 15328 / 2003 superior variety                                                             a) 110mm dia UPVC Non Pressure pipe</t>
  </si>
  <si>
    <t>M Sand</t>
  </si>
  <si>
    <t>NO.</t>
  </si>
  <si>
    <t>MASON II</t>
  </si>
  <si>
    <t>MAZDOOR I</t>
  </si>
  <si>
    <t>MAZDOOR II</t>
  </si>
  <si>
    <t>RATE PER CUM</t>
  </si>
  <si>
    <t>=</t>
  </si>
  <si>
    <t>Cement</t>
  </si>
  <si>
    <t>a.</t>
  </si>
  <si>
    <t>NO</t>
  </si>
  <si>
    <t>MASON I</t>
  </si>
  <si>
    <t>MAZDOOR  I</t>
  </si>
  <si>
    <t>TOTAL FOR 10 SQM</t>
  </si>
  <si>
    <t>RATE PER SQM</t>
  </si>
  <si>
    <t>**</t>
  </si>
  <si>
    <t>FINISHING TOP OF ROOF WITH</t>
  </si>
  <si>
    <t>ONE  COURSE OF PRESSED TILES</t>
  </si>
  <si>
    <t>OVER A BED OF C.M(1:3),</t>
  </si>
  <si>
    <t>12mmTHICK MIXED WITH WATER PROOF COMPOUND</t>
  </si>
  <si>
    <t>AT 2% BY WEIGHT OF CEMENT</t>
  </si>
  <si>
    <t>NOS</t>
  </si>
  <si>
    <t>PRESSED TILES 23X23X2cm P-15</t>
  </si>
  <si>
    <t>1000 Nos</t>
  </si>
  <si>
    <t>C.M(1:3)</t>
  </si>
  <si>
    <t>SQM</t>
  </si>
  <si>
    <t>POINTING WITH C.M(1:3)</t>
  </si>
  <si>
    <t>WPC</t>
  </si>
  <si>
    <t>33.</t>
  </si>
  <si>
    <t>PLASTERING C.M(1:5) 12mmTHICK</t>
  </si>
  <si>
    <t>Sundries</t>
  </si>
  <si>
    <t>b.</t>
  </si>
  <si>
    <t>SLACKED SHELL LIME</t>
  </si>
  <si>
    <t>TOTAL FOR 100 SQM</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</si>
  <si>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</si>
  <si>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</si>
  <si>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</si>
  <si>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</si>
  <si>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</si>
  <si>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</si>
  <si>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</si>
  <si>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</si>
  <si>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</si>
  <si>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</si>
  <si>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</si>
  <si>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</si>
  <si>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</si>
  <si>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</si>
  <si>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</si>
  <si>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</si>
  <si>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</si>
  <si>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</si>
  <si>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</si>
  <si>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</si>
  <si>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</si>
  <si>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</si>
  <si>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RMT</t>
  </si>
  <si>
    <t>RATE PER RMT</t>
  </si>
  <si>
    <t>TOTAL FOR ONE NUMBER</t>
  </si>
  <si>
    <t>Providing White/Color ceramic floor tiles (Anti-skid)of</t>
  </si>
  <si>
    <t>any size 0f 6mm T.K including pointing etc.,</t>
  </si>
  <si>
    <t>as directed by the Dept.Officers.</t>
  </si>
  <si>
    <t>COST OF CERAMIC FLOOR TILES</t>
  </si>
  <si>
    <t>LABOUR FOR LAYING &amp; POINTING</t>
  </si>
  <si>
    <t>Grout ( qtn)</t>
  </si>
  <si>
    <t>Suppling and laying White/Plain colour</t>
  </si>
  <si>
    <t xml:space="preserve">Glazed tiles in C.M(1:2)  </t>
  </si>
  <si>
    <t>COST OF GLAZED  TILES</t>
  </si>
  <si>
    <t>Grout</t>
  </si>
  <si>
    <t>C.M(1:2)</t>
  </si>
  <si>
    <t>Mazdoor-I</t>
  </si>
  <si>
    <t>TOTAL FOR 1.860 SQM</t>
  </si>
  <si>
    <t>38.1.</t>
  </si>
  <si>
    <t>CEMENT PAINTING TWO COATS</t>
  </si>
  <si>
    <t>OVER THE PRIMER COAT OF</t>
  </si>
  <si>
    <t>APPROVED CEMENT PAINT FOR NEW</t>
  </si>
  <si>
    <t>PLASTERED SURFACES</t>
  </si>
  <si>
    <t>Primer coat using white cement</t>
  </si>
  <si>
    <t>PAINTER I</t>
  </si>
  <si>
    <t>40.</t>
  </si>
  <si>
    <t>PAINTING TWO COATS OVER NEW             (as per CER-112/2007-08)</t>
  </si>
  <si>
    <t xml:space="preserve">PLASTERED SURFACE WITH </t>
  </si>
  <si>
    <t>Plastic Emulsion PAINT</t>
  </si>
  <si>
    <t>LIT</t>
  </si>
  <si>
    <t>Plastic Emulsion PAINT (P-50  M-0420) First qty</t>
  </si>
  <si>
    <t>Primer    (P-50  M-0419)</t>
  </si>
  <si>
    <t xml:space="preserve">PAINTER I </t>
  </si>
  <si>
    <t>SUNDRIES FOR BRUSHES,ETC</t>
  </si>
  <si>
    <t>PAINTING TWO COATS OVER NEW           (as per PWD Standard Data)</t>
  </si>
  <si>
    <t>OBD</t>
  </si>
  <si>
    <t>OBD (P-50 M-0417)</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</si>
  <si>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</si>
  <si>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</si>
  <si>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</si>
  <si>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</si>
  <si>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</si>
  <si>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</si>
  <si>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PLUMBER I</t>
  </si>
  <si>
    <t>LABOUR FOR FIXING OF FLUSHING TANK</t>
  </si>
  <si>
    <t>Deduct rate for "P" &amp; "S" trap</t>
  </si>
  <si>
    <t xml:space="preserve">Add rate for PVC SWR "P" &amp; "S" trap </t>
  </si>
  <si>
    <t>15mm dia half turn CP tap</t>
  </si>
  <si>
    <t>Sub-Data</t>
  </si>
  <si>
    <t>Labour charge</t>
  </si>
  <si>
    <t>Fitter I class</t>
  </si>
  <si>
    <t xml:space="preserve">Nos </t>
  </si>
  <si>
    <t>Mazdoor I</t>
  </si>
  <si>
    <t>gram</t>
  </si>
  <si>
    <t>Shellac p-49/168</t>
  </si>
  <si>
    <t>100 gms</t>
  </si>
  <si>
    <t>Thread ball p-49/173</t>
  </si>
  <si>
    <t>Total/1 No</t>
  </si>
  <si>
    <t>Main Data</t>
  </si>
  <si>
    <t>Long body</t>
  </si>
  <si>
    <t>short body</t>
  </si>
  <si>
    <t>Cost of Tap</t>
  </si>
  <si>
    <t>Labour</t>
  </si>
  <si>
    <t>Supplying and fixing the following dia PVC (SWR) pipe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             a) 110mm dia PVC SWR pipe including all required PVC specials etc., all complete.,</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</si>
  <si>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</si>
  <si>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</si>
  <si>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</si>
  <si>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</si>
  <si>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</si>
  <si>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</si>
  <si>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</si>
  <si>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</si>
  <si>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</si>
  <si>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</si>
  <si>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</si>
  <si>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P.V.C. PIPE 110mm DIA</t>
  </si>
  <si>
    <t>P.V.C BEND WITH DOOR 110MM</t>
  </si>
  <si>
    <t>EACH</t>
  </si>
  <si>
    <t>P.V.C COWL 110MM</t>
  </si>
  <si>
    <t>P.V.C DOOR TEE 110MM p-61 D-c</t>
  </si>
  <si>
    <t>COST OF RUBBER</t>
  </si>
  <si>
    <t>LUBRICANTT.W.PLUGS AND</t>
  </si>
  <si>
    <t>C.I.CLAMPS ETC</t>
  </si>
  <si>
    <t>SUNDERS</t>
  </si>
  <si>
    <t>TOTAL FOR 3 RMT</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</si>
  <si>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</si>
  <si>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</si>
  <si>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</si>
  <si>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</si>
  <si>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</si>
  <si>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</si>
  <si>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</si>
  <si>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</si>
  <si>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</si>
  <si>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</si>
  <si>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UPVC instead of Stone ware Pipe</t>
  </si>
  <si>
    <t>SUPPLYING AND  LAYING AND</t>
  </si>
  <si>
    <t>JOINTING SN8 UPVC PIPE AND SPECIALS</t>
  </si>
  <si>
    <t>BELOW G.L</t>
  </si>
  <si>
    <t>A</t>
  </si>
  <si>
    <t>110mm DIA  UPVC PIPE BELOW G.L</t>
  </si>
  <si>
    <t>E.W EXCLUDING REFILLING</t>
  </si>
  <si>
    <t>REFILLING CHARGE</t>
  </si>
  <si>
    <t>Cost of UPVC SN8 Pipe (TWAD SR 2022-23 P-23 1.2 1)</t>
  </si>
  <si>
    <t>CONVEYING,LOWERING  ANDLAYING</t>
  </si>
  <si>
    <t>TO PROPER GRADEAND</t>
  </si>
  <si>
    <t>ALIGNMENT,JOINTING</t>
  </si>
  <si>
    <t>ETC BUT EXCLUDING  COST OF</t>
  </si>
  <si>
    <t>JOINTING MATERIALS. (TWAD SR 22-23,p-268 11-b)</t>
  </si>
  <si>
    <t>CUTTING CHARGES ( P-27 W-0139)</t>
  </si>
  <si>
    <t>COST OF JOINTING  MATERIALS</t>
  </si>
  <si>
    <t>TOTAL FOR 30M</t>
  </si>
  <si>
    <t>160mm DIA  UPVC PIPE BELOW G.L</t>
  </si>
  <si>
    <t>Wiring with 1.5 sqmm PVC insulated single core multi strand fire retardant flexible copper cable with ISI mark confirming IS: 694:1990.a) Light point with ceiling rose</t>
  </si>
  <si>
    <t>WIRING IN CONCEALED PVC PIPE</t>
  </si>
  <si>
    <t>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</si>
  <si>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t>
  </si>
  <si>
    <t>1.5 sqmm copper PVC insulated unsheathed single core cable (P-133  M-1564)</t>
  </si>
  <si>
    <t xml:space="preserve"> Rmt</t>
  </si>
  <si>
    <t>PVC rigid conduit pipe 19 mm / 20mm heavy duty with ISI mark (P-136  M-1647)</t>
  </si>
  <si>
    <t>1 Rmt</t>
  </si>
  <si>
    <t>19 mm PVC rigid bends - (P-137  M-1653)</t>
  </si>
  <si>
    <t>19 mm PVC rigid tees ((P-137  M-1665), 16.05/12=1.34)</t>
  </si>
  <si>
    <t>MS joint box 150 x 100 x 75 mm (P-134  M-1602)</t>
  </si>
  <si>
    <t>Hylem sheet 3 mm thick with lamination (P-138  M-1681)</t>
  </si>
  <si>
    <t>5 amps flush type switch (P-125  M-1361)( 194.5/12=16.21)</t>
  </si>
  <si>
    <t>Ceiling rose(P-123  M-1321)</t>
  </si>
  <si>
    <t>19 mm PVC junction box  (P-137  M-1676)( 43.25/12=3.6)</t>
  </si>
  <si>
    <t>Bag</t>
  </si>
  <si>
    <t>MS box  150 x 100 x 75 mm p-125 vi-b pat -f</t>
  </si>
  <si>
    <t>3 mm thick laminated Hylem sheet p-128 it-7a part-I</t>
  </si>
  <si>
    <t>1.5 sqmm copper PVC insulated unsheathed single core cable (P-123 it-2/b)</t>
  </si>
  <si>
    <t>90 Rmt</t>
  </si>
  <si>
    <t>Labour charges</t>
  </si>
  <si>
    <t xml:space="preserve">Sundries </t>
  </si>
  <si>
    <t>Total for 10 Points</t>
  </si>
  <si>
    <t>Rate for 1 Point</t>
  </si>
  <si>
    <t>Labour Charges for wirnig in PVC pipe concealed</t>
  </si>
  <si>
    <t>Sub - data</t>
  </si>
  <si>
    <t xml:space="preserve"> Electrical Maistry ( P-11 L-0058)</t>
  </si>
  <si>
    <t>Wiremen Grade  - I ( P-09 L-0013)</t>
  </si>
  <si>
    <t>Wiremen Grade  - II ( P-11 L-0054)</t>
  </si>
  <si>
    <t>Electrical HELPER ( P-11 L-0097)</t>
  </si>
  <si>
    <t>For Concreting work</t>
  </si>
  <si>
    <t>Mason IInd class ( P-11 L-0071)</t>
  </si>
  <si>
    <t>DATA  - 2</t>
  </si>
  <si>
    <t>Light point with bakelite batern type holder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</si>
  <si>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</si>
  <si>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</si>
  <si>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</si>
  <si>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Add cost of Bakelite battern type holders 10 Nos @ Rs 16.65 / Each ( P-123 M-1319)</t>
  </si>
  <si>
    <t>Total for 10 points</t>
  </si>
  <si>
    <t>Rate for 1 points</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</si>
  <si>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</si>
  <si>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</si>
  <si>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</si>
  <si>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 P-133 M-1565)</t>
  </si>
  <si>
    <t>Deduct 1.5 Sqmm copper PVC insulated unsheathed S.C. cable</t>
  </si>
  <si>
    <t>Total for 90 metres</t>
  </si>
  <si>
    <t>Rate for 1 Rmt</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</si>
  <si>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</si>
  <si>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</si>
  <si>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</si>
  <si>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</si>
  <si>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</si>
  <si>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</si>
  <si>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</si>
  <si>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</si>
  <si>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COST OF PLUG SCREWS , RUBBER</t>
  </si>
  <si>
    <t>LUBRICANT ETC</t>
  </si>
  <si>
    <t>47.</t>
  </si>
  <si>
    <t>SUPPLY AND FIXING ALUMINUM TOWEL RAIL OF</t>
  </si>
  <si>
    <t>70CM LONG INCLUDING COST OF SCREW TW</t>
  </si>
  <si>
    <t>PLUGS AND LABOURS CHARGES FOR FIXING IN</t>
  </si>
  <si>
    <t>POSITION ETC COMPLETE IN ALL RESPECT AND</t>
  </si>
  <si>
    <t>AS DIRECTED BY THE DEPT OFFICERS.</t>
  </si>
  <si>
    <t>no</t>
  </si>
  <si>
    <t>Alu.Towel rail 75Cm long</t>
  </si>
  <si>
    <t>Alu. Bolt With screws</t>
  </si>
  <si>
    <t>Labour for fixing and cost of</t>
  </si>
  <si>
    <t>T.W.Pluges</t>
  </si>
  <si>
    <t>Total for 1 Rmt</t>
  </si>
  <si>
    <t>Solid panel PVC door with frame (Rajeshree) (P-48 M-0391)</t>
  </si>
  <si>
    <t>STEEL GRILLS FOR WINDOWS &amp; VENTILATER</t>
  </si>
  <si>
    <t>WITH SUITABLE LEDGES including piming coat</t>
  </si>
  <si>
    <t>RATE AS PER  PWD LR For Window  p 38/ it 82</t>
  </si>
  <si>
    <t>PAINTING TWO COATS OVER NEW</t>
  </si>
  <si>
    <t>IRON WORKS WITH IIND CLASS</t>
  </si>
  <si>
    <t>SYNTHETIC ENAMEL PAINT</t>
  </si>
  <si>
    <t>READY MIXED IIND CLASS PAINT</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</si>
  <si>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</si>
  <si>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</si>
  <si>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</si>
  <si>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</si>
  <si>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etc.,(P-55 M-0544)</t>
  </si>
  <si>
    <t>deduct rate for 15mm dia GM wheel valve p -48 /157(v)</t>
  </si>
  <si>
    <t xml:space="preserve"> Angle Valve</t>
  </si>
  <si>
    <t>SUNDRIES FOR PLUGSCREW,PAINT</t>
  </si>
  <si>
    <t>PROVIDING ANTI-TERMITE TREATMENT Say 34</t>
  </si>
  <si>
    <t>Supply and fixing of Mirror of size500x400mm size (P-56 M-0567)</t>
  </si>
  <si>
    <t>each</t>
  </si>
  <si>
    <t>51.</t>
  </si>
  <si>
    <t xml:space="preserve">PVC WATER TANK OF 700 LITRE CAPACITY </t>
  </si>
  <si>
    <t>500 Lit = 10.05 * 500</t>
  </si>
  <si>
    <t>Supplying and fixing of 9watts LED bulbs suitable for fixing it to pendent / bakelite battern holder of best approved variety etc., complete. (SR Pg 118 M-1204)</t>
  </si>
  <si>
    <t>WATER TIGHT BULK HEAD FITTING suitable for 12W LED bulb</t>
  </si>
  <si>
    <t>Supplying and fixing of water tight bulk head fittings with guard suitable for 60 / 100 watts including necessary connections, cost of materials, etc., All complete.</t>
  </si>
  <si>
    <t>Bulk head fittings ( P-123 M-1320)</t>
  </si>
  <si>
    <t>Total For 1 No</t>
  </si>
  <si>
    <t>Supply and  Fixing of 25 W  LED street light fitting</t>
  </si>
  <si>
    <t xml:space="preserve">Charges for fixing 25 W LED lamp street light fittings ( all types) in the existing street pole/wall with  required GI pipe 'B' class and accessories </t>
  </si>
  <si>
    <t>25 mm dia GI 'B' class pipe p-46 it-118 -v</t>
  </si>
  <si>
    <t>pair</t>
  </si>
  <si>
    <t>Back lamp with bolts &amp; nuts</t>
  </si>
  <si>
    <t>2.5 Sqmm PVC insulated unsheathed copper cable</t>
  </si>
  <si>
    <t>Labour charges for fixing the street light fitting with the required accessories in the E.B pole including connection etc., complete.</t>
  </si>
  <si>
    <t>Sundries for painting the GI pipes, MS clamps, screws, etc., complete in all respects.</t>
  </si>
  <si>
    <t>Rate for  Each</t>
  </si>
  <si>
    <t>Labour charges for 3 Nos</t>
  </si>
  <si>
    <t>Electrician Maistry</t>
  </si>
  <si>
    <t>Wiremen Grade I</t>
  </si>
  <si>
    <t>Wiremen Grade II</t>
  </si>
  <si>
    <t>Helper</t>
  </si>
  <si>
    <t>Total for 3 Nos</t>
  </si>
  <si>
    <t>Rate for 1 No</t>
  </si>
  <si>
    <t xml:space="preserve">DATA   </t>
  </si>
  <si>
    <t>25 W LED Street light Fittings</t>
  </si>
  <si>
    <t>25 W LED Street light Fittings lower end (p-122 M-1295)</t>
  </si>
  <si>
    <t>Rate for Each</t>
  </si>
  <si>
    <t>Supplying and fixing of PVC low level flushing tank with all internal fittings (wall mounting type) White - 10 litre capacity SR 2023-24 Pg.54 (M-0536)</t>
  </si>
  <si>
    <t>A7</t>
  </si>
  <si>
    <t>Proviidng Water Proof coating</t>
  </si>
  <si>
    <t>Terrace above Ins Room</t>
  </si>
  <si>
    <t>Alround sketring</t>
  </si>
  <si>
    <t>Terrace alround</t>
  </si>
  <si>
    <t>D/F Ins Terrace</t>
  </si>
  <si>
    <t>Existing Roof for Damaged portion</t>
  </si>
  <si>
    <t>A8</t>
  </si>
  <si>
    <t>For Lobby</t>
  </si>
  <si>
    <t>Applying one coat of crack filling powder including charges for cutting, crack filling, mixing of powder, labour charges etc. and as directed by the departmental officers</t>
  </si>
  <si>
    <t>m</t>
  </si>
  <si>
    <t>A9</t>
  </si>
  <si>
    <t>Chipping of plastering and roughening the surface</t>
  </si>
  <si>
    <t>For Corridor</t>
  </si>
  <si>
    <t>A10</t>
  </si>
  <si>
    <t>For Crack filling area</t>
  </si>
  <si>
    <t>Ceiling Plastering in CM 1:3, 12mm tk</t>
  </si>
  <si>
    <t>Add jambs</t>
  </si>
  <si>
    <t>For Lockup toilet door</t>
  </si>
  <si>
    <t>Supplying and fixing EWC superior variety 500mm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(EWC and plastic cover shall be got approved from the Executive Engineer before fixing)</t>
  </si>
  <si>
    <t>Supplying and fixing of 15mm dia CP short body Tap of Best quality including cost of fittings with required specials, bends, labour for fixing etc., all complete and as directed by the departmental officers.,(The quality and brand of fittings should be got approved from Executive Engineer before use).</t>
  </si>
  <si>
    <t>A12</t>
  </si>
  <si>
    <t>White wash two coats</t>
  </si>
  <si>
    <t>Entrance</t>
  </si>
  <si>
    <t>PCC1:2:4 for Foundation using 20 mm HBS Jelly including shoring, strutting &amp; bailing out water wherever necessary ramming, curing etc., all complete</t>
  </si>
  <si>
    <t>Entrance gate</t>
  </si>
  <si>
    <t xml:space="preserve"> -do- Ramp</t>
  </si>
  <si>
    <t>C.C.1:2:4 for foundation and other similar works using 20mm gauge broken Brick Jelly inclusive of shoring, strutting and bailing out water wherever necessary ramming, curing etc.,</t>
  </si>
  <si>
    <t>For Ins Toilet</t>
  </si>
  <si>
    <t>for Ins Toilet</t>
  </si>
  <si>
    <t>for Locukup</t>
  </si>
  <si>
    <t>Special ceiling plastering in cement mortar 1:3 (One of cement and three of M sand) 12mm thick for bottom of roof, stair, waist, landing and sunshades in all floors finished with neat cement including hacking the areas, providing band cornice, scaffolding, curing etc., complete</t>
  </si>
  <si>
    <t xml:space="preserve">White washing two coats for old walls using clean shell lime slaked including cost of lime, gum, blue, brushes, including scaffolding, thorough scrapping and washing with soap, soda water etc., complete in all respects and complying with relevant standard specifications. </t>
  </si>
  <si>
    <t>Chipping of plastering and roughening the surface SR 23-24 Pg: 22 (W-0036)* 1.05</t>
  </si>
  <si>
    <t>PLASTERING C.M(1:3) 12mmTHICK</t>
  </si>
  <si>
    <t>WHITE WASHING TWO COAT</t>
  </si>
  <si>
    <t>SUNDRIES FOR BRUSH ETC</t>
  </si>
  <si>
    <t>Water proofing treatment over the pressed tiles roof finish by throughly cleaning and washing after filling the hollow portion etc..,</t>
  </si>
  <si>
    <t>For Corridor &amp; Ceiling</t>
  </si>
  <si>
    <t>Applying one coat of crack filling chemical including charges for hiring machineries, cutting, crack filling, mixing of powder, labour charges etc. and as directed by the departmental officers</t>
  </si>
  <si>
    <t>NAME OF WORK : PROVIDING SPECIAL REPAIR WORKS TO KANNANKURUCHI POLICE STATION AT KANNANKURUCHI IN SALEM CITY</t>
  </si>
  <si>
    <t>3.2</t>
  </si>
  <si>
    <t>CEMENT CONCRETE PCC (1:2:4) USING</t>
  </si>
  <si>
    <t>20mm HBSTONE METEL</t>
  </si>
  <si>
    <t xml:space="preserve">  H.B.STONEJELLY 20mm</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</si>
  <si>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</si>
  <si>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</si>
  <si>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</si>
  <si>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</si>
  <si>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</si>
  <si>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</si>
  <si>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</si>
  <si>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</si>
  <si>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</si>
  <si>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Supplying, laying, fixing and jointing the following PVC pipes as per ASTM D - 1785 of schedule 40 of wall thickness not less than the specified in IS 4985 suitable for plumbing by threading of wall thickness including the cost of suitable PVC/GI specials /GM specials like Elbow, Tee reducers, Plug , union, bend, coupler, nipple/ GM gate valve, check and wheel valve etc., etc., as directed by the departmental office</t>
  </si>
</sst>
</file>

<file path=xl/styles.xml><?xml version="1.0" encoding="utf-8"?>
<styleSheet xmlns="http://schemas.openxmlformats.org/spreadsheetml/2006/main">
  <numFmts count="2">
    <numFmt numFmtId="164" formatCode="0.00_)"/>
    <numFmt numFmtId="165" formatCode="0.000"/>
  </numFmts>
  <fonts count="8">
    <font>
      <sz val="11"/>
      <color theme="1"/>
      <name val="Calibri"/>
      <family val="2"/>
      <scheme val="minor"/>
    </font>
    <font>
      <sz val="12"/>
      <color theme="1"/>
      <name val="Times New Roman"/>
      <family val="1"/>
    </font>
    <font>
      <b/>
      <sz val="12"/>
      <color theme="1"/>
      <name val="Times New Roman"/>
      <family val="1"/>
    </font>
    <font>
      <sz val="10"/>
      <name val="Arial"/>
      <family val="2"/>
    </font>
    <font>
      <sz val="11"/>
      <color theme="1"/>
      <name val="Calibri"/>
      <family val="2"/>
      <scheme val="minor"/>
    </font>
    <font>
      <sz val="12"/>
      <color indexed="8"/>
      <name val="Times New Roman"/>
      <family val="1"/>
    </font>
    <font>
      <sz val="12"/>
      <name val="Times New Roman"/>
      <family val="1"/>
    </font>
    <font>
      <b/>
      <sz val="12"/>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xf numFmtId="0" fontId="4" fillId="0" borderId="0"/>
    <xf numFmtId="0" fontId="3" fillId="0" borderId="0"/>
  </cellStyleXfs>
  <cellXfs count="77">
    <xf numFmtId="0" fontId="0" fillId="0" borderId="0" xfId="0"/>
    <xf numFmtId="0" fontId="1" fillId="0" borderId="0" xfId="0" applyFont="1"/>
    <xf numFmtId="2" fontId="1" fillId="0" borderId="0" xfId="0" applyNumberFormat="1" applyFont="1"/>
    <xf numFmtId="2" fontId="1" fillId="0" borderId="0" xfId="0" applyNumberFormat="1" applyFont="1" applyAlignment="1">
      <alignment wrapText="1"/>
    </xf>
    <xf numFmtId="2" fontId="0" fillId="0" borderId="0" xfId="0" applyNumberFormat="1"/>
    <xf numFmtId="2" fontId="0" fillId="0" borderId="0" xfId="0" applyNumberFormat="1" applyAlignment="1">
      <alignment horizontal="center"/>
    </xf>
    <xf numFmtId="0" fontId="1" fillId="0" borderId="0" xfId="2" applyFont="1" applyBorder="1" applyAlignment="1">
      <alignment horizontal="left" vertical="center"/>
    </xf>
    <xf numFmtId="0" fontId="1" fillId="0" borderId="1" xfId="2" applyFont="1" applyBorder="1" applyAlignment="1">
      <alignment horizontal="center" vertical="center" wrapText="1"/>
    </xf>
    <xf numFmtId="0" fontId="1" fillId="0" borderId="1" xfId="2" applyFont="1" applyBorder="1" applyAlignment="1">
      <alignment horizontal="center" vertical="center"/>
    </xf>
    <xf numFmtId="2" fontId="1" fillId="0" borderId="1" xfId="2" applyNumberFormat="1" applyFont="1" applyBorder="1" applyAlignment="1">
      <alignment horizontal="center" vertical="center"/>
    </xf>
    <xf numFmtId="165" fontId="1" fillId="0" borderId="1" xfId="2" applyNumberFormat="1" applyFont="1" applyBorder="1" applyAlignment="1">
      <alignment horizontal="center" vertical="center"/>
    </xf>
    <xf numFmtId="0" fontId="1" fillId="0" borderId="0" xfId="2" applyFont="1" applyBorder="1" applyAlignment="1">
      <alignment horizontal="center" vertical="center"/>
    </xf>
    <xf numFmtId="0" fontId="1" fillId="0" borderId="0" xfId="2" applyFont="1" applyBorder="1" applyAlignment="1">
      <alignment horizontal="center" vertical="center" wrapText="1"/>
    </xf>
    <xf numFmtId="0" fontId="1" fillId="0" borderId="1" xfId="2" applyFont="1" applyBorder="1" applyAlignment="1">
      <alignment vertical="center" wrapText="1"/>
    </xf>
    <xf numFmtId="2" fontId="1" fillId="0" borderId="0" xfId="2" applyNumberFormat="1" applyFont="1" applyBorder="1" applyAlignment="1">
      <alignment horizontal="left" vertical="center"/>
    </xf>
    <xf numFmtId="0" fontId="1" fillId="0" borderId="1" xfId="2" applyFont="1" applyBorder="1" applyAlignment="1">
      <alignment horizontal="left" vertical="top" wrapText="1"/>
    </xf>
    <xf numFmtId="2" fontId="1" fillId="0" borderId="1" xfId="0" applyNumberFormat="1" applyFont="1" applyBorder="1" applyAlignment="1">
      <alignment horizontal="center" vertical="center"/>
    </xf>
    <xf numFmtId="0" fontId="1" fillId="0" borderId="1" xfId="2" applyFont="1" applyBorder="1" applyAlignment="1">
      <alignment horizontal="left" vertical="top"/>
    </xf>
    <xf numFmtId="0" fontId="1" fillId="0" borderId="1" xfId="2" applyFont="1" applyBorder="1" applyAlignment="1">
      <alignment horizontal="left" vertical="center"/>
    </xf>
    <xf numFmtId="0" fontId="1" fillId="0" borderId="0" xfId="2" applyFont="1" applyBorder="1" applyAlignment="1">
      <alignment horizontal="left" vertical="center" wrapText="1"/>
    </xf>
    <xf numFmtId="0" fontId="1" fillId="0" borderId="0" xfId="2" applyFont="1" applyBorder="1" applyAlignment="1">
      <alignment vertical="center" wrapText="1"/>
    </xf>
    <xf numFmtId="0" fontId="1" fillId="0" borderId="2" xfId="2" applyFont="1" applyBorder="1" applyAlignment="1">
      <alignment vertical="center" wrapText="1"/>
    </xf>
    <xf numFmtId="0" fontId="1" fillId="0" borderId="1" xfId="2" applyFont="1" applyBorder="1" applyAlignment="1">
      <alignment horizontal="left" vertical="center" wrapText="1"/>
    </xf>
    <xf numFmtId="2" fontId="1" fillId="0" borderId="1" xfId="2" applyNumberFormat="1" applyFont="1" applyBorder="1" applyAlignment="1">
      <alignment horizontal="center" vertical="center" wrapText="1"/>
    </xf>
    <xf numFmtId="0" fontId="5" fillId="0" borderId="1" xfId="0" applyNumberFormat="1" applyFont="1" applyBorder="1" applyAlignment="1">
      <alignment horizontal="center" vertical="center"/>
    </xf>
    <xf numFmtId="0" fontId="5" fillId="0" borderId="1" xfId="0" applyNumberFormat="1" applyFont="1" applyBorder="1" applyAlignment="1">
      <alignment horizontal="left" vertical="center"/>
    </xf>
    <xf numFmtId="2" fontId="5" fillId="0" borderId="1" xfId="0" applyNumberFormat="1" applyFont="1" applyBorder="1" applyAlignment="1">
      <alignment horizontal="center" vertical="center"/>
    </xf>
    <xf numFmtId="164" fontId="6" fillId="0" borderId="1" xfId="0" applyNumberFormat="1" applyFont="1" applyBorder="1" applyAlignment="1">
      <alignment vertical="center"/>
    </xf>
    <xf numFmtId="164" fontId="6" fillId="0" borderId="0" xfId="0" applyNumberFormat="1" applyFont="1" applyBorder="1" applyAlignment="1">
      <alignment vertical="center"/>
    </xf>
    <xf numFmtId="164" fontId="6" fillId="0" borderId="0" xfId="0" applyNumberFormat="1" applyFont="1" applyAlignment="1">
      <alignment vertical="center"/>
    </xf>
    <xf numFmtId="0" fontId="5" fillId="0" borderId="1" xfId="0" applyNumberFormat="1" applyFont="1" applyBorder="1" applyAlignment="1">
      <alignment horizontal="right" vertical="center"/>
    </xf>
    <xf numFmtId="2" fontId="1" fillId="0" borderId="0" xfId="2" applyNumberFormat="1" applyFont="1" applyBorder="1" applyAlignment="1">
      <alignment horizontal="center" vertical="center"/>
    </xf>
    <xf numFmtId="2" fontId="1" fillId="0" borderId="0" xfId="2" applyNumberFormat="1" applyFont="1" applyBorder="1" applyAlignment="1">
      <alignment horizontal="center" vertical="center" wrapText="1"/>
    </xf>
    <xf numFmtId="165" fontId="1" fillId="0" borderId="0" xfId="2" applyNumberFormat="1" applyFont="1" applyBorder="1" applyAlignment="1">
      <alignment horizontal="center" vertical="center"/>
    </xf>
    <xf numFmtId="2" fontId="2" fillId="0" borderId="1" xfId="0" applyNumberFormat="1" applyFont="1" applyBorder="1" applyAlignment="1">
      <alignment horizontal="center" vertical="center"/>
    </xf>
    <xf numFmtId="0" fontId="2" fillId="0" borderId="0" xfId="2" applyFont="1" applyBorder="1" applyAlignment="1">
      <alignment horizontal="center" vertical="center" wrapText="1"/>
    </xf>
    <xf numFmtId="2" fontId="6" fillId="0" borderId="1" xfId="3" applyNumberFormat="1" applyFont="1" applyBorder="1" applyAlignment="1">
      <alignment horizontal="center" vertical="center" wrapText="1"/>
    </xf>
    <xf numFmtId="2" fontId="6" fillId="0" borderId="1" xfId="2" applyNumberFormat="1" applyFont="1" applyFill="1" applyBorder="1" applyAlignment="1">
      <alignment horizontal="center" vertical="center" wrapText="1"/>
    </xf>
    <xf numFmtId="0" fontId="1" fillId="0" borderId="1" xfId="2" applyFont="1" applyFill="1" applyBorder="1" applyAlignment="1">
      <alignment horizontal="center" vertical="center" wrapText="1"/>
    </xf>
    <xf numFmtId="0" fontId="1" fillId="0" borderId="1" xfId="2" applyFont="1" applyFill="1" applyBorder="1" applyAlignment="1">
      <alignment vertical="center" wrapText="1"/>
    </xf>
    <xf numFmtId="2" fontId="6" fillId="0" borderId="1" xfId="3" applyNumberFormat="1" applyFont="1" applyFill="1" applyBorder="1" applyAlignment="1">
      <alignment horizontal="center" vertical="center" wrapText="1"/>
    </xf>
    <xf numFmtId="0" fontId="1" fillId="0" borderId="0" xfId="2" applyFont="1" applyFill="1" applyBorder="1" applyAlignment="1">
      <alignment horizontal="center" vertical="center" wrapText="1"/>
    </xf>
    <xf numFmtId="0" fontId="2" fillId="0" borderId="1" xfId="2" applyFont="1" applyBorder="1" applyAlignment="1">
      <alignment horizontal="center" vertical="center" wrapText="1"/>
    </xf>
    <xf numFmtId="2" fontId="7" fillId="0" borderId="1" xfId="3" applyNumberFormat="1" applyFont="1" applyBorder="1" applyAlignment="1">
      <alignment horizontal="center" vertical="center" wrapText="1"/>
    </xf>
    <xf numFmtId="0" fontId="2" fillId="0" borderId="1" xfId="2" applyFont="1" applyBorder="1" applyAlignment="1">
      <alignment vertical="center" wrapText="1"/>
    </xf>
    <xf numFmtId="0" fontId="1" fillId="0" borderId="1" xfId="2" applyFont="1" applyBorder="1" applyAlignment="1">
      <alignment horizontal="left" vertical="center" wrapText="1"/>
    </xf>
    <xf numFmtId="0" fontId="1" fillId="0" borderId="1" xfId="2" applyFont="1" applyBorder="1" applyAlignment="1">
      <alignment horizontal="center" vertical="center"/>
    </xf>
    <xf numFmtId="0" fontId="1" fillId="0" borderId="1" xfId="2" applyFont="1" applyBorder="1" applyAlignment="1">
      <alignment horizontal="left" vertical="center"/>
    </xf>
    <xf numFmtId="0" fontId="1" fillId="0" borderId="1" xfId="2" applyFont="1" applyBorder="1" applyAlignment="1">
      <alignment horizontal="left" vertical="center" wrapText="1"/>
    </xf>
    <xf numFmtId="0" fontId="1" fillId="0" borderId="1" xfId="2" applyFont="1" applyBorder="1" applyAlignment="1">
      <alignment horizontal="left" vertical="center"/>
    </xf>
    <xf numFmtId="0" fontId="1" fillId="0" borderId="1" xfId="2" applyFont="1" applyBorder="1" applyAlignment="1">
      <alignment horizontal="center" vertical="center"/>
    </xf>
    <xf numFmtId="0" fontId="2" fillId="0" borderId="1" xfId="2" applyFont="1" applyBorder="1" applyAlignment="1">
      <alignment horizontal="left" vertical="center"/>
    </xf>
    <xf numFmtId="2" fontId="2" fillId="0" borderId="1" xfId="2" applyNumberFormat="1" applyFont="1" applyBorder="1" applyAlignment="1">
      <alignment horizontal="center" vertical="center"/>
    </xf>
    <xf numFmtId="0" fontId="1" fillId="2" borderId="1" xfId="2" applyFont="1" applyFill="1" applyBorder="1" applyAlignment="1">
      <alignment horizontal="center" vertical="center" wrapText="1"/>
    </xf>
    <xf numFmtId="0" fontId="1" fillId="2" borderId="1" xfId="2" applyFont="1" applyFill="1" applyBorder="1" applyAlignment="1">
      <alignment vertical="center" wrapText="1"/>
    </xf>
    <xf numFmtId="0" fontId="1" fillId="2" borderId="0" xfId="2" applyFont="1" applyFill="1" applyBorder="1" applyAlignment="1">
      <alignment vertical="center" wrapText="1"/>
    </xf>
    <xf numFmtId="0" fontId="1" fillId="2" borderId="2" xfId="2" applyFont="1" applyFill="1" applyBorder="1" applyAlignment="1">
      <alignment vertical="center" wrapText="1"/>
    </xf>
    <xf numFmtId="2" fontId="1" fillId="2" borderId="1" xfId="2" applyNumberFormat="1" applyFont="1" applyFill="1" applyBorder="1" applyAlignment="1">
      <alignment horizontal="center" vertical="center" wrapText="1"/>
    </xf>
    <xf numFmtId="2" fontId="2" fillId="2" borderId="1" xfId="2" applyNumberFormat="1" applyFont="1" applyFill="1" applyBorder="1" applyAlignment="1">
      <alignment horizontal="center" vertical="center" wrapText="1"/>
    </xf>
    <xf numFmtId="2" fontId="1" fillId="2" borderId="0" xfId="2" applyNumberFormat="1" applyFont="1" applyFill="1" applyBorder="1" applyAlignment="1">
      <alignment horizontal="center" vertical="center" wrapText="1"/>
    </xf>
    <xf numFmtId="0" fontId="1" fillId="0" borderId="1" xfId="2" applyFont="1" applyFill="1" applyBorder="1" applyAlignment="1">
      <alignment horizontal="center" vertical="center"/>
    </xf>
    <xf numFmtId="0" fontId="1" fillId="0" borderId="1" xfId="2" applyFont="1" applyFill="1" applyBorder="1" applyAlignment="1">
      <alignment horizontal="left" vertical="center"/>
    </xf>
    <xf numFmtId="2" fontId="1" fillId="0" borderId="1" xfId="2" applyNumberFormat="1" applyFont="1" applyFill="1" applyBorder="1" applyAlignment="1">
      <alignment horizontal="center" vertical="center"/>
    </xf>
    <xf numFmtId="2" fontId="1" fillId="0" borderId="1" xfId="0" applyNumberFormat="1" applyFont="1" applyFill="1" applyBorder="1" applyAlignment="1">
      <alignment horizontal="center" vertical="center"/>
    </xf>
    <xf numFmtId="0" fontId="1" fillId="0" borderId="0" xfId="2" applyFont="1" applyFill="1" applyBorder="1" applyAlignment="1">
      <alignment horizontal="left" vertical="center"/>
    </xf>
    <xf numFmtId="2" fontId="2" fillId="0" borderId="1" xfId="2"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2" fillId="0" borderId="1" xfId="2" applyFont="1" applyFill="1" applyBorder="1" applyAlignment="1">
      <alignment horizontal="left" vertical="center"/>
    </xf>
    <xf numFmtId="0" fontId="1" fillId="0" borderId="1" xfId="2" applyFont="1" applyFill="1" applyBorder="1" applyAlignment="1">
      <alignment horizontal="left" vertical="center" wrapText="1"/>
    </xf>
    <xf numFmtId="2" fontId="1" fillId="0" borderId="1" xfId="2" applyNumberFormat="1" applyFont="1" applyFill="1" applyBorder="1" applyAlignment="1">
      <alignment horizontal="center" vertical="center" wrapText="1"/>
    </xf>
    <xf numFmtId="2" fontId="1" fillId="3" borderId="1" xfId="2" applyNumberFormat="1" applyFont="1" applyFill="1" applyBorder="1" applyAlignment="1">
      <alignment horizontal="center" vertical="center" wrapText="1"/>
    </xf>
    <xf numFmtId="2" fontId="6" fillId="3" borderId="1" xfId="3" applyNumberFormat="1" applyFont="1" applyFill="1" applyBorder="1" applyAlignment="1">
      <alignment horizontal="center" vertical="center" wrapText="1"/>
    </xf>
    <xf numFmtId="0" fontId="1" fillId="0" borderId="1" xfId="2" applyFont="1" applyBorder="1" applyAlignment="1">
      <alignment horizontal="center" vertical="center" wrapText="1"/>
    </xf>
    <xf numFmtId="2" fontId="7" fillId="0" borderId="1" xfId="3" applyNumberFormat="1" applyFont="1" applyBorder="1" applyAlignment="1">
      <alignment horizontal="center" vertical="center" wrapText="1"/>
    </xf>
    <xf numFmtId="0" fontId="1" fillId="0" borderId="1" xfId="2" applyFont="1" applyBorder="1" applyAlignment="1">
      <alignment horizontal="left" vertical="center" wrapText="1"/>
    </xf>
    <xf numFmtId="0" fontId="1" fillId="0" borderId="1" xfId="2" applyFont="1" applyBorder="1" applyAlignment="1">
      <alignment horizontal="center" vertical="center"/>
    </xf>
    <xf numFmtId="0" fontId="1" fillId="0" borderId="1" xfId="2" applyFont="1" applyBorder="1" applyAlignment="1">
      <alignment horizontal="left" vertical="center"/>
    </xf>
  </cellXfs>
  <cellStyles count="4">
    <cellStyle name="Normal" xfId="0" builtinId="0"/>
    <cellStyle name="Normal 3" xfId="1"/>
    <cellStyle name="Normal 5" xfId="2"/>
    <cellStyle name="Normal_Phase XI QS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2</xdr:col>
      <xdr:colOff>1524000</xdr:colOff>
      <xdr:row>7</xdr:row>
      <xdr:rowOff>0</xdr:rowOff>
    </xdr:from>
    <xdr:to>
      <xdr:col>2</xdr:col>
      <xdr:colOff>1524000</xdr:colOff>
      <xdr:row>7</xdr:row>
      <xdr:rowOff>200025</xdr:rowOff>
    </xdr:to>
    <xdr:sp macro="" textlink="">
      <xdr:nvSpPr>
        <xdr:cNvPr id="2"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3"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4"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5"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6"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7"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8"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9"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10"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11"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1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1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1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1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1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1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1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1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2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2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22"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23"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24"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25"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26"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27" name="Text Box 7"/>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28" name="Text Box 8"/>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29" name="Text Box 4"/>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30" name="Text Box 5"/>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7</xdr:row>
      <xdr:rowOff>0</xdr:rowOff>
    </xdr:from>
    <xdr:to>
      <xdr:col>2</xdr:col>
      <xdr:colOff>1524000</xdr:colOff>
      <xdr:row>7</xdr:row>
      <xdr:rowOff>200025</xdr:rowOff>
    </xdr:to>
    <xdr:sp macro="" textlink="">
      <xdr:nvSpPr>
        <xdr:cNvPr id="31" name="Text Box 6"/>
        <xdr:cNvSpPr txBox="1">
          <a:spLocks noChangeArrowheads="1"/>
        </xdr:cNvSpPr>
      </xdr:nvSpPr>
      <xdr:spPr bwMode="auto">
        <a:xfrm>
          <a:off x="2609850" y="11830050"/>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3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3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3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3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3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3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3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3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4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2"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3"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4"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5"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6"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7" name="Text Box 7"/>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8" name="Text Box 8"/>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59" name="Text Box 4"/>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60" name="Text Box 5"/>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twoCellAnchor editAs="oneCell">
    <xdr:from>
      <xdr:col>2</xdr:col>
      <xdr:colOff>1524000</xdr:colOff>
      <xdr:row>31</xdr:row>
      <xdr:rowOff>0</xdr:rowOff>
    </xdr:from>
    <xdr:to>
      <xdr:col>2</xdr:col>
      <xdr:colOff>1524000</xdr:colOff>
      <xdr:row>31</xdr:row>
      <xdr:rowOff>200025</xdr:rowOff>
    </xdr:to>
    <xdr:sp macro="" textlink="">
      <xdr:nvSpPr>
        <xdr:cNvPr id="61" name="Text Box 6"/>
        <xdr:cNvSpPr txBox="1">
          <a:spLocks noChangeArrowheads="1"/>
        </xdr:cNvSpPr>
      </xdr:nvSpPr>
      <xdr:spPr bwMode="auto">
        <a:xfrm>
          <a:off x="2609850" y="45348525"/>
          <a:ext cx="0" cy="20002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1514475</xdr:colOff>
      <xdr:row>10</xdr:row>
      <xdr:rowOff>0</xdr:rowOff>
    </xdr:from>
    <xdr:to>
      <xdr:col>1</xdr:col>
      <xdr:colOff>1514475</xdr:colOff>
      <xdr:row>10</xdr:row>
      <xdr:rowOff>962025</xdr:rowOff>
    </xdr:to>
    <xdr:sp macro="" textlink="">
      <xdr:nvSpPr>
        <xdr:cNvPr id="2"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962025</xdr:rowOff>
    </xdr:to>
    <xdr:sp macro="" textlink="">
      <xdr:nvSpPr>
        <xdr:cNvPr id="3"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962025</xdr:rowOff>
    </xdr:to>
    <xdr:sp macro="" textlink="">
      <xdr:nvSpPr>
        <xdr:cNvPr id="4"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962025</xdr:rowOff>
    </xdr:to>
    <xdr:sp macro="" textlink="">
      <xdr:nvSpPr>
        <xdr:cNvPr id="5"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962025</xdr:rowOff>
    </xdr:to>
    <xdr:sp macro="" textlink="">
      <xdr:nvSpPr>
        <xdr:cNvPr id="6"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962025</xdr:rowOff>
    </xdr:to>
    <xdr:sp macro="" textlink="">
      <xdr:nvSpPr>
        <xdr:cNvPr id="7"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962025</xdr:rowOff>
    </xdr:to>
    <xdr:sp macro="" textlink="">
      <xdr:nvSpPr>
        <xdr:cNvPr id="8"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962025</xdr:rowOff>
    </xdr:to>
    <xdr:sp macro="" textlink="">
      <xdr:nvSpPr>
        <xdr:cNvPr id="9"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962025</xdr:rowOff>
    </xdr:to>
    <xdr:sp macro="" textlink="">
      <xdr:nvSpPr>
        <xdr:cNvPr id="10"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962025</xdr:rowOff>
    </xdr:to>
    <xdr:sp macro="" textlink="">
      <xdr:nvSpPr>
        <xdr:cNvPr id="11"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12" name="Text Box 7"/>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13" name="Text Box 8"/>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14" name="Text Box 4"/>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15" name="Text Box 5"/>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16" name="Text Box 6"/>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17" name="Text Box 7"/>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18" name="Text Box 8"/>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19" name="Text Box 4"/>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0" name="Text Box 5"/>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1" name="Text Box 6"/>
        <xdr:cNvSpPr txBox="1">
          <a:spLocks noChangeArrowheads="1"/>
        </xdr:cNvSpPr>
      </xdr:nvSpPr>
      <xdr:spPr bwMode="auto">
        <a:xfrm>
          <a:off x="1981200" y="246221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2" name="Text Box 7"/>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3" name="Text Box 8"/>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4" name="Text Box 4"/>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5" name="Text Box 5"/>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6" name="Text Box 6"/>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7" name="Text Box 7"/>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8" name="Text Box 8"/>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29" name="Text Box 4"/>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30" name="Text Box 5"/>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14</xdr:row>
      <xdr:rowOff>0</xdr:rowOff>
    </xdr:from>
    <xdr:to>
      <xdr:col>1</xdr:col>
      <xdr:colOff>1514475</xdr:colOff>
      <xdr:row>14</xdr:row>
      <xdr:rowOff>228600</xdr:rowOff>
    </xdr:to>
    <xdr:sp macro="" textlink="">
      <xdr:nvSpPr>
        <xdr:cNvPr id="31" name="Text Box 6"/>
        <xdr:cNvSpPr txBox="1">
          <a:spLocks noChangeArrowheads="1"/>
        </xdr:cNvSpPr>
      </xdr:nvSpPr>
      <xdr:spPr bwMode="auto">
        <a:xfrm>
          <a:off x="1981200" y="232505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32"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33"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34"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35"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36"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37"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38"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39"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40"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41"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42" name="Text Box 7"/>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43" name="Text Box 8"/>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44" name="Text Box 4"/>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45" name="Text Box 5"/>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46" name="Text Box 6"/>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47" name="Text Box 7"/>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48" name="Text Box 8"/>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49" name="Text Box 4"/>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50" name="Text Box 5"/>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161925</xdr:rowOff>
    </xdr:to>
    <xdr:sp macro="" textlink="">
      <xdr:nvSpPr>
        <xdr:cNvPr id="51" name="Text Box 6"/>
        <xdr:cNvSpPr txBox="1">
          <a:spLocks noChangeArrowheads="1"/>
        </xdr:cNvSpPr>
      </xdr:nvSpPr>
      <xdr:spPr bwMode="auto">
        <a:xfrm>
          <a:off x="1981200" y="20240625"/>
          <a:ext cx="0" cy="1619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52"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53"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54"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55"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56"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57"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58"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59"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0"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1"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2"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3"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4"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5"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6"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7"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8"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69"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70"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71"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72"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73"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74"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75"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76"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77"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78"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79"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0"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1"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2"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3"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4"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5"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6"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7" name="Text Box 7"/>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8" name="Text Box 8"/>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89" name="Text Box 4"/>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90" name="Text Box 5"/>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91" name="Text Box 6"/>
        <xdr:cNvSpPr txBox="1">
          <a:spLocks noChangeArrowheads="1"/>
        </xdr:cNvSpPr>
      </xdr:nvSpPr>
      <xdr:spPr bwMode="auto">
        <a:xfrm>
          <a:off x="1981200" y="523303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92"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93"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94"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95"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96"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97" name="Text Box 7"/>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98" name="Text Box 8"/>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99" name="Text Box 4"/>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100" name="Text Box 5"/>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219075</xdr:rowOff>
    </xdr:to>
    <xdr:sp macro="" textlink="">
      <xdr:nvSpPr>
        <xdr:cNvPr id="101" name="Text Box 6"/>
        <xdr:cNvSpPr txBox="1">
          <a:spLocks noChangeArrowheads="1"/>
        </xdr:cNvSpPr>
      </xdr:nvSpPr>
      <xdr:spPr bwMode="auto">
        <a:xfrm>
          <a:off x="1981200" y="482631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02"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03"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04"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05"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06"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07"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08"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09"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0"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1"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2"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3"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4"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5"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6"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7" name="Text Box 7"/>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8" name="Text Box 8"/>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19" name="Text Box 4"/>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20" name="Text Box 5"/>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247650</xdr:rowOff>
    </xdr:to>
    <xdr:sp macro="" textlink="">
      <xdr:nvSpPr>
        <xdr:cNvPr id="121" name="Text Box 6"/>
        <xdr:cNvSpPr txBox="1">
          <a:spLocks noChangeArrowheads="1"/>
        </xdr:cNvSpPr>
      </xdr:nvSpPr>
      <xdr:spPr bwMode="auto">
        <a:xfrm>
          <a:off x="1981200" y="51034950"/>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22"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23"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24"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25"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26"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27"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28"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29"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30"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31"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32"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33"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34"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35"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36"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37" name="Text Box 7"/>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38" name="Text Box 8"/>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39" name="Text Box 4"/>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40" name="Text Box 5"/>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10</xdr:row>
      <xdr:rowOff>0</xdr:rowOff>
    </xdr:from>
    <xdr:to>
      <xdr:col>1</xdr:col>
      <xdr:colOff>1514475</xdr:colOff>
      <xdr:row>10</xdr:row>
      <xdr:rowOff>762000</xdr:rowOff>
    </xdr:to>
    <xdr:sp macro="" textlink="">
      <xdr:nvSpPr>
        <xdr:cNvPr id="141" name="Text Box 6"/>
        <xdr:cNvSpPr txBox="1">
          <a:spLocks noChangeArrowheads="1"/>
        </xdr:cNvSpPr>
      </xdr:nvSpPr>
      <xdr:spPr bwMode="auto">
        <a:xfrm>
          <a:off x="1981200" y="202406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42" name="Text Box 7"/>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43" name="Text Box 8"/>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44" name="Text Box 4"/>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45" name="Text Box 5"/>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46" name="Text Box 6"/>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47" name="Text Box 7"/>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48" name="Text Box 8"/>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49" name="Text Box 4"/>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0" name="Text Box 5"/>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1" name="Text Box 6"/>
        <xdr:cNvSpPr txBox="1">
          <a:spLocks noChangeArrowheads="1"/>
        </xdr:cNvSpPr>
      </xdr:nvSpPr>
      <xdr:spPr bwMode="auto">
        <a:xfrm>
          <a:off x="1981200" y="4689157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2"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3"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4"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5"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6"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7" name="Text Box 7"/>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8" name="Text Box 8"/>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59" name="Text Box 4"/>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60" name="Text Box 5"/>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twoCellAnchor editAs="oneCell">
    <xdr:from>
      <xdr:col>1</xdr:col>
      <xdr:colOff>1514475</xdr:colOff>
      <xdr:row>28</xdr:row>
      <xdr:rowOff>0</xdr:rowOff>
    </xdr:from>
    <xdr:to>
      <xdr:col>1</xdr:col>
      <xdr:colOff>1514475</xdr:colOff>
      <xdr:row>28</xdr:row>
      <xdr:rowOff>228600</xdr:rowOff>
    </xdr:to>
    <xdr:sp macro="" textlink="">
      <xdr:nvSpPr>
        <xdr:cNvPr id="161" name="Text Box 6"/>
        <xdr:cNvSpPr txBox="1">
          <a:spLocks noChangeArrowheads="1"/>
        </xdr:cNvSpPr>
      </xdr:nvSpPr>
      <xdr:spPr bwMode="auto">
        <a:xfrm>
          <a:off x="1981200" y="49463325"/>
          <a:ext cx="0" cy="20002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G39"/>
  <sheetViews>
    <sheetView tabSelected="1" view="pageBreakPreview" topLeftCell="A31" zoomScaleNormal="85" zoomScaleSheetLayoutView="100" workbookViewId="0">
      <selection activeCell="F38" sqref="F38"/>
    </sheetView>
  </sheetViews>
  <sheetFormatPr defaultColWidth="13.6640625" defaultRowHeight="15.6"/>
  <cols>
    <col min="1" max="1" width="7.88671875" style="12" bestFit="1" customWidth="1"/>
    <col min="2" max="2" width="8.44140625" style="59" bestFit="1" customWidth="1"/>
    <col min="3" max="3" width="49.88671875" style="19" customWidth="1"/>
    <col min="4" max="4" width="12" style="12" bestFit="1" customWidth="1"/>
    <col min="5" max="5" width="6.5546875" style="12" bestFit="1" customWidth="1"/>
    <col min="6" max="6" width="13.6640625" style="32" bestFit="1" customWidth="1"/>
    <col min="7" max="7" width="13.6640625" style="12"/>
    <col min="8" max="8" width="15.88671875" style="12" bestFit="1" customWidth="1"/>
    <col min="9" max="256" width="13.6640625" style="12"/>
    <col min="257" max="257" width="7.88671875" style="12" bestFit="1" customWidth="1"/>
    <col min="258" max="258" width="8.44140625" style="12" bestFit="1" customWidth="1"/>
    <col min="259" max="259" width="49.88671875" style="12" customWidth="1"/>
    <col min="260" max="260" width="12" style="12" bestFit="1" customWidth="1"/>
    <col min="261" max="261" width="6.5546875" style="12" bestFit="1" customWidth="1"/>
    <col min="262" max="262" width="13.6640625" style="12" bestFit="1" customWidth="1"/>
    <col min="263" max="263" width="13.6640625" style="12"/>
    <col min="264" max="264" width="15.88671875" style="12" bestFit="1" customWidth="1"/>
    <col min="265" max="512" width="13.6640625" style="12"/>
    <col min="513" max="513" width="7.88671875" style="12" bestFit="1" customWidth="1"/>
    <col min="514" max="514" width="8.44140625" style="12" bestFit="1" customWidth="1"/>
    <col min="515" max="515" width="49.88671875" style="12" customWidth="1"/>
    <col min="516" max="516" width="12" style="12" bestFit="1" customWidth="1"/>
    <col min="517" max="517" width="6.5546875" style="12" bestFit="1" customWidth="1"/>
    <col min="518" max="518" width="13.6640625" style="12" bestFit="1" customWidth="1"/>
    <col min="519" max="519" width="13.6640625" style="12"/>
    <col min="520" max="520" width="15.88671875" style="12" bestFit="1" customWidth="1"/>
    <col min="521" max="768" width="13.6640625" style="12"/>
    <col min="769" max="769" width="7.88671875" style="12" bestFit="1" customWidth="1"/>
    <col min="770" max="770" width="8.44140625" style="12" bestFit="1" customWidth="1"/>
    <col min="771" max="771" width="49.88671875" style="12" customWidth="1"/>
    <col min="772" max="772" width="12" style="12" bestFit="1" customWidth="1"/>
    <col min="773" max="773" width="6.5546875" style="12" bestFit="1" customWidth="1"/>
    <col min="774" max="774" width="13.6640625" style="12" bestFit="1" customWidth="1"/>
    <col min="775" max="775" width="13.6640625" style="12"/>
    <col min="776" max="776" width="15.88671875" style="12" bestFit="1" customWidth="1"/>
    <col min="777" max="1024" width="13.6640625" style="12"/>
    <col min="1025" max="1025" width="7.88671875" style="12" bestFit="1" customWidth="1"/>
    <col min="1026" max="1026" width="8.44140625" style="12" bestFit="1" customWidth="1"/>
    <col min="1027" max="1027" width="49.88671875" style="12" customWidth="1"/>
    <col min="1028" max="1028" width="12" style="12" bestFit="1" customWidth="1"/>
    <col min="1029" max="1029" width="6.5546875" style="12" bestFit="1" customWidth="1"/>
    <col min="1030" max="1030" width="13.6640625" style="12" bestFit="1" customWidth="1"/>
    <col min="1031" max="1031" width="13.6640625" style="12"/>
    <col min="1032" max="1032" width="15.88671875" style="12" bestFit="1" customWidth="1"/>
    <col min="1033" max="1280" width="13.6640625" style="12"/>
    <col min="1281" max="1281" width="7.88671875" style="12" bestFit="1" customWidth="1"/>
    <col min="1282" max="1282" width="8.44140625" style="12" bestFit="1" customWidth="1"/>
    <col min="1283" max="1283" width="49.88671875" style="12" customWidth="1"/>
    <col min="1284" max="1284" width="12" style="12" bestFit="1" customWidth="1"/>
    <col min="1285" max="1285" width="6.5546875" style="12" bestFit="1" customWidth="1"/>
    <col min="1286" max="1286" width="13.6640625" style="12" bestFit="1" customWidth="1"/>
    <col min="1287" max="1287" width="13.6640625" style="12"/>
    <col min="1288" max="1288" width="15.88671875" style="12" bestFit="1" customWidth="1"/>
    <col min="1289" max="1536" width="13.6640625" style="12"/>
    <col min="1537" max="1537" width="7.88671875" style="12" bestFit="1" customWidth="1"/>
    <col min="1538" max="1538" width="8.44140625" style="12" bestFit="1" customWidth="1"/>
    <col min="1539" max="1539" width="49.88671875" style="12" customWidth="1"/>
    <col min="1540" max="1540" width="12" style="12" bestFit="1" customWidth="1"/>
    <col min="1541" max="1541" width="6.5546875" style="12" bestFit="1" customWidth="1"/>
    <col min="1542" max="1542" width="13.6640625" style="12" bestFit="1" customWidth="1"/>
    <col min="1543" max="1543" width="13.6640625" style="12"/>
    <col min="1544" max="1544" width="15.88671875" style="12" bestFit="1" customWidth="1"/>
    <col min="1545" max="1792" width="13.6640625" style="12"/>
    <col min="1793" max="1793" width="7.88671875" style="12" bestFit="1" customWidth="1"/>
    <col min="1794" max="1794" width="8.44140625" style="12" bestFit="1" customWidth="1"/>
    <col min="1795" max="1795" width="49.88671875" style="12" customWidth="1"/>
    <col min="1796" max="1796" width="12" style="12" bestFit="1" customWidth="1"/>
    <col min="1797" max="1797" width="6.5546875" style="12" bestFit="1" customWidth="1"/>
    <col min="1798" max="1798" width="13.6640625" style="12" bestFit="1" customWidth="1"/>
    <col min="1799" max="1799" width="13.6640625" style="12"/>
    <col min="1800" max="1800" width="15.88671875" style="12" bestFit="1" customWidth="1"/>
    <col min="1801" max="2048" width="13.6640625" style="12"/>
    <col min="2049" max="2049" width="7.88671875" style="12" bestFit="1" customWidth="1"/>
    <col min="2050" max="2050" width="8.44140625" style="12" bestFit="1" customWidth="1"/>
    <col min="2051" max="2051" width="49.88671875" style="12" customWidth="1"/>
    <col min="2052" max="2052" width="12" style="12" bestFit="1" customWidth="1"/>
    <col min="2053" max="2053" width="6.5546875" style="12" bestFit="1" customWidth="1"/>
    <col min="2054" max="2054" width="13.6640625" style="12" bestFit="1" customWidth="1"/>
    <col min="2055" max="2055" width="13.6640625" style="12"/>
    <col min="2056" max="2056" width="15.88671875" style="12" bestFit="1" customWidth="1"/>
    <col min="2057" max="2304" width="13.6640625" style="12"/>
    <col min="2305" max="2305" width="7.88671875" style="12" bestFit="1" customWidth="1"/>
    <col min="2306" max="2306" width="8.44140625" style="12" bestFit="1" customWidth="1"/>
    <col min="2307" max="2307" width="49.88671875" style="12" customWidth="1"/>
    <col min="2308" max="2308" width="12" style="12" bestFit="1" customWidth="1"/>
    <col min="2309" max="2309" width="6.5546875" style="12" bestFit="1" customWidth="1"/>
    <col min="2310" max="2310" width="13.6640625" style="12" bestFit="1" customWidth="1"/>
    <col min="2311" max="2311" width="13.6640625" style="12"/>
    <col min="2312" max="2312" width="15.88671875" style="12" bestFit="1" customWidth="1"/>
    <col min="2313" max="2560" width="13.6640625" style="12"/>
    <col min="2561" max="2561" width="7.88671875" style="12" bestFit="1" customWidth="1"/>
    <col min="2562" max="2562" width="8.44140625" style="12" bestFit="1" customWidth="1"/>
    <col min="2563" max="2563" width="49.88671875" style="12" customWidth="1"/>
    <col min="2564" max="2564" width="12" style="12" bestFit="1" customWidth="1"/>
    <col min="2565" max="2565" width="6.5546875" style="12" bestFit="1" customWidth="1"/>
    <col min="2566" max="2566" width="13.6640625" style="12" bestFit="1" customWidth="1"/>
    <col min="2567" max="2567" width="13.6640625" style="12"/>
    <col min="2568" max="2568" width="15.88671875" style="12" bestFit="1" customWidth="1"/>
    <col min="2569" max="2816" width="13.6640625" style="12"/>
    <col min="2817" max="2817" width="7.88671875" style="12" bestFit="1" customWidth="1"/>
    <col min="2818" max="2818" width="8.44140625" style="12" bestFit="1" customWidth="1"/>
    <col min="2819" max="2819" width="49.88671875" style="12" customWidth="1"/>
    <col min="2820" max="2820" width="12" style="12" bestFit="1" customWidth="1"/>
    <col min="2821" max="2821" width="6.5546875" style="12" bestFit="1" customWidth="1"/>
    <col min="2822" max="2822" width="13.6640625" style="12" bestFit="1" customWidth="1"/>
    <col min="2823" max="2823" width="13.6640625" style="12"/>
    <col min="2824" max="2824" width="15.88671875" style="12" bestFit="1" customWidth="1"/>
    <col min="2825" max="3072" width="13.6640625" style="12"/>
    <col min="3073" max="3073" width="7.88671875" style="12" bestFit="1" customWidth="1"/>
    <col min="3074" max="3074" width="8.44140625" style="12" bestFit="1" customWidth="1"/>
    <col min="3075" max="3075" width="49.88671875" style="12" customWidth="1"/>
    <col min="3076" max="3076" width="12" style="12" bestFit="1" customWidth="1"/>
    <col min="3077" max="3077" width="6.5546875" style="12" bestFit="1" customWidth="1"/>
    <col min="3078" max="3078" width="13.6640625" style="12" bestFit="1" customWidth="1"/>
    <col min="3079" max="3079" width="13.6640625" style="12"/>
    <col min="3080" max="3080" width="15.88671875" style="12" bestFit="1" customWidth="1"/>
    <col min="3081" max="3328" width="13.6640625" style="12"/>
    <col min="3329" max="3329" width="7.88671875" style="12" bestFit="1" customWidth="1"/>
    <col min="3330" max="3330" width="8.44140625" style="12" bestFit="1" customWidth="1"/>
    <col min="3331" max="3331" width="49.88671875" style="12" customWidth="1"/>
    <col min="3332" max="3332" width="12" style="12" bestFit="1" customWidth="1"/>
    <col min="3333" max="3333" width="6.5546875" style="12" bestFit="1" customWidth="1"/>
    <col min="3334" max="3334" width="13.6640625" style="12" bestFit="1" customWidth="1"/>
    <col min="3335" max="3335" width="13.6640625" style="12"/>
    <col min="3336" max="3336" width="15.88671875" style="12" bestFit="1" customWidth="1"/>
    <col min="3337" max="3584" width="13.6640625" style="12"/>
    <col min="3585" max="3585" width="7.88671875" style="12" bestFit="1" customWidth="1"/>
    <col min="3586" max="3586" width="8.44140625" style="12" bestFit="1" customWidth="1"/>
    <col min="3587" max="3587" width="49.88671875" style="12" customWidth="1"/>
    <col min="3588" max="3588" width="12" style="12" bestFit="1" customWidth="1"/>
    <col min="3589" max="3589" width="6.5546875" style="12" bestFit="1" customWidth="1"/>
    <col min="3590" max="3590" width="13.6640625" style="12" bestFit="1" customWidth="1"/>
    <col min="3591" max="3591" width="13.6640625" style="12"/>
    <col min="3592" max="3592" width="15.88671875" style="12" bestFit="1" customWidth="1"/>
    <col min="3593" max="3840" width="13.6640625" style="12"/>
    <col min="3841" max="3841" width="7.88671875" style="12" bestFit="1" customWidth="1"/>
    <col min="3842" max="3842" width="8.44140625" style="12" bestFit="1" customWidth="1"/>
    <col min="3843" max="3843" width="49.88671875" style="12" customWidth="1"/>
    <col min="3844" max="3844" width="12" style="12" bestFit="1" customWidth="1"/>
    <col min="3845" max="3845" width="6.5546875" style="12" bestFit="1" customWidth="1"/>
    <col min="3846" max="3846" width="13.6640625" style="12" bestFit="1" customWidth="1"/>
    <col min="3847" max="3847" width="13.6640625" style="12"/>
    <col min="3848" max="3848" width="15.88671875" style="12" bestFit="1" customWidth="1"/>
    <col min="3849" max="4096" width="13.6640625" style="12"/>
    <col min="4097" max="4097" width="7.88671875" style="12" bestFit="1" customWidth="1"/>
    <col min="4098" max="4098" width="8.44140625" style="12" bestFit="1" customWidth="1"/>
    <col min="4099" max="4099" width="49.88671875" style="12" customWidth="1"/>
    <col min="4100" max="4100" width="12" style="12" bestFit="1" customWidth="1"/>
    <col min="4101" max="4101" width="6.5546875" style="12" bestFit="1" customWidth="1"/>
    <col min="4102" max="4102" width="13.6640625" style="12" bestFit="1" customWidth="1"/>
    <col min="4103" max="4103" width="13.6640625" style="12"/>
    <col min="4104" max="4104" width="15.88671875" style="12" bestFit="1" customWidth="1"/>
    <col min="4105" max="4352" width="13.6640625" style="12"/>
    <col min="4353" max="4353" width="7.88671875" style="12" bestFit="1" customWidth="1"/>
    <col min="4354" max="4354" width="8.44140625" style="12" bestFit="1" customWidth="1"/>
    <col min="4355" max="4355" width="49.88671875" style="12" customWidth="1"/>
    <col min="4356" max="4356" width="12" style="12" bestFit="1" customWidth="1"/>
    <col min="4357" max="4357" width="6.5546875" style="12" bestFit="1" customWidth="1"/>
    <col min="4358" max="4358" width="13.6640625" style="12" bestFit="1" customWidth="1"/>
    <col min="4359" max="4359" width="13.6640625" style="12"/>
    <col min="4360" max="4360" width="15.88671875" style="12" bestFit="1" customWidth="1"/>
    <col min="4361" max="4608" width="13.6640625" style="12"/>
    <col min="4609" max="4609" width="7.88671875" style="12" bestFit="1" customWidth="1"/>
    <col min="4610" max="4610" width="8.44140625" style="12" bestFit="1" customWidth="1"/>
    <col min="4611" max="4611" width="49.88671875" style="12" customWidth="1"/>
    <col min="4612" max="4612" width="12" style="12" bestFit="1" customWidth="1"/>
    <col min="4613" max="4613" width="6.5546875" style="12" bestFit="1" customWidth="1"/>
    <col min="4614" max="4614" width="13.6640625" style="12" bestFit="1" customWidth="1"/>
    <col min="4615" max="4615" width="13.6640625" style="12"/>
    <col min="4616" max="4616" width="15.88671875" style="12" bestFit="1" customWidth="1"/>
    <col min="4617" max="4864" width="13.6640625" style="12"/>
    <col min="4865" max="4865" width="7.88671875" style="12" bestFit="1" customWidth="1"/>
    <col min="4866" max="4866" width="8.44140625" style="12" bestFit="1" customWidth="1"/>
    <col min="4867" max="4867" width="49.88671875" style="12" customWidth="1"/>
    <col min="4868" max="4868" width="12" style="12" bestFit="1" customWidth="1"/>
    <col min="4869" max="4869" width="6.5546875" style="12" bestFit="1" customWidth="1"/>
    <col min="4870" max="4870" width="13.6640625" style="12" bestFit="1" customWidth="1"/>
    <col min="4871" max="4871" width="13.6640625" style="12"/>
    <col min="4872" max="4872" width="15.88671875" style="12" bestFit="1" customWidth="1"/>
    <col min="4873" max="5120" width="13.6640625" style="12"/>
    <col min="5121" max="5121" width="7.88671875" style="12" bestFit="1" customWidth="1"/>
    <col min="5122" max="5122" width="8.44140625" style="12" bestFit="1" customWidth="1"/>
    <col min="5123" max="5123" width="49.88671875" style="12" customWidth="1"/>
    <col min="5124" max="5124" width="12" style="12" bestFit="1" customWidth="1"/>
    <col min="5125" max="5125" width="6.5546875" style="12" bestFit="1" customWidth="1"/>
    <col min="5126" max="5126" width="13.6640625" style="12" bestFit="1" customWidth="1"/>
    <col min="5127" max="5127" width="13.6640625" style="12"/>
    <col min="5128" max="5128" width="15.88671875" style="12" bestFit="1" customWidth="1"/>
    <col min="5129" max="5376" width="13.6640625" style="12"/>
    <col min="5377" max="5377" width="7.88671875" style="12" bestFit="1" customWidth="1"/>
    <col min="5378" max="5378" width="8.44140625" style="12" bestFit="1" customWidth="1"/>
    <col min="5379" max="5379" width="49.88671875" style="12" customWidth="1"/>
    <col min="5380" max="5380" width="12" style="12" bestFit="1" customWidth="1"/>
    <col min="5381" max="5381" width="6.5546875" style="12" bestFit="1" customWidth="1"/>
    <col min="5382" max="5382" width="13.6640625" style="12" bestFit="1" customWidth="1"/>
    <col min="5383" max="5383" width="13.6640625" style="12"/>
    <col min="5384" max="5384" width="15.88671875" style="12" bestFit="1" customWidth="1"/>
    <col min="5385" max="5632" width="13.6640625" style="12"/>
    <col min="5633" max="5633" width="7.88671875" style="12" bestFit="1" customWidth="1"/>
    <col min="5634" max="5634" width="8.44140625" style="12" bestFit="1" customWidth="1"/>
    <col min="5635" max="5635" width="49.88671875" style="12" customWidth="1"/>
    <col min="5636" max="5636" width="12" style="12" bestFit="1" customWidth="1"/>
    <col min="5637" max="5637" width="6.5546875" style="12" bestFit="1" customWidth="1"/>
    <col min="5638" max="5638" width="13.6640625" style="12" bestFit="1" customWidth="1"/>
    <col min="5639" max="5639" width="13.6640625" style="12"/>
    <col min="5640" max="5640" width="15.88671875" style="12" bestFit="1" customWidth="1"/>
    <col min="5641" max="5888" width="13.6640625" style="12"/>
    <col min="5889" max="5889" width="7.88671875" style="12" bestFit="1" customWidth="1"/>
    <col min="5890" max="5890" width="8.44140625" style="12" bestFit="1" customWidth="1"/>
    <col min="5891" max="5891" width="49.88671875" style="12" customWidth="1"/>
    <col min="5892" max="5892" width="12" style="12" bestFit="1" customWidth="1"/>
    <col min="5893" max="5893" width="6.5546875" style="12" bestFit="1" customWidth="1"/>
    <col min="5894" max="5894" width="13.6640625" style="12" bestFit="1" customWidth="1"/>
    <col min="5895" max="5895" width="13.6640625" style="12"/>
    <col min="5896" max="5896" width="15.88671875" style="12" bestFit="1" customWidth="1"/>
    <col min="5897" max="6144" width="13.6640625" style="12"/>
    <col min="6145" max="6145" width="7.88671875" style="12" bestFit="1" customWidth="1"/>
    <col min="6146" max="6146" width="8.44140625" style="12" bestFit="1" customWidth="1"/>
    <col min="6147" max="6147" width="49.88671875" style="12" customWidth="1"/>
    <col min="6148" max="6148" width="12" style="12" bestFit="1" customWidth="1"/>
    <col min="6149" max="6149" width="6.5546875" style="12" bestFit="1" customWidth="1"/>
    <col min="6150" max="6150" width="13.6640625" style="12" bestFit="1" customWidth="1"/>
    <col min="6151" max="6151" width="13.6640625" style="12"/>
    <col min="6152" max="6152" width="15.88671875" style="12" bestFit="1" customWidth="1"/>
    <col min="6153" max="6400" width="13.6640625" style="12"/>
    <col min="6401" max="6401" width="7.88671875" style="12" bestFit="1" customWidth="1"/>
    <col min="6402" max="6402" width="8.44140625" style="12" bestFit="1" customWidth="1"/>
    <col min="6403" max="6403" width="49.88671875" style="12" customWidth="1"/>
    <col min="6404" max="6404" width="12" style="12" bestFit="1" customWidth="1"/>
    <col min="6405" max="6405" width="6.5546875" style="12" bestFit="1" customWidth="1"/>
    <col min="6406" max="6406" width="13.6640625" style="12" bestFit="1" customWidth="1"/>
    <col min="6407" max="6407" width="13.6640625" style="12"/>
    <col min="6408" max="6408" width="15.88671875" style="12" bestFit="1" customWidth="1"/>
    <col min="6409" max="6656" width="13.6640625" style="12"/>
    <col min="6657" max="6657" width="7.88671875" style="12" bestFit="1" customWidth="1"/>
    <col min="6658" max="6658" width="8.44140625" style="12" bestFit="1" customWidth="1"/>
    <col min="6659" max="6659" width="49.88671875" style="12" customWidth="1"/>
    <col min="6660" max="6660" width="12" style="12" bestFit="1" customWidth="1"/>
    <col min="6661" max="6661" width="6.5546875" style="12" bestFit="1" customWidth="1"/>
    <col min="6662" max="6662" width="13.6640625" style="12" bestFit="1" customWidth="1"/>
    <col min="6663" max="6663" width="13.6640625" style="12"/>
    <col min="6664" max="6664" width="15.88671875" style="12" bestFit="1" customWidth="1"/>
    <col min="6665" max="6912" width="13.6640625" style="12"/>
    <col min="6913" max="6913" width="7.88671875" style="12" bestFit="1" customWidth="1"/>
    <col min="6914" max="6914" width="8.44140625" style="12" bestFit="1" customWidth="1"/>
    <col min="6915" max="6915" width="49.88671875" style="12" customWidth="1"/>
    <col min="6916" max="6916" width="12" style="12" bestFit="1" customWidth="1"/>
    <col min="6917" max="6917" width="6.5546875" style="12" bestFit="1" customWidth="1"/>
    <col min="6918" max="6918" width="13.6640625" style="12" bestFit="1" customWidth="1"/>
    <col min="6919" max="6919" width="13.6640625" style="12"/>
    <col min="6920" max="6920" width="15.88671875" style="12" bestFit="1" customWidth="1"/>
    <col min="6921" max="7168" width="13.6640625" style="12"/>
    <col min="7169" max="7169" width="7.88671875" style="12" bestFit="1" customWidth="1"/>
    <col min="7170" max="7170" width="8.44140625" style="12" bestFit="1" customWidth="1"/>
    <col min="7171" max="7171" width="49.88671875" style="12" customWidth="1"/>
    <col min="7172" max="7172" width="12" style="12" bestFit="1" customWidth="1"/>
    <col min="7173" max="7173" width="6.5546875" style="12" bestFit="1" customWidth="1"/>
    <col min="7174" max="7174" width="13.6640625" style="12" bestFit="1" customWidth="1"/>
    <col min="7175" max="7175" width="13.6640625" style="12"/>
    <col min="7176" max="7176" width="15.88671875" style="12" bestFit="1" customWidth="1"/>
    <col min="7177" max="7424" width="13.6640625" style="12"/>
    <col min="7425" max="7425" width="7.88671875" style="12" bestFit="1" customWidth="1"/>
    <col min="7426" max="7426" width="8.44140625" style="12" bestFit="1" customWidth="1"/>
    <col min="7427" max="7427" width="49.88671875" style="12" customWidth="1"/>
    <col min="7428" max="7428" width="12" style="12" bestFit="1" customWidth="1"/>
    <col min="7429" max="7429" width="6.5546875" style="12" bestFit="1" customWidth="1"/>
    <col min="7430" max="7430" width="13.6640625" style="12" bestFit="1" customWidth="1"/>
    <col min="7431" max="7431" width="13.6640625" style="12"/>
    <col min="7432" max="7432" width="15.88671875" style="12" bestFit="1" customWidth="1"/>
    <col min="7433" max="7680" width="13.6640625" style="12"/>
    <col min="7681" max="7681" width="7.88671875" style="12" bestFit="1" customWidth="1"/>
    <col min="7682" max="7682" width="8.44140625" style="12" bestFit="1" customWidth="1"/>
    <col min="7683" max="7683" width="49.88671875" style="12" customWidth="1"/>
    <col min="7684" max="7684" width="12" style="12" bestFit="1" customWidth="1"/>
    <col min="7685" max="7685" width="6.5546875" style="12" bestFit="1" customWidth="1"/>
    <col min="7686" max="7686" width="13.6640625" style="12" bestFit="1" customWidth="1"/>
    <col min="7687" max="7687" width="13.6640625" style="12"/>
    <col min="7688" max="7688" width="15.88671875" style="12" bestFit="1" customWidth="1"/>
    <col min="7689" max="7936" width="13.6640625" style="12"/>
    <col min="7937" max="7937" width="7.88671875" style="12" bestFit="1" customWidth="1"/>
    <col min="7938" max="7938" width="8.44140625" style="12" bestFit="1" customWidth="1"/>
    <col min="7939" max="7939" width="49.88671875" style="12" customWidth="1"/>
    <col min="7940" max="7940" width="12" style="12" bestFit="1" customWidth="1"/>
    <col min="7941" max="7941" width="6.5546875" style="12" bestFit="1" customWidth="1"/>
    <col min="7942" max="7942" width="13.6640625" style="12" bestFit="1" customWidth="1"/>
    <col min="7943" max="7943" width="13.6640625" style="12"/>
    <col min="7944" max="7944" width="15.88671875" style="12" bestFit="1" customWidth="1"/>
    <col min="7945" max="8192" width="13.6640625" style="12"/>
    <col min="8193" max="8193" width="7.88671875" style="12" bestFit="1" customWidth="1"/>
    <col min="8194" max="8194" width="8.44140625" style="12" bestFit="1" customWidth="1"/>
    <col min="8195" max="8195" width="49.88671875" style="12" customWidth="1"/>
    <col min="8196" max="8196" width="12" style="12" bestFit="1" customWidth="1"/>
    <col min="8197" max="8197" width="6.5546875" style="12" bestFit="1" customWidth="1"/>
    <col min="8198" max="8198" width="13.6640625" style="12" bestFit="1" customWidth="1"/>
    <col min="8199" max="8199" width="13.6640625" style="12"/>
    <col min="8200" max="8200" width="15.88671875" style="12" bestFit="1" customWidth="1"/>
    <col min="8201" max="8448" width="13.6640625" style="12"/>
    <col min="8449" max="8449" width="7.88671875" style="12" bestFit="1" customWidth="1"/>
    <col min="8450" max="8450" width="8.44140625" style="12" bestFit="1" customWidth="1"/>
    <col min="8451" max="8451" width="49.88671875" style="12" customWidth="1"/>
    <col min="8452" max="8452" width="12" style="12" bestFit="1" customWidth="1"/>
    <col min="8453" max="8453" width="6.5546875" style="12" bestFit="1" customWidth="1"/>
    <col min="8454" max="8454" width="13.6640625" style="12" bestFit="1" customWidth="1"/>
    <col min="8455" max="8455" width="13.6640625" style="12"/>
    <col min="8456" max="8456" width="15.88671875" style="12" bestFit="1" customWidth="1"/>
    <col min="8457" max="8704" width="13.6640625" style="12"/>
    <col min="8705" max="8705" width="7.88671875" style="12" bestFit="1" customWidth="1"/>
    <col min="8706" max="8706" width="8.44140625" style="12" bestFit="1" customWidth="1"/>
    <col min="8707" max="8707" width="49.88671875" style="12" customWidth="1"/>
    <col min="8708" max="8708" width="12" style="12" bestFit="1" customWidth="1"/>
    <col min="8709" max="8709" width="6.5546875" style="12" bestFit="1" customWidth="1"/>
    <col min="8710" max="8710" width="13.6640625" style="12" bestFit="1" customWidth="1"/>
    <col min="8711" max="8711" width="13.6640625" style="12"/>
    <col min="8712" max="8712" width="15.88671875" style="12" bestFit="1" customWidth="1"/>
    <col min="8713" max="8960" width="13.6640625" style="12"/>
    <col min="8961" max="8961" width="7.88671875" style="12" bestFit="1" customWidth="1"/>
    <col min="8962" max="8962" width="8.44140625" style="12" bestFit="1" customWidth="1"/>
    <col min="8963" max="8963" width="49.88671875" style="12" customWidth="1"/>
    <col min="8964" max="8964" width="12" style="12" bestFit="1" customWidth="1"/>
    <col min="8965" max="8965" width="6.5546875" style="12" bestFit="1" customWidth="1"/>
    <col min="8966" max="8966" width="13.6640625" style="12" bestFit="1" customWidth="1"/>
    <col min="8967" max="8967" width="13.6640625" style="12"/>
    <col min="8968" max="8968" width="15.88671875" style="12" bestFit="1" customWidth="1"/>
    <col min="8969" max="9216" width="13.6640625" style="12"/>
    <col min="9217" max="9217" width="7.88671875" style="12" bestFit="1" customWidth="1"/>
    <col min="9218" max="9218" width="8.44140625" style="12" bestFit="1" customWidth="1"/>
    <col min="9219" max="9219" width="49.88671875" style="12" customWidth="1"/>
    <col min="9220" max="9220" width="12" style="12" bestFit="1" customWidth="1"/>
    <col min="9221" max="9221" width="6.5546875" style="12" bestFit="1" customWidth="1"/>
    <col min="9222" max="9222" width="13.6640625" style="12" bestFit="1" customWidth="1"/>
    <col min="9223" max="9223" width="13.6640625" style="12"/>
    <col min="9224" max="9224" width="15.88671875" style="12" bestFit="1" customWidth="1"/>
    <col min="9225" max="9472" width="13.6640625" style="12"/>
    <col min="9473" max="9473" width="7.88671875" style="12" bestFit="1" customWidth="1"/>
    <col min="9474" max="9474" width="8.44140625" style="12" bestFit="1" customWidth="1"/>
    <col min="9475" max="9475" width="49.88671875" style="12" customWidth="1"/>
    <col min="9476" max="9476" width="12" style="12" bestFit="1" customWidth="1"/>
    <col min="9477" max="9477" width="6.5546875" style="12" bestFit="1" customWidth="1"/>
    <col min="9478" max="9478" width="13.6640625" style="12" bestFit="1" customWidth="1"/>
    <col min="9479" max="9479" width="13.6640625" style="12"/>
    <col min="9480" max="9480" width="15.88671875" style="12" bestFit="1" customWidth="1"/>
    <col min="9481" max="9728" width="13.6640625" style="12"/>
    <col min="9729" max="9729" width="7.88671875" style="12" bestFit="1" customWidth="1"/>
    <col min="9730" max="9730" width="8.44140625" style="12" bestFit="1" customWidth="1"/>
    <col min="9731" max="9731" width="49.88671875" style="12" customWidth="1"/>
    <col min="9732" max="9732" width="12" style="12" bestFit="1" customWidth="1"/>
    <col min="9733" max="9733" width="6.5546875" style="12" bestFit="1" customWidth="1"/>
    <col min="9734" max="9734" width="13.6640625" style="12" bestFit="1" customWidth="1"/>
    <col min="9735" max="9735" width="13.6640625" style="12"/>
    <col min="9736" max="9736" width="15.88671875" style="12" bestFit="1" customWidth="1"/>
    <col min="9737" max="9984" width="13.6640625" style="12"/>
    <col min="9985" max="9985" width="7.88671875" style="12" bestFit="1" customWidth="1"/>
    <col min="9986" max="9986" width="8.44140625" style="12" bestFit="1" customWidth="1"/>
    <col min="9987" max="9987" width="49.88671875" style="12" customWidth="1"/>
    <col min="9988" max="9988" width="12" style="12" bestFit="1" customWidth="1"/>
    <col min="9989" max="9989" width="6.5546875" style="12" bestFit="1" customWidth="1"/>
    <col min="9990" max="9990" width="13.6640625" style="12" bestFit="1" customWidth="1"/>
    <col min="9991" max="9991" width="13.6640625" style="12"/>
    <col min="9992" max="9992" width="15.88671875" style="12" bestFit="1" customWidth="1"/>
    <col min="9993" max="10240" width="13.6640625" style="12"/>
    <col min="10241" max="10241" width="7.88671875" style="12" bestFit="1" customWidth="1"/>
    <col min="10242" max="10242" width="8.44140625" style="12" bestFit="1" customWidth="1"/>
    <col min="10243" max="10243" width="49.88671875" style="12" customWidth="1"/>
    <col min="10244" max="10244" width="12" style="12" bestFit="1" customWidth="1"/>
    <col min="10245" max="10245" width="6.5546875" style="12" bestFit="1" customWidth="1"/>
    <col min="10246" max="10246" width="13.6640625" style="12" bestFit="1" customWidth="1"/>
    <col min="10247" max="10247" width="13.6640625" style="12"/>
    <col min="10248" max="10248" width="15.88671875" style="12" bestFit="1" customWidth="1"/>
    <col min="10249" max="10496" width="13.6640625" style="12"/>
    <col min="10497" max="10497" width="7.88671875" style="12" bestFit="1" customWidth="1"/>
    <col min="10498" max="10498" width="8.44140625" style="12" bestFit="1" customWidth="1"/>
    <col min="10499" max="10499" width="49.88671875" style="12" customWidth="1"/>
    <col min="10500" max="10500" width="12" style="12" bestFit="1" customWidth="1"/>
    <col min="10501" max="10501" width="6.5546875" style="12" bestFit="1" customWidth="1"/>
    <col min="10502" max="10502" width="13.6640625" style="12" bestFit="1" customWidth="1"/>
    <col min="10503" max="10503" width="13.6640625" style="12"/>
    <col min="10504" max="10504" width="15.88671875" style="12" bestFit="1" customWidth="1"/>
    <col min="10505" max="10752" width="13.6640625" style="12"/>
    <col min="10753" max="10753" width="7.88671875" style="12" bestFit="1" customWidth="1"/>
    <col min="10754" max="10754" width="8.44140625" style="12" bestFit="1" customWidth="1"/>
    <col min="10755" max="10755" width="49.88671875" style="12" customWidth="1"/>
    <col min="10756" max="10756" width="12" style="12" bestFit="1" customWidth="1"/>
    <col min="10757" max="10757" width="6.5546875" style="12" bestFit="1" customWidth="1"/>
    <col min="10758" max="10758" width="13.6640625" style="12" bestFit="1" customWidth="1"/>
    <col min="10759" max="10759" width="13.6640625" style="12"/>
    <col min="10760" max="10760" width="15.88671875" style="12" bestFit="1" customWidth="1"/>
    <col min="10761" max="11008" width="13.6640625" style="12"/>
    <col min="11009" max="11009" width="7.88671875" style="12" bestFit="1" customWidth="1"/>
    <col min="11010" max="11010" width="8.44140625" style="12" bestFit="1" customWidth="1"/>
    <col min="11011" max="11011" width="49.88671875" style="12" customWidth="1"/>
    <col min="11012" max="11012" width="12" style="12" bestFit="1" customWidth="1"/>
    <col min="11013" max="11013" width="6.5546875" style="12" bestFit="1" customWidth="1"/>
    <col min="11014" max="11014" width="13.6640625" style="12" bestFit="1" customWidth="1"/>
    <col min="11015" max="11015" width="13.6640625" style="12"/>
    <col min="11016" max="11016" width="15.88671875" style="12" bestFit="1" customWidth="1"/>
    <col min="11017" max="11264" width="13.6640625" style="12"/>
    <col min="11265" max="11265" width="7.88671875" style="12" bestFit="1" customWidth="1"/>
    <col min="11266" max="11266" width="8.44140625" style="12" bestFit="1" customWidth="1"/>
    <col min="11267" max="11267" width="49.88671875" style="12" customWidth="1"/>
    <col min="11268" max="11268" width="12" style="12" bestFit="1" customWidth="1"/>
    <col min="11269" max="11269" width="6.5546875" style="12" bestFit="1" customWidth="1"/>
    <col min="11270" max="11270" width="13.6640625" style="12" bestFit="1" customWidth="1"/>
    <col min="11271" max="11271" width="13.6640625" style="12"/>
    <col min="11272" max="11272" width="15.88671875" style="12" bestFit="1" customWidth="1"/>
    <col min="11273" max="11520" width="13.6640625" style="12"/>
    <col min="11521" max="11521" width="7.88671875" style="12" bestFit="1" customWidth="1"/>
    <col min="11522" max="11522" width="8.44140625" style="12" bestFit="1" customWidth="1"/>
    <col min="11523" max="11523" width="49.88671875" style="12" customWidth="1"/>
    <col min="11524" max="11524" width="12" style="12" bestFit="1" customWidth="1"/>
    <col min="11525" max="11525" width="6.5546875" style="12" bestFit="1" customWidth="1"/>
    <col min="11526" max="11526" width="13.6640625" style="12" bestFit="1" customWidth="1"/>
    <col min="11527" max="11527" width="13.6640625" style="12"/>
    <col min="11528" max="11528" width="15.88671875" style="12" bestFit="1" customWidth="1"/>
    <col min="11529" max="11776" width="13.6640625" style="12"/>
    <col min="11777" max="11777" width="7.88671875" style="12" bestFit="1" customWidth="1"/>
    <col min="11778" max="11778" width="8.44140625" style="12" bestFit="1" customWidth="1"/>
    <col min="11779" max="11779" width="49.88671875" style="12" customWidth="1"/>
    <col min="11780" max="11780" width="12" style="12" bestFit="1" customWidth="1"/>
    <col min="11781" max="11781" width="6.5546875" style="12" bestFit="1" customWidth="1"/>
    <col min="11782" max="11782" width="13.6640625" style="12" bestFit="1" customWidth="1"/>
    <col min="11783" max="11783" width="13.6640625" style="12"/>
    <col min="11784" max="11784" width="15.88671875" style="12" bestFit="1" customWidth="1"/>
    <col min="11785" max="12032" width="13.6640625" style="12"/>
    <col min="12033" max="12033" width="7.88671875" style="12" bestFit="1" customWidth="1"/>
    <col min="12034" max="12034" width="8.44140625" style="12" bestFit="1" customWidth="1"/>
    <col min="12035" max="12035" width="49.88671875" style="12" customWidth="1"/>
    <col min="12036" max="12036" width="12" style="12" bestFit="1" customWidth="1"/>
    <col min="12037" max="12037" width="6.5546875" style="12" bestFit="1" customWidth="1"/>
    <col min="12038" max="12038" width="13.6640625" style="12" bestFit="1" customWidth="1"/>
    <col min="12039" max="12039" width="13.6640625" style="12"/>
    <col min="12040" max="12040" width="15.88671875" style="12" bestFit="1" customWidth="1"/>
    <col min="12041" max="12288" width="13.6640625" style="12"/>
    <col min="12289" max="12289" width="7.88671875" style="12" bestFit="1" customWidth="1"/>
    <col min="12290" max="12290" width="8.44140625" style="12" bestFit="1" customWidth="1"/>
    <col min="12291" max="12291" width="49.88671875" style="12" customWidth="1"/>
    <col min="12292" max="12292" width="12" style="12" bestFit="1" customWidth="1"/>
    <col min="12293" max="12293" width="6.5546875" style="12" bestFit="1" customWidth="1"/>
    <col min="12294" max="12294" width="13.6640625" style="12" bestFit="1" customWidth="1"/>
    <col min="12295" max="12295" width="13.6640625" style="12"/>
    <col min="12296" max="12296" width="15.88671875" style="12" bestFit="1" customWidth="1"/>
    <col min="12297" max="12544" width="13.6640625" style="12"/>
    <col min="12545" max="12545" width="7.88671875" style="12" bestFit="1" customWidth="1"/>
    <col min="12546" max="12546" width="8.44140625" style="12" bestFit="1" customWidth="1"/>
    <col min="12547" max="12547" width="49.88671875" style="12" customWidth="1"/>
    <col min="12548" max="12548" width="12" style="12" bestFit="1" customWidth="1"/>
    <col min="12549" max="12549" width="6.5546875" style="12" bestFit="1" customWidth="1"/>
    <col min="12550" max="12550" width="13.6640625" style="12" bestFit="1" customWidth="1"/>
    <col min="12551" max="12551" width="13.6640625" style="12"/>
    <col min="12552" max="12552" width="15.88671875" style="12" bestFit="1" customWidth="1"/>
    <col min="12553" max="12800" width="13.6640625" style="12"/>
    <col min="12801" max="12801" width="7.88671875" style="12" bestFit="1" customWidth="1"/>
    <col min="12802" max="12802" width="8.44140625" style="12" bestFit="1" customWidth="1"/>
    <col min="12803" max="12803" width="49.88671875" style="12" customWidth="1"/>
    <col min="12804" max="12804" width="12" style="12" bestFit="1" customWidth="1"/>
    <col min="12805" max="12805" width="6.5546875" style="12" bestFit="1" customWidth="1"/>
    <col min="12806" max="12806" width="13.6640625" style="12" bestFit="1" customWidth="1"/>
    <col min="12807" max="12807" width="13.6640625" style="12"/>
    <col min="12808" max="12808" width="15.88671875" style="12" bestFit="1" customWidth="1"/>
    <col min="12809" max="13056" width="13.6640625" style="12"/>
    <col min="13057" max="13057" width="7.88671875" style="12" bestFit="1" customWidth="1"/>
    <col min="13058" max="13058" width="8.44140625" style="12" bestFit="1" customWidth="1"/>
    <col min="13059" max="13059" width="49.88671875" style="12" customWidth="1"/>
    <col min="13060" max="13060" width="12" style="12" bestFit="1" customWidth="1"/>
    <col min="13061" max="13061" width="6.5546875" style="12" bestFit="1" customWidth="1"/>
    <col min="13062" max="13062" width="13.6640625" style="12" bestFit="1" customWidth="1"/>
    <col min="13063" max="13063" width="13.6640625" style="12"/>
    <col min="13064" max="13064" width="15.88671875" style="12" bestFit="1" customWidth="1"/>
    <col min="13065" max="13312" width="13.6640625" style="12"/>
    <col min="13313" max="13313" width="7.88671875" style="12" bestFit="1" customWidth="1"/>
    <col min="13314" max="13314" width="8.44140625" style="12" bestFit="1" customWidth="1"/>
    <col min="13315" max="13315" width="49.88671875" style="12" customWidth="1"/>
    <col min="13316" max="13316" width="12" style="12" bestFit="1" customWidth="1"/>
    <col min="13317" max="13317" width="6.5546875" style="12" bestFit="1" customWidth="1"/>
    <col min="13318" max="13318" width="13.6640625" style="12" bestFit="1" customWidth="1"/>
    <col min="13319" max="13319" width="13.6640625" style="12"/>
    <col min="13320" max="13320" width="15.88671875" style="12" bestFit="1" customWidth="1"/>
    <col min="13321" max="13568" width="13.6640625" style="12"/>
    <col min="13569" max="13569" width="7.88671875" style="12" bestFit="1" customWidth="1"/>
    <col min="13570" max="13570" width="8.44140625" style="12" bestFit="1" customWidth="1"/>
    <col min="13571" max="13571" width="49.88671875" style="12" customWidth="1"/>
    <col min="13572" max="13572" width="12" style="12" bestFit="1" customWidth="1"/>
    <col min="13573" max="13573" width="6.5546875" style="12" bestFit="1" customWidth="1"/>
    <col min="13574" max="13574" width="13.6640625" style="12" bestFit="1" customWidth="1"/>
    <col min="13575" max="13575" width="13.6640625" style="12"/>
    <col min="13576" max="13576" width="15.88671875" style="12" bestFit="1" customWidth="1"/>
    <col min="13577" max="13824" width="13.6640625" style="12"/>
    <col min="13825" max="13825" width="7.88671875" style="12" bestFit="1" customWidth="1"/>
    <col min="13826" max="13826" width="8.44140625" style="12" bestFit="1" customWidth="1"/>
    <col min="13827" max="13827" width="49.88671875" style="12" customWidth="1"/>
    <col min="13828" max="13828" width="12" style="12" bestFit="1" customWidth="1"/>
    <col min="13829" max="13829" width="6.5546875" style="12" bestFit="1" customWidth="1"/>
    <col min="13830" max="13830" width="13.6640625" style="12" bestFit="1" customWidth="1"/>
    <col min="13831" max="13831" width="13.6640625" style="12"/>
    <col min="13832" max="13832" width="15.88671875" style="12" bestFit="1" customWidth="1"/>
    <col min="13833" max="14080" width="13.6640625" style="12"/>
    <col min="14081" max="14081" width="7.88671875" style="12" bestFit="1" customWidth="1"/>
    <col min="14082" max="14082" width="8.44140625" style="12" bestFit="1" customWidth="1"/>
    <col min="14083" max="14083" width="49.88671875" style="12" customWidth="1"/>
    <col min="14084" max="14084" width="12" style="12" bestFit="1" customWidth="1"/>
    <col min="14085" max="14085" width="6.5546875" style="12" bestFit="1" customWidth="1"/>
    <col min="14086" max="14086" width="13.6640625" style="12" bestFit="1" customWidth="1"/>
    <col min="14087" max="14087" width="13.6640625" style="12"/>
    <col min="14088" max="14088" width="15.88671875" style="12" bestFit="1" customWidth="1"/>
    <col min="14089" max="14336" width="13.6640625" style="12"/>
    <col min="14337" max="14337" width="7.88671875" style="12" bestFit="1" customWidth="1"/>
    <col min="14338" max="14338" width="8.44140625" style="12" bestFit="1" customWidth="1"/>
    <col min="14339" max="14339" width="49.88671875" style="12" customWidth="1"/>
    <col min="14340" max="14340" width="12" style="12" bestFit="1" customWidth="1"/>
    <col min="14341" max="14341" width="6.5546875" style="12" bestFit="1" customWidth="1"/>
    <col min="14342" max="14342" width="13.6640625" style="12" bestFit="1" customWidth="1"/>
    <col min="14343" max="14343" width="13.6640625" style="12"/>
    <col min="14344" max="14344" width="15.88671875" style="12" bestFit="1" customWidth="1"/>
    <col min="14345" max="14592" width="13.6640625" style="12"/>
    <col min="14593" max="14593" width="7.88671875" style="12" bestFit="1" customWidth="1"/>
    <col min="14594" max="14594" width="8.44140625" style="12" bestFit="1" customWidth="1"/>
    <col min="14595" max="14595" width="49.88671875" style="12" customWidth="1"/>
    <col min="14596" max="14596" width="12" style="12" bestFit="1" customWidth="1"/>
    <col min="14597" max="14597" width="6.5546875" style="12" bestFit="1" customWidth="1"/>
    <col min="14598" max="14598" width="13.6640625" style="12" bestFit="1" customWidth="1"/>
    <col min="14599" max="14599" width="13.6640625" style="12"/>
    <col min="14600" max="14600" width="15.88671875" style="12" bestFit="1" customWidth="1"/>
    <col min="14601" max="14848" width="13.6640625" style="12"/>
    <col min="14849" max="14849" width="7.88671875" style="12" bestFit="1" customWidth="1"/>
    <col min="14850" max="14850" width="8.44140625" style="12" bestFit="1" customWidth="1"/>
    <col min="14851" max="14851" width="49.88671875" style="12" customWidth="1"/>
    <col min="14852" max="14852" width="12" style="12" bestFit="1" customWidth="1"/>
    <col min="14853" max="14853" width="6.5546875" style="12" bestFit="1" customWidth="1"/>
    <col min="14854" max="14854" width="13.6640625" style="12" bestFit="1" customWidth="1"/>
    <col min="14855" max="14855" width="13.6640625" style="12"/>
    <col min="14856" max="14856" width="15.88671875" style="12" bestFit="1" customWidth="1"/>
    <col min="14857" max="15104" width="13.6640625" style="12"/>
    <col min="15105" max="15105" width="7.88671875" style="12" bestFit="1" customWidth="1"/>
    <col min="15106" max="15106" width="8.44140625" style="12" bestFit="1" customWidth="1"/>
    <col min="15107" max="15107" width="49.88671875" style="12" customWidth="1"/>
    <col min="15108" max="15108" width="12" style="12" bestFit="1" customWidth="1"/>
    <col min="15109" max="15109" width="6.5546875" style="12" bestFit="1" customWidth="1"/>
    <col min="15110" max="15110" width="13.6640625" style="12" bestFit="1" customWidth="1"/>
    <col min="15111" max="15111" width="13.6640625" style="12"/>
    <col min="15112" max="15112" width="15.88671875" style="12" bestFit="1" customWidth="1"/>
    <col min="15113" max="15360" width="13.6640625" style="12"/>
    <col min="15361" max="15361" width="7.88671875" style="12" bestFit="1" customWidth="1"/>
    <col min="15362" max="15362" width="8.44140625" style="12" bestFit="1" customWidth="1"/>
    <col min="15363" max="15363" width="49.88671875" style="12" customWidth="1"/>
    <col min="15364" max="15364" width="12" style="12" bestFit="1" customWidth="1"/>
    <col min="15365" max="15365" width="6.5546875" style="12" bestFit="1" customWidth="1"/>
    <col min="15366" max="15366" width="13.6640625" style="12" bestFit="1" customWidth="1"/>
    <col min="15367" max="15367" width="13.6640625" style="12"/>
    <col min="15368" max="15368" width="15.88671875" style="12" bestFit="1" customWidth="1"/>
    <col min="15369" max="15616" width="13.6640625" style="12"/>
    <col min="15617" max="15617" width="7.88671875" style="12" bestFit="1" customWidth="1"/>
    <col min="15618" max="15618" width="8.44140625" style="12" bestFit="1" customWidth="1"/>
    <col min="15619" max="15619" width="49.88671875" style="12" customWidth="1"/>
    <col min="15620" max="15620" width="12" style="12" bestFit="1" customWidth="1"/>
    <col min="15621" max="15621" width="6.5546875" style="12" bestFit="1" customWidth="1"/>
    <col min="15622" max="15622" width="13.6640625" style="12" bestFit="1" customWidth="1"/>
    <col min="15623" max="15623" width="13.6640625" style="12"/>
    <col min="15624" max="15624" width="15.88671875" style="12" bestFit="1" customWidth="1"/>
    <col min="15625" max="15872" width="13.6640625" style="12"/>
    <col min="15873" max="15873" width="7.88671875" style="12" bestFit="1" customWidth="1"/>
    <col min="15874" max="15874" width="8.44140625" style="12" bestFit="1" customWidth="1"/>
    <col min="15875" max="15875" width="49.88671875" style="12" customWidth="1"/>
    <col min="15876" max="15876" width="12" style="12" bestFit="1" customWidth="1"/>
    <col min="15877" max="15877" width="6.5546875" style="12" bestFit="1" customWidth="1"/>
    <col min="15878" max="15878" width="13.6640625" style="12" bestFit="1" customWidth="1"/>
    <col min="15879" max="15879" width="13.6640625" style="12"/>
    <col min="15880" max="15880" width="15.88671875" style="12" bestFit="1" customWidth="1"/>
    <col min="15881" max="16128" width="13.6640625" style="12"/>
    <col min="16129" max="16129" width="7.88671875" style="12" bestFit="1" customWidth="1"/>
    <col min="16130" max="16130" width="8.44140625" style="12" bestFit="1" customWidth="1"/>
    <col min="16131" max="16131" width="49.88671875" style="12" customWidth="1"/>
    <col min="16132" max="16132" width="12" style="12" bestFit="1" customWidth="1"/>
    <col min="16133" max="16133" width="6.5546875" style="12" bestFit="1" customWidth="1"/>
    <col min="16134" max="16134" width="13.6640625" style="12" bestFit="1" customWidth="1"/>
    <col min="16135" max="16135" width="13.6640625" style="12"/>
    <col min="16136" max="16136" width="15.88671875" style="12" bestFit="1" customWidth="1"/>
    <col min="16137" max="16384" width="13.6640625" style="12"/>
  </cols>
  <sheetData>
    <row r="1" spans="1:6" s="35" customFormat="1" ht="19.5" customHeight="1">
      <c r="A1" s="72" t="s">
        <v>7</v>
      </c>
      <c r="B1" s="72"/>
      <c r="C1" s="72"/>
      <c r="D1" s="72"/>
      <c r="E1" s="72"/>
      <c r="F1" s="72"/>
    </row>
    <row r="2" spans="1:6" s="35" customFormat="1" ht="19.5" customHeight="1">
      <c r="A2" s="72" t="s">
        <v>5</v>
      </c>
      <c r="B2" s="72"/>
      <c r="C2" s="72"/>
      <c r="D2" s="72"/>
      <c r="E2" s="72"/>
      <c r="F2" s="72"/>
    </row>
    <row r="3" spans="1:6" s="35" customFormat="1" ht="39" customHeight="1">
      <c r="A3" s="72" t="s">
        <v>565</v>
      </c>
      <c r="B3" s="72"/>
      <c r="C3" s="72"/>
      <c r="D3" s="72"/>
      <c r="E3" s="72"/>
      <c r="F3" s="72"/>
    </row>
    <row r="4" spans="1:6" s="35" customFormat="1" ht="19.5" customHeight="1">
      <c r="A4" s="72" t="s">
        <v>8</v>
      </c>
      <c r="B4" s="72"/>
      <c r="C4" s="72"/>
      <c r="D4" s="72"/>
      <c r="E4" s="72"/>
      <c r="F4" s="72"/>
    </row>
    <row r="5" spans="1:6" s="35" customFormat="1" ht="19.5" customHeight="1">
      <c r="A5" s="7" t="s">
        <v>184</v>
      </c>
      <c r="B5" s="57" t="s">
        <v>4</v>
      </c>
      <c r="C5" s="7" t="s">
        <v>9</v>
      </c>
      <c r="D5" s="7" t="s">
        <v>10</v>
      </c>
      <c r="E5" s="7" t="s">
        <v>186</v>
      </c>
      <c r="F5" s="23" t="s">
        <v>11</v>
      </c>
    </row>
    <row r="6" spans="1:6" ht="73.5" customHeight="1">
      <c r="A6" s="23">
        <v>1</v>
      </c>
      <c r="B6" s="57">
        <f>Det!H10</f>
        <v>6.6999999999999993</v>
      </c>
      <c r="C6" s="13" t="s">
        <v>549</v>
      </c>
      <c r="D6" s="37">
        <f>Sheet3!F92</f>
        <v>6337.17</v>
      </c>
      <c r="E6" s="37" t="s">
        <v>47</v>
      </c>
      <c r="F6" s="36">
        <f t="shared" ref="F6:F9" si="0">D6*B6</f>
        <v>42459.038999999997</v>
      </c>
    </row>
    <row r="7" spans="1:6" ht="187.2">
      <c r="A7" s="7">
        <v>2</v>
      </c>
      <c r="B7" s="57">
        <f>Det!H13</f>
        <v>9</v>
      </c>
      <c r="C7" s="13" t="s">
        <v>231</v>
      </c>
      <c r="D7" s="23">
        <v>1247.5999999999999</v>
      </c>
      <c r="E7" s="23" t="s">
        <v>13</v>
      </c>
      <c r="F7" s="36">
        <f t="shared" si="0"/>
        <v>11228.4</v>
      </c>
    </row>
    <row r="8" spans="1:6" ht="157.5" customHeight="1">
      <c r="A8" s="7">
        <v>3</v>
      </c>
      <c r="B8" s="57"/>
      <c r="C8" s="13" t="s">
        <v>579</v>
      </c>
      <c r="D8" s="36"/>
      <c r="E8" s="36"/>
      <c r="F8" s="36">
        <f t="shared" si="0"/>
        <v>0</v>
      </c>
    </row>
    <row r="9" spans="1:6" ht="25.5" customHeight="1">
      <c r="A9" s="7"/>
      <c r="B9" s="57">
        <f>Det!H18</f>
        <v>12</v>
      </c>
      <c r="C9" s="13" t="s">
        <v>190</v>
      </c>
      <c r="D9" s="36">
        <v>243.73</v>
      </c>
      <c r="E9" s="36" t="s">
        <v>44</v>
      </c>
      <c r="F9" s="36">
        <f t="shared" si="0"/>
        <v>2924.7599999999998</v>
      </c>
    </row>
    <row r="10" spans="1:6" ht="42" customHeight="1">
      <c r="A10" s="7">
        <v>4</v>
      </c>
      <c r="B10" s="57">
        <f>Det!H22</f>
        <v>1.8</v>
      </c>
      <c r="C10" s="13" t="s">
        <v>193</v>
      </c>
      <c r="D10" s="36">
        <f>Sheet3!F185</f>
        <v>1241.81</v>
      </c>
      <c r="E10" s="36" t="s">
        <v>13</v>
      </c>
      <c r="F10" s="36">
        <f t="shared" ref="F10:F30" si="1">D10*B10</f>
        <v>2235.2579999999998</v>
      </c>
    </row>
    <row r="11" spans="1:6" ht="42" customHeight="1">
      <c r="A11" s="7">
        <v>5</v>
      </c>
      <c r="B11" s="57">
        <f>Det!H28</f>
        <v>8.5</v>
      </c>
      <c r="C11" s="13" t="s">
        <v>196</v>
      </c>
      <c r="D11" s="36">
        <f>Sheet3!F199</f>
        <v>1418.68</v>
      </c>
      <c r="E11" s="36" t="s">
        <v>13</v>
      </c>
      <c r="F11" s="36">
        <f t="shared" si="1"/>
        <v>12058.78</v>
      </c>
    </row>
    <row r="12" spans="1:6" ht="151.5" customHeight="1">
      <c r="A12" s="7">
        <v>6</v>
      </c>
      <c r="B12" s="57">
        <f>Det!H31</f>
        <v>1</v>
      </c>
      <c r="C12" s="13" t="s">
        <v>544</v>
      </c>
      <c r="D12" s="36">
        <f>Sheet3!F272</f>
        <v>7285.48</v>
      </c>
      <c r="E12" s="36" t="s">
        <v>12</v>
      </c>
      <c r="F12" s="36">
        <f t="shared" si="1"/>
        <v>7285.48</v>
      </c>
    </row>
    <row r="13" spans="1:6" ht="114.75" customHeight="1">
      <c r="A13" s="7">
        <v>7</v>
      </c>
      <c r="B13" s="57">
        <f>Det!H35</f>
        <v>5</v>
      </c>
      <c r="C13" s="13" t="s">
        <v>222</v>
      </c>
      <c r="D13" s="36">
        <f>Sheet3!D287</f>
        <v>495</v>
      </c>
      <c r="E13" s="36" t="s">
        <v>45</v>
      </c>
      <c r="F13" s="36">
        <f t="shared" si="1"/>
        <v>2475</v>
      </c>
    </row>
    <row r="14" spans="1:6" ht="93.6">
      <c r="A14" s="7">
        <v>8</v>
      </c>
      <c r="B14" s="57">
        <f>Det!H38</f>
        <v>1</v>
      </c>
      <c r="C14" s="13" t="s">
        <v>545</v>
      </c>
      <c r="D14" s="36">
        <f>Sheet3!F287</f>
        <v>447</v>
      </c>
      <c r="E14" s="36" t="s">
        <v>45</v>
      </c>
      <c r="F14" s="36">
        <f t="shared" si="1"/>
        <v>447</v>
      </c>
    </row>
    <row r="15" spans="1:6" ht="162.75" customHeight="1">
      <c r="A15" s="7">
        <v>9</v>
      </c>
      <c r="B15" s="57">
        <f>Det!H41</f>
        <v>20</v>
      </c>
      <c r="C15" s="13" t="s">
        <v>358</v>
      </c>
      <c r="D15" s="36">
        <f>Sheet3!F314</f>
        <v>737.96</v>
      </c>
      <c r="E15" s="36" t="s">
        <v>44</v>
      </c>
      <c r="F15" s="36">
        <f t="shared" si="1"/>
        <v>14759.2</v>
      </c>
    </row>
    <row r="16" spans="1:6" ht="39.75" customHeight="1">
      <c r="A16" s="7"/>
      <c r="B16" s="57">
        <f>Det!H44</f>
        <v>36</v>
      </c>
      <c r="C16" s="13" t="s">
        <v>204</v>
      </c>
      <c r="D16" s="36">
        <f>Sheet3!F338</f>
        <v>620.66</v>
      </c>
      <c r="E16" s="36" t="s">
        <v>44</v>
      </c>
      <c r="F16" s="36">
        <f t="shared" si="1"/>
        <v>22343.759999999998</v>
      </c>
    </row>
    <row r="17" spans="1:6" ht="87" customHeight="1">
      <c r="A17" s="7">
        <v>10</v>
      </c>
      <c r="B17" s="57">
        <f>Det!H47</f>
        <v>14</v>
      </c>
      <c r="C17" s="13" t="s">
        <v>241</v>
      </c>
      <c r="D17" s="36">
        <v>491.5</v>
      </c>
      <c r="E17" s="36" t="s">
        <v>44</v>
      </c>
      <c r="F17" s="36">
        <f t="shared" si="1"/>
        <v>6881</v>
      </c>
    </row>
    <row r="18" spans="1:6" ht="69" customHeight="1">
      <c r="A18" s="7">
        <v>11</v>
      </c>
      <c r="B18" s="57">
        <f>Det!H52</f>
        <v>2</v>
      </c>
      <c r="C18" s="13" t="s">
        <v>408</v>
      </c>
      <c r="D18" s="36">
        <f>Sheet3!F409</f>
        <v>1692.1</v>
      </c>
      <c r="E18" s="36" t="s">
        <v>45</v>
      </c>
      <c r="F18" s="36">
        <f t="shared" si="1"/>
        <v>3384.2</v>
      </c>
    </row>
    <row r="19" spans="1:6" ht="141" customHeight="1">
      <c r="A19" s="7">
        <v>12</v>
      </c>
      <c r="B19" s="57">
        <f>Det!H55</f>
        <v>10</v>
      </c>
      <c r="C19" s="13" t="s">
        <v>211</v>
      </c>
      <c r="D19" s="36">
        <f>Sheet3!F463</f>
        <v>350.32</v>
      </c>
      <c r="E19" s="36" t="s">
        <v>44</v>
      </c>
      <c r="F19" s="36">
        <f t="shared" si="1"/>
        <v>3503.2</v>
      </c>
    </row>
    <row r="20" spans="1:6" ht="39" customHeight="1">
      <c r="A20" s="7">
        <v>13</v>
      </c>
      <c r="B20" s="57">
        <f>Det!H58</f>
        <v>2</v>
      </c>
      <c r="C20" s="13" t="s">
        <v>223</v>
      </c>
      <c r="D20" s="36">
        <f>Sheet3!F475</f>
        <v>95</v>
      </c>
      <c r="E20" s="36" t="s">
        <v>45</v>
      </c>
      <c r="F20" s="36">
        <f t="shared" si="1"/>
        <v>190</v>
      </c>
    </row>
    <row r="21" spans="1:6" ht="89.25" customHeight="1">
      <c r="A21" s="7">
        <v>14</v>
      </c>
      <c r="B21" s="57">
        <f>Det!H63</f>
        <v>5.6999999999999993</v>
      </c>
      <c r="C21" s="22" t="s">
        <v>224</v>
      </c>
      <c r="D21" s="23">
        <f>Sheet3!D477</f>
        <v>3325</v>
      </c>
      <c r="E21" s="7" t="s">
        <v>13</v>
      </c>
      <c r="F21" s="36">
        <f t="shared" si="1"/>
        <v>18952.499999999996</v>
      </c>
    </row>
    <row r="22" spans="1:6" s="41" customFormat="1" ht="74.25" customHeight="1">
      <c r="A22" s="38">
        <v>15</v>
      </c>
      <c r="B22" s="57">
        <f>Det!H66</f>
        <v>2</v>
      </c>
      <c r="C22" s="39" t="s">
        <v>499</v>
      </c>
      <c r="D22" s="40">
        <v>135</v>
      </c>
      <c r="E22" s="40" t="s">
        <v>45</v>
      </c>
      <c r="F22" s="36">
        <f t="shared" si="1"/>
        <v>270</v>
      </c>
    </row>
    <row r="23" spans="1:6" ht="35.25" customHeight="1">
      <c r="A23" s="38">
        <v>16</v>
      </c>
      <c r="B23" s="57">
        <f>Det!H68</f>
        <v>2</v>
      </c>
      <c r="C23" s="13" t="s">
        <v>221</v>
      </c>
      <c r="D23" s="36">
        <v>3460</v>
      </c>
      <c r="E23" s="36" t="s">
        <v>0</v>
      </c>
      <c r="F23" s="36">
        <f t="shared" si="1"/>
        <v>6920</v>
      </c>
    </row>
    <row r="24" spans="1:6" ht="59.25" customHeight="1">
      <c r="A24" s="38">
        <v>17</v>
      </c>
      <c r="B24" s="57">
        <f>Det!H71</f>
        <v>1</v>
      </c>
      <c r="C24" s="13" t="s">
        <v>524</v>
      </c>
      <c r="D24" s="36">
        <v>995</v>
      </c>
      <c r="E24" s="36" t="s">
        <v>0</v>
      </c>
      <c r="F24" s="36">
        <f t="shared" si="1"/>
        <v>995</v>
      </c>
    </row>
    <row r="25" spans="1:6" ht="109.2">
      <c r="A25" s="38">
        <v>18</v>
      </c>
      <c r="B25" s="70">
        <f>Det!H74</f>
        <v>11</v>
      </c>
      <c r="C25" s="13" t="s">
        <v>181</v>
      </c>
      <c r="D25" s="71">
        <v>2700</v>
      </c>
      <c r="E25" s="36" t="s">
        <v>180</v>
      </c>
      <c r="F25" s="71">
        <f t="shared" si="1"/>
        <v>29700</v>
      </c>
    </row>
    <row r="26" spans="1:6" s="41" customFormat="1" ht="57" customHeight="1">
      <c r="A26" s="38">
        <v>19</v>
      </c>
      <c r="B26" s="69">
        <f>Det!H83</f>
        <v>308.20000000000005</v>
      </c>
      <c r="C26" s="39" t="s">
        <v>562</v>
      </c>
      <c r="D26" s="40">
        <f>52*10.76</f>
        <v>559.52</v>
      </c>
      <c r="E26" s="40" t="s">
        <v>13</v>
      </c>
      <c r="F26" s="40">
        <f t="shared" si="1"/>
        <v>172444.06400000001</v>
      </c>
    </row>
    <row r="27" spans="1:6" s="41" customFormat="1" ht="70.5" customHeight="1">
      <c r="A27" s="38">
        <v>20</v>
      </c>
      <c r="B27" s="69">
        <f>Det!H85</f>
        <v>35</v>
      </c>
      <c r="C27" s="39" t="s">
        <v>564</v>
      </c>
      <c r="D27" s="40">
        <v>55</v>
      </c>
      <c r="E27" s="40" t="s">
        <v>535</v>
      </c>
      <c r="F27" s="40">
        <f t="shared" si="1"/>
        <v>1925</v>
      </c>
    </row>
    <row r="28" spans="1:6" ht="47.25" customHeight="1">
      <c r="A28" s="38">
        <v>21</v>
      </c>
      <c r="B28" s="57">
        <f>Det!H94</f>
        <v>10.3</v>
      </c>
      <c r="C28" s="13" t="s">
        <v>558</v>
      </c>
      <c r="D28" s="36">
        <f>36.7*1.05</f>
        <v>38.535000000000004</v>
      </c>
      <c r="E28" s="36" t="s">
        <v>13</v>
      </c>
      <c r="F28" s="36">
        <f t="shared" si="1"/>
        <v>396.91050000000007</v>
      </c>
    </row>
    <row r="29" spans="1:6" ht="93.6">
      <c r="A29" s="38">
        <v>22</v>
      </c>
      <c r="B29" s="57">
        <f>Det!H103</f>
        <v>10.3</v>
      </c>
      <c r="C29" s="13" t="s">
        <v>556</v>
      </c>
      <c r="D29" s="36">
        <f>Sheet3!F573</f>
        <v>274.87</v>
      </c>
      <c r="E29" s="36" t="s">
        <v>13</v>
      </c>
      <c r="F29" s="36">
        <f t="shared" si="1"/>
        <v>2831.1610000000001</v>
      </c>
    </row>
    <row r="30" spans="1:6" ht="84" customHeight="1">
      <c r="A30" s="38">
        <v>23</v>
      </c>
      <c r="B30" s="57">
        <f>Det!H108</f>
        <v>61.8</v>
      </c>
      <c r="C30" s="13" t="s">
        <v>557</v>
      </c>
      <c r="D30" s="36">
        <v>35.619999999999997</v>
      </c>
      <c r="E30" s="36" t="s">
        <v>13</v>
      </c>
      <c r="F30" s="36">
        <f t="shared" si="1"/>
        <v>2201.3159999999998</v>
      </c>
    </row>
    <row r="31" spans="1:6" s="35" customFormat="1" ht="34.5" customHeight="1">
      <c r="A31" s="42"/>
      <c r="B31" s="58"/>
      <c r="C31" s="73" t="s">
        <v>225</v>
      </c>
      <c r="D31" s="73"/>
      <c r="E31" s="73"/>
      <c r="F31" s="43">
        <f>SUM(F6:F30)</f>
        <v>368811.02850000001</v>
      </c>
    </row>
    <row r="32" spans="1:6" ht="29.25" customHeight="1">
      <c r="A32" s="7">
        <v>24</v>
      </c>
      <c r="B32" s="57" t="s">
        <v>14</v>
      </c>
      <c r="C32" s="74" t="s">
        <v>226</v>
      </c>
      <c r="D32" s="74"/>
      <c r="E32" s="74"/>
      <c r="F32" s="36">
        <f>F31*18%</f>
        <v>66385.985130000001</v>
      </c>
    </row>
    <row r="33" spans="1:7" ht="29.25" customHeight="1">
      <c r="A33" s="42"/>
      <c r="B33" s="58"/>
      <c r="C33" s="73" t="s">
        <v>17</v>
      </c>
      <c r="D33" s="73"/>
      <c r="E33" s="73"/>
      <c r="F33" s="43">
        <f>SUM(F31:F32)</f>
        <v>435197.01363</v>
      </c>
    </row>
    <row r="34" spans="1:7" ht="29.25" customHeight="1">
      <c r="A34" s="7">
        <v>25</v>
      </c>
      <c r="B34" s="57" t="s">
        <v>14</v>
      </c>
      <c r="C34" s="74" t="s">
        <v>227</v>
      </c>
      <c r="D34" s="74"/>
      <c r="E34" s="74"/>
      <c r="F34" s="36">
        <f>F31*1%</f>
        <v>3688.1102850000002</v>
      </c>
    </row>
    <row r="35" spans="1:7" ht="29.25" customHeight="1">
      <c r="A35" s="7">
        <v>26</v>
      </c>
      <c r="B35" s="57"/>
      <c r="C35" s="74" t="s">
        <v>228</v>
      </c>
      <c r="D35" s="74"/>
      <c r="E35" s="74"/>
      <c r="F35" s="36">
        <f>F33*2.5%</f>
        <v>10879.92534075</v>
      </c>
    </row>
    <row r="36" spans="1:7" ht="29.25" customHeight="1">
      <c r="A36" s="7">
        <v>27</v>
      </c>
      <c r="B36" s="57" t="s">
        <v>14</v>
      </c>
      <c r="C36" s="74" t="s">
        <v>229</v>
      </c>
      <c r="D36" s="74"/>
      <c r="E36" s="74"/>
      <c r="F36" s="36">
        <f>(F33*7.5%)</f>
        <v>32639.77602225</v>
      </c>
    </row>
    <row r="37" spans="1:7" ht="29.25" customHeight="1">
      <c r="A37" s="7"/>
      <c r="B37" s="57"/>
      <c r="C37" s="72" t="s">
        <v>230</v>
      </c>
      <c r="D37" s="72"/>
      <c r="E37" s="72"/>
      <c r="F37" s="36">
        <f>SUM(F33:F36)</f>
        <v>482404.82527800003</v>
      </c>
    </row>
    <row r="38" spans="1:7" ht="29.25" customHeight="1">
      <c r="A38" s="42"/>
      <c r="B38" s="58"/>
      <c r="C38" s="44"/>
      <c r="D38" s="73" t="s">
        <v>6</v>
      </c>
      <c r="E38" s="73"/>
      <c r="F38" s="43">
        <f>ROUNDUP(F37,-2)</f>
        <v>482500</v>
      </c>
      <c r="G38" s="12">
        <v>483100</v>
      </c>
    </row>
    <row r="39" spans="1:7">
      <c r="G39" s="32">
        <f>F37-G38</f>
        <v>-695.17472199996701</v>
      </c>
    </row>
  </sheetData>
  <mergeCells count="12">
    <mergeCell ref="C37:E37"/>
    <mergeCell ref="D38:E38"/>
    <mergeCell ref="C32:E32"/>
    <mergeCell ref="C33:E33"/>
    <mergeCell ref="C34:E34"/>
    <mergeCell ref="C35:E35"/>
    <mergeCell ref="C36:E36"/>
    <mergeCell ref="A1:F1"/>
    <mergeCell ref="A2:F2"/>
    <mergeCell ref="A3:F3"/>
    <mergeCell ref="A4:F4"/>
    <mergeCell ref="C31:E31"/>
  </mergeCells>
  <printOptions horizontalCentered="1"/>
  <pageMargins left="0.70866141732283472" right="0.70866141732283472" top="1.1417322834645669" bottom="0.74803149606299213" header="0.31496062992125984" footer="0.31496062992125984"/>
  <pageSetup paperSize="9" scale="88" orientation="portrait" r:id="rId1"/>
  <drawing r:id="rId2"/>
</worksheet>
</file>

<file path=xl/worksheets/sheet2.xml><?xml version="1.0" encoding="utf-8"?>
<worksheet xmlns="http://schemas.openxmlformats.org/spreadsheetml/2006/main" xmlns:r="http://schemas.openxmlformats.org/officeDocument/2006/relationships">
  <dimension ref="A1:U119"/>
  <sheetViews>
    <sheetView view="pageBreakPreview" topLeftCell="A70" zoomScaleNormal="100" zoomScaleSheetLayoutView="100" workbookViewId="0">
      <selection activeCell="D75" sqref="D75"/>
    </sheetView>
  </sheetViews>
  <sheetFormatPr defaultColWidth="13.6640625" defaultRowHeight="21.9" customHeight="1"/>
  <cols>
    <col min="1" max="1" width="7" style="11" customWidth="1"/>
    <col min="2" max="2" width="35.44140625" style="6" customWidth="1"/>
    <col min="3" max="4" width="4.5546875" style="11" bestFit="1" customWidth="1"/>
    <col min="5" max="5" width="8.44140625" style="31" bestFit="1" customWidth="1"/>
    <col min="6" max="6" width="7.109375" style="33" bestFit="1" customWidth="1"/>
    <col min="7" max="7" width="8.44140625" style="33" bestFit="1" customWidth="1"/>
    <col min="8" max="8" width="9.6640625" style="33" bestFit="1" customWidth="1"/>
    <col min="9" max="9" width="6.88671875" style="6" bestFit="1" customWidth="1"/>
    <col min="10" max="17" width="13.6640625" style="6"/>
    <col min="18" max="19" width="13.88671875" style="6" bestFit="1" customWidth="1"/>
    <col min="20" max="256" width="13.6640625" style="6"/>
    <col min="257" max="257" width="7" style="6" customWidth="1"/>
    <col min="258" max="258" width="44.88671875" style="6" customWidth="1"/>
    <col min="259" max="260" width="4.5546875" style="6" bestFit="1" customWidth="1"/>
    <col min="261" max="261" width="8.44140625" style="6" bestFit="1" customWidth="1"/>
    <col min="262" max="262" width="7.109375" style="6" bestFit="1" customWidth="1"/>
    <col min="263" max="263" width="8.44140625" style="6" bestFit="1" customWidth="1"/>
    <col min="264" max="264" width="9.6640625" style="6" bestFit="1" customWidth="1"/>
    <col min="265" max="265" width="6.88671875" style="6" bestFit="1" customWidth="1"/>
    <col min="266" max="273" width="13.6640625" style="6"/>
    <col min="274" max="275" width="13.88671875" style="6" bestFit="1" customWidth="1"/>
    <col min="276" max="512" width="13.6640625" style="6"/>
    <col min="513" max="513" width="7" style="6" customWidth="1"/>
    <col min="514" max="514" width="44.88671875" style="6" customWidth="1"/>
    <col min="515" max="516" width="4.5546875" style="6" bestFit="1" customWidth="1"/>
    <col min="517" max="517" width="8.44140625" style="6" bestFit="1" customWidth="1"/>
    <col min="518" max="518" width="7.109375" style="6" bestFit="1" customWidth="1"/>
    <col min="519" max="519" width="8.44140625" style="6" bestFit="1" customWidth="1"/>
    <col min="520" max="520" width="9.6640625" style="6" bestFit="1" customWidth="1"/>
    <col min="521" max="521" width="6.88671875" style="6" bestFit="1" customWidth="1"/>
    <col min="522" max="529" width="13.6640625" style="6"/>
    <col min="530" max="531" width="13.88671875" style="6" bestFit="1" customWidth="1"/>
    <col min="532" max="768" width="13.6640625" style="6"/>
    <col min="769" max="769" width="7" style="6" customWidth="1"/>
    <col min="770" max="770" width="44.88671875" style="6" customWidth="1"/>
    <col min="771" max="772" width="4.5546875" style="6" bestFit="1" customWidth="1"/>
    <col min="773" max="773" width="8.44140625" style="6" bestFit="1" customWidth="1"/>
    <col min="774" max="774" width="7.109375" style="6" bestFit="1" customWidth="1"/>
    <col min="775" max="775" width="8.44140625" style="6" bestFit="1" customWidth="1"/>
    <col min="776" max="776" width="9.6640625" style="6" bestFit="1" customWidth="1"/>
    <col min="777" max="777" width="6.88671875" style="6" bestFit="1" customWidth="1"/>
    <col min="778" max="785" width="13.6640625" style="6"/>
    <col min="786" max="787" width="13.88671875" style="6" bestFit="1" customWidth="1"/>
    <col min="788" max="1024" width="13.6640625" style="6"/>
    <col min="1025" max="1025" width="7" style="6" customWidth="1"/>
    <col min="1026" max="1026" width="44.88671875" style="6" customWidth="1"/>
    <col min="1027" max="1028" width="4.5546875" style="6" bestFit="1" customWidth="1"/>
    <col min="1029" max="1029" width="8.44140625" style="6" bestFit="1" customWidth="1"/>
    <col min="1030" max="1030" width="7.109375" style="6" bestFit="1" customWidth="1"/>
    <col min="1031" max="1031" width="8.44140625" style="6" bestFit="1" customWidth="1"/>
    <col min="1032" max="1032" width="9.6640625" style="6" bestFit="1" customWidth="1"/>
    <col min="1033" max="1033" width="6.88671875" style="6" bestFit="1" customWidth="1"/>
    <col min="1034" max="1041" width="13.6640625" style="6"/>
    <col min="1042" max="1043" width="13.88671875" style="6" bestFit="1" customWidth="1"/>
    <col min="1044" max="1280" width="13.6640625" style="6"/>
    <col min="1281" max="1281" width="7" style="6" customWidth="1"/>
    <col min="1282" max="1282" width="44.88671875" style="6" customWidth="1"/>
    <col min="1283" max="1284" width="4.5546875" style="6" bestFit="1" customWidth="1"/>
    <col min="1285" max="1285" width="8.44140625" style="6" bestFit="1" customWidth="1"/>
    <col min="1286" max="1286" width="7.109375" style="6" bestFit="1" customWidth="1"/>
    <col min="1287" max="1287" width="8.44140625" style="6" bestFit="1" customWidth="1"/>
    <col min="1288" max="1288" width="9.6640625" style="6" bestFit="1" customWidth="1"/>
    <col min="1289" max="1289" width="6.88671875" style="6" bestFit="1" customWidth="1"/>
    <col min="1290" max="1297" width="13.6640625" style="6"/>
    <col min="1298" max="1299" width="13.88671875" style="6" bestFit="1" customWidth="1"/>
    <col min="1300" max="1536" width="13.6640625" style="6"/>
    <col min="1537" max="1537" width="7" style="6" customWidth="1"/>
    <col min="1538" max="1538" width="44.88671875" style="6" customWidth="1"/>
    <col min="1539" max="1540" width="4.5546875" style="6" bestFit="1" customWidth="1"/>
    <col min="1541" max="1541" width="8.44140625" style="6" bestFit="1" customWidth="1"/>
    <col min="1542" max="1542" width="7.109375" style="6" bestFit="1" customWidth="1"/>
    <col min="1543" max="1543" width="8.44140625" style="6" bestFit="1" customWidth="1"/>
    <col min="1544" max="1544" width="9.6640625" style="6" bestFit="1" customWidth="1"/>
    <col min="1545" max="1545" width="6.88671875" style="6" bestFit="1" customWidth="1"/>
    <col min="1546" max="1553" width="13.6640625" style="6"/>
    <col min="1554" max="1555" width="13.88671875" style="6" bestFit="1" customWidth="1"/>
    <col min="1556" max="1792" width="13.6640625" style="6"/>
    <col min="1793" max="1793" width="7" style="6" customWidth="1"/>
    <col min="1794" max="1794" width="44.88671875" style="6" customWidth="1"/>
    <col min="1795" max="1796" width="4.5546875" style="6" bestFit="1" customWidth="1"/>
    <col min="1797" max="1797" width="8.44140625" style="6" bestFit="1" customWidth="1"/>
    <col min="1798" max="1798" width="7.109375" style="6" bestFit="1" customWidth="1"/>
    <col min="1799" max="1799" width="8.44140625" style="6" bestFit="1" customWidth="1"/>
    <col min="1800" max="1800" width="9.6640625" style="6" bestFit="1" customWidth="1"/>
    <col min="1801" max="1801" width="6.88671875" style="6" bestFit="1" customWidth="1"/>
    <col min="1802" max="1809" width="13.6640625" style="6"/>
    <col min="1810" max="1811" width="13.88671875" style="6" bestFit="1" customWidth="1"/>
    <col min="1812" max="2048" width="13.6640625" style="6"/>
    <col min="2049" max="2049" width="7" style="6" customWidth="1"/>
    <col min="2050" max="2050" width="44.88671875" style="6" customWidth="1"/>
    <col min="2051" max="2052" width="4.5546875" style="6" bestFit="1" customWidth="1"/>
    <col min="2053" max="2053" width="8.44140625" style="6" bestFit="1" customWidth="1"/>
    <col min="2054" max="2054" width="7.109375" style="6" bestFit="1" customWidth="1"/>
    <col min="2055" max="2055" width="8.44140625" style="6" bestFit="1" customWidth="1"/>
    <col min="2056" max="2056" width="9.6640625" style="6" bestFit="1" customWidth="1"/>
    <col min="2057" max="2057" width="6.88671875" style="6" bestFit="1" customWidth="1"/>
    <col min="2058" max="2065" width="13.6640625" style="6"/>
    <col min="2066" max="2067" width="13.88671875" style="6" bestFit="1" customWidth="1"/>
    <col min="2068" max="2304" width="13.6640625" style="6"/>
    <col min="2305" max="2305" width="7" style="6" customWidth="1"/>
    <col min="2306" max="2306" width="44.88671875" style="6" customWidth="1"/>
    <col min="2307" max="2308" width="4.5546875" style="6" bestFit="1" customWidth="1"/>
    <col min="2309" max="2309" width="8.44140625" style="6" bestFit="1" customWidth="1"/>
    <col min="2310" max="2310" width="7.109375" style="6" bestFit="1" customWidth="1"/>
    <col min="2311" max="2311" width="8.44140625" style="6" bestFit="1" customWidth="1"/>
    <col min="2312" max="2312" width="9.6640625" style="6" bestFit="1" customWidth="1"/>
    <col min="2313" max="2313" width="6.88671875" style="6" bestFit="1" customWidth="1"/>
    <col min="2314" max="2321" width="13.6640625" style="6"/>
    <col min="2322" max="2323" width="13.88671875" style="6" bestFit="1" customWidth="1"/>
    <col min="2324" max="2560" width="13.6640625" style="6"/>
    <col min="2561" max="2561" width="7" style="6" customWidth="1"/>
    <col min="2562" max="2562" width="44.88671875" style="6" customWidth="1"/>
    <col min="2563" max="2564" width="4.5546875" style="6" bestFit="1" customWidth="1"/>
    <col min="2565" max="2565" width="8.44140625" style="6" bestFit="1" customWidth="1"/>
    <col min="2566" max="2566" width="7.109375" style="6" bestFit="1" customWidth="1"/>
    <col min="2567" max="2567" width="8.44140625" style="6" bestFit="1" customWidth="1"/>
    <col min="2568" max="2568" width="9.6640625" style="6" bestFit="1" customWidth="1"/>
    <col min="2569" max="2569" width="6.88671875" style="6" bestFit="1" customWidth="1"/>
    <col min="2570" max="2577" width="13.6640625" style="6"/>
    <col min="2578" max="2579" width="13.88671875" style="6" bestFit="1" customWidth="1"/>
    <col min="2580" max="2816" width="13.6640625" style="6"/>
    <col min="2817" max="2817" width="7" style="6" customWidth="1"/>
    <col min="2818" max="2818" width="44.88671875" style="6" customWidth="1"/>
    <col min="2819" max="2820" width="4.5546875" style="6" bestFit="1" customWidth="1"/>
    <col min="2821" max="2821" width="8.44140625" style="6" bestFit="1" customWidth="1"/>
    <col min="2822" max="2822" width="7.109375" style="6" bestFit="1" customWidth="1"/>
    <col min="2823" max="2823" width="8.44140625" style="6" bestFit="1" customWidth="1"/>
    <col min="2824" max="2824" width="9.6640625" style="6" bestFit="1" customWidth="1"/>
    <col min="2825" max="2825" width="6.88671875" style="6" bestFit="1" customWidth="1"/>
    <col min="2826" max="2833" width="13.6640625" style="6"/>
    <col min="2834" max="2835" width="13.88671875" style="6" bestFit="1" customWidth="1"/>
    <col min="2836" max="3072" width="13.6640625" style="6"/>
    <col min="3073" max="3073" width="7" style="6" customWidth="1"/>
    <col min="3074" max="3074" width="44.88671875" style="6" customWidth="1"/>
    <col min="3075" max="3076" width="4.5546875" style="6" bestFit="1" customWidth="1"/>
    <col min="3077" max="3077" width="8.44140625" style="6" bestFit="1" customWidth="1"/>
    <col min="3078" max="3078" width="7.109375" style="6" bestFit="1" customWidth="1"/>
    <col min="3079" max="3079" width="8.44140625" style="6" bestFit="1" customWidth="1"/>
    <col min="3080" max="3080" width="9.6640625" style="6" bestFit="1" customWidth="1"/>
    <col min="3081" max="3081" width="6.88671875" style="6" bestFit="1" customWidth="1"/>
    <col min="3082" max="3089" width="13.6640625" style="6"/>
    <col min="3090" max="3091" width="13.88671875" style="6" bestFit="1" customWidth="1"/>
    <col min="3092" max="3328" width="13.6640625" style="6"/>
    <col min="3329" max="3329" width="7" style="6" customWidth="1"/>
    <col min="3330" max="3330" width="44.88671875" style="6" customWidth="1"/>
    <col min="3331" max="3332" width="4.5546875" style="6" bestFit="1" customWidth="1"/>
    <col min="3333" max="3333" width="8.44140625" style="6" bestFit="1" customWidth="1"/>
    <col min="3334" max="3334" width="7.109375" style="6" bestFit="1" customWidth="1"/>
    <col min="3335" max="3335" width="8.44140625" style="6" bestFit="1" customWidth="1"/>
    <col min="3336" max="3336" width="9.6640625" style="6" bestFit="1" customWidth="1"/>
    <col min="3337" max="3337" width="6.88671875" style="6" bestFit="1" customWidth="1"/>
    <col min="3338" max="3345" width="13.6640625" style="6"/>
    <col min="3346" max="3347" width="13.88671875" style="6" bestFit="1" customWidth="1"/>
    <col min="3348" max="3584" width="13.6640625" style="6"/>
    <col min="3585" max="3585" width="7" style="6" customWidth="1"/>
    <col min="3586" max="3586" width="44.88671875" style="6" customWidth="1"/>
    <col min="3587" max="3588" width="4.5546875" style="6" bestFit="1" customWidth="1"/>
    <col min="3589" max="3589" width="8.44140625" style="6" bestFit="1" customWidth="1"/>
    <col min="3590" max="3590" width="7.109375" style="6" bestFit="1" customWidth="1"/>
    <col min="3591" max="3591" width="8.44140625" style="6" bestFit="1" customWidth="1"/>
    <col min="3592" max="3592" width="9.6640625" style="6" bestFit="1" customWidth="1"/>
    <col min="3593" max="3593" width="6.88671875" style="6" bestFit="1" customWidth="1"/>
    <col min="3594" max="3601" width="13.6640625" style="6"/>
    <col min="3602" max="3603" width="13.88671875" style="6" bestFit="1" customWidth="1"/>
    <col min="3604" max="3840" width="13.6640625" style="6"/>
    <col min="3841" max="3841" width="7" style="6" customWidth="1"/>
    <col min="3842" max="3842" width="44.88671875" style="6" customWidth="1"/>
    <col min="3843" max="3844" width="4.5546875" style="6" bestFit="1" customWidth="1"/>
    <col min="3845" max="3845" width="8.44140625" style="6" bestFit="1" customWidth="1"/>
    <col min="3846" max="3846" width="7.109375" style="6" bestFit="1" customWidth="1"/>
    <col min="3847" max="3847" width="8.44140625" style="6" bestFit="1" customWidth="1"/>
    <col min="3848" max="3848" width="9.6640625" style="6" bestFit="1" customWidth="1"/>
    <col min="3849" max="3849" width="6.88671875" style="6" bestFit="1" customWidth="1"/>
    <col min="3850" max="3857" width="13.6640625" style="6"/>
    <col min="3858" max="3859" width="13.88671875" style="6" bestFit="1" customWidth="1"/>
    <col min="3860" max="4096" width="13.6640625" style="6"/>
    <col min="4097" max="4097" width="7" style="6" customWidth="1"/>
    <col min="4098" max="4098" width="44.88671875" style="6" customWidth="1"/>
    <col min="4099" max="4100" width="4.5546875" style="6" bestFit="1" customWidth="1"/>
    <col min="4101" max="4101" width="8.44140625" style="6" bestFit="1" customWidth="1"/>
    <col min="4102" max="4102" width="7.109375" style="6" bestFit="1" customWidth="1"/>
    <col min="4103" max="4103" width="8.44140625" style="6" bestFit="1" customWidth="1"/>
    <col min="4104" max="4104" width="9.6640625" style="6" bestFit="1" customWidth="1"/>
    <col min="4105" max="4105" width="6.88671875" style="6" bestFit="1" customWidth="1"/>
    <col min="4106" max="4113" width="13.6640625" style="6"/>
    <col min="4114" max="4115" width="13.88671875" style="6" bestFit="1" customWidth="1"/>
    <col min="4116" max="4352" width="13.6640625" style="6"/>
    <col min="4353" max="4353" width="7" style="6" customWidth="1"/>
    <col min="4354" max="4354" width="44.88671875" style="6" customWidth="1"/>
    <col min="4355" max="4356" width="4.5546875" style="6" bestFit="1" customWidth="1"/>
    <col min="4357" max="4357" width="8.44140625" style="6" bestFit="1" customWidth="1"/>
    <col min="4358" max="4358" width="7.109375" style="6" bestFit="1" customWidth="1"/>
    <col min="4359" max="4359" width="8.44140625" style="6" bestFit="1" customWidth="1"/>
    <col min="4360" max="4360" width="9.6640625" style="6" bestFit="1" customWidth="1"/>
    <col min="4361" max="4361" width="6.88671875" style="6" bestFit="1" customWidth="1"/>
    <col min="4362" max="4369" width="13.6640625" style="6"/>
    <col min="4370" max="4371" width="13.88671875" style="6" bestFit="1" customWidth="1"/>
    <col min="4372" max="4608" width="13.6640625" style="6"/>
    <col min="4609" max="4609" width="7" style="6" customWidth="1"/>
    <col min="4610" max="4610" width="44.88671875" style="6" customWidth="1"/>
    <col min="4611" max="4612" width="4.5546875" style="6" bestFit="1" customWidth="1"/>
    <col min="4613" max="4613" width="8.44140625" style="6" bestFit="1" customWidth="1"/>
    <col min="4614" max="4614" width="7.109375" style="6" bestFit="1" customWidth="1"/>
    <col min="4615" max="4615" width="8.44140625" style="6" bestFit="1" customWidth="1"/>
    <col min="4616" max="4616" width="9.6640625" style="6" bestFit="1" customWidth="1"/>
    <col min="4617" max="4617" width="6.88671875" style="6" bestFit="1" customWidth="1"/>
    <col min="4618" max="4625" width="13.6640625" style="6"/>
    <col min="4626" max="4627" width="13.88671875" style="6" bestFit="1" customWidth="1"/>
    <col min="4628" max="4864" width="13.6640625" style="6"/>
    <col min="4865" max="4865" width="7" style="6" customWidth="1"/>
    <col min="4866" max="4866" width="44.88671875" style="6" customWidth="1"/>
    <col min="4867" max="4868" width="4.5546875" style="6" bestFit="1" customWidth="1"/>
    <col min="4869" max="4869" width="8.44140625" style="6" bestFit="1" customWidth="1"/>
    <col min="4870" max="4870" width="7.109375" style="6" bestFit="1" customWidth="1"/>
    <col min="4871" max="4871" width="8.44140625" style="6" bestFit="1" customWidth="1"/>
    <col min="4872" max="4872" width="9.6640625" style="6" bestFit="1" customWidth="1"/>
    <col min="4873" max="4873" width="6.88671875" style="6" bestFit="1" customWidth="1"/>
    <col min="4874" max="4881" width="13.6640625" style="6"/>
    <col min="4882" max="4883" width="13.88671875" style="6" bestFit="1" customWidth="1"/>
    <col min="4884" max="5120" width="13.6640625" style="6"/>
    <col min="5121" max="5121" width="7" style="6" customWidth="1"/>
    <col min="5122" max="5122" width="44.88671875" style="6" customWidth="1"/>
    <col min="5123" max="5124" width="4.5546875" style="6" bestFit="1" customWidth="1"/>
    <col min="5125" max="5125" width="8.44140625" style="6" bestFit="1" customWidth="1"/>
    <col min="5126" max="5126" width="7.109375" style="6" bestFit="1" customWidth="1"/>
    <col min="5127" max="5127" width="8.44140625" style="6" bestFit="1" customWidth="1"/>
    <col min="5128" max="5128" width="9.6640625" style="6" bestFit="1" customWidth="1"/>
    <col min="5129" max="5129" width="6.88671875" style="6" bestFit="1" customWidth="1"/>
    <col min="5130" max="5137" width="13.6640625" style="6"/>
    <col min="5138" max="5139" width="13.88671875" style="6" bestFit="1" customWidth="1"/>
    <col min="5140" max="5376" width="13.6640625" style="6"/>
    <col min="5377" max="5377" width="7" style="6" customWidth="1"/>
    <col min="5378" max="5378" width="44.88671875" style="6" customWidth="1"/>
    <col min="5379" max="5380" width="4.5546875" style="6" bestFit="1" customWidth="1"/>
    <col min="5381" max="5381" width="8.44140625" style="6" bestFit="1" customWidth="1"/>
    <col min="5382" max="5382" width="7.109375" style="6" bestFit="1" customWidth="1"/>
    <col min="5383" max="5383" width="8.44140625" style="6" bestFit="1" customWidth="1"/>
    <col min="5384" max="5384" width="9.6640625" style="6" bestFit="1" customWidth="1"/>
    <col min="5385" max="5385" width="6.88671875" style="6" bestFit="1" customWidth="1"/>
    <col min="5386" max="5393" width="13.6640625" style="6"/>
    <col min="5394" max="5395" width="13.88671875" style="6" bestFit="1" customWidth="1"/>
    <col min="5396" max="5632" width="13.6640625" style="6"/>
    <col min="5633" max="5633" width="7" style="6" customWidth="1"/>
    <col min="5634" max="5634" width="44.88671875" style="6" customWidth="1"/>
    <col min="5635" max="5636" width="4.5546875" style="6" bestFit="1" customWidth="1"/>
    <col min="5637" max="5637" width="8.44140625" style="6" bestFit="1" customWidth="1"/>
    <col min="5638" max="5638" width="7.109375" style="6" bestFit="1" customWidth="1"/>
    <col min="5639" max="5639" width="8.44140625" style="6" bestFit="1" customWidth="1"/>
    <col min="5640" max="5640" width="9.6640625" style="6" bestFit="1" customWidth="1"/>
    <col min="5641" max="5641" width="6.88671875" style="6" bestFit="1" customWidth="1"/>
    <col min="5642" max="5649" width="13.6640625" style="6"/>
    <col min="5650" max="5651" width="13.88671875" style="6" bestFit="1" customWidth="1"/>
    <col min="5652" max="5888" width="13.6640625" style="6"/>
    <col min="5889" max="5889" width="7" style="6" customWidth="1"/>
    <col min="5890" max="5890" width="44.88671875" style="6" customWidth="1"/>
    <col min="5891" max="5892" width="4.5546875" style="6" bestFit="1" customWidth="1"/>
    <col min="5893" max="5893" width="8.44140625" style="6" bestFit="1" customWidth="1"/>
    <col min="5894" max="5894" width="7.109375" style="6" bestFit="1" customWidth="1"/>
    <col min="5895" max="5895" width="8.44140625" style="6" bestFit="1" customWidth="1"/>
    <col min="5896" max="5896" width="9.6640625" style="6" bestFit="1" customWidth="1"/>
    <col min="5897" max="5897" width="6.88671875" style="6" bestFit="1" customWidth="1"/>
    <col min="5898" max="5905" width="13.6640625" style="6"/>
    <col min="5906" max="5907" width="13.88671875" style="6" bestFit="1" customWidth="1"/>
    <col min="5908" max="6144" width="13.6640625" style="6"/>
    <col min="6145" max="6145" width="7" style="6" customWidth="1"/>
    <col min="6146" max="6146" width="44.88671875" style="6" customWidth="1"/>
    <col min="6147" max="6148" width="4.5546875" style="6" bestFit="1" customWidth="1"/>
    <col min="6149" max="6149" width="8.44140625" style="6" bestFit="1" customWidth="1"/>
    <col min="6150" max="6150" width="7.109375" style="6" bestFit="1" customWidth="1"/>
    <col min="6151" max="6151" width="8.44140625" style="6" bestFit="1" customWidth="1"/>
    <col min="6152" max="6152" width="9.6640625" style="6" bestFit="1" customWidth="1"/>
    <col min="6153" max="6153" width="6.88671875" style="6" bestFit="1" customWidth="1"/>
    <col min="6154" max="6161" width="13.6640625" style="6"/>
    <col min="6162" max="6163" width="13.88671875" style="6" bestFit="1" customWidth="1"/>
    <col min="6164" max="6400" width="13.6640625" style="6"/>
    <col min="6401" max="6401" width="7" style="6" customWidth="1"/>
    <col min="6402" max="6402" width="44.88671875" style="6" customWidth="1"/>
    <col min="6403" max="6404" width="4.5546875" style="6" bestFit="1" customWidth="1"/>
    <col min="6405" max="6405" width="8.44140625" style="6" bestFit="1" customWidth="1"/>
    <col min="6406" max="6406" width="7.109375" style="6" bestFit="1" customWidth="1"/>
    <col min="6407" max="6407" width="8.44140625" style="6" bestFit="1" customWidth="1"/>
    <col min="6408" max="6408" width="9.6640625" style="6" bestFit="1" customWidth="1"/>
    <col min="6409" max="6409" width="6.88671875" style="6" bestFit="1" customWidth="1"/>
    <col min="6410" max="6417" width="13.6640625" style="6"/>
    <col min="6418" max="6419" width="13.88671875" style="6" bestFit="1" customWidth="1"/>
    <col min="6420" max="6656" width="13.6640625" style="6"/>
    <col min="6657" max="6657" width="7" style="6" customWidth="1"/>
    <col min="6658" max="6658" width="44.88671875" style="6" customWidth="1"/>
    <col min="6659" max="6660" width="4.5546875" style="6" bestFit="1" customWidth="1"/>
    <col min="6661" max="6661" width="8.44140625" style="6" bestFit="1" customWidth="1"/>
    <col min="6662" max="6662" width="7.109375" style="6" bestFit="1" customWidth="1"/>
    <col min="6663" max="6663" width="8.44140625" style="6" bestFit="1" customWidth="1"/>
    <col min="6664" max="6664" width="9.6640625" style="6" bestFit="1" customWidth="1"/>
    <col min="6665" max="6665" width="6.88671875" style="6" bestFit="1" customWidth="1"/>
    <col min="6666" max="6673" width="13.6640625" style="6"/>
    <col min="6674" max="6675" width="13.88671875" style="6" bestFit="1" customWidth="1"/>
    <col min="6676" max="6912" width="13.6640625" style="6"/>
    <col min="6913" max="6913" width="7" style="6" customWidth="1"/>
    <col min="6914" max="6914" width="44.88671875" style="6" customWidth="1"/>
    <col min="6915" max="6916" width="4.5546875" style="6" bestFit="1" customWidth="1"/>
    <col min="6917" max="6917" width="8.44140625" style="6" bestFit="1" customWidth="1"/>
    <col min="6918" max="6918" width="7.109375" style="6" bestFit="1" customWidth="1"/>
    <col min="6919" max="6919" width="8.44140625" style="6" bestFit="1" customWidth="1"/>
    <col min="6920" max="6920" width="9.6640625" style="6" bestFit="1" customWidth="1"/>
    <col min="6921" max="6921" width="6.88671875" style="6" bestFit="1" customWidth="1"/>
    <col min="6922" max="6929" width="13.6640625" style="6"/>
    <col min="6930" max="6931" width="13.88671875" style="6" bestFit="1" customWidth="1"/>
    <col min="6932" max="7168" width="13.6640625" style="6"/>
    <col min="7169" max="7169" width="7" style="6" customWidth="1"/>
    <col min="7170" max="7170" width="44.88671875" style="6" customWidth="1"/>
    <col min="7171" max="7172" width="4.5546875" style="6" bestFit="1" customWidth="1"/>
    <col min="7173" max="7173" width="8.44140625" style="6" bestFit="1" customWidth="1"/>
    <col min="7174" max="7174" width="7.109375" style="6" bestFit="1" customWidth="1"/>
    <col min="7175" max="7175" width="8.44140625" style="6" bestFit="1" customWidth="1"/>
    <col min="7176" max="7176" width="9.6640625" style="6" bestFit="1" customWidth="1"/>
    <col min="7177" max="7177" width="6.88671875" style="6" bestFit="1" customWidth="1"/>
    <col min="7178" max="7185" width="13.6640625" style="6"/>
    <col min="7186" max="7187" width="13.88671875" style="6" bestFit="1" customWidth="1"/>
    <col min="7188" max="7424" width="13.6640625" style="6"/>
    <col min="7425" max="7425" width="7" style="6" customWidth="1"/>
    <col min="7426" max="7426" width="44.88671875" style="6" customWidth="1"/>
    <col min="7427" max="7428" width="4.5546875" style="6" bestFit="1" customWidth="1"/>
    <col min="7429" max="7429" width="8.44140625" style="6" bestFit="1" customWidth="1"/>
    <col min="7430" max="7430" width="7.109375" style="6" bestFit="1" customWidth="1"/>
    <col min="7431" max="7431" width="8.44140625" style="6" bestFit="1" customWidth="1"/>
    <col min="7432" max="7432" width="9.6640625" style="6" bestFit="1" customWidth="1"/>
    <col min="7433" max="7433" width="6.88671875" style="6" bestFit="1" customWidth="1"/>
    <col min="7434" max="7441" width="13.6640625" style="6"/>
    <col min="7442" max="7443" width="13.88671875" style="6" bestFit="1" customWidth="1"/>
    <col min="7444" max="7680" width="13.6640625" style="6"/>
    <col min="7681" max="7681" width="7" style="6" customWidth="1"/>
    <col min="7682" max="7682" width="44.88671875" style="6" customWidth="1"/>
    <col min="7683" max="7684" width="4.5546875" style="6" bestFit="1" customWidth="1"/>
    <col min="7685" max="7685" width="8.44140625" style="6" bestFit="1" customWidth="1"/>
    <col min="7686" max="7686" width="7.109375" style="6" bestFit="1" customWidth="1"/>
    <col min="7687" max="7687" width="8.44140625" style="6" bestFit="1" customWidth="1"/>
    <col min="7688" max="7688" width="9.6640625" style="6" bestFit="1" customWidth="1"/>
    <col min="7689" max="7689" width="6.88671875" style="6" bestFit="1" customWidth="1"/>
    <col min="7690" max="7697" width="13.6640625" style="6"/>
    <col min="7698" max="7699" width="13.88671875" style="6" bestFit="1" customWidth="1"/>
    <col min="7700" max="7936" width="13.6640625" style="6"/>
    <col min="7937" max="7937" width="7" style="6" customWidth="1"/>
    <col min="7938" max="7938" width="44.88671875" style="6" customWidth="1"/>
    <col min="7939" max="7940" width="4.5546875" style="6" bestFit="1" customWidth="1"/>
    <col min="7941" max="7941" width="8.44140625" style="6" bestFit="1" customWidth="1"/>
    <col min="7942" max="7942" width="7.109375" style="6" bestFit="1" customWidth="1"/>
    <col min="7943" max="7943" width="8.44140625" style="6" bestFit="1" customWidth="1"/>
    <col min="7944" max="7944" width="9.6640625" style="6" bestFit="1" customWidth="1"/>
    <col min="7945" max="7945" width="6.88671875" style="6" bestFit="1" customWidth="1"/>
    <col min="7946" max="7953" width="13.6640625" style="6"/>
    <col min="7954" max="7955" width="13.88671875" style="6" bestFit="1" customWidth="1"/>
    <col min="7956" max="8192" width="13.6640625" style="6"/>
    <col min="8193" max="8193" width="7" style="6" customWidth="1"/>
    <col min="8194" max="8194" width="44.88671875" style="6" customWidth="1"/>
    <col min="8195" max="8196" width="4.5546875" style="6" bestFit="1" customWidth="1"/>
    <col min="8197" max="8197" width="8.44140625" style="6" bestFit="1" customWidth="1"/>
    <col min="8198" max="8198" width="7.109375" style="6" bestFit="1" customWidth="1"/>
    <col min="8199" max="8199" width="8.44140625" style="6" bestFit="1" customWidth="1"/>
    <col min="8200" max="8200" width="9.6640625" style="6" bestFit="1" customWidth="1"/>
    <col min="8201" max="8201" width="6.88671875" style="6" bestFit="1" customWidth="1"/>
    <col min="8202" max="8209" width="13.6640625" style="6"/>
    <col min="8210" max="8211" width="13.88671875" style="6" bestFit="1" customWidth="1"/>
    <col min="8212" max="8448" width="13.6640625" style="6"/>
    <col min="8449" max="8449" width="7" style="6" customWidth="1"/>
    <col min="8450" max="8450" width="44.88671875" style="6" customWidth="1"/>
    <col min="8451" max="8452" width="4.5546875" style="6" bestFit="1" customWidth="1"/>
    <col min="8453" max="8453" width="8.44140625" style="6" bestFit="1" customWidth="1"/>
    <col min="8454" max="8454" width="7.109375" style="6" bestFit="1" customWidth="1"/>
    <col min="8455" max="8455" width="8.44140625" style="6" bestFit="1" customWidth="1"/>
    <col min="8456" max="8456" width="9.6640625" style="6" bestFit="1" customWidth="1"/>
    <col min="8457" max="8457" width="6.88671875" style="6" bestFit="1" customWidth="1"/>
    <col min="8458" max="8465" width="13.6640625" style="6"/>
    <col min="8466" max="8467" width="13.88671875" style="6" bestFit="1" customWidth="1"/>
    <col min="8468" max="8704" width="13.6640625" style="6"/>
    <col min="8705" max="8705" width="7" style="6" customWidth="1"/>
    <col min="8706" max="8706" width="44.88671875" style="6" customWidth="1"/>
    <col min="8707" max="8708" width="4.5546875" style="6" bestFit="1" customWidth="1"/>
    <col min="8709" max="8709" width="8.44140625" style="6" bestFit="1" customWidth="1"/>
    <col min="8710" max="8710" width="7.109375" style="6" bestFit="1" customWidth="1"/>
    <col min="8711" max="8711" width="8.44140625" style="6" bestFit="1" customWidth="1"/>
    <col min="8712" max="8712" width="9.6640625" style="6" bestFit="1" customWidth="1"/>
    <col min="8713" max="8713" width="6.88671875" style="6" bestFit="1" customWidth="1"/>
    <col min="8714" max="8721" width="13.6640625" style="6"/>
    <col min="8722" max="8723" width="13.88671875" style="6" bestFit="1" customWidth="1"/>
    <col min="8724" max="8960" width="13.6640625" style="6"/>
    <col min="8961" max="8961" width="7" style="6" customWidth="1"/>
    <col min="8962" max="8962" width="44.88671875" style="6" customWidth="1"/>
    <col min="8963" max="8964" width="4.5546875" style="6" bestFit="1" customWidth="1"/>
    <col min="8965" max="8965" width="8.44140625" style="6" bestFit="1" customWidth="1"/>
    <col min="8966" max="8966" width="7.109375" style="6" bestFit="1" customWidth="1"/>
    <col min="8967" max="8967" width="8.44140625" style="6" bestFit="1" customWidth="1"/>
    <col min="8968" max="8968" width="9.6640625" style="6" bestFit="1" customWidth="1"/>
    <col min="8969" max="8969" width="6.88671875" style="6" bestFit="1" customWidth="1"/>
    <col min="8970" max="8977" width="13.6640625" style="6"/>
    <col min="8978" max="8979" width="13.88671875" style="6" bestFit="1" customWidth="1"/>
    <col min="8980" max="9216" width="13.6640625" style="6"/>
    <col min="9217" max="9217" width="7" style="6" customWidth="1"/>
    <col min="9218" max="9218" width="44.88671875" style="6" customWidth="1"/>
    <col min="9219" max="9220" width="4.5546875" style="6" bestFit="1" customWidth="1"/>
    <col min="9221" max="9221" width="8.44140625" style="6" bestFit="1" customWidth="1"/>
    <col min="9222" max="9222" width="7.109375" style="6" bestFit="1" customWidth="1"/>
    <col min="9223" max="9223" width="8.44140625" style="6" bestFit="1" customWidth="1"/>
    <col min="9224" max="9224" width="9.6640625" style="6" bestFit="1" customWidth="1"/>
    <col min="9225" max="9225" width="6.88671875" style="6" bestFit="1" customWidth="1"/>
    <col min="9226" max="9233" width="13.6640625" style="6"/>
    <col min="9234" max="9235" width="13.88671875" style="6" bestFit="1" customWidth="1"/>
    <col min="9236" max="9472" width="13.6640625" style="6"/>
    <col min="9473" max="9473" width="7" style="6" customWidth="1"/>
    <col min="9474" max="9474" width="44.88671875" style="6" customWidth="1"/>
    <col min="9475" max="9476" width="4.5546875" style="6" bestFit="1" customWidth="1"/>
    <col min="9477" max="9477" width="8.44140625" style="6" bestFit="1" customWidth="1"/>
    <col min="9478" max="9478" width="7.109375" style="6" bestFit="1" customWidth="1"/>
    <col min="9479" max="9479" width="8.44140625" style="6" bestFit="1" customWidth="1"/>
    <col min="9480" max="9480" width="9.6640625" style="6" bestFit="1" customWidth="1"/>
    <col min="9481" max="9481" width="6.88671875" style="6" bestFit="1" customWidth="1"/>
    <col min="9482" max="9489" width="13.6640625" style="6"/>
    <col min="9490" max="9491" width="13.88671875" style="6" bestFit="1" customWidth="1"/>
    <col min="9492" max="9728" width="13.6640625" style="6"/>
    <col min="9729" max="9729" width="7" style="6" customWidth="1"/>
    <col min="9730" max="9730" width="44.88671875" style="6" customWidth="1"/>
    <col min="9731" max="9732" width="4.5546875" style="6" bestFit="1" customWidth="1"/>
    <col min="9733" max="9733" width="8.44140625" style="6" bestFit="1" customWidth="1"/>
    <col min="9734" max="9734" width="7.109375" style="6" bestFit="1" customWidth="1"/>
    <col min="9735" max="9735" width="8.44140625" style="6" bestFit="1" customWidth="1"/>
    <col min="9736" max="9736" width="9.6640625" style="6" bestFit="1" customWidth="1"/>
    <col min="9737" max="9737" width="6.88671875" style="6" bestFit="1" customWidth="1"/>
    <col min="9738" max="9745" width="13.6640625" style="6"/>
    <col min="9746" max="9747" width="13.88671875" style="6" bestFit="1" customWidth="1"/>
    <col min="9748" max="9984" width="13.6640625" style="6"/>
    <col min="9985" max="9985" width="7" style="6" customWidth="1"/>
    <col min="9986" max="9986" width="44.88671875" style="6" customWidth="1"/>
    <col min="9987" max="9988" width="4.5546875" style="6" bestFit="1" customWidth="1"/>
    <col min="9989" max="9989" width="8.44140625" style="6" bestFit="1" customWidth="1"/>
    <col min="9990" max="9990" width="7.109375" style="6" bestFit="1" customWidth="1"/>
    <col min="9991" max="9991" width="8.44140625" style="6" bestFit="1" customWidth="1"/>
    <col min="9992" max="9992" width="9.6640625" style="6" bestFit="1" customWidth="1"/>
    <col min="9993" max="9993" width="6.88671875" style="6" bestFit="1" customWidth="1"/>
    <col min="9994" max="10001" width="13.6640625" style="6"/>
    <col min="10002" max="10003" width="13.88671875" style="6" bestFit="1" customWidth="1"/>
    <col min="10004" max="10240" width="13.6640625" style="6"/>
    <col min="10241" max="10241" width="7" style="6" customWidth="1"/>
    <col min="10242" max="10242" width="44.88671875" style="6" customWidth="1"/>
    <col min="10243" max="10244" width="4.5546875" style="6" bestFit="1" customWidth="1"/>
    <col min="10245" max="10245" width="8.44140625" style="6" bestFit="1" customWidth="1"/>
    <col min="10246" max="10246" width="7.109375" style="6" bestFit="1" customWidth="1"/>
    <col min="10247" max="10247" width="8.44140625" style="6" bestFit="1" customWidth="1"/>
    <col min="10248" max="10248" width="9.6640625" style="6" bestFit="1" customWidth="1"/>
    <col min="10249" max="10249" width="6.88671875" style="6" bestFit="1" customWidth="1"/>
    <col min="10250" max="10257" width="13.6640625" style="6"/>
    <col min="10258" max="10259" width="13.88671875" style="6" bestFit="1" customWidth="1"/>
    <col min="10260" max="10496" width="13.6640625" style="6"/>
    <col min="10497" max="10497" width="7" style="6" customWidth="1"/>
    <col min="10498" max="10498" width="44.88671875" style="6" customWidth="1"/>
    <col min="10499" max="10500" width="4.5546875" style="6" bestFit="1" customWidth="1"/>
    <col min="10501" max="10501" width="8.44140625" style="6" bestFit="1" customWidth="1"/>
    <col min="10502" max="10502" width="7.109375" style="6" bestFit="1" customWidth="1"/>
    <col min="10503" max="10503" width="8.44140625" style="6" bestFit="1" customWidth="1"/>
    <col min="10504" max="10504" width="9.6640625" style="6" bestFit="1" customWidth="1"/>
    <col min="10505" max="10505" width="6.88671875" style="6" bestFit="1" customWidth="1"/>
    <col min="10506" max="10513" width="13.6640625" style="6"/>
    <col min="10514" max="10515" width="13.88671875" style="6" bestFit="1" customWidth="1"/>
    <col min="10516" max="10752" width="13.6640625" style="6"/>
    <col min="10753" max="10753" width="7" style="6" customWidth="1"/>
    <col min="10754" max="10754" width="44.88671875" style="6" customWidth="1"/>
    <col min="10755" max="10756" width="4.5546875" style="6" bestFit="1" customWidth="1"/>
    <col min="10757" max="10757" width="8.44140625" style="6" bestFit="1" customWidth="1"/>
    <col min="10758" max="10758" width="7.109375" style="6" bestFit="1" customWidth="1"/>
    <col min="10759" max="10759" width="8.44140625" style="6" bestFit="1" customWidth="1"/>
    <col min="10760" max="10760" width="9.6640625" style="6" bestFit="1" customWidth="1"/>
    <col min="10761" max="10761" width="6.88671875" style="6" bestFit="1" customWidth="1"/>
    <col min="10762" max="10769" width="13.6640625" style="6"/>
    <col min="10770" max="10771" width="13.88671875" style="6" bestFit="1" customWidth="1"/>
    <col min="10772" max="11008" width="13.6640625" style="6"/>
    <col min="11009" max="11009" width="7" style="6" customWidth="1"/>
    <col min="11010" max="11010" width="44.88671875" style="6" customWidth="1"/>
    <col min="11011" max="11012" width="4.5546875" style="6" bestFit="1" customWidth="1"/>
    <col min="11013" max="11013" width="8.44140625" style="6" bestFit="1" customWidth="1"/>
    <col min="11014" max="11014" width="7.109375" style="6" bestFit="1" customWidth="1"/>
    <col min="11015" max="11015" width="8.44140625" style="6" bestFit="1" customWidth="1"/>
    <col min="11016" max="11016" width="9.6640625" style="6" bestFit="1" customWidth="1"/>
    <col min="11017" max="11017" width="6.88671875" style="6" bestFit="1" customWidth="1"/>
    <col min="11018" max="11025" width="13.6640625" style="6"/>
    <col min="11026" max="11027" width="13.88671875" style="6" bestFit="1" customWidth="1"/>
    <col min="11028" max="11264" width="13.6640625" style="6"/>
    <col min="11265" max="11265" width="7" style="6" customWidth="1"/>
    <col min="11266" max="11266" width="44.88671875" style="6" customWidth="1"/>
    <col min="11267" max="11268" width="4.5546875" style="6" bestFit="1" customWidth="1"/>
    <col min="11269" max="11269" width="8.44140625" style="6" bestFit="1" customWidth="1"/>
    <col min="11270" max="11270" width="7.109375" style="6" bestFit="1" customWidth="1"/>
    <col min="11271" max="11271" width="8.44140625" style="6" bestFit="1" customWidth="1"/>
    <col min="11272" max="11272" width="9.6640625" style="6" bestFit="1" customWidth="1"/>
    <col min="11273" max="11273" width="6.88671875" style="6" bestFit="1" customWidth="1"/>
    <col min="11274" max="11281" width="13.6640625" style="6"/>
    <col min="11282" max="11283" width="13.88671875" style="6" bestFit="1" customWidth="1"/>
    <col min="11284" max="11520" width="13.6640625" style="6"/>
    <col min="11521" max="11521" width="7" style="6" customWidth="1"/>
    <col min="11522" max="11522" width="44.88671875" style="6" customWidth="1"/>
    <col min="11523" max="11524" width="4.5546875" style="6" bestFit="1" customWidth="1"/>
    <col min="11525" max="11525" width="8.44140625" style="6" bestFit="1" customWidth="1"/>
    <col min="11526" max="11526" width="7.109375" style="6" bestFit="1" customWidth="1"/>
    <col min="11527" max="11527" width="8.44140625" style="6" bestFit="1" customWidth="1"/>
    <col min="11528" max="11528" width="9.6640625" style="6" bestFit="1" customWidth="1"/>
    <col min="11529" max="11529" width="6.88671875" style="6" bestFit="1" customWidth="1"/>
    <col min="11530" max="11537" width="13.6640625" style="6"/>
    <col min="11538" max="11539" width="13.88671875" style="6" bestFit="1" customWidth="1"/>
    <col min="11540" max="11776" width="13.6640625" style="6"/>
    <col min="11777" max="11777" width="7" style="6" customWidth="1"/>
    <col min="11778" max="11778" width="44.88671875" style="6" customWidth="1"/>
    <col min="11779" max="11780" width="4.5546875" style="6" bestFit="1" customWidth="1"/>
    <col min="11781" max="11781" width="8.44140625" style="6" bestFit="1" customWidth="1"/>
    <col min="11782" max="11782" width="7.109375" style="6" bestFit="1" customWidth="1"/>
    <col min="11783" max="11783" width="8.44140625" style="6" bestFit="1" customWidth="1"/>
    <col min="11784" max="11784" width="9.6640625" style="6" bestFit="1" customWidth="1"/>
    <col min="11785" max="11785" width="6.88671875" style="6" bestFit="1" customWidth="1"/>
    <col min="11786" max="11793" width="13.6640625" style="6"/>
    <col min="11794" max="11795" width="13.88671875" style="6" bestFit="1" customWidth="1"/>
    <col min="11796" max="12032" width="13.6640625" style="6"/>
    <col min="12033" max="12033" width="7" style="6" customWidth="1"/>
    <col min="12034" max="12034" width="44.88671875" style="6" customWidth="1"/>
    <col min="12035" max="12036" width="4.5546875" style="6" bestFit="1" customWidth="1"/>
    <col min="12037" max="12037" width="8.44140625" style="6" bestFit="1" customWidth="1"/>
    <col min="12038" max="12038" width="7.109375" style="6" bestFit="1" customWidth="1"/>
    <col min="12039" max="12039" width="8.44140625" style="6" bestFit="1" customWidth="1"/>
    <col min="12040" max="12040" width="9.6640625" style="6" bestFit="1" customWidth="1"/>
    <col min="12041" max="12041" width="6.88671875" style="6" bestFit="1" customWidth="1"/>
    <col min="12042" max="12049" width="13.6640625" style="6"/>
    <col min="12050" max="12051" width="13.88671875" style="6" bestFit="1" customWidth="1"/>
    <col min="12052" max="12288" width="13.6640625" style="6"/>
    <col min="12289" max="12289" width="7" style="6" customWidth="1"/>
    <col min="12290" max="12290" width="44.88671875" style="6" customWidth="1"/>
    <col min="12291" max="12292" width="4.5546875" style="6" bestFit="1" customWidth="1"/>
    <col min="12293" max="12293" width="8.44140625" style="6" bestFit="1" customWidth="1"/>
    <col min="12294" max="12294" width="7.109375" style="6" bestFit="1" customWidth="1"/>
    <col min="12295" max="12295" width="8.44140625" style="6" bestFit="1" customWidth="1"/>
    <col min="12296" max="12296" width="9.6640625" style="6" bestFit="1" customWidth="1"/>
    <col min="12297" max="12297" width="6.88671875" style="6" bestFit="1" customWidth="1"/>
    <col min="12298" max="12305" width="13.6640625" style="6"/>
    <col min="12306" max="12307" width="13.88671875" style="6" bestFit="1" customWidth="1"/>
    <col min="12308" max="12544" width="13.6640625" style="6"/>
    <col min="12545" max="12545" width="7" style="6" customWidth="1"/>
    <col min="12546" max="12546" width="44.88671875" style="6" customWidth="1"/>
    <col min="12547" max="12548" width="4.5546875" style="6" bestFit="1" customWidth="1"/>
    <col min="12549" max="12549" width="8.44140625" style="6" bestFit="1" customWidth="1"/>
    <col min="12550" max="12550" width="7.109375" style="6" bestFit="1" customWidth="1"/>
    <col min="12551" max="12551" width="8.44140625" style="6" bestFit="1" customWidth="1"/>
    <col min="12552" max="12552" width="9.6640625" style="6" bestFit="1" customWidth="1"/>
    <col min="12553" max="12553" width="6.88671875" style="6" bestFit="1" customWidth="1"/>
    <col min="12554" max="12561" width="13.6640625" style="6"/>
    <col min="12562" max="12563" width="13.88671875" style="6" bestFit="1" customWidth="1"/>
    <col min="12564" max="12800" width="13.6640625" style="6"/>
    <col min="12801" max="12801" width="7" style="6" customWidth="1"/>
    <col min="12802" max="12802" width="44.88671875" style="6" customWidth="1"/>
    <col min="12803" max="12804" width="4.5546875" style="6" bestFit="1" customWidth="1"/>
    <col min="12805" max="12805" width="8.44140625" style="6" bestFit="1" customWidth="1"/>
    <col min="12806" max="12806" width="7.109375" style="6" bestFit="1" customWidth="1"/>
    <col min="12807" max="12807" width="8.44140625" style="6" bestFit="1" customWidth="1"/>
    <col min="12808" max="12808" width="9.6640625" style="6" bestFit="1" customWidth="1"/>
    <col min="12809" max="12809" width="6.88671875" style="6" bestFit="1" customWidth="1"/>
    <col min="12810" max="12817" width="13.6640625" style="6"/>
    <col min="12818" max="12819" width="13.88671875" style="6" bestFit="1" customWidth="1"/>
    <col min="12820" max="13056" width="13.6640625" style="6"/>
    <col min="13057" max="13057" width="7" style="6" customWidth="1"/>
    <col min="13058" max="13058" width="44.88671875" style="6" customWidth="1"/>
    <col min="13059" max="13060" width="4.5546875" style="6" bestFit="1" customWidth="1"/>
    <col min="13061" max="13061" width="8.44140625" style="6" bestFit="1" customWidth="1"/>
    <col min="13062" max="13062" width="7.109375" style="6" bestFit="1" customWidth="1"/>
    <col min="13063" max="13063" width="8.44140625" style="6" bestFit="1" customWidth="1"/>
    <col min="13064" max="13064" width="9.6640625" style="6" bestFit="1" customWidth="1"/>
    <col min="13065" max="13065" width="6.88671875" style="6" bestFit="1" customWidth="1"/>
    <col min="13066" max="13073" width="13.6640625" style="6"/>
    <col min="13074" max="13075" width="13.88671875" style="6" bestFit="1" customWidth="1"/>
    <col min="13076" max="13312" width="13.6640625" style="6"/>
    <col min="13313" max="13313" width="7" style="6" customWidth="1"/>
    <col min="13314" max="13314" width="44.88671875" style="6" customWidth="1"/>
    <col min="13315" max="13316" width="4.5546875" style="6" bestFit="1" customWidth="1"/>
    <col min="13317" max="13317" width="8.44140625" style="6" bestFit="1" customWidth="1"/>
    <col min="13318" max="13318" width="7.109375" style="6" bestFit="1" customWidth="1"/>
    <col min="13319" max="13319" width="8.44140625" style="6" bestFit="1" customWidth="1"/>
    <col min="13320" max="13320" width="9.6640625" style="6" bestFit="1" customWidth="1"/>
    <col min="13321" max="13321" width="6.88671875" style="6" bestFit="1" customWidth="1"/>
    <col min="13322" max="13329" width="13.6640625" style="6"/>
    <col min="13330" max="13331" width="13.88671875" style="6" bestFit="1" customWidth="1"/>
    <col min="13332" max="13568" width="13.6640625" style="6"/>
    <col min="13569" max="13569" width="7" style="6" customWidth="1"/>
    <col min="13570" max="13570" width="44.88671875" style="6" customWidth="1"/>
    <col min="13571" max="13572" width="4.5546875" style="6" bestFit="1" customWidth="1"/>
    <col min="13573" max="13573" width="8.44140625" style="6" bestFit="1" customWidth="1"/>
    <col min="13574" max="13574" width="7.109375" style="6" bestFit="1" customWidth="1"/>
    <col min="13575" max="13575" width="8.44140625" style="6" bestFit="1" customWidth="1"/>
    <col min="13576" max="13576" width="9.6640625" style="6" bestFit="1" customWidth="1"/>
    <col min="13577" max="13577" width="6.88671875" style="6" bestFit="1" customWidth="1"/>
    <col min="13578" max="13585" width="13.6640625" style="6"/>
    <col min="13586" max="13587" width="13.88671875" style="6" bestFit="1" customWidth="1"/>
    <col min="13588" max="13824" width="13.6640625" style="6"/>
    <col min="13825" max="13825" width="7" style="6" customWidth="1"/>
    <col min="13826" max="13826" width="44.88671875" style="6" customWidth="1"/>
    <col min="13827" max="13828" width="4.5546875" style="6" bestFit="1" customWidth="1"/>
    <col min="13829" max="13829" width="8.44140625" style="6" bestFit="1" customWidth="1"/>
    <col min="13830" max="13830" width="7.109375" style="6" bestFit="1" customWidth="1"/>
    <col min="13831" max="13831" width="8.44140625" style="6" bestFit="1" customWidth="1"/>
    <col min="13832" max="13832" width="9.6640625" style="6" bestFit="1" customWidth="1"/>
    <col min="13833" max="13833" width="6.88671875" style="6" bestFit="1" customWidth="1"/>
    <col min="13834" max="13841" width="13.6640625" style="6"/>
    <col min="13842" max="13843" width="13.88671875" style="6" bestFit="1" customWidth="1"/>
    <col min="13844" max="14080" width="13.6640625" style="6"/>
    <col min="14081" max="14081" width="7" style="6" customWidth="1"/>
    <col min="14082" max="14082" width="44.88671875" style="6" customWidth="1"/>
    <col min="14083" max="14084" width="4.5546875" style="6" bestFit="1" customWidth="1"/>
    <col min="14085" max="14085" width="8.44140625" style="6" bestFit="1" customWidth="1"/>
    <col min="14086" max="14086" width="7.109375" style="6" bestFit="1" customWidth="1"/>
    <col min="14087" max="14087" width="8.44140625" style="6" bestFit="1" customWidth="1"/>
    <col min="14088" max="14088" width="9.6640625" style="6" bestFit="1" customWidth="1"/>
    <col min="14089" max="14089" width="6.88671875" style="6" bestFit="1" customWidth="1"/>
    <col min="14090" max="14097" width="13.6640625" style="6"/>
    <col min="14098" max="14099" width="13.88671875" style="6" bestFit="1" customWidth="1"/>
    <col min="14100" max="14336" width="13.6640625" style="6"/>
    <col min="14337" max="14337" width="7" style="6" customWidth="1"/>
    <col min="14338" max="14338" width="44.88671875" style="6" customWidth="1"/>
    <col min="14339" max="14340" width="4.5546875" style="6" bestFit="1" customWidth="1"/>
    <col min="14341" max="14341" width="8.44140625" style="6" bestFit="1" customWidth="1"/>
    <col min="14342" max="14342" width="7.109375" style="6" bestFit="1" customWidth="1"/>
    <col min="14343" max="14343" width="8.44140625" style="6" bestFit="1" customWidth="1"/>
    <col min="14344" max="14344" width="9.6640625" style="6" bestFit="1" customWidth="1"/>
    <col min="14345" max="14345" width="6.88671875" style="6" bestFit="1" customWidth="1"/>
    <col min="14346" max="14353" width="13.6640625" style="6"/>
    <col min="14354" max="14355" width="13.88671875" style="6" bestFit="1" customWidth="1"/>
    <col min="14356" max="14592" width="13.6640625" style="6"/>
    <col min="14593" max="14593" width="7" style="6" customWidth="1"/>
    <col min="14594" max="14594" width="44.88671875" style="6" customWidth="1"/>
    <col min="14595" max="14596" width="4.5546875" style="6" bestFit="1" customWidth="1"/>
    <col min="14597" max="14597" width="8.44140625" style="6" bestFit="1" customWidth="1"/>
    <col min="14598" max="14598" width="7.109375" style="6" bestFit="1" customWidth="1"/>
    <col min="14599" max="14599" width="8.44140625" style="6" bestFit="1" customWidth="1"/>
    <col min="14600" max="14600" width="9.6640625" style="6" bestFit="1" customWidth="1"/>
    <col min="14601" max="14601" width="6.88671875" style="6" bestFit="1" customWidth="1"/>
    <col min="14602" max="14609" width="13.6640625" style="6"/>
    <col min="14610" max="14611" width="13.88671875" style="6" bestFit="1" customWidth="1"/>
    <col min="14612" max="14848" width="13.6640625" style="6"/>
    <col min="14849" max="14849" width="7" style="6" customWidth="1"/>
    <col min="14850" max="14850" width="44.88671875" style="6" customWidth="1"/>
    <col min="14851" max="14852" width="4.5546875" style="6" bestFit="1" customWidth="1"/>
    <col min="14853" max="14853" width="8.44140625" style="6" bestFit="1" customWidth="1"/>
    <col min="14854" max="14854" width="7.109375" style="6" bestFit="1" customWidth="1"/>
    <col min="14855" max="14855" width="8.44140625" style="6" bestFit="1" customWidth="1"/>
    <col min="14856" max="14856" width="9.6640625" style="6" bestFit="1" customWidth="1"/>
    <col min="14857" max="14857" width="6.88671875" style="6" bestFit="1" customWidth="1"/>
    <col min="14858" max="14865" width="13.6640625" style="6"/>
    <col min="14866" max="14867" width="13.88671875" style="6" bestFit="1" customWidth="1"/>
    <col min="14868" max="15104" width="13.6640625" style="6"/>
    <col min="15105" max="15105" width="7" style="6" customWidth="1"/>
    <col min="15106" max="15106" width="44.88671875" style="6" customWidth="1"/>
    <col min="15107" max="15108" width="4.5546875" style="6" bestFit="1" customWidth="1"/>
    <col min="15109" max="15109" width="8.44140625" style="6" bestFit="1" customWidth="1"/>
    <col min="15110" max="15110" width="7.109375" style="6" bestFit="1" customWidth="1"/>
    <col min="15111" max="15111" width="8.44140625" style="6" bestFit="1" customWidth="1"/>
    <col min="15112" max="15112" width="9.6640625" style="6" bestFit="1" customWidth="1"/>
    <col min="15113" max="15113" width="6.88671875" style="6" bestFit="1" customWidth="1"/>
    <col min="15114" max="15121" width="13.6640625" style="6"/>
    <col min="15122" max="15123" width="13.88671875" style="6" bestFit="1" customWidth="1"/>
    <col min="15124" max="15360" width="13.6640625" style="6"/>
    <col min="15361" max="15361" width="7" style="6" customWidth="1"/>
    <col min="15362" max="15362" width="44.88671875" style="6" customWidth="1"/>
    <col min="15363" max="15364" width="4.5546875" style="6" bestFit="1" customWidth="1"/>
    <col min="15365" max="15365" width="8.44140625" style="6" bestFit="1" customWidth="1"/>
    <col min="15366" max="15366" width="7.109375" style="6" bestFit="1" customWidth="1"/>
    <col min="15367" max="15367" width="8.44140625" style="6" bestFit="1" customWidth="1"/>
    <col min="15368" max="15368" width="9.6640625" style="6" bestFit="1" customWidth="1"/>
    <col min="15369" max="15369" width="6.88671875" style="6" bestFit="1" customWidth="1"/>
    <col min="15370" max="15377" width="13.6640625" style="6"/>
    <col min="15378" max="15379" width="13.88671875" style="6" bestFit="1" customWidth="1"/>
    <col min="15380" max="15616" width="13.6640625" style="6"/>
    <col min="15617" max="15617" width="7" style="6" customWidth="1"/>
    <col min="15618" max="15618" width="44.88671875" style="6" customWidth="1"/>
    <col min="15619" max="15620" width="4.5546875" style="6" bestFit="1" customWidth="1"/>
    <col min="15621" max="15621" width="8.44140625" style="6" bestFit="1" customWidth="1"/>
    <col min="15622" max="15622" width="7.109375" style="6" bestFit="1" customWidth="1"/>
    <col min="15623" max="15623" width="8.44140625" style="6" bestFit="1" customWidth="1"/>
    <col min="15624" max="15624" width="9.6640625" style="6" bestFit="1" customWidth="1"/>
    <col min="15625" max="15625" width="6.88671875" style="6" bestFit="1" customWidth="1"/>
    <col min="15626" max="15633" width="13.6640625" style="6"/>
    <col min="15634" max="15635" width="13.88671875" style="6" bestFit="1" customWidth="1"/>
    <col min="15636" max="15872" width="13.6640625" style="6"/>
    <col min="15873" max="15873" width="7" style="6" customWidth="1"/>
    <col min="15874" max="15874" width="44.88671875" style="6" customWidth="1"/>
    <col min="15875" max="15876" width="4.5546875" style="6" bestFit="1" customWidth="1"/>
    <col min="15877" max="15877" width="8.44140625" style="6" bestFit="1" customWidth="1"/>
    <col min="15878" max="15878" width="7.109375" style="6" bestFit="1" customWidth="1"/>
    <col min="15879" max="15879" width="8.44140625" style="6" bestFit="1" customWidth="1"/>
    <col min="15880" max="15880" width="9.6640625" style="6" bestFit="1" customWidth="1"/>
    <col min="15881" max="15881" width="6.88671875" style="6" bestFit="1" customWidth="1"/>
    <col min="15882" max="15889" width="13.6640625" style="6"/>
    <col min="15890" max="15891" width="13.88671875" style="6" bestFit="1" customWidth="1"/>
    <col min="15892" max="16128" width="13.6640625" style="6"/>
    <col min="16129" max="16129" width="7" style="6" customWidth="1"/>
    <col min="16130" max="16130" width="44.88671875" style="6" customWidth="1"/>
    <col min="16131" max="16132" width="4.5546875" style="6" bestFit="1" customWidth="1"/>
    <col min="16133" max="16133" width="8.44140625" style="6" bestFit="1" customWidth="1"/>
    <col min="16134" max="16134" width="7.109375" style="6" bestFit="1" customWidth="1"/>
    <col min="16135" max="16135" width="8.44140625" style="6" bestFit="1" customWidth="1"/>
    <col min="16136" max="16136" width="9.6640625" style="6" bestFit="1" customWidth="1"/>
    <col min="16137" max="16137" width="6.88671875" style="6" bestFit="1" customWidth="1"/>
    <col min="16138" max="16145" width="13.6640625" style="6"/>
    <col min="16146" max="16147" width="13.88671875" style="6" bestFit="1" customWidth="1"/>
    <col min="16148" max="16384" width="13.6640625" style="6"/>
  </cols>
  <sheetData>
    <row r="1" spans="1:15" ht="18" customHeight="1">
      <c r="A1" s="72" t="s">
        <v>7</v>
      </c>
      <c r="B1" s="72"/>
      <c r="C1" s="72"/>
      <c r="D1" s="72"/>
      <c r="E1" s="72"/>
      <c r="F1" s="72"/>
      <c r="G1" s="72"/>
      <c r="H1" s="72"/>
      <c r="I1" s="72"/>
    </row>
    <row r="2" spans="1:15" ht="18" customHeight="1">
      <c r="A2" s="72" t="s">
        <v>5</v>
      </c>
      <c r="B2" s="72"/>
      <c r="C2" s="72"/>
      <c r="D2" s="72"/>
      <c r="E2" s="72"/>
      <c r="F2" s="72"/>
      <c r="G2" s="72"/>
      <c r="H2" s="72"/>
      <c r="I2" s="72"/>
    </row>
    <row r="3" spans="1:15" ht="51" customHeight="1">
      <c r="A3" s="72" t="str">
        <f>Abs!A3</f>
        <v>NAME OF WORK : PROVIDING SPECIAL REPAIR WORKS TO KANNANKURUCHI POLICE STATION AT KANNANKURUCHI IN SALEM CITY</v>
      </c>
      <c r="B3" s="72"/>
      <c r="C3" s="72"/>
      <c r="D3" s="72"/>
      <c r="E3" s="72"/>
      <c r="F3" s="72"/>
      <c r="G3" s="72"/>
      <c r="H3" s="72"/>
      <c r="I3" s="72"/>
    </row>
    <row r="4" spans="1:15" ht="18" customHeight="1">
      <c r="A4" s="72" t="s">
        <v>183</v>
      </c>
      <c r="B4" s="72"/>
      <c r="C4" s="72"/>
      <c r="D4" s="72"/>
      <c r="E4" s="72"/>
      <c r="F4" s="72"/>
      <c r="G4" s="72"/>
      <c r="H4" s="72"/>
      <c r="I4" s="72"/>
    </row>
    <row r="5" spans="1:15" s="11" customFormat="1" ht="33" customHeight="1">
      <c r="A5" s="7" t="s">
        <v>184</v>
      </c>
      <c r="B5" s="8" t="s">
        <v>185</v>
      </c>
      <c r="C5" s="75" t="s">
        <v>0</v>
      </c>
      <c r="D5" s="75"/>
      <c r="E5" s="9" t="s">
        <v>1</v>
      </c>
      <c r="F5" s="10" t="s">
        <v>2</v>
      </c>
      <c r="G5" s="10" t="s">
        <v>3</v>
      </c>
      <c r="H5" s="10" t="s">
        <v>4</v>
      </c>
      <c r="I5" s="9" t="s">
        <v>186</v>
      </c>
      <c r="O5" s="12"/>
    </row>
    <row r="6" spans="1:15" ht="93.6">
      <c r="A6" s="50" t="s">
        <v>238</v>
      </c>
      <c r="B6" s="13" t="s">
        <v>552</v>
      </c>
      <c r="C6" s="50"/>
      <c r="D6" s="50"/>
      <c r="E6" s="9"/>
      <c r="F6" s="9"/>
      <c r="G6" s="9"/>
      <c r="H6" s="16"/>
      <c r="I6" s="50"/>
      <c r="K6" s="14"/>
      <c r="L6" s="14"/>
    </row>
    <row r="7" spans="1:15" ht="18" customHeight="1">
      <c r="A7" s="50"/>
      <c r="B7" s="17" t="s">
        <v>550</v>
      </c>
      <c r="C7" s="50">
        <v>1</v>
      </c>
      <c r="D7" s="50">
        <v>1</v>
      </c>
      <c r="E7" s="9">
        <v>7.5</v>
      </c>
      <c r="F7" s="9">
        <v>0.3</v>
      </c>
      <c r="G7" s="9">
        <v>0.3</v>
      </c>
      <c r="H7" s="16">
        <f>ROUND(PRODUCT(C7:G7),2)</f>
        <v>0.68</v>
      </c>
      <c r="I7" s="50"/>
      <c r="K7" s="14"/>
      <c r="L7" s="14"/>
    </row>
    <row r="8" spans="1:15" ht="18" customHeight="1">
      <c r="A8" s="50"/>
      <c r="B8" s="17" t="s">
        <v>551</v>
      </c>
      <c r="C8" s="50">
        <v>1</v>
      </c>
      <c r="D8" s="50">
        <v>1</v>
      </c>
      <c r="E8" s="9">
        <v>7.5</v>
      </c>
      <c r="F8" s="9">
        <v>4</v>
      </c>
      <c r="G8" s="9">
        <v>0.2</v>
      </c>
      <c r="H8" s="16">
        <f>ROUND(PRODUCT(C8:G8),2)</f>
        <v>6</v>
      </c>
      <c r="I8" s="50"/>
      <c r="K8" s="14"/>
      <c r="L8" s="14"/>
    </row>
    <row r="9" spans="1:15" ht="18" customHeight="1">
      <c r="A9" s="50"/>
      <c r="B9" s="17"/>
      <c r="C9" s="50"/>
      <c r="D9" s="50"/>
      <c r="E9" s="9"/>
      <c r="F9" s="9"/>
      <c r="G9" s="9"/>
      <c r="H9" s="16">
        <f>SUM(H7:H8)</f>
        <v>6.68</v>
      </c>
      <c r="I9" s="50"/>
      <c r="K9" s="14"/>
      <c r="L9" s="14"/>
    </row>
    <row r="10" spans="1:15" ht="18" customHeight="1">
      <c r="A10" s="50"/>
      <c r="B10" s="17"/>
      <c r="C10" s="50"/>
      <c r="D10" s="50"/>
      <c r="E10" s="9"/>
      <c r="F10" s="9"/>
      <c r="G10" s="9" t="s">
        <v>6</v>
      </c>
      <c r="H10" s="34">
        <f>ROUNDUP(H9,1)</f>
        <v>6.6999999999999993</v>
      </c>
      <c r="I10" s="50" t="s">
        <v>47</v>
      </c>
      <c r="K10" s="14"/>
      <c r="L10" s="14"/>
    </row>
    <row r="11" spans="1:15" ht="252.75" customHeight="1">
      <c r="A11" s="8">
        <v>32</v>
      </c>
      <c r="B11" s="15" t="s">
        <v>231</v>
      </c>
      <c r="C11" s="8"/>
      <c r="D11" s="8"/>
      <c r="E11" s="9"/>
      <c r="F11" s="9"/>
      <c r="G11" s="9"/>
      <c r="H11" s="16"/>
      <c r="I11" s="8"/>
      <c r="K11" s="14"/>
      <c r="L11" s="14"/>
    </row>
    <row r="12" spans="1:15" ht="18" customHeight="1">
      <c r="A12" s="46"/>
      <c r="B12" s="17" t="s">
        <v>531</v>
      </c>
      <c r="C12" s="46">
        <v>1</v>
      </c>
      <c r="D12" s="46">
        <v>1</v>
      </c>
      <c r="E12" s="9">
        <v>4.5</v>
      </c>
      <c r="F12" s="9">
        <v>2</v>
      </c>
      <c r="G12" s="9"/>
      <c r="H12" s="16">
        <f>ROUND(PRODUCT(C12:G12),2)</f>
        <v>9</v>
      </c>
      <c r="I12" s="46"/>
      <c r="K12" s="14"/>
      <c r="L12" s="14"/>
    </row>
    <row r="13" spans="1:15" ht="18" customHeight="1">
      <c r="A13" s="8"/>
      <c r="B13" s="17"/>
      <c r="C13" s="8"/>
      <c r="D13" s="8"/>
      <c r="E13" s="9"/>
      <c r="F13" s="9"/>
      <c r="G13" s="9"/>
      <c r="H13" s="34">
        <f>SUM(H12:H12)</f>
        <v>9</v>
      </c>
      <c r="I13" s="8"/>
      <c r="K13" s="14"/>
      <c r="L13" s="14"/>
    </row>
    <row r="14" spans="1:15" ht="18" customHeight="1">
      <c r="A14" s="8"/>
      <c r="B14" s="17"/>
      <c r="C14" s="8"/>
      <c r="D14" s="8"/>
      <c r="E14" s="9"/>
      <c r="F14" s="9"/>
      <c r="G14" s="9"/>
      <c r="H14" s="16"/>
      <c r="I14" s="8"/>
      <c r="K14" s="14"/>
      <c r="L14" s="14"/>
    </row>
    <row r="15" spans="1:15" ht="46.8">
      <c r="A15" s="8">
        <v>52</v>
      </c>
      <c r="B15" s="13" t="s">
        <v>188</v>
      </c>
      <c r="C15" s="7"/>
      <c r="D15" s="7"/>
      <c r="E15" s="7"/>
      <c r="F15" s="7"/>
      <c r="G15" s="7"/>
      <c r="H15" s="7"/>
      <c r="I15" s="13"/>
      <c r="N15" s="14"/>
    </row>
    <row r="16" spans="1:15" ht="18" customHeight="1">
      <c r="A16" s="8"/>
      <c r="B16" s="17" t="s">
        <v>190</v>
      </c>
      <c r="C16" s="8"/>
      <c r="D16" s="8"/>
      <c r="E16" s="9"/>
      <c r="F16" s="9"/>
      <c r="G16" s="9"/>
      <c r="H16" s="16"/>
      <c r="I16" s="8"/>
      <c r="K16" s="14"/>
      <c r="L16" s="14"/>
    </row>
    <row r="17" spans="1:20" ht="18" customHeight="1">
      <c r="A17" s="8"/>
      <c r="B17" s="17" t="s">
        <v>189</v>
      </c>
      <c r="C17" s="8">
        <v>2</v>
      </c>
      <c r="D17" s="8">
        <v>1</v>
      </c>
      <c r="E17" s="9">
        <v>6</v>
      </c>
      <c r="F17" s="9" t="s">
        <v>20</v>
      </c>
      <c r="G17" s="9" t="s">
        <v>20</v>
      </c>
      <c r="H17" s="16">
        <f>ROUND(PRODUCT(C17:G17),2)</f>
        <v>12</v>
      </c>
      <c r="I17" s="8"/>
      <c r="K17" s="14"/>
      <c r="L17" s="14"/>
    </row>
    <row r="18" spans="1:20" ht="18" customHeight="1">
      <c r="A18" s="8"/>
      <c r="B18" s="17"/>
      <c r="C18" s="8"/>
      <c r="D18" s="8"/>
      <c r="E18" s="9"/>
      <c r="F18" s="9"/>
      <c r="G18" s="9"/>
      <c r="H18" s="16">
        <f>SUM(H17:H17)</f>
        <v>12</v>
      </c>
      <c r="I18" s="8" t="s">
        <v>44</v>
      </c>
      <c r="K18" s="14"/>
      <c r="L18" s="14"/>
    </row>
    <row r="19" spans="1:20" s="13" customFormat="1" ht="46.8">
      <c r="A19" s="7" t="s">
        <v>192</v>
      </c>
      <c r="B19" s="13" t="s">
        <v>193</v>
      </c>
      <c r="C19" s="7"/>
      <c r="D19" s="7"/>
      <c r="E19" s="7"/>
      <c r="F19" s="7"/>
      <c r="G19" s="7"/>
      <c r="H19" s="7"/>
      <c r="J19" s="20"/>
      <c r="K19" s="20"/>
      <c r="L19" s="20"/>
      <c r="M19" s="20"/>
      <c r="N19" s="20"/>
      <c r="O19" s="20"/>
      <c r="P19" s="20"/>
      <c r="Q19" s="20"/>
      <c r="R19" s="20"/>
      <c r="S19" s="20"/>
      <c r="T19" s="21"/>
    </row>
    <row r="20" spans="1:20" ht="18" customHeight="1">
      <c r="A20" s="50"/>
      <c r="B20" s="49" t="s">
        <v>553</v>
      </c>
      <c r="C20" s="50">
        <v>1</v>
      </c>
      <c r="D20" s="50">
        <v>1</v>
      </c>
      <c r="E20" s="9">
        <v>1.5</v>
      </c>
      <c r="F20" s="9">
        <v>1.2</v>
      </c>
      <c r="G20" s="9"/>
      <c r="H20" s="16">
        <f>ROUND(PRODUCT(C20:G20),2)</f>
        <v>1.8</v>
      </c>
      <c r="I20" s="49"/>
    </row>
    <row r="21" spans="1:20" ht="18" customHeight="1">
      <c r="A21" s="8"/>
      <c r="B21" s="18"/>
      <c r="C21" s="8"/>
      <c r="D21" s="8"/>
      <c r="E21" s="9"/>
      <c r="F21" s="9"/>
      <c r="G21" s="9"/>
      <c r="H21" s="16">
        <f>SUM(H20:H20)</f>
        <v>1.8</v>
      </c>
      <c r="I21" s="18"/>
    </row>
    <row r="22" spans="1:20" ht="18" customHeight="1">
      <c r="A22" s="8"/>
      <c r="B22" s="18"/>
      <c r="C22" s="8"/>
      <c r="D22" s="8"/>
      <c r="E22" s="9"/>
      <c r="F22" s="9"/>
      <c r="G22" s="9" t="s">
        <v>6</v>
      </c>
      <c r="H22" s="52">
        <f>ROUNDUP(H21,1)</f>
        <v>1.8</v>
      </c>
      <c r="I22" s="51" t="s">
        <v>13</v>
      </c>
    </row>
    <row r="23" spans="1:20" s="54" customFormat="1" ht="31.2">
      <c r="A23" s="53" t="s">
        <v>195</v>
      </c>
      <c r="B23" s="54" t="s">
        <v>196</v>
      </c>
      <c r="C23" s="53"/>
      <c r="D23" s="53"/>
      <c r="E23" s="53"/>
      <c r="F23" s="53"/>
      <c r="G23" s="53"/>
      <c r="H23" s="53"/>
      <c r="J23" s="55"/>
      <c r="K23" s="55"/>
      <c r="L23" s="55"/>
      <c r="M23" s="55"/>
      <c r="N23" s="55"/>
      <c r="O23" s="55"/>
      <c r="P23" s="55"/>
      <c r="Q23" s="55"/>
      <c r="R23" s="55"/>
      <c r="S23" s="55"/>
      <c r="T23" s="56"/>
    </row>
    <row r="24" spans="1:20" ht="18" customHeight="1">
      <c r="A24" s="50"/>
      <c r="B24" s="49" t="s">
        <v>553</v>
      </c>
      <c r="C24" s="50">
        <v>1</v>
      </c>
      <c r="D24" s="50">
        <v>1</v>
      </c>
      <c r="E24" s="9">
        <v>5.4</v>
      </c>
      <c r="F24" s="9"/>
      <c r="G24" s="9">
        <v>1.5</v>
      </c>
      <c r="H24" s="16">
        <f t="shared" ref="H24:H26" si="0">ROUND(PRODUCT(C24:G24),2)</f>
        <v>8.1</v>
      </c>
      <c r="I24" s="49"/>
    </row>
    <row r="25" spans="1:20" ht="18" customHeight="1">
      <c r="A25" s="50"/>
      <c r="B25" s="49" t="s">
        <v>187</v>
      </c>
      <c r="C25" s="50">
        <v>-1</v>
      </c>
      <c r="D25" s="50">
        <v>1</v>
      </c>
      <c r="E25" s="9">
        <v>0.75</v>
      </c>
      <c r="F25" s="9"/>
      <c r="G25" s="9">
        <v>0.5</v>
      </c>
      <c r="H25" s="16">
        <f t="shared" si="0"/>
        <v>-0.38</v>
      </c>
      <c r="I25" s="49"/>
    </row>
    <row r="26" spans="1:20" ht="18" customHeight="1">
      <c r="A26" s="50"/>
      <c r="B26" s="49" t="s">
        <v>542</v>
      </c>
      <c r="C26" s="50">
        <v>1</v>
      </c>
      <c r="D26" s="50">
        <v>2</v>
      </c>
      <c r="E26" s="9">
        <v>0.23</v>
      </c>
      <c r="F26" s="9"/>
      <c r="G26" s="9">
        <v>1.5</v>
      </c>
      <c r="H26" s="16">
        <f t="shared" si="0"/>
        <v>0.69</v>
      </c>
      <c r="I26" s="49"/>
    </row>
    <row r="27" spans="1:20" ht="18" customHeight="1">
      <c r="A27" s="8"/>
      <c r="B27" s="18"/>
      <c r="C27" s="8"/>
      <c r="D27" s="8"/>
      <c r="E27" s="9"/>
      <c r="F27" s="9"/>
      <c r="G27" s="9" t="s">
        <v>46</v>
      </c>
      <c r="H27" s="9">
        <f>SUM(H24:H26)</f>
        <v>8.41</v>
      </c>
      <c r="I27" s="18" t="s">
        <v>13</v>
      </c>
    </row>
    <row r="28" spans="1:20" ht="18" customHeight="1">
      <c r="A28" s="8"/>
      <c r="B28" s="18"/>
      <c r="C28" s="8"/>
      <c r="D28" s="8"/>
      <c r="E28" s="9"/>
      <c r="F28" s="9"/>
      <c r="G28" s="9" t="s">
        <v>6</v>
      </c>
      <c r="H28" s="9">
        <f>ROUNDUP(H27,1)</f>
        <v>8.5</v>
      </c>
      <c r="I28" s="18" t="s">
        <v>13</v>
      </c>
    </row>
    <row r="29" spans="1:20" s="13" customFormat="1" ht="48" customHeight="1">
      <c r="A29" s="7">
        <v>57</v>
      </c>
      <c r="B29" s="13" t="s">
        <v>197</v>
      </c>
      <c r="C29" s="7"/>
      <c r="D29" s="7"/>
      <c r="E29" s="7"/>
      <c r="F29" s="7"/>
      <c r="G29" s="7"/>
      <c r="H29" s="7"/>
      <c r="J29" s="20"/>
      <c r="K29" s="20"/>
      <c r="L29" s="20"/>
      <c r="M29" s="20"/>
      <c r="N29" s="20"/>
      <c r="O29" s="20"/>
      <c r="P29" s="20"/>
      <c r="Q29" s="20"/>
      <c r="R29" s="20"/>
      <c r="S29" s="20"/>
      <c r="T29" s="21"/>
    </row>
    <row r="30" spans="1:20" ht="18" customHeight="1">
      <c r="A30" s="50"/>
      <c r="B30" s="48" t="s">
        <v>554</v>
      </c>
      <c r="C30" s="50">
        <v>1</v>
      </c>
      <c r="D30" s="50">
        <v>1</v>
      </c>
      <c r="E30" s="9"/>
      <c r="F30" s="9"/>
      <c r="G30" s="9"/>
      <c r="H30" s="16">
        <f>ROUND(PRODUCT(C30:G30),2)</f>
        <v>1</v>
      </c>
      <c r="I30" s="49"/>
    </row>
    <row r="31" spans="1:20" ht="18" customHeight="1">
      <c r="A31" s="8"/>
      <c r="B31" s="22"/>
      <c r="C31" s="8"/>
      <c r="D31" s="8"/>
      <c r="E31" s="9"/>
      <c r="F31" s="9"/>
      <c r="G31" s="9"/>
      <c r="H31" s="52">
        <f>SUM(H30:H30)</f>
        <v>1</v>
      </c>
      <c r="I31" s="18"/>
    </row>
    <row r="32" spans="1:20" s="13" customFormat="1" ht="31.2">
      <c r="A32" s="7" t="s">
        <v>198</v>
      </c>
      <c r="B32" s="13" t="s">
        <v>199</v>
      </c>
      <c r="C32" s="7"/>
      <c r="D32" s="7"/>
      <c r="E32" s="7"/>
      <c r="F32" s="7"/>
      <c r="G32" s="7"/>
      <c r="H32" s="7"/>
      <c r="J32" s="20"/>
      <c r="K32" s="20"/>
      <c r="L32" s="20"/>
      <c r="M32" s="20"/>
      <c r="N32" s="20"/>
      <c r="O32" s="20"/>
      <c r="P32" s="20"/>
      <c r="Q32" s="20"/>
      <c r="R32" s="20"/>
      <c r="S32" s="20"/>
      <c r="T32" s="21"/>
    </row>
    <row r="33" spans="1:20" ht="21.75" customHeight="1">
      <c r="A33" s="50"/>
      <c r="B33" s="48" t="s">
        <v>555</v>
      </c>
      <c r="C33" s="50">
        <v>2</v>
      </c>
      <c r="D33" s="50">
        <v>2</v>
      </c>
      <c r="E33" s="9"/>
      <c r="F33" s="9"/>
      <c r="G33" s="9"/>
      <c r="H33" s="16">
        <f>ROUND(PRODUCT(C33:G33),2)</f>
        <v>4</v>
      </c>
      <c r="I33" s="49"/>
    </row>
    <row r="34" spans="1:20" ht="21.75" customHeight="1">
      <c r="A34" s="50"/>
      <c r="B34" s="48" t="s">
        <v>554</v>
      </c>
      <c r="C34" s="50">
        <v>1</v>
      </c>
      <c r="D34" s="50">
        <v>1</v>
      </c>
      <c r="E34" s="9"/>
      <c r="F34" s="9"/>
      <c r="G34" s="9"/>
      <c r="H34" s="16">
        <f>ROUND(PRODUCT(C34:G34),2)</f>
        <v>1</v>
      </c>
      <c r="I34" s="49"/>
    </row>
    <row r="35" spans="1:20" ht="21.75" customHeight="1">
      <c r="A35" s="8"/>
      <c r="B35" s="18"/>
      <c r="C35" s="8"/>
      <c r="D35" s="8"/>
      <c r="E35" s="9"/>
      <c r="F35" s="9"/>
      <c r="G35" s="9"/>
      <c r="H35" s="52">
        <f>SUM(H33:H34)</f>
        <v>5</v>
      </c>
      <c r="I35" s="49" t="s">
        <v>45</v>
      </c>
    </row>
    <row r="36" spans="1:20" s="13" customFormat="1" ht="31.2">
      <c r="A36" s="7" t="s">
        <v>200</v>
      </c>
      <c r="B36" s="13" t="s">
        <v>201</v>
      </c>
      <c r="C36" s="7"/>
      <c r="D36" s="7"/>
      <c r="E36" s="7"/>
      <c r="F36" s="7"/>
      <c r="G36" s="7"/>
      <c r="H36" s="7"/>
      <c r="J36" s="20"/>
      <c r="K36" s="20"/>
      <c r="L36" s="20"/>
      <c r="M36" s="20"/>
      <c r="N36" s="20"/>
      <c r="O36" s="20"/>
      <c r="P36" s="20"/>
      <c r="Q36" s="20"/>
      <c r="R36" s="20"/>
      <c r="S36" s="20"/>
      <c r="T36" s="21"/>
    </row>
    <row r="37" spans="1:20" ht="21.75" customHeight="1">
      <c r="A37" s="50"/>
      <c r="B37" s="48" t="s">
        <v>554</v>
      </c>
      <c r="C37" s="50">
        <v>1</v>
      </c>
      <c r="D37" s="50">
        <v>1</v>
      </c>
      <c r="E37" s="9"/>
      <c r="F37" s="9"/>
      <c r="G37" s="9"/>
      <c r="H37" s="16">
        <f>ROUND(PRODUCT(C37:G37),2)</f>
        <v>1</v>
      </c>
      <c r="I37" s="49"/>
    </row>
    <row r="38" spans="1:20" ht="21.75" customHeight="1">
      <c r="A38" s="50"/>
      <c r="B38" s="48"/>
      <c r="C38" s="50"/>
      <c r="D38" s="50"/>
      <c r="E38" s="9"/>
      <c r="F38" s="9"/>
      <c r="G38" s="9"/>
      <c r="H38" s="52">
        <f>SUM(H36:H37)</f>
        <v>1</v>
      </c>
      <c r="I38" s="49" t="s">
        <v>45</v>
      </c>
    </row>
    <row r="39" spans="1:20" s="13" customFormat="1" ht="130.5" customHeight="1">
      <c r="A39" s="7">
        <v>58.5</v>
      </c>
      <c r="B39" s="13" t="s">
        <v>202</v>
      </c>
      <c r="C39" s="7"/>
      <c r="D39" s="7"/>
      <c r="E39" s="7"/>
      <c r="F39" s="7"/>
      <c r="G39" s="7"/>
      <c r="H39" s="7"/>
      <c r="J39" s="20"/>
      <c r="K39" s="20"/>
      <c r="L39" s="20"/>
      <c r="M39" s="20"/>
      <c r="N39" s="20"/>
      <c r="O39" s="20"/>
      <c r="P39" s="20"/>
      <c r="Q39" s="20"/>
      <c r="R39" s="20"/>
      <c r="S39" s="20"/>
      <c r="T39" s="21"/>
    </row>
    <row r="40" spans="1:20" ht="32.25" customHeight="1">
      <c r="A40" s="8"/>
      <c r="B40" s="74" t="s">
        <v>203</v>
      </c>
      <c r="C40" s="74"/>
      <c r="D40" s="74"/>
      <c r="E40" s="74"/>
      <c r="F40" s="74"/>
      <c r="G40" s="74"/>
      <c r="H40" s="74"/>
      <c r="I40" s="74"/>
    </row>
    <row r="41" spans="1:20" ht="18.75" customHeight="1">
      <c r="A41" s="8"/>
      <c r="B41" s="49" t="s">
        <v>191</v>
      </c>
      <c r="C41" s="8">
        <v>2</v>
      </c>
      <c r="D41" s="8">
        <v>2</v>
      </c>
      <c r="E41" s="9">
        <v>5</v>
      </c>
      <c r="F41" s="9" t="s">
        <v>20</v>
      </c>
      <c r="G41" s="9" t="s">
        <v>20</v>
      </c>
      <c r="H41" s="16">
        <f>ROUND(PRODUCT(C41:G41),2)</f>
        <v>20</v>
      </c>
      <c r="I41" s="18" t="s">
        <v>44</v>
      </c>
    </row>
    <row r="42" spans="1:20" ht="18.75" customHeight="1">
      <c r="A42" s="8"/>
      <c r="B42" s="18"/>
      <c r="C42" s="8"/>
      <c r="D42" s="8"/>
      <c r="E42" s="9"/>
      <c r="F42" s="9"/>
      <c r="G42" s="9"/>
      <c r="H42" s="16"/>
      <c r="I42" s="18"/>
    </row>
    <row r="43" spans="1:20" ht="32.25" customHeight="1">
      <c r="A43" s="8"/>
      <c r="B43" s="74" t="s">
        <v>204</v>
      </c>
      <c r="C43" s="74"/>
      <c r="D43" s="74"/>
      <c r="E43" s="74"/>
      <c r="F43" s="74"/>
      <c r="G43" s="74"/>
      <c r="H43" s="74"/>
      <c r="I43" s="74"/>
    </row>
    <row r="44" spans="1:20" ht="18.75" customHeight="1">
      <c r="A44" s="8"/>
      <c r="B44" s="18" t="s">
        <v>205</v>
      </c>
      <c r="C44" s="8">
        <v>2</v>
      </c>
      <c r="D44" s="8">
        <v>2</v>
      </c>
      <c r="E44" s="9">
        <v>9</v>
      </c>
      <c r="F44" s="9" t="s">
        <v>20</v>
      </c>
      <c r="G44" s="9" t="s">
        <v>20</v>
      </c>
      <c r="H44" s="16">
        <f>ROUND(PRODUCT(C44:G44),2)</f>
        <v>36</v>
      </c>
      <c r="I44" s="18" t="s">
        <v>44</v>
      </c>
    </row>
    <row r="45" spans="1:20" ht="18.75" customHeight="1">
      <c r="A45" s="8"/>
      <c r="B45" s="18"/>
      <c r="C45" s="8"/>
      <c r="D45" s="8"/>
      <c r="E45" s="9"/>
      <c r="F45" s="9"/>
      <c r="G45" s="9"/>
      <c r="H45" s="16"/>
      <c r="I45" s="18"/>
    </row>
    <row r="46" spans="1:20" s="13" customFormat="1" ht="96" customHeight="1">
      <c r="A46" s="7">
        <v>61.3</v>
      </c>
      <c r="B46" s="13" t="s">
        <v>206</v>
      </c>
      <c r="C46" s="7"/>
      <c r="D46" s="7"/>
      <c r="E46" s="7"/>
      <c r="F46" s="7"/>
      <c r="G46" s="7"/>
      <c r="H46" s="7"/>
      <c r="J46" s="20"/>
      <c r="K46" s="20"/>
      <c r="L46" s="20"/>
      <c r="M46" s="20"/>
      <c r="N46" s="20"/>
      <c r="O46" s="20"/>
      <c r="P46" s="20"/>
      <c r="Q46" s="20"/>
      <c r="R46" s="20"/>
      <c r="S46" s="20"/>
      <c r="T46" s="21"/>
    </row>
    <row r="47" spans="1:20" ht="18.75" customHeight="1">
      <c r="A47" s="8"/>
      <c r="B47" s="18" t="s">
        <v>207</v>
      </c>
      <c r="C47" s="8">
        <v>1</v>
      </c>
      <c r="D47" s="8">
        <v>2</v>
      </c>
      <c r="E47" s="9">
        <v>7</v>
      </c>
      <c r="F47" s="9" t="s">
        <v>20</v>
      </c>
      <c r="G47" s="9" t="s">
        <v>20</v>
      </c>
      <c r="H47" s="16">
        <f>ROUND(PRODUCT(C47:G47),2)</f>
        <v>14</v>
      </c>
      <c r="I47" s="18" t="s">
        <v>44</v>
      </c>
    </row>
    <row r="48" spans="1:20" ht="18.75" customHeight="1">
      <c r="A48" s="8"/>
      <c r="B48" s="18"/>
      <c r="C48" s="8"/>
      <c r="D48" s="8"/>
      <c r="E48" s="9"/>
      <c r="F48" s="9"/>
      <c r="G48" s="9"/>
      <c r="H48" s="16"/>
      <c r="I48" s="18"/>
    </row>
    <row r="49" spans="1:21" s="13" customFormat="1" ht="62.4">
      <c r="A49" s="7">
        <v>64.099999999999994</v>
      </c>
      <c r="B49" s="13" t="s">
        <v>208</v>
      </c>
      <c r="C49" s="7"/>
      <c r="D49" s="7"/>
      <c r="E49" s="7"/>
      <c r="F49" s="7"/>
      <c r="G49" s="7"/>
      <c r="H49" s="7"/>
      <c r="J49" s="20"/>
      <c r="K49" s="20"/>
      <c r="L49" s="20"/>
      <c r="M49" s="20"/>
      <c r="N49" s="20"/>
      <c r="O49" s="20"/>
      <c r="P49" s="20"/>
      <c r="Q49" s="20"/>
      <c r="R49" s="20"/>
      <c r="S49" s="20"/>
      <c r="T49" s="21"/>
    </row>
    <row r="50" spans="1:21" ht="18" customHeight="1">
      <c r="A50" s="8"/>
      <c r="B50" s="74" t="s">
        <v>209</v>
      </c>
      <c r="C50" s="74"/>
      <c r="D50" s="74"/>
      <c r="E50" s="74"/>
      <c r="F50" s="74"/>
      <c r="G50" s="74"/>
      <c r="H50" s="74"/>
      <c r="I50" s="74"/>
    </row>
    <row r="51" spans="1:21" ht="18" customHeight="1">
      <c r="A51" s="8"/>
      <c r="B51" s="18" t="s">
        <v>210</v>
      </c>
      <c r="C51" s="8">
        <v>2</v>
      </c>
      <c r="D51" s="8">
        <v>1</v>
      </c>
      <c r="E51" s="9" t="s">
        <v>20</v>
      </c>
      <c r="F51" s="9" t="s">
        <v>20</v>
      </c>
      <c r="G51" s="9" t="s">
        <v>20</v>
      </c>
      <c r="H51" s="9">
        <f>PRODUCT(C51:G51)</f>
        <v>2</v>
      </c>
      <c r="I51" s="18"/>
    </row>
    <row r="52" spans="1:21" ht="18" customHeight="1">
      <c r="A52" s="8"/>
      <c r="B52" s="18"/>
      <c r="C52" s="8"/>
      <c r="D52" s="8"/>
      <c r="E52" s="9"/>
      <c r="F52" s="10"/>
      <c r="G52" s="9"/>
      <c r="H52" s="16">
        <f>SUM(H51:H51)</f>
        <v>2</v>
      </c>
      <c r="I52" s="18" t="s">
        <v>45</v>
      </c>
    </row>
    <row r="53" spans="1:21" s="13" customFormat="1" ht="156">
      <c r="A53" s="7">
        <v>44.6</v>
      </c>
      <c r="B53" s="13" t="s">
        <v>211</v>
      </c>
      <c r="C53" s="7"/>
      <c r="D53" s="7"/>
      <c r="E53" s="7"/>
      <c r="F53" s="7"/>
      <c r="G53" s="7"/>
      <c r="H53" s="7"/>
      <c r="J53" s="20"/>
      <c r="K53" s="20"/>
      <c r="L53" s="20"/>
      <c r="M53" s="20"/>
      <c r="N53" s="20"/>
      <c r="O53" s="20"/>
      <c r="P53" s="20"/>
      <c r="Q53" s="20"/>
      <c r="R53" s="20"/>
      <c r="S53" s="20"/>
      <c r="T53" s="21"/>
    </row>
    <row r="54" spans="1:21" ht="16.5" customHeight="1">
      <c r="A54" s="8"/>
      <c r="B54" s="18" t="s">
        <v>212</v>
      </c>
      <c r="C54" s="8">
        <v>2</v>
      </c>
      <c r="D54" s="8">
        <v>1</v>
      </c>
      <c r="E54" s="9">
        <v>5</v>
      </c>
      <c r="F54" s="9"/>
      <c r="G54" s="9"/>
      <c r="H54" s="16">
        <f>ROUND(PRODUCT(C54:G54),2)</f>
        <v>10</v>
      </c>
      <c r="I54" s="18"/>
    </row>
    <row r="55" spans="1:21" ht="16.5" customHeight="1">
      <c r="A55" s="8"/>
      <c r="B55" s="18"/>
      <c r="C55" s="8"/>
      <c r="D55" s="8"/>
      <c r="E55" s="9"/>
      <c r="F55" s="9"/>
      <c r="G55" s="9"/>
      <c r="H55" s="9">
        <f>SUM(H54:H54)</f>
        <v>10</v>
      </c>
      <c r="I55" s="18" t="s">
        <v>44</v>
      </c>
    </row>
    <row r="56" spans="1:21" s="13" customFormat="1" ht="93.6">
      <c r="A56" s="7">
        <v>46</v>
      </c>
      <c r="B56" s="13" t="s">
        <v>213</v>
      </c>
      <c r="C56" s="7"/>
      <c r="D56" s="7"/>
      <c r="E56" s="7"/>
      <c r="F56" s="7"/>
      <c r="G56" s="7"/>
      <c r="H56" s="7"/>
      <c r="J56" s="20"/>
      <c r="K56" s="20"/>
      <c r="L56" s="20"/>
      <c r="M56" s="20"/>
      <c r="N56" s="20"/>
      <c r="O56" s="20"/>
      <c r="P56" s="20"/>
      <c r="Q56" s="20"/>
      <c r="R56" s="20"/>
      <c r="S56" s="20"/>
      <c r="T56" s="21"/>
    </row>
    <row r="57" spans="1:21" s="29" customFormat="1" ht="18" customHeight="1">
      <c r="A57" s="24"/>
      <c r="B57" s="25" t="s">
        <v>214</v>
      </c>
      <c r="C57" s="24">
        <v>2</v>
      </c>
      <c r="D57" s="24">
        <v>1</v>
      </c>
      <c r="E57" s="26">
        <v>1</v>
      </c>
      <c r="F57" s="26" t="s">
        <v>20</v>
      </c>
      <c r="G57" s="26" t="s">
        <v>20</v>
      </c>
      <c r="H57" s="16">
        <f>ROUND(PRODUCT(C57:G57),2)</f>
        <v>2</v>
      </c>
      <c r="I57" s="27"/>
      <c r="J57" s="28"/>
      <c r="K57" s="28"/>
      <c r="L57" s="28"/>
      <c r="M57" s="28"/>
      <c r="N57" s="28"/>
      <c r="O57" s="28"/>
      <c r="P57" s="28"/>
      <c r="Q57" s="28"/>
      <c r="R57" s="28"/>
      <c r="S57" s="28"/>
      <c r="T57" s="28"/>
      <c r="U57" s="28"/>
    </row>
    <row r="58" spans="1:21" s="29" customFormat="1" ht="18" customHeight="1">
      <c r="A58" s="24"/>
      <c r="B58" s="30"/>
      <c r="C58" s="24"/>
      <c r="D58" s="24"/>
      <c r="E58" s="26"/>
      <c r="F58" s="26"/>
      <c r="G58" s="26"/>
      <c r="H58" s="26">
        <f>SUM(H57:H57)</f>
        <v>2</v>
      </c>
      <c r="I58" s="27" t="s">
        <v>45</v>
      </c>
      <c r="J58" s="28"/>
      <c r="K58" s="28"/>
      <c r="L58" s="28"/>
      <c r="M58" s="28"/>
      <c r="N58" s="28"/>
      <c r="O58" s="28"/>
      <c r="P58" s="28"/>
      <c r="Q58" s="28"/>
      <c r="R58" s="28"/>
      <c r="S58" s="28"/>
      <c r="T58" s="28"/>
      <c r="U58" s="28"/>
    </row>
    <row r="59" spans="1:21" s="13" customFormat="1" ht="102" customHeight="1">
      <c r="A59" s="7" t="s">
        <v>215</v>
      </c>
      <c r="B59" s="13" t="s">
        <v>216</v>
      </c>
      <c r="C59" s="7"/>
      <c r="D59" s="7"/>
      <c r="E59" s="7"/>
      <c r="F59" s="7"/>
      <c r="G59" s="7"/>
      <c r="H59" s="7"/>
      <c r="J59" s="20"/>
      <c r="K59" s="20"/>
      <c r="L59" s="20"/>
      <c r="M59" s="20"/>
      <c r="N59" s="20"/>
      <c r="O59" s="20"/>
      <c r="P59" s="20"/>
      <c r="Q59" s="20"/>
      <c r="R59" s="20"/>
      <c r="S59" s="20"/>
      <c r="T59" s="21"/>
    </row>
    <row r="60" spans="1:21" ht="15.6">
      <c r="A60" s="46"/>
      <c r="B60" s="47" t="s">
        <v>543</v>
      </c>
      <c r="C60" s="46">
        <v>2</v>
      </c>
      <c r="D60" s="46">
        <v>2</v>
      </c>
      <c r="E60" s="9">
        <v>0.75</v>
      </c>
      <c r="F60" s="9"/>
      <c r="G60" s="9">
        <v>1.35</v>
      </c>
      <c r="H60" s="16">
        <f t="shared" ref="H60" si="1">ROUND(PRODUCT(C60:G60),2)</f>
        <v>4.05</v>
      </c>
      <c r="I60" s="47"/>
    </row>
    <row r="61" spans="1:21" ht="15.6">
      <c r="A61" s="50"/>
      <c r="B61" s="49" t="s">
        <v>553</v>
      </c>
      <c r="C61" s="50">
        <v>1</v>
      </c>
      <c r="D61" s="50">
        <v>1</v>
      </c>
      <c r="E61" s="9">
        <v>0.75</v>
      </c>
      <c r="F61" s="9"/>
      <c r="G61" s="9">
        <v>2.1</v>
      </c>
      <c r="H61" s="16">
        <f>ROUND(PRODUCT(C61:G61),2)</f>
        <v>1.58</v>
      </c>
      <c r="I61" s="49"/>
    </row>
    <row r="62" spans="1:21" ht="15.6">
      <c r="A62" s="50"/>
      <c r="B62" s="49"/>
      <c r="C62" s="50"/>
      <c r="D62" s="50"/>
      <c r="E62" s="9"/>
      <c r="F62" s="9"/>
      <c r="G62" s="9"/>
      <c r="H62" s="16">
        <f>SUM(H60:H61)</f>
        <v>5.63</v>
      </c>
      <c r="I62" s="49"/>
    </row>
    <row r="63" spans="1:21" ht="15.6">
      <c r="A63" s="8"/>
      <c r="B63" s="18"/>
      <c r="C63" s="8"/>
      <c r="D63" s="8"/>
      <c r="E63" s="9"/>
      <c r="F63" s="9"/>
      <c r="G63" s="9"/>
      <c r="H63" s="9">
        <f>ROUNDUP(H62,1)</f>
        <v>5.6999999999999993</v>
      </c>
      <c r="I63" s="18" t="s">
        <v>13</v>
      </c>
    </row>
    <row r="64" spans="1:21" s="13" customFormat="1" ht="62.4">
      <c r="A64" s="7" t="s">
        <v>218</v>
      </c>
      <c r="B64" s="13" t="s">
        <v>219</v>
      </c>
      <c r="C64" s="7"/>
      <c r="D64" s="7"/>
      <c r="E64" s="7"/>
      <c r="F64" s="7"/>
      <c r="G64" s="7"/>
      <c r="H64" s="7"/>
      <c r="J64" s="20"/>
      <c r="K64" s="20"/>
      <c r="L64" s="20"/>
      <c r="M64" s="20"/>
      <c r="N64" s="20"/>
      <c r="O64" s="20"/>
      <c r="P64" s="20"/>
      <c r="Q64" s="20"/>
      <c r="R64" s="20"/>
      <c r="S64" s="20"/>
      <c r="T64" s="21"/>
    </row>
    <row r="65" spans="1:20" ht="15.6">
      <c r="A65" s="8"/>
      <c r="B65" s="18" t="s">
        <v>194</v>
      </c>
      <c r="C65" s="8">
        <v>2</v>
      </c>
      <c r="D65" s="8">
        <v>1</v>
      </c>
      <c r="E65" s="9" t="s">
        <v>20</v>
      </c>
      <c r="F65" s="9" t="s">
        <v>20</v>
      </c>
      <c r="G65" s="9" t="s">
        <v>20</v>
      </c>
      <c r="H65" s="16">
        <f>ROUND(PRODUCT(C65:G65),2)</f>
        <v>2</v>
      </c>
      <c r="I65" s="18"/>
    </row>
    <row r="66" spans="1:20" ht="15.6">
      <c r="A66" s="8"/>
      <c r="B66" s="18"/>
      <c r="C66" s="8"/>
      <c r="D66" s="8"/>
      <c r="E66" s="9"/>
      <c r="F66" s="9"/>
      <c r="G66" s="9"/>
      <c r="H66" s="16">
        <f>SUM(H65:H65)</f>
        <v>2</v>
      </c>
      <c r="I66" s="18" t="s">
        <v>45</v>
      </c>
    </row>
    <row r="67" spans="1:20" s="13" customFormat="1" ht="31.2">
      <c r="A67" s="7" t="s">
        <v>220</v>
      </c>
      <c r="B67" s="13" t="s">
        <v>221</v>
      </c>
      <c r="C67" s="7"/>
      <c r="D67" s="7"/>
      <c r="E67" s="7"/>
      <c r="F67" s="7"/>
      <c r="G67" s="7"/>
      <c r="H67" s="7"/>
      <c r="J67" s="20"/>
      <c r="K67" s="20"/>
      <c r="L67" s="20"/>
      <c r="M67" s="20"/>
      <c r="N67" s="20"/>
      <c r="O67" s="20"/>
      <c r="P67" s="20"/>
      <c r="Q67" s="20"/>
      <c r="R67" s="20"/>
      <c r="S67" s="20"/>
      <c r="T67" s="21"/>
    </row>
    <row r="68" spans="1:20" ht="24.75" customHeight="1">
      <c r="A68" s="8"/>
      <c r="B68" s="18" t="s">
        <v>194</v>
      </c>
      <c r="C68" s="8">
        <v>2</v>
      </c>
      <c r="D68" s="8">
        <v>1</v>
      </c>
      <c r="E68" s="9" t="s">
        <v>20</v>
      </c>
      <c r="F68" s="9" t="s">
        <v>20</v>
      </c>
      <c r="G68" s="9" t="s">
        <v>20</v>
      </c>
      <c r="H68" s="16">
        <f>ROUND(PRODUCT(C68:G68),2)</f>
        <v>2</v>
      </c>
      <c r="I68" s="18"/>
    </row>
    <row r="69" spans="1:20" ht="24.75" customHeight="1">
      <c r="A69" s="8"/>
      <c r="B69" s="18"/>
      <c r="C69" s="8"/>
      <c r="D69" s="8"/>
      <c r="E69" s="9"/>
      <c r="F69" s="9"/>
      <c r="G69" s="9"/>
      <c r="H69" s="16">
        <f>SUM(H68:H68)</f>
        <v>2</v>
      </c>
      <c r="I69" s="18" t="s">
        <v>45</v>
      </c>
    </row>
    <row r="70" spans="1:20" ht="78">
      <c r="A70" s="8" t="s">
        <v>232</v>
      </c>
      <c r="B70" s="22" t="s">
        <v>233</v>
      </c>
      <c r="C70" s="8"/>
      <c r="D70" s="8"/>
      <c r="E70" s="9"/>
      <c r="F70" s="9"/>
      <c r="G70" s="9"/>
      <c r="H70" s="16"/>
      <c r="I70" s="18"/>
    </row>
    <row r="71" spans="1:20" ht="25.5" customHeight="1">
      <c r="A71" s="8"/>
      <c r="B71" s="18" t="s">
        <v>234</v>
      </c>
      <c r="C71" s="8">
        <v>1</v>
      </c>
      <c r="D71" s="8">
        <v>1</v>
      </c>
      <c r="E71" s="9"/>
      <c r="F71" s="9"/>
      <c r="G71" s="9"/>
      <c r="H71" s="16">
        <f>ROUND(PRODUCT(C71:G71),2)</f>
        <v>1</v>
      </c>
      <c r="I71" s="18" t="s">
        <v>0</v>
      </c>
    </row>
    <row r="72" spans="1:20" ht="23.25" customHeight="1">
      <c r="A72" s="8"/>
      <c r="B72" s="18"/>
      <c r="C72" s="8"/>
      <c r="D72" s="8"/>
      <c r="E72" s="9"/>
      <c r="F72" s="9"/>
      <c r="G72" s="9"/>
      <c r="H72" s="16"/>
      <c r="I72" s="18"/>
    </row>
    <row r="73" spans="1:20" ht="46.8">
      <c r="A73" s="8" t="s">
        <v>237</v>
      </c>
      <c r="B73" s="22" t="s">
        <v>236</v>
      </c>
      <c r="C73" s="8"/>
      <c r="D73" s="8"/>
      <c r="E73" s="9"/>
      <c r="F73" s="9"/>
      <c r="G73" s="9"/>
      <c r="H73" s="16"/>
      <c r="I73" s="18"/>
    </row>
    <row r="74" spans="1:20" ht="24.75" customHeight="1">
      <c r="A74" s="8"/>
      <c r="B74" s="18" t="s">
        <v>235</v>
      </c>
      <c r="C74" s="8">
        <v>1</v>
      </c>
      <c r="D74" s="8">
        <v>11</v>
      </c>
      <c r="E74" s="9"/>
      <c r="F74" s="9"/>
      <c r="G74" s="9"/>
      <c r="H74" s="16">
        <f>ROUND(PRODUCT(C74:G74),2)</f>
        <v>11</v>
      </c>
      <c r="I74" s="18" t="s">
        <v>180</v>
      </c>
    </row>
    <row r="75" spans="1:20" ht="24.75" customHeight="1">
      <c r="A75" s="46"/>
      <c r="B75" s="47"/>
      <c r="C75" s="46"/>
      <c r="D75" s="46"/>
      <c r="E75" s="9"/>
      <c r="F75" s="9"/>
      <c r="G75" s="9"/>
      <c r="H75" s="16"/>
      <c r="I75" s="47"/>
    </row>
    <row r="76" spans="1:20" s="64" customFormat="1" ht="24.75" customHeight="1">
      <c r="A76" s="60" t="s">
        <v>525</v>
      </c>
      <c r="B76" s="61" t="s">
        <v>526</v>
      </c>
      <c r="C76" s="60"/>
      <c r="D76" s="60"/>
      <c r="E76" s="62"/>
      <c r="F76" s="62"/>
      <c r="G76" s="62"/>
      <c r="H76" s="63"/>
      <c r="I76" s="61"/>
    </row>
    <row r="77" spans="1:20" s="64" customFormat="1" ht="24.75" customHeight="1">
      <c r="A77" s="60"/>
      <c r="B77" s="61" t="s">
        <v>527</v>
      </c>
      <c r="C77" s="60">
        <v>1</v>
      </c>
      <c r="D77" s="60">
        <v>2</v>
      </c>
      <c r="E77" s="62">
        <v>7.8</v>
      </c>
      <c r="F77" s="62">
        <v>8.75</v>
      </c>
      <c r="G77" s="62"/>
      <c r="H77" s="63">
        <f>ROUND(PRODUCT(C77:G77),2)</f>
        <v>136.5</v>
      </c>
      <c r="I77" s="61"/>
    </row>
    <row r="78" spans="1:20" s="64" customFormat="1" ht="24.75" customHeight="1">
      <c r="A78" s="60"/>
      <c r="B78" s="61" t="s">
        <v>528</v>
      </c>
      <c r="C78" s="60">
        <v>1</v>
      </c>
      <c r="D78" s="60">
        <v>1</v>
      </c>
      <c r="E78" s="62">
        <v>33.1</v>
      </c>
      <c r="F78" s="62"/>
      <c r="G78" s="62">
        <v>0.15</v>
      </c>
      <c r="H78" s="63">
        <f>ROUND(PRODUCT(C78:G78),2)</f>
        <v>4.97</v>
      </c>
      <c r="I78" s="61"/>
    </row>
    <row r="79" spans="1:20" s="64" customFormat="1" ht="24.75" customHeight="1">
      <c r="A79" s="60"/>
      <c r="B79" s="61" t="s">
        <v>529</v>
      </c>
      <c r="C79" s="60">
        <v>1</v>
      </c>
      <c r="D79" s="60">
        <v>1</v>
      </c>
      <c r="E79" s="62">
        <v>13.45</v>
      </c>
      <c r="F79" s="62">
        <v>15.45</v>
      </c>
      <c r="G79" s="62"/>
      <c r="H79" s="63">
        <f>ROUND(PRODUCT(C79:G79),2)</f>
        <v>207.8</v>
      </c>
      <c r="I79" s="61"/>
    </row>
    <row r="80" spans="1:20" s="64" customFormat="1" ht="24.75" customHeight="1">
      <c r="A80" s="60"/>
      <c r="B80" s="61" t="s">
        <v>530</v>
      </c>
      <c r="C80" s="60">
        <v>-1</v>
      </c>
      <c r="D80" s="60">
        <v>1</v>
      </c>
      <c r="E80" s="62">
        <v>6.6</v>
      </c>
      <c r="F80" s="62">
        <v>7.55</v>
      </c>
      <c r="G80" s="62"/>
      <c r="H80" s="63">
        <f>ROUND(PRODUCT(C80:G80),2)</f>
        <v>-49.83</v>
      </c>
      <c r="I80" s="61"/>
    </row>
    <row r="81" spans="1:9" s="64" customFormat="1" ht="24.75" customHeight="1">
      <c r="A81" s="60"/>
      <c r="B81" s="61" t="s">
        <v>528</v>
      </c>
      <c r="C81" s="60">
        <v>1</v>
      </c>
      <c r="D81" s="60">
        <v>1</v>
      </c>
      <c r="E81" s="62">
        <v>57.8</v>
      </c>
      <c r="F81" s="62"/>
      <c r="G81" s="62">
        <v>0.15</v>
      </c>
      <c r="H81" s="63">
        <f>ROUND(PRODUCT(C81:G81),2)</f>
        <v>8.67</v>
      </c>
      <c r="I81" s="61"/>
    </row>
    <row r="82" spans="1:9" s="64" customFormat="1" ht="24.75" customHeight="1">
      <c r="A82" s="60"/>
      <c r="B82" s="61"/>
      <c r="C82" s="60"/>
      <c r="D82" s="60"/>
      <c r="E82" s="62"/>
      <c r="F82" s="62"/>
      <c r="G82" s="62"/>
      <c r="H82" s="63">
        <f>SUM(H77:H81)</f>
        <v>308.11</v>
      </c>
      <c r="I82" s="61"/>
    </row>
    <row r="83" spans="1:9" s="64" customFormat="1" ht="24.75" customHeight="1">
      <c r="A83" s="60"/>
      <c r="B83" s="61"/>
      <c r="C83" s="60"/>
      <c r="D83" s="60"/>
      <c r="E83" s="62"/>
      <c r="F83" s="62"/>
      <c r="G83" s="65" t="s">
        <v>46</v>
      </c>
      <c r="H83" s="66">
        <f>ROUNDUP(H82,1)</f>
        <v>308.20000000000005</v>
      </c>
      <c r="I83" s="67" t="s">
        <v>13</v>
      </c>
    </row>
    <row r="84" spans="1:9" s="64" customFormat="1" ht="78">
      <c r="A84" s="60" t="s">
        <v>532</v>
      </c>
      <c r="B84" s="68" t="s">
        <v>534</v>
      </c>
      <c r="C84" s="60"/>
      <c r="D84" s="60"/>
      <c r="E84" s="62"/>
      <c r="F84" s="62"/>
      <c r="G84" s="65"/>
      <c r="H84" s="66"/>
      <c r="I84" s="67"/>
    </row>
    <row r="85" spans="1:9" ht="24.75" customHeight="1">
      <c r="A85" s="46"/>
      <c r="B85" s="47" t="s">
        <v>563</v>
      </c>
      <c r="C85" s="46">
        <v>1</v>
      </c>
      <c r="D85" s="46">
        <v>5</v>
      </c>
      <c r="E85" s="9">
        <v>7</v>
      </c>
      <c r="F85" s="9"/>
      <c r="G85" s="52"/>
      <c r="H85" s="16">
        <f>ROUND(PRODUCT(C85:G85),2)</f>
        <v>35</v>
      </c>
      <c r="I85" s="51" t="s">
        <v>535</v>
      </c>
    </row>
    <row r="86" spans="1:9" ht="24.75" customHeight="1">
      <c r="A86" s="46"/>
      <c r="B86" s="47"/>
      <c r="C86" s="46"/>
      <c r="D86" s="46"/>
      <c r="E86" s="9"/>
      <c r="F86" s="9"/>
      <c r="G86" s="52"/>
      <c r="H86" s="16"/>
      <c r="I86" s="51"/>
    </row>
    <row r="87" spans="1:9" ht="31.2">
      <c r="A87" s="46" t="s">
        <v>536</v>
      </c>
      <c r="B87" s="45" t="s">
        <v>537</v>
      </c>
      <c r="C87" s="46"/>
      <c r="D87" s="46"/>
      <c r="E87" s="9"/>
      <c r="F87" s="9"/>
      <c r="G87" s="52"/>
      <c r="H87" s="16"/>
      <c r="I87" s="51"/>
    </row>
    <row r="88" spans="1:9" ht="24.75" customHeight="1">
      <c r="A88" s="46"/>
      <c r="B88" s="47" t="s">
        <v>538</v>
      </c>
      <c r="C88" s="46">
        <v>1</v>
      </c>
      <c r="D88" s="46">
        <v>1</v>
      </c>
      <c r="E88" s="9">
        <v>3</v>
      </c>
      <c r="F88" s="9">
        <v>0.45</v>
      </c>
      <c r="G88" s="52"/>
      <c r="H88" s="16">
        <f t="shared" ref="H88:H92" si="2">ROUND(PRODUCT(C88:G88),2)</f>
        <v>1.35</v>
      </c>
      <c r="I88" s="51"/>
    </row>
    <row r="89" spans="1:9" ht="24.75" customHeight="1">
      <c r="A89" s="46"/>
      <c r="B89" s="47" t="s">
        <v>179</v>
      </c>
      <c r="C89" s="46">
        <v>1</v>
      </c>
      <c r="D89" s="46">
        <v>2</v>
      </c>
      <c r="E89" s="9">
        <v>2</v>
      </c>
      <c r="F89" s="9">
        <v>0.6</v>
      </c>
      <c r="G89" s="52"/>
      <c r="H89" s="16">
        <f t="shared" si="2"/>
        <v>2.4</v>
      </c>
      <c r="I89" s="51"/>
    </row>
    <row r="90" spans="1:9" ht="24.75" customHeight="1">
      <c r="A90" s="46"/>
      <c r="B90" s="47" t="s">
        <v>179</v>
      </c>
      <c r="C90" s="46">
        <v>1</v>
      </c>
      <c r="D90" s="46">
        <v>1</v>
      </c>
      <c r="E90" s="9">
        <v>5</v>
      </c>
      <c r="F90" s="9">
        <v>0.4</v>
      </c>
      <c r="G90" s="52"/>
      <c r="H90" s="16">
        <f t="shared" si="2"/>
        <v>2</v>
      </c>
      <c r="I90" s="51"/>
    </row>
    <row r="91" spans="1:9" ht="24.75" customHeight="1">
      <c r="A91" s="46"/>
      <c r="B91" s="47" t="s">
        <v>179</v>
      </c>
      <c r="C91" s="46">
        <v>1</v>
      </c>
      <c r="D91" s="46">
        <v>1</v>
      </c>
      <c r="E91" s="9">
        <v>4</v>
      </c>
      <c r="F91" s="9">
        <v>0.35</v>
      </c>
      <c r="G91" s="52"/>
      <c r="H91" s="16">
        <f t="shared" si="2"/>
        <v>1.4</v>
      </c>
      <c r="I91" s="51"/>
    </row>
    <row r="92" spans="1:9" ht="24.75" customHeight="1">
      <c r="A92" s="46"/>
      <c r="B92" s="47" t="s">
        <v>540</v>
      </c>
      <c r="C92" s="46">
        <v>1</v>
      </c>
      <c r="D92" s="46">
        <v>1</v>
      </c>
      <c r="E92" s="9">
        <v>7</v>
      </c>
      <c r="F92" s="9">
        <v>0.45</v>
      </c>
      <c r="G92" s="52"/>
      <c r="H92" s="16">
        <f t="shared" si="2"/>
        <v>3.15</v>
      </c>
      <c r="I92" s="51"/>
    </row>
    <row r="93" spans="1:9" ht="24.75" customHeight="1">
      <c r="A93" s="46"/>
      <c r="B93" s="47"/>
      <c r="C93" s="46"/>
      <c r="D93" s="46"/>
      <c r="E93" s="9"/>
      <c r="F93" s="9"/>
      <c r="G93" s="52"/>
      <c r="H93" s="16">
        <f>SUM(H88:H92)</f>
        <v>10.3</v>
      </c>
      <c r="I93" s="51"/>
    </row>
    <row r="94" spans="1:9" ht="24.75" customHeight="1">
      <c r="A94" s="46"/>
      <c r="B94" s="47"/>
      <c r="C94" s="46"/>
      <c r="D94" s="46"/>
      <c r="E94" s="9"/>
      <c r="F94" s="9"/>
      <c r="G94" s="52" t="s">
        <v>46</v>
      </c>
      <c r="H94" s="34">
        <f>ROUNDUP(H93,1)</f>
        <v>10.3</v>
      </c>
      <c r="I94" s="51" t="s">
        <v>13</v>
      </c>
    </row>
    <row r="95" spans="1:9" ht="24.75" customHeight="1">
      <c r="A95" s="46"/>
      <c r="B95" s="47"/>
      <c r="C95" s="46"/>
      <c r="D95" s="46"/>
      <c r="E95" s="9"/>
      <c r="F95" s="9"/>
      <c r="G95" s="52"/>
      <c r="H95" s="34"/>
      <c r="I95" s="51"/>
    </row>
    <row r="96" spans="1:9" ht="24.75" customHeight="1">
      <c r="A96" s="46" t="s">
        <v>539</v>
      </c>
      <c r="B96" s="47" t="s">
        <v>541</v>
      </c>
      <c r="C96" s="46"/>
      <c r="D96" s="46"/>
      <c r="E96" s="9"/>
      <c r="F96" s="9"/>
      <c r="G96" s="52"/>
      <c r="H96" s="34"/>
      <c r="I96" s="51"/>
    </row>
    <row r="97" spans="1:9" ht="24.75" customHeight="1">
      <c r="A97" s="46"/>
      <c r="B97" s="47" t="s">
        <v>538</v>
      </c>
      <c r="C97" s="46">
        <v>1</v>
      </c>
      <c r="D97" s="46">
        <v>1</v>
      </c>
      <c r="E97" s="9">
        <v>3</v>
      </c>
      <c r="F97" s="9">
        <v>0.45</v>
      </c>
      <c r="G97" s="52"/>
      <c r="H97" s="16">
        <f t="shared" ref="H97:H101" si="3">ROUND(PRODUCT(C97:G97),2)</f>
        <v>1.35</v>
      </c>
      <c r="I97" s="51"/>
    </row>
    <row r="98" spans="1:9" ht="24.75" customHeight="1">
      <c r="A98" s="46"/>
      <c r="B98" s="47" t="s">
        <v>179</v>
      </c>
      <c r="C98" s="46">
        <v>1</v>
      </c>
      <c r="D98" s="46">
        <v>2</v>
      </c>
      <c r="E98" s="9">
        <v>2</v>
      </c>
      <c r="F98" s="9">
        <v>0.6</v>
      </c>
      <c r="G98" s="52"/>
      <c r="H98" s="16">
        <f t="shared" si="3"/>
        <v>2.4</v>
      </c>
      <c r="I98" s="51"/>
    </row>
    <row r="99" spans="1:9" ht="24.75" customHeight="1">
      <c r="A99" s="46"/>
      <c r="B99" s="47" t="s">
        <v>179</v>
      </c>
      <c r="C99" s="46">
        <v>1</v>
      </c>
      <c r="D99" s="46">
        <v>1</v>
      </c>
      <c r="E99" s="9">
        <v>5</v>
      </c>
      <c r="F99" s="9">
        <v>0.4</v>
      </c>
      <c r="G99" s="52"/>
      <c r="H99" s="16">
        <f t="shared" si="3"/>
        <v>2</v>
      </c>
      <c r="I99" s="51"/>
    </row>
    <row r="100" spans="1:9" ht="24.75" customHeight="1">
      <c r="A100" s="46"/>
      <c r="B100" s="47" t="s">
        <v>179</v>
      </c>
      <c r="C100" s="46">
        <v>1</v>
      </c>
      <c r="D100" s="46">
        <v>1</v>
      </c>
      <c r="E100" s="9">
        <v>4</v>
      </c>
      <c r="F100" s="9">
        <v>0.35</v>
      </c>
      <c r="G100" s="52"/>
      <c r="H100" s="16">
        <f t="shared" si="3"/>
        <v>1.4</v>
      </c>
      <c r="I100" s="51"/>
    </row>
    <row r="101" spans="1:9" ht="24.75" customHeight="1">
      <c r="A101" s="46"/>
      <c r="B101" s="47" t="s">
        <v>540</v>
      </c>
      <c r="C101" s="46">
        <v>1</v>
      </c>
      <c r="D101" s="46">
        <v>1</v>
      </c>
      <c r="E101" s="9">
        <v>7</v>
      </c>
      <c r="F101" s="9">
        <v>0.45</v>
      </c>
      <c r="G101" s="52"/>
      <c r="H101" s="16">
        <f t="shared" si="3"/>
        <v>3.15</v>
      </c>
      <c r="I101" s="51"/>
    </row>
    <row r="102" spans="1:9" ht="24.75" customHeight="1">
      <c r="A102" s="46"/>
      <c r="B102" s="47"/>
      <c r="C102" s="46"/>
      <c r="D102" s="46"/>
      <c r="E102" s="9"/>
      <c r="F102" s="9"/>
      <c r="G102" s="52"/>
      <c r="H102" s="16">
        <f>SUM(H97:H101)</f>
        <v>10.3</v>
      </c>
      <c r="I102" s="51"/>
    </row>
    <row r="103" spans="1:9" ht="24.75" customHeight="1">
      <c r="A103" s="46"/>
      <c r="B103" s="47"/>
      <c r="C103" s="46"/>
      <c r="D103" s="46"/>
      <c r="E103" s="9"/>
      <c r="F103" s="9"/>
      <c r="G103" s="52" t="s">
        <v>46</v>
      </c>
      <c r="H103" s="34">
        <f>ROUNDUP(H102,1)</f>
        <v>10.3</v>
      </c>
      <c r="I103" s="51" t="s">
        <v>13</v>
      </c>
    </row>
    <row r="104" spans="1:9" ht="24.75" customHeight="1">
      <c r="A104" s="46"/>
      <c r="B104" s="47"/>
      <c r="C104" s="46"/>
      <c r="D104" s="46"/>
      <c r="E104" s="9"/>
      <c r="F104" s="9"/>
      <c r="G104" s="52"/>
      <c r="H104" s="34"/>
      <c r="I104" s="51"/>
    </row>
    <row r="105" spans="1:9" ht="24.75" customHeight="1">
      <c r="A105" s="46" t="s">
        <v>546</v>
      </c>
      <c r="B105" s="47" t="s">
        <v>547</v>
      </c>
      <c r="C105" s="46"/>
      <c r="D105" s="46"/>
      <c r="E105" s="9"/>
      <c r="F105" s="9"/>
      <c r="G105" s="52"/>
      <c r="H105" s="34"/>
      <c r="I105" s="51"/>
    </row>
    <row r="106" spans="1:9" ht="24.75" customHeight="1">
      <c r="A106" s="46"/>
      <c r="B106" s="47" t="s">
        <v>533</v>
      </c>
      <c r="C106" s="46">
        <v>1</v>
      </c>
      <c r="D106" s="46">
        <v>1</v>
      </c>
      <c r="E106" s="9">
        <v>6</v>
      </c>
      <c r="F106" s="9">
        <v>7</v>
      </c>
      <c r="G106" s="52"/>
      <c r="H106" s="16">
        <f t="shared" ref="H106:H107" si="4">ROUND(PRODUCT(C106:G106),2)</f>
        <v>42</v>
      </c>
      <c r="I106" s="51"/>
    </row>
    <row r="107" spans="1:9" ht="24.75" customHeight="1">
      <c r="A107" s="46"/>
      <c r="B107" s="47" t="s">
        <v>548</v>
      </c>
      <c r="C107" s="46">
        <v>1</v>
      </c>
      <c r="D107" s="46">
        <v>1</v>
      </c>
      <c r="E107" s="9">
        <v>6</v>
      </c>
      <c r="F107" s="9">
        <v>3.3</v>
      </c>
      <c r="G107" s="52"/>
      <c r="H107" s="16">
        <f t="shared" si="4"/>
        <v>19.8</v>
      </c>
      <c r="I107" s="51"/>
    </row>
    <row r="108" spans="1:9" ht="24.75" customHeight="1">
      <c r="A108" s="46"/>
      <c r="B108" s="47"/>
      <c r="C108" s="46"/>
      <c r="D108" s="46"/>
      <c r="E108" s="9"/>
      <c r="F108" s="9"/>
      <c r="G108" s="52"/>
      <c r="H108" s="34">
        <f>SUM(H106:H107)</f>
        <v>61.8</v>
      </c>
      <c r="I108" s="51" t="s">
        <v>13</v>
      </c>
    </row>
    <row r="109" spans="1:9" ht="21" customHeight="1">
      <c r="A109" s="8"/>
      <c r="B109" s="76" t="s">
        <v>226</v>
      </c>
      <c r="C109" s="76"/>
      <c r="D109" s="76"/>
      <c r="E109" s="76"/>
      <c r="F109" s="76"/>
      <c r="G109" s="76"/>
      <c r="H109" s="76"/>
      <c r="I109" s="8" t="s">
        <v>14</v>
      </c>
    </row>
    <row r="110" spans="1:9" ht="21" customHeight="1">
      <c r="A110" s="8"/>
      <c r="B110" s="76" t="s">
        <v>239</v>
      </c>
      <c r="C110" s="76"/>
      <c r="D110" s="76"/>
      <c r="E110" s="76"/>
      <c r="F110" s="76"/>
      <c r="G110" s="76"/>
      <c r="H110" s="76"/>
      <c r="I110" s="8" t="s">
        <v>14</v>
      </c>
    </row>
    <row r="111" spans="1:9" ht="21" customHeight="1">
      <c r="A111" s="8"/>
      <c r="B111" s="76" t="s">
        <v>240</v>
      </c>
      <c r="C111" s="76"/>
      <c r="D111" s="76"/>
      <c r="E111" s="76"/>
      <c r="F111" s="76"/>
      <c r="G111" s="76"/>
      <c r="H111" s="76"/>
      <c r="I111" s="8" t="s">
        <v>14</v>
      </c>
    </row>
    <row r="112" spans="1:9" ht="21.9" customHeight="1">
      <c r="F112" s="31"/>
      <c r="G112" s="31"/>
      <c r="H112" s="31"/>
    </row>
    <row r="113" spans="2:8" ht="21.9" customHeight="1">
      <c r="F113" s="31"/>
      <c r="G113" s="31"/>
      <c r="H113" s="31"/>
    </row>
    <row r="114" spans="2:8" ht="21.9" customHeight="1">
      <c r="F114" s="31"/>
      <c r="G114" s="31"/>
      <c r="H114" s="31"/>
    </row>
    <row r="115" spans="2:8" ht="21.9" customHeight="1">
      <c r="F115" s="31"/>
      <c r="G115" s="31"/>
      <c r="H115" s="31"/>
    </row>
    <row r="116" spans="2:8" ht="21.9" customHeight="1">
      <c r="F116" s="31"/>
      <c r="G116" s="31"/>
      <c r="H116" s="31"/>
    </row>
    <row r="117" spans="2:8" ht="21.9" customHeight="1">
      <c r="F117" s="31"/>
      <c r="G117" s="31"/>
      <c r="H117" s="31"/>
    </row>
    <row r="118" spans="2:8" ht="21.9" customHeight="1">
      <c r="B118" s="19"/>
      <c r="C118" s="12"/>
      <c r="D118" s="12"/>
      <c r="E118" s="12"/>
      <c r="F118" s="12"/>
      <c r="G118" s="12"/>
      <c r="H118" s="32"/>
    </row>
    <row r="119" spans="2:8" ht="21.9" customHeight="1">
      <c r="H119" s="31"/>
    </row>
  </sheetData>
  <mergeCells count="11">
    <mergeCell ref="B50:I50"/>
    <mergeCell ref="B109:H109"/>
    <mergeCell ref="B110:H110"/>
    <mergeCell ref="B111:H111"/>
    <mergeCell ref="B40:I40"/>
    <mergeCell ref="B43:I43"/>
    <mergeCell ref="C5:D5"/>
    <mergeCell ref="A1:I1"/>
    <mergeCell ref="A2:I2"/>
    <mergeCell ref="A3:I3"/>
    <mergeCell ref="A4:I4"/>
  </mergeCells>
  <pageMargins left="0.70866141732283472" right="0.70866141732283472" top="0.74803149606299213" bottom="0.74803149606299213" header="0.31496062992125984" footer="0.31496062992125984"/>
  <pageSetup paperSize="9" scale="94" orientation="portrait" r:id="rId1"/>
  <drawing r:id="rId2"/>
</worksheet>
</file>

<file path=xl/worksheets/sheet3.xml><?xml version="1.0" encoding="utf-8"?>
<worksheet xmlns="http://schemas.openxmlformats.org/spreadsheetml/2006/main" xmlns:r="http://schemas.openxmlformats.org/officeDocument/2006/relationships">
  <dimension ref="A1:F585"/>
  <sheetViews>
    <sheetView view="pageBreakPreview" topLeftCell="A549" zoomScale="80" zoomScaleNormal="100" zoomScaleSheetLayoutView="80" workbookViewId="0">
      <selection activeCell="F561" sqref="F561"/>
    </sheetView>
  </sheetViews>
  <sheetFormatPr defaultColWidth="9.109375" defaultRowHeight="15.6"/>
  <cols>
    <col min="1" max="2" width="9.109375" style="2"/>
    <col min="3" max="3" width="36.5546875" style="3" customWidth="1"/>
    <col min="4" max="4" width="10.6640625" style="2" customWidth="1"/>
    <col min="5" max="5" width="8.33203125" style="2" customWidth="1"/>
    <col min="6" max="6" width="10.88671875" style="2" bestFit="1" customWidth="1"/>
    <col min="7" max="16384" width="9.109375" style="1"/>
  </cols>
  <sheetData>
    <row r="1" spans="1:6" ht="31.2">
      <c r="C1" s="3" t="s">
        <v>43</v>
      </c>
    </row>
    <row r="2" spans="1:6" ht="31.2">
      <c r="C2" s="3" t="s">
        <v>15</v>
      </c>
    </row>
    <row r="3" spans="1:6">
      <c r="A3" s="2" t="s">
        <v>16</v>
      </c>
      <c r="B3" s="2" t="s">
        <v>17</v>
      </c>
      <c r="C3" s="3" t="s">
        <v>18</v>
      </c>
      <c r="E3" s="2" t="s">
        <v>19</v>
      </c>
    </row>
    <row r="4" spans="1:6">
      <c r="A4" s="2" t="s">
        <v>20</v>
      </c>
      <c r="B4" s="2" t="s">
        <v>20</v>
      </c>
      <c r="C4" s="3" t="s">
        <v>20</v>
      </c>
      <c r="D4" s="2" t="s">
        <v>20</v>
      </c>
      <c r="E4" s="2" t="s">
        <v>20</v>
      </c>
      <c r="F4" s="2" t="s">
        <v>20</v>
      </c>
    </row>
    <row r="5" spans="1:6">
      <c r="A5" s="2" t="s">
        <v>21</v>
      </c>
      <c r="B5" s="2" t="s">
        <v>17</v>
      </c>
      <c r="C5" s="3" t="s">
        <v>22</v>
      </c>
      <c r="D5" s="2" t="s">
        <v>23</v>
      </c>
      <c r="E5" s="2" t="s">
        <v>24</v>
      </c>
      <c r="F5" s="2" t="s">
        <v>25</v>
      </c>
    </row>
    <row r="6" spans="1:6">
      <c r="A6" s="2" t="s">
        <v>20</v>
      </c>
      <c r="B6" s="2" t="s">
        <v>20</v>
      </c>
      <c r="C6" s="3" t="s">
        <v>20</v>
      </c>
      <c r="D6" s="2" t="s">
        <v>20</v>
      </c>
      <c r="E6" s="2" t="s">
        <v>20</v>
      </c>
      <c r="F6" s="2" t="s">
        <v>20</v>
      </c>
    </row>
    <row r="7" spans="1:6">
      <c r="B7" s="2" t="s">
        <v>26</v>
      </c>
      <c r="C7" s="3" t="s">
        <v>27</v>
      </c>
    </row>
    <row r="8" spans="1:6">
      <c r="C8" s="3" t="s">
        <v>20</v>
      </c>
    </row>
    <row r="9" spans="1:6">
      <c r="A9" s="2">
        <v>0.96</v>
      </c>
      <c r="B9" s="2" t="s">
        <v>28</v>
      </c>
      <c r="C9" s="3" t="s">
        <v>29</v>
      </c>
      <c r="D9" s="2">
        <v>6040</v>
      </c>
      <c r="E9" s="2" t="s">
        <v>28</v>
      </c>
      <c r="F9" s="2">
        <v>5798.4</v>
      </c>
    </row>
    <row r="10" spans="1:6">
      <c r="A10" s="2">
        <v>1</v>
      </c>
      <c r="B10" s="2" t="s">
        <v>30</v>
      </c>
      <c r="C10" s="3" t="s">
        <v>242</v>
      </c>
      <c r="D10" s="2">
        <v>1524.22</v>
      </c>
      <c r="E10" s="2" t="s">
        <v>30</v>
      </c>
      <c r="F10" s="2">
        <v>1524.22</v>
      </c>
    </row>
    <row r="11" spans="1:6">
      <c r="A11" s="2">
        <v>1</v>
      </c>
      <c r="B11" s="2" t="s">
        <v>30</v>
      </c>
      <c r="C11" s="3" t="s">
        <v>31</v>
      </c>
      <c r="D11" s="2">
        <v>121.8</v>
      </c>
      <c r="E11" s="2" t="s">
        <v>30</v>
      </c>
      <c r="F11" s="2">
        <v>121.8</v>
      </c>
    </row>
    <row r="12" spans="1:6">
      <c r="B12" s="2" t="s">
        <v>32</v>
      </c>
      <c r="C12" s="3" t="s">
        <v>33</v>
      </c>
      <c r="D12" s="2" t="s">
        <v>17</v>
      </c>
      <c r="E12" s="2" t="s">
        <v>32</v>
      </c>
      <c r="F12" s="2">
        <v>0</v>
      </c>
    </row>
    <row r="13" spans="1:6">
      <c r="F13" s="2" t="s">
        <v>20</v>
      </c>
    </row>
    <row r="14" spans="1:6">
      <c r="C14" s="3" t="s">
        <v>34</v>
      </c>
      <c r="F14" s="2">
        <v>7444.42</v>
      </c>
    </row>
    <row r="15" spans="1:6">
      <c r="F15" s="2" t="s">
        <v>20</v>
      </c>
    </row>
    <row r="16" spans="1:6">
      <c r="B16" s="2" t="s">
        <v>26</v>
      </c>
      <c r="C16" s="3" t="s">
        <v>35</v>
      </c>
    </row>
    <row r="17" spans="1:6">
      <c r="C17" s="3" t="s">
        <v>20</v>
      </c>
    </row>
    <row r="18" spans="1:6">
      <c r="A18" s="2">
        <v>0.72</v>
      </c>
      <c r="B18" s="2" t="s">
        <v>28</v>
      </c>
      <c r="C18" s="3" t="s">
        <v>29</v>
      </c>
      <c r="D18" s="2">
        <v>6040</v>
      </c>
      <c r="E18" s="2" t="s">
        <v>28</v>
      </c>
      <c r="F18" s="2">
        <v>4348.8</v>
      </c>
    </row>
    <row r="19" spans="1:6">
      <c r="A19" s="2">
        <v>1</v>
      </c>
      <c r="B19" s="2" t="s">
        <v>30</v>
      </c>
      <c r="C19" s="3" t="s">
        <v>242</v>
      </c>
      <c r="D19" s="2">
        <v>1524.22</v>
      </c>
      <c r="E19" s="2" t="s">
        <v>30</v>
      </c>
      <c r="F19" s="2">
        <v>1524.22</v>
      </c>
    </row>
    <row r="20" spans="1:6">
      <c r="A20" s="2">
        <v>1</v>
      </c>
      <c r="B20" s="2" t="s">
        <v>30</v>
      </c>
      <c r="C20" s="3" t="s">
        <v>31</v>
      </c>
      <c r="D20" s="2">
        <v>121.8</v>
      </c>
      <c r="E20" s="2" t="s">
        <v>30</v>
      </c>
      <c r="F20" s="2">
        <v>121.8</v>
      </c>
    </row>
    <row r="21" spans="1:6">
      <c r="B21" s="2" t="s">
        <v>32</v>
      </c>
      <c r="C21" s="3" t="s">
        <v>33</v>
      </c>
      <c r="D21" s="2" t="s">
        <v>17</v>
      </c>
      <c r="E21" s="2" t="s">
        <v>32</v>
      </c>
      <c r="F21" s="2">
        <v>0</v>
      </c>
    </row>
    <row r="22" spans="1:6">
      <c r="F22" s="2" t="s">
        <v>20</v>
      </c>
    </row>
    <row r="23" spans="1:6">
      <c r="C23" s="3" t="s">
        <v>34</v>
      </c>
      <c r="F23" s="2">
        <v>5994.82</v>
      </c>
    </row>
    <row r="24" spans="1:6">
      <c r="F24" s="2" t="s">
        <v>20</v>
      </c>
    </row>
    <row r="25" spans="1:6">
      <c r="B25" s="2" t="s">
        <v>26</v>
      </c>
      <c r="C25" s="3" t="s">
        <v>36</v>
      </c>
    </row>
    <row r="26" spans="1:6">
      <c r="C26" s="3" t="s">
        <v>20</v>
      </c>
    </row>
    <row r="27" spans="1:6">
      <c r="A27" s="2">
        <v>0.48</v>
      </c>
      <c r="B27" s="2" t="s">
        <v>28</v>
      </c>
      <c r="C27" s="3" t="s">
        <v>29</v>
      </c>
      <c r="D27" s="2">
        <v>6040</v>
      </c>
      <c r="E27" s="2" t="s">
        <v>28</v>
      </c>
      <c r="F27" s="2">
        <v>2899.2</v>
      </c>
    </row>
    <row r="28" spans="1:6">
      <c r="A28" s="2">
        <v>1</v>
      </c>
      <c r="B28" s="2" t="s">
        <v>30</v>
      </c>
      <c r="C28" s="3" t="s">
        <v>242</v>
      </c>
      <c r="D28" s="2">
        <v>1524.22</v>
      </c>
      <c r="E28" s="2" t="s">
        <v>30</v>
      </c>
      <c r="F28" s="2">
        <v>1524.22</v>
      </c>
    </row>
    <row r="29" spans="1:6">
      <c r="A29" s="2">
        <v>1</v>
      </c>
      <c r="B29" s="2" t="s">
        <v>30</v>
      </c>
      <c r="C29" s="3" t="s">
        <v>31</v>
      </c>
      <c r="D29" s="2">
        <v>121.8</v>
      </c>
      <c r="E29" s="2" t="s">
        <v>30</v>
      </c>
      <c r="F29" s="2">
        <v>121.8</v>
      </c>
    </row>
    <row r="30" spans="1:6">
      <c r="B30" s="2" t="s">
        <v>32</v>
      </c>
      <c r="C30" s="3" t="s">
        <v>33</v>
      </c>
      <c r="D30" s="2" t="s">
        <v>17</v>
      </c>
      <c r="E30" s="2" t="s">
        <v>32</v>
      </c>
      <c r="F30" s="2">
        <v>0</v>
      </c>
    </row>
    <row r="31" spans="1:6">
      <c r="F31" s="2" t="s">
        <v>20</v>
      </c>
    </row>
    <row r="32" spans="1:6">
      <c r="C32" s="3" t="s">
        <v>34</v>
      </c>
      <c r="F32" s="2">
        <v>4545.22</v>
      </c>
    </row>
    <row r="33" spans="1:6">
      <c r="F33" s="2" t="s">
        <v>20</v>
      </c>
    </row>
    <row r="34" spans="1:6">
      <c r="B34" s="2" t="s">
        <v>26</v>
      </c>
      <c r="C34" s="3" t="s">
        <v>37</v>
      </c>
    </row>
    <row r="35" spans="1:6">
      <c r="A35" s="2">
        <v>0.36</v>
      </c>
      <c r="B35" s="2" t="s">
        <v>28</v>
      </c>
      <c r="C35" s="3" t="s">
        <v>29</v>
      </c>
      <c r="D35" s="2">
        <v>6040</v>
      </c>
      <c r="E35" s="2" t="s">
        <v>28</v>
      </c>
      <c r="F35" s="2">
        <v>2174.4</v>
      </c>
    </row>
    <row r="36" spans="1:6">
      <c r="A36" s="2">
        <v>1</v>
      </c>
      <c r="B36" s="2" t="s">
        <v>30</v>
      </c>
      <c r="C36" s="3" t="s">
        <v>242</v>
      </c>
      <c r="D36" s="2">
        <v>1524.22</v>
      </c>
      <c r="E36" s="2" t="s">
        <v>30</v>
      </c>
      <c r="F36" s="2">
        <v>1524.22</v>
      </c>
    </row>
    <row r="37" spans="1:6">
      <c r="A37" s="2">
        <v>1</v>
      </c>
      <c r="B37" s="2" t="s">
        <v>30</v>
      </c>
      <c r="C37" s="3" t="s">
        <v>31</v>
      </c>
      <c r="D37" s="2">
        <v>121.8</v>
      </c>
      <c r="E37" s="2" t="s">
        <v>30</v>
      </c>
      <c r="F37" s="2">
        <v>121.8</v>
      </c>
    </row>
    <row r="38" spans="1:6">
      <c r="B38" s="2" t="s">
        <v>32</v>
      </c>
      <c r="C38" s="3" t="s">
        <v>33</v>
      </c>
      <c r="D38" s="2" t="s">
        <v>17</v>
      </c>
      <c r="E38" s="2" t="s">
        <v>32</v>
      </c>
      <c r="F38" s="2">
        <v>0</v>
      </c>
    </row>
    <row r="39" spans="1:6">
      <c r="F39" s="2" t="s">
        <v>20</v>
      </c>
    </row>
    <row r="40" spans="1:6">
      <c r="C40" s="3" t="s">
        <v>34</v>
      </c>
      <c r="F40" s="2">
        <v>3820.42</v>
      </c>
    </row>
    <row r="41" spans="1:6">
      <c r="F41" s="2" t="s">
        <v>20</v>
      </c>
    </row>
    <row r="42" spans="1:6">
      <c r="B42" s="2" t="s">
        <v>26</v>
      </c>
      <c r="C42" s="3" t="s">
        <v>38</v>
      </c>
    </row>
    <row r="43" spans="1:6">
      <c r="C43" s="3" t="s">
        <v>20</v>
      </c>
    </row>
    <row r="44" spans="1:6">
      <c r="A44" s="2">
        <v>0.28799999999999998</v>
      </c>
      <c r="B44" s="2" t="s">
        <v>28</v>
      </c>
      <c r="C44" s="3" t="s">
        <v>29</v>
      </c>
      <c r="D44" s="2">
        <v>6040</v>
      </c>
      <c r="E44" s="2" t="s">
        <v>28</v>
      </c>
      <c r="F44" s="2">
        <v>1739.52</v>
      </c>
    </row>
    <row r="45" spans="1:6">
      <c r="A45" s="2">
        <v>1</v>
      </c>
      <c r="B45" s="2" t="s">
        <v>30</v>
      </c>
      <c r="C45" s="3" t="s">
        <v>242</v>
      </c>
      <c r="D45" s="2">
        <v>1524.22</v>
      </c>
      <c r="E45" s="2" t="s">
        <v>30</v>
      </c>
      <c r="F45" s="2">
        <v>1524.22</v>
      </c>
    </row>
    <row r="46" spans="1:6">
      <c r="A46" s="2">
        <v>1</v>
      </c>
      <c r="B46" s="2" t="s">
        <v>30</v>
      </c>
      <c r="C46" s="3" t="s">
        <v>31</v>
      </c>
      <c r="D46" s="2">
        <v>121.8</v>
      </c>
      <c r="E46" s="2" t="s">
        <v>30</v>
      </c>
      <c r="F46" s="2">
        <v>121.8</v>
      </c>
    </row>
    <row r="47" spans="1:6">
      <c r="B47" s="2" t="s">
        <v>32</v>
      </c>
      <c r="C47" s="3" t="s">
        <v>33</v>
      </c>
      <c r="D47" s="2" t="s">
        <v>17</v>
      </c>
      <c r="E47" s="2" t="s">
        <v>32</v>
      </c>
      <c r="F47" s="2">
        <v>0</v>
      </c>
    </row>
    <row r="48" spans="1:6">
      <c r="F48" s="2" t="s">
        <v>20</v>
      </c>
    </row>
    <row r="49" spans="1:6">
      <c r="C49" s="3" t="s">
        <v>34</v>
      </c>
      <c r="F49" s="2">
        <v>3385.54</v>
      </c>
    </row>
    <row r="50" spans="1:6">
      <c r="F50" s="2" t="s">
        <v>20</v>
      </c>
    </row>
    <row r="51" spans="1:6">
      <c r="B51" s="2" t="s">
        <v>26</v>
      </c>
      <c r="C51" s="3" t="s">
        <v>39</v>
      </c>
    </row>
    <row r="52" spans="1:6">
      <c r="C52" s="3" t="s">
        <v>20</v>
      </c>
    </row>
    <row r="53" spans="1:6">
      <c r="A53" s="2">
        <v>0.24</v>
      </c>
      <c r="B53" s="2" t="s">
        <v>28</v>
      </c>
      <c r="C53" s="3" t="s">
        <v>29</v>
      </c>
      <c r="D53" s="2">
        <v>6040</v>
      </c>
      <c r="E53" s="2" t="s">
        <v>28</v>
      </c>
      <c r="F53" s="2">
        <v>1449.6</v>
      </c>
    </row>
    <row r="54" spans="1:6">
      <c r="A54" s="2">
        <v>1</v>
      </c>
      <c r="B54" s="2" t="s">
        <v>30</v>
      </c>
      <c r="C54" s="3" t="s">
        <v>242</v>
      </c>
      <c r="D54" s="2">
        <v>1524.22</v>
      </c>
      <c r="E54" s="2" t="s">
        <v>30</v>
      </c>
      <c r="F54" s="2">
        <v>1524.22</v>
      </c>
    </row>
    <row r="55" spans="1:6">
      <c r="A55" s="2">
        <v>1</v>
      </c>
      <c r="B55" s="2" t="s">
        <v>30</v>
      </c>
      <c r="C55" s="3" t="s">
        <v>31</v>
      </c>
      <c r="D55" s="2">
        <v>121.8</v>
      </c>
      <c r="E55" s="2" t="s">
        <v>30</v>
      </c>
      <c r="F55" s="2">
        <v>121.8</v>
      </c>
    </row>
    <row r="56" spans="1:6">
      <c r="B56" s="2" t="s">
        <v>32</v>
      </c>
      <c r="C56" s="3" t="s">
        <v>33</v>
      </c>
      <c r="D56" s="2" t="s">
        <v>17</v>
      </c>
      <c r="E56" s="2" t="s">
        <v>32</v>
      </c>
      <c r="F56" s="2">
        <v>0</v>
      </c>
    </row>
    <row r="57" spans="1:6">
      <c r="F57" s="2" t="s">
        <v>20</v>
      </c>
    </row>
    <row r="58" spans="1:6">
      <c r="C58" s="3" t="s">
        <v>34</v>
      </c>
      <c r="F58" s="2">
        <v>3095.62</v>
      </c>
    </row>
    <row r="59" spans="1:6">
      <c r="A59" s="2" t="s">
        <v>17</v>
      </c>
    </row>
    <row r="60" spans="1:6">
      <c r="F60" s="2" t="s">
        <v>20</v>
      </c>
    </row>
    <row r="61" spans="1:6">
      <c r="B61" s="2" t="s">
        <v>26</v>
      </c>
      <c r="C61" s="3" t="s">
        <v>40</v>
      </c>
    </row>
    <row r="62" spans="1:6">
      <c r="C62" s="3" t="s">
        <v>20</v>
      </c>
    </row>
    <row r="63" spans="1:6">
      <c r="A63" s="2">
        <v>0.20599999999999999</v>
      </c>
      <c r="B63" s="2" t="s">
        <v>28</v>
      </c>
      <c r="C63" s="3" t="s">
        <v>29</v>
      </c>
      <c r="D63" s="2">
        <v>6040</v>
      </c>
      <c r="E63" s="2" t="s">
        <v>28</v>
      </c>
      <c r="F63" s="2">
        <v>1244.24</v>
      </c>
    </row>
    <row r="64" spans="1:6">
      <c r="A64" s="2">
        <v>1</v>
      </c>
      <c r="B64" s="2" t="s">
        <v>30</v>
      </c>
      <c r="C64" s="3" t="s">
        <v>242</v>
      </c>
      <c r="D64" s="2">
        <v>1524.22</v>
      </c>
      <c r="E64" s="2" t="s">
        <v>30</v>
      </c>
      <c r="F64" s="2">
        <v>1524.22</v>
      </c>
    </row>
    <row r="65" spans="1:6">
      <c r="A65" s="2">
        <v>1</v>
      </c>
      <c r="B65" s="2" t="s">
        <v>30</v>
      </c>
      <c r="C65" s="3" t="s">
        <v>31</v>
      </c>
      <c r="D65" s="2">
        <v>121.8</v>
      </c>
      <c r="E65" s="2" t="s">
        <v>30</v>
      </c>
      <c r="F65" s="2">
        <v>121.8</v>
      </c>
    </row>
    <row r="66" spans="1:6">
      <c r="B66" s="2" t="s">
        <v>32</v>
      </c>
      <c r="C66" s="3" t="s">
        <v>33</v>
      </c>
      <c r="D66" s="2" t="s">
        <v>17</v>
      </c>
      <c r="E66" s="2" t="s">
        <v>32</v>
      </c>
      <c r="F66" s="2">
        <v>0</v>
      </c>
    </row>
    <row r="67" spans="1:6">
      <c r="F67" s="2" t="s">
        <v>20</v>
      </c>
    </row>
    <row r="68" spans="1:6">
      <c r="C68" s="3" t="s">
        <v>34</v>
      </c>
      <c r="F68" s="2">
        <v>2890.26</v>
      </c>
    </row>
    <row r="69" spans="1:6">
      <c r="F69" s="2" t="s">
        <v>20</v>
      </c>
    </row>
    <row r="70" spans="1:6">
      <c r="B70" s="2" t="s">
        <v>26</v>
      </c>
      <c r="C70" s="3" t="s">
        <v>41</v>
      </c>
    </row>
    <row r="71" spans="1:6">
      <c r="C71" s="3" t="s">
        <v>20</v>
      </c>
    </row>
    <row r="72" spans="1:6">
      <c r="A72" s="2">
        <v>0.18</v>
      </c>
      <c r="B72" s="2" t="s">
        <v>28</v>
      </c>
      <c r="C72" s="3" t="s">
        <v>29</v>
      </c>
      <c r="D72" s="2">
        <v>6040</v>
      </c>
      <c r="E72" s="2" t="s">
        <v>28</v>
      </c>
      <c r="F72" s="2">
        <v>1087.2</v>
      </c>
    </row>
    <row r="73" spans="1:6">
      <c r="A73" s="2">
        <v>1</v>
      </c>
      <c r="B73" s="2" t="s">
        <v>30</v>
      </c>
      <c r="C73" s="3" t="s">
        <v>242</v>
      </c>
      <c r="D73" s="2">
        <v>1524.22</v>
      </c>
      <c r="E73" s="2" t="s">
        <v>30</v>
      </c>
      <c r="F73" s="2">
        <v>1524.22</v>
      </c>
    </row>
    <row r="74" spans="1:6">
      <c r="A74" s="2">
        <v>1</v>
      </c>
      <c r="B74" s="2" t="s">
        <v>30</v>
      </c>
      <c r="C74" s="3" t="s">
        <v>31</v>
      </c>
      <c r="D74" s="2">
        <v>121.8</v>
      </c>
      <c r="E74" s="2" t="s">
        <v>30</v>
      </c>
      <c r="F74" s="2">
        <v>121.8</v>
      </c>
    </row>
    <row r="75" spans="1:6">
      <c r="B75" s="2" t="s">
        <v>32</v>
      </c>
      <c r="C75" s="3" t="s">
        <v>33</v>
      </c>
      <c r="D75" s="2" t="s">
        <v>17</v>
      </c>
      <c r="E75" s="2" t="s">
        <v>32</v>
      </c>
      <c r="F75" s="2">
        <v>0</v>
      </c>
    </row>
    <row r="76" spans="1:6">
      <c r="F76" s="2" t="s">
        <v>20</v>
      </c>
    </row>
    <row r="77" spans="1:6">
      <c r="C77" s="3" t="s">
        <v>34</v>
      </c>
      <c r="F77" s="2">
        <v>2733.22</v>
      </c>
    </row>
    <row r="78" spans="1:6">
      <c r="F78" s="2" t="s">
        <v>20</v>
      </c>
    </row>
    <row r="80" spans="1:6" ht="31.2">
      <c r="A80" s="2" t="s">
        <v>566</v>
      </c>
      <c r="B80" s="2" t="s">
        <v>26</v>
      </c>
      <c r="C80" s="3" t="s">
        <v>567</v>
      </c>
    </row>
    <row r="81" spans="1:6">
      <c r="C81" s="3" t="s">
        <v>568</v>
      </c>
    </row>
    <row r="82" spans="1:6">
      <c r="C82" s="3" t="s">
        <v>20</v>
      </c>
    </row>
    <row r="83" spans="1:6">
      <c r="A83" s="2">
        <v>9</v>
      </c>
      <c r="B83" s="2" t="s">
        <v>30</v>
      </c>
      <c r="C83" s="3" t="s">
        <v>569</v>
      </c>
      <c r="D83" s="2">
        <v>1625.42</v>
      </c>
      <c r="E83" s="2" t="s">
        <v>30</v>
      </c>
      <c r="F83" s="2">
        <v>14628.78</v>
      </c>
    </row>
    <row r="84" spans="1:6">
      <c r="A84" s="2">
        <v>4.5</v>
      </c>
      <c r="B84" s="2" t="s">
        <v>30</v>
      </c>
      <c r="C84" s="3" t="s">
        <v>35</v>
      </c>
      <c r="D84" s="2">
        <v>5994.82</v>
      </c>
      <c r="E84" s="2" t="s">
        <v>30</v>
      </c>
      <c r="F84" s="2">
        <v>26976.69</v>
      </c>
    </row>
    <row r="85" spans="1:6">
      <c r="A85" s="2">
        <v>1.8</v>
      </c>
      <c r="B85" s="2" t="s">
        <v>243</v>
      </c>
      <c r="C85" s="3" t="s">
        <v>244</v>
      </c>
      <c r="D85" s="2">
        <v>978.6</v>
      </c>
      <c r="E85" s="2" t="s">
        <v>243</v>
      </c>
      <c r="F85" s="2">
        <v>1761.48</v>
      </c>
    </row>
    <row r="86" spans="1:6">
      <c r="A86" s="2">
        <v>17.7</v>
      </c>
      <c r="B86" s="2" t="s">
        <v>243</v>
      </c>
      <c r="C86" s="3" t="s">
        <v>245</v>
      </c>
      <c r="D86" s="2">
        <v>683.55</v>
      </c>
      <c r="E86" s="2" t="s">
        <v>243</v>
      </c>
      <c r="F86" s="2">
        <v>12098.84</v>
      </c>
    </row>
    <row r="87" spans="1:6">
      <c r="A87" s="2">
        <v>14.1</v>
      </c>
      <c r="B87" s="2" t="s">
        <v>243</v>
      </c>
      <c r="C87" s="3" t="s">
        <v>246</v>
      </c>
      <c r="D87" s="2">
        <v>560.70000000000005</v>
      </c>
      <c r="E87" s="2" t="s">
        <v>243</v>
      </c>
      <c r="F87" s="2">
        <v>7905.87</v>
      </c>
    </row>
    <row r="88" spans="1:6">
      <c r="B88" s="2" t="s">
        <v>32</v>
      </c>
      <c r="C88" s="3" t="s">
        <v>33</v>
      </c>
      <c r="E88" s="2" t="s">
        <v>32</v>
      </c>
      <c r="F88" s="2">
        <v>0</v>
      </c>
    </row>
    <row r="89" spans="1:6">
      <c r="F89" s="2" t="s">
        <v>20</v>
      </c>
    </row>
    <row r="90" spans="1:6">
      <c r="F90" s="2">
        <v>63371.66</v>
      </c>
    </row>
    <row r="91" spans="1:6">
      <c r="C91" s="3" t="s">
        <v>42</v>
      </c>
      <c r="F91" s="2" t="s">
        <v>20</v>
      </c>
    </row>
    <row r="92" spans="1:6">
      <c r="F92" s="2">
        <v>6337.17</v>
      </c>
    </row>
    <row r="93" spans="1:6">
      <c r="C93" s="3" t="s">
        <v>247</v>
      </c>
      <c r="F93" s="2" t="s">
        <v>248</v>
      </c>
    </row>
    <row r="96" spans="1:6">
      <c r="A96" s="2">
        <v>32.1</v>
      </c>
      <c r="B96" s="2" t="s">
        <v>26</v>
      </c>
      <c r="C96" s="3" t="s">
        <v>257</v>
      </c>
    </row>
    <row r="97" spans="1:6">
      <c r="C97" s="3" t="s">
        <v>258</v>
      </c>
    </row>
    <row r="98" spans="1:6">
      <c r="C98" s="3" t="s">
        <v>259</v>
      </c>
    </row>
    <row r="99" spans="1:6" ht="31.2">
      <c r="C99" s="3" t="s">
        <v>260</v>
      </c>
    </row>
    <row r="100" spans="1:6">
      <c r="C100" s="3" t="s">
        <v>261</v>
      </c>
    </row>
    <row r="101" spans="1:6">
      <c r="C101" s="3" t="s">
        <v>20</v>
      </c>
    </row>
    <row r="102" spans="1:6">
      <c r="A102" s="2">
        <v>190</v>
      </c>
      <c r="B102" s="2" t="s">
        <v>262</v>
      </c>
      <c r="C102" s="3" t="s">
        <v>263</v>
      </c>
      <c r="D102" s="2">
        <v>16188.3</v>
      </c>
      <c r="E102" s="2" t="s">
        <v>264</v>
      </c>
      <c r="F102" s="2">
        <v>3075.78</v>
      </c>
    </row>
    <row r="103" spans="1:6">
      <c r="A103" s="2">
        <v>0.12</v>
      </c>
      <c r="B103" s="2" t="s">
        <v>30</v>
      </c>
      <c r="C103" s="3" t="s">
        <v>265</v>
      </c>
      <c r="D103" s="2">
        <v>4545.22</v>
      </c>
      <c r="E103" s="2" t="s">
        <v>30</v>
      </c>
      <c r="F103" s="2">
        <v>545.42999999999995</v>
      </c>
    </row>
    <row r="104" spans="1:6">
      <c r="A104" s="2">
        <v>10</v>
      </c>
      <c r="B104" s="2" t="s">
        <v>266</v>
      </c>
      <c r="C104" s="3" t="s">
        <v>267</v>
      </c>
      <c r="D104" s="2">
        <v>329.33</v>
      </c>
      <c r="E104" s="2" t="s">
        <v>266</v>
      </c>
      <c r="F104" s="2">
        <v>3293.3</v>
      </c>
    </row>
    <row r="105" spans="1:6">
      <c r="A105" s="2">
        <v>1.54</v>
      </c>
      <c r="B105" s="2" t="s">
        <v>217</v>
      </c>
      <c r="C105" s="3" t="s">
        <v>268</v>
      </c>
      <c r="D105" s="2">
        <v>42.7</v>
      </c>
      <c r="E105" s="2" t="s">
        <v>217</v>
      </c>
      <c r="F105" s="2">
        <v>65.760000000000005</v>
      </c>
    </row>
    <row r="106" spans="1:6">
      <c r="A106" s="2">
        <v>1.1000000000000001</v>
      </c>
      <c r="B106" s="2" t="s">
        <v>251</v>
      </c>
      <c r="C106" s="3" t="s">
        <v>252</v>
      </c>
      <c r="D106" s="2">
        <v>1048.95</v>
      </c>
      <c r="E106" s="2" t="s">
        <v>251</v>
      </c>
      <c r="F106" s="2">
        <v>1153.8499999999999</v>
      </c>
    </row>
    <row r="107" spans="1:6">
      <c r="A107" s="2">
        <v>2.1</v>
      </c>
      <c r="B107" s="2" t="s">
        <v>251</v>
      </c>
      <c r="C107" s="3" t="s">
        <v>244</v>
      </c>
      <c r="D107" s="2">
        <v>978.6</v>
      </c>
      <c r="E107" s="2" t="s">
        <v>251</v>
      </c>
      <c r="F107" s="2">
        <v>2055.06</v>
      </c>
    </row>
    <row r="108" spans="1:6">
      <c r="A108" s="2">
        <v>2.2000000000000002</v>
      </c>
      <c r="B108" s="2" t="s">
        <v>251</v>
      </c>
      <c r="C108" s="3" t="s">
        <v>245</v>
      </c>
      <c r="D108" s="2">
        <v>683.55</v>
      </c>
      <c r="E108" s="2" t="s">
        <v>251</v>
      </c>
      <c r="F108" s="2">
        <v>1503.81</v>
      </c>
    </row>
    <row r="109" spans="1:6">
      <c r="A109" s="2">
        <v>1.1000000000000001</v>
      </c>
      <c r="B109" s="2" t="s">
        <v>251</v>
      </c>
      <c r="C109" s="3" t="s">
        <v>246</v>
      </c>
      <c r="D109" s="2">
        <v>560.70000000000005</v>
      </c>
      <c r="E109" s="2" t="s">
        <v>251</v>
      </c>
      <c r="F109" s="2">
        <v>616.77</v>
      </c>
    </row>
    <row r="110" spans="1:6">
      <c r="B110" s="2" t="s">
        <v>32</v>
      </c>
      <c r="C110" s="3" t="s">
        <v>33</v>
      </c>
      <c r="E110" s="2" t="s">
        <v>32</v>
      </c>
      <c r="F110" s="2">
        <v>0</v>
      </c>
    </row>
    <row r="111" spans="1:6">
      <c r="F111" s="2" t="s">
        <v>20</v>
      </c>
    </row>
    <row r="112" spans="1:6">
      <c r="C112" s="3" t="s">
        <v>254</v>
      </c>
      <c r="F112" s="2">
        <v>12309.76</v>
      </c>
    </row>
    <row r="113" spans="1:6">
      <c r="F113" s="2" t="s">
        <v>20</v>
      </c>
    </row>
    <row r="114" spans="1:6">
      <c r="C114" s="3" t="s">
        <v>255</v>
      </c>
      <c r="F114" s="2">
        <v>1230.98</v>
      </c>
    </row>
    <row r="116" spans="1:6">
      <c r="A116" s="2" t="s">
        <v>269</v>
      </c>
      <c r="B116" s="2" t="s">
        <v>26</v>
      </c>
      <c r="C116" s="3" t="s">
        <v>270</v>
      </c>
    </row>
    <row r="117" spans="1:6">
      <c r="C117" s="3" t="s">
        <v>20</v>
      </c>
    </row>
    <row r="118" spans="1:6">
      <c r="A118" s="2">
        <v>0.14000000000000001</v>
      </c>
      <c r="B118" s="2" t="s">
        <v>30</v>
      </c>
      <c r="C118" s="3" t="s">
        <v>38</v>
      </c>
      <c r="D118" s="2">
        <v>3385.54</v>
      </c>
      <c r="E118" s="2" t="s">
        <v>30</v>
      </c>
      <c r="F118" s="2">
        <v>473.98</v>
      </c>
    </row>
    <row r="119" spans="1:6">
      <c r="A119" s="2">
        <v>1.1000000000000001</v>
      </c>
      <c r="B119" s="2" t="s">
        <v>243</v>
      </c>
      <c r="C119" s="3" t="s">
        <v>252</v>
      </c>
      <c r="D119" s="2">
        <v>1048.95</v>
      </c>
      <c r="E119" s="2" t="s">
        <v>243</v>
      </c>
      <c r="F119" s="2">
        <v>1153.8499999999999</v>
      </c>
    </row>
    <row r="120" spans="1:6">
      <c r="A120" s="2">
        <v>0.5</v>
      </c>
      <c r="B120" s="2" t="s">
        <v>243</v>
      </c>
      <c r="C120" s="3" t="s">
        <v>245</v>
      </c>
      <c r="D120" s="2">
        <v>683.55</v>
      </c>
      <c r="E120" s="2" t="s">
        <v>243</v>
      </c>
      <c r="F120" s="2">
        <v>341.78</v>
      </c>
    </row>
    <row r="121" spans="1:6">
      <c r="A121" s="2">
        <v>1.1000000000000001</v>
      </c>
      <c r="B121" s="2" t="s">
        <v>243</v>
      </c>
      <c r="C121" s="3" t="s">
        <v>246</v>
      </c>
      <c r="D121" s="2">
        <v>560.70000000000005</v>
      </c>
      <c r="E121" s="2" t="s">
        <v>243</v>
      </c>
      <c r="F121" s="2">
        <v>616.77</v>
      </c>
    </row>
    <row r="122" spans="1:6">
      <c r="B122" s="2" t="s">
        <v>32</v>
      </c>
      <c r="C122" s="3" t="s">
        <v>33</v>
      </c>
      <c r="D122" s="2" t="s">
        <v>17</v>
      </c>
      <c r="E122" s="2" t="s">
        <v>32</v>
      </c>
      <c r="F122" s="2">
        <v>5</v>
      </c>
    </row>
    <row r="123" spans="1:6">
      <c r="F123" s="2" t="s">
        <v>20</v>
      </c>
    </row>
    <row r="124" spans="1:6">
      <c r="C124" s="3" t="s">
        <v>254</v>
      </c>
      <c r="F124" s="2">
        <v>2591.38</v>
      </c>
    </row>
    <row r="125" spans="1:6">
      <c r="F125" s="2" t="s">
        <v>20</v>
      </c>
    </row>
    <row r="126" spans="1:6">
      <c r="C126" s="3" t="s">
        <v>255</v>
      </c>
      <c r="F126" s="2">
        <v>259.14</v>
      </c>
    </row>
    <row r="129" spans="1:6" ht="31.2">
      <c r="A129" s="2">
        <v>52</v>
      </c>
      <c r="B129" s="2" t="s">
        <v>26</v>
      </c>
      <c r="C129" s="3" t="s">
        <v>275</v>
      </c>
    </row>
    <row r="130" spans="1:6" ht="31.2">
      <c r="C130" s="3" t="s">
        <v>276</v>
      </c>
    </row>
    <row r="131" spans="1:6" ht="31.2">
      <c r="C131" s="3" t="s">
        <v>277</v>
      </c>
    </row>
    <row r="132" spans="1:6" ht="31.2">
      <c r="C132" s="3" t="s">
        <v>278</v>
      </c>
    </row>
    <row r="133" spans="1:6" ht="31.2">
      <c r="C133" s="3" t="s">
        <v>279</v>
      </c>
    </row>
    <row r="134" spans="1:6" ht="31.2">
      <c r="C134" s="3" t="s">
        <v>280</v>
      </c>
    </row>
    <row r="135" spans="1:6" ht="31.2">
      <c r="C135" s="3" t="s">
        <v>281</v>
      </c>
    </row>
    <row r="136" spans="1:6" ht="31.2">
      <c r="C136" s="3" t="s">
        <v>282</v>
      </c>
    </row>
    <row r="137" spans="1:6">
      <c r="C137" s="3" t="s">
        <v>248</v>
      </c>
      <c r="D137" s="2" t="s">
        <v>248</v>
      </c>
    </row>
    <row r="138" spans="1:6" ht="31.2">
      <c r="B138" s="2" t="s">
        <v>26</v>
      </c>
      <c r="C138" s="3" t="s">
        <v>283</v>
      </c>
    </row>
    <row r="139" spans="1:6" ht="31.2">
      <c r="C139" s="3" t="s">
        <v>284</v>
      </c>
    </row>
    <row r="140" spans="1:6">
      <c r="B140" s="2" t="s">
        <v>285</v>
      </c>
      <c r="C140" s="3" t="s">
        <v>286</v>
      </c>
    </row>
    <row r="141" spans="1:6">
      <c r="C141" s="3" t="s">
        <v>20</v>
      </c>
    </row>
    <row r="142" spans="1:6">
      <c r="A142" s="2">
        <v>1</v>
      </c>
      <c r="B142" s="2" t="s">
        <v>44</v>
      </c>
      <c r="C142" s="3" t="s">
        <v>287</v>
      </c>
      <c r="D142" s="2">
        <v>26</v>
      </c>
      <c r="E142" s="2" t="s">
        <v>44</v>
      </c>
      <c r="F142" s="2">
        <v>26</v>
      </c>
    </row>
    <row r="143" spans="1:6">
      <c r="A143" s="2">
        <v>1</v>
      </c>
      <c r="B143" s="2" t="s">
        <v>32</v>
      </c>
      <c r="C143" s="3" t="s">
        <v>288</v>
      </c>
      <c r="D143" s="2">
        <v>18.2</v>
      </c>
      <c r="E143" s="2" t="s">
        <v>32</v>
      </c>
      <c r="F143" s="2">
        <v>18.2</v>
      </c>
    </row>
    <row r="144" spans="1:6">
      <c r="A144" s="2">
        <v>1</v>
      </c>
      <c r="B144" s="2" t="s">
        <v>44</v>
      </c>
      <c r="C144" s="3" t="s">
        <v>289</v>
      </c>
      <c r="D144" s="2">
        <v>194.14</v>
      </c>
      <c r="E144" s="2" t="s">
        <v>44</v>
      </c>
      <c r="F144" s="2">
        <v>194.14</v>
      </c>
    </row>
    <row r="145" spans="1:6">
      <c r="D145" s="2" t="s">
        <v>17</v>
      </c>
      <c r="F145" s="2" t="s">
        <v>20</v>
      </c>
    </row>
    <row r="146" spans="1:6">
      <c r="C146" s="3" t="s">
        <v>290</v>
      </c>
      <c r="F146" s="2">
        <v>238.34</v>
      </c>
    </row>
    <row r="147" spans="1:6">
      <c r="C147" s="3" t="s">
        <v>17</v>
      </c>
      <c r="D147" s="2" t="s">
        <v>17</v>
      </c>
      <c r="F147" s="2" t="s">
        <v>248</v>
      </c>
    </row>
    <row r="148" spans="1:6">
      <c r="B148" s="2" t="s">
        <v>272</v>
      </c>
      <c r="C148" s="3" t="s">
        <v>291</v>
      </c>
    </row>
    <row r="149" spans="1:6">
      <c r="C149" s="3" t="s">
        <v>20</v>
      </c>
    </row>
    <row r="150" spans="1:6">
      <c r="A150" s="2">
        <v>1</v>
      </c>
      <c r="B150" s="2" t="s">
        <v>44</v>
      </c>
      <c r="C150" s="3" t="s">
        <v>292</v>
      </c>
      <c r="D150" s="2">
        <v>35</v>
      </c>
      <c r="E150" s="2" t="s">
        <v>44</v>
      </c>
      <c r="F150" s="2">
        <v>35</v>
      </c>
    </row>
    <row r="151" spans="1:6">
      <c r="A151" s="2">
        <v>1</v>
      </c>
      <c r="B151" s="2" t="s">
        <v>32</v>
      </c>
      <c r="C151" s="3" t="s">
        <v>293</v>
      </c>
      <c r="D151" s="2">
        <v>14</v>
      </c>
      <c r="E151" s="2" t="s">
        <v>32</v>
      </c>
      <c r="F151" s="2">
        <v>14</v>
      </c>
    </row>
    <row r="152" spans="1:6">
      <c r="A152" s="2">
        <v>1</v>
      </c>
      <c r="B152" s="2" t="s">
        <v>44</v>
      </c>
      <c r="C152" s="3" t="s">
        <v>289</v>
      </c>
      <c r="D152" s="2">
        <v>194.11</v>
      </c>
      <c r="E152" s="2" t="s">
        <v>44</v>
      </c>
      <c r="F152" s="2">
        <v>194.11</v>
      </c>
    </row>
    <row r="153" spans="1:6">
      <c r="D153" s="2" t="s">
        <v>17</v>
      </c>
      <c r="F153" s="2" t="s">
        <v>20</v>
      </c>
    </row>
    <row r="154" spans="1:6">
      <c r="C154" s="3" t="s">
        <v>290</v>
      </c>
      <c r="F154" s="2">
        <v>243.11</v>
      </c>
    </row>
    <row r="155" spans="1:6">
      <c r="D155" s="2" t="s">
        <v>17</v>
      </c>
      <c r="F155" s="2" t="s">
        <v>248</v>
      </c>
    </row>
    <row r="156" spans="1:6">
      <c r="B156" s="2" t="s">
        <v>250</v>
      </c>
      <c r="C156" s="3" t="s">
        <v>294</v>
      </c>
    </row>
    <row r="157" spans="1:6">
      <c r="C157" s="3" t="s">
        <v>20</v>
      </c>
    </row>
    <row r="158" spans="1:6">
      <c r="A158" s="2">
        <v>1</v>
      </c>
      <c r="B158" s="2" t="s">
        <v>44</v>
      </c>
      <c r="C158" s="3" t="s">
        <v>295</v>
      </c>
      <c r="D158" s="2">
        <v>52</v>
      </c>
      <c r="E158" s="2" t="s">
        <v>44</v>
      </c>
      <c r="F158" s="2">
        <v>52</v>
      </c>
    </row>
    <row r="159" spans="1:6">
      <c r="A159" s="2">
        <v>1</v>
      </c>
      <c r="B159" s="2" t="s">
        <v>32</v>
      </c>
      <c r="C159" s="3" t="s">
        <v>296</v>
      </c>
      <c r="D159" s="2">
        <v>10.4</v>
      </c>
      <c r="E159" s="2" t="s">
        <v>32</v>
      </c>
      <c r="F159" s="2">
        <v>10.4</v>
      </c>
    </row>
    <row r="160" spans="1:6">
      <c r="A160" s="2">
        <v>1</v>
      </c>
      <c r="B160" s="2" t="s">
        <v>44</v>
      </c>
      <c r="C160" s="3" t="s">
        <v>289</v>
      </c>
      <c r="D160" s="2">
        <v>198.17</v>
      </c>
      <c r="E160" s="2" t="s">
        <v>44</v>
      </c>
      <c r="F160" s="2">
        <v>198.17</v>
      </c>
    </row>
    <row r="161" spans="1:6">
      <c r="D161" s="2" t="s">
        <v>17</v>
      </c>
      <c r="F161" s="2" t="s">
        <v>20</v>
      </c>
    </row>
    <row r="162" spans="1:6">
      <c r="C162" s="3" t="s">
        <v>290</v>
      </c>
      <c r="F162" s="2">
        <v>260.57</v>
      </c>
    </row>
    <row r="165" spans="1:6" ht="31.2">
      <c r="A165" s="2">
        <v>29.5</v>
      </c>
      <c r="B165" s="2" t="s">
        <v>26</v>
      </c>
      <c r="C165" s="3" t="s">
        <v>300</v>
      </c>
    </row>
    <row r="166" spans="1:6" ht="31.2">
      <c r="C166" s="3" t="s">
        <v>301</v>
      </c>
    </row>
    <row r="167" spans="1:6">
      <c r="C167" s="3" t="s">
        <v>302</v>
      </c>
    </row>
    <row r="168" spans="1:6">
      <c r="C168" s="3" t="s">
        <v>20</v>
      </c>
      <c r="D168" s="2" t="s">
        <v>20</v>
      </c>
    </row>
    <row r="169" spans="1:6">
      <c r="A169" s="2">
        <v>10</v>
      </c>
      <c r="B169" s="2" t="s">
        <v>266</v>
      </c>
      <c r="C169" s="3" t="s">
        <v>303</v>
      </c>
      <c r="D169" s="2">
        <v>377.86</v>
      </c>
      <c r="E169" s="2" t="s">
        <v>266</v>
      </c>
      <c r="F169" s="2">
        <v>3778.6</v>
      </c>
    </row>
    <row r="170" spans="1:6">
      <c r="A170" s="2">
        <v>0.21</v>
      </c>
      <c r="B170" s="2" t="s">
        <v>30</v>
      </c>
      <c r="C170" s="3" t="s">
        <v>265</v>
      </c>
      <c r="D170" s="2">
        <v>4545.22</v>
      </c>
      <c r="E170" s="2" t="s">
        <v>30</v>
      </c>
      <c r="F170" s="2">
        <v>954.5</v>
      </c>
    </row>
    <row r="171" spans="1:6" ht="31.2">
      <c r="C171" s="3" t="s">
        <v>304</v>
      </c>
      <c r="D171" s="2" t="s">
        <v>17</v>
      </c>
      <c r="F171" s="2" t="s">
        <v>17</v>
      </c>
    </row>
    <row r="172" spans="1:6">
      <c r="A172" s="2">
        <v>1.1000000000000001</v>
      </c>
      <c r="B172" s="2" t="s">
        <v>251</v>
      </c>
      <c r="C172" s="3" t="s">
        <v>252</v>
      </c>
      <c r="D172" s="2">
        <v>1048.95</v>
      </c>
      <c r="E172" s="2" t="s">
        <v>251</v>
      </c>
      <c r="F172" s="2">
        <v>1153.8499999999999</v>
      </c>
    </row>
    <row r="173" spans="1:6">
      <c r="A173" s="2">
        <v>1.1000000000000001</v>
      </c>
      <c r="B173" s="2" t="s">
        <v>251</v>
      </c>
      <c r="C173" s="3" t="s">
        <v>244</v>
      </c>
      <c r="D173" s="2">
        <v>978.6</v>
      </c>
      <c r="E173" s="2" t="s">
        <v>251</v>
      </c>
      <c r="F173" s="2">
        <v>1076.46</v>
      </c>
    </row>
    <row r="174" spans="1:6">
      <c r="A174" s="2">
        <v>2.2000000000000002</v>
      </c>
      <c r="B174" s="2" t="s">
        <v>251</v>
      </c>
      <c r="C174" s="3" t="s">
        <v>245</v>
      </c>
      <c r="D174" s="2">
        <v>683.55</v>
      </c>
      <c r="E174" s="2" t="s">
        <v>251</v>
      </c>
      <c r="F174" s="2">
        <v>1503.81</v>
      </c>
    </row>
    <row r="175" spans="1:6">
      <c r="A175" s="2">
        <v>2.2000000000000002</v>
      </c>
      <c r="B175" s="2" t="s">
        <v>251</v>
      </c>
      <c r="C175" s="3" t="s">
        <v>246</v>
      </c>
      <c r="D175" s="2">
        <v>560.70000000000005</v>
      </c>
      <c r="E175" s="2" t="s">
        <v>251</v>
      </c>
      <c r="F175" s="2">
        <v>1233.54</v>
      </c>
    </row>
    <row r="176" spans="1:6">
      <c r="A176" s="2">
        <v>20</v>
      </c>
      <c r="B176" s="2" t="s">
        <v>217</v>
      </c>
      <c r="C176" s="3" t="s">
        <v>29</v>
      </c>
      <c r="D176" s="2">
        <v>6040</v>
      </c>
      <c r="E176" s="2" t="s">
        <v>28</v>
      </c>
      <c r="F176" s="2">
        <v>120.8</v>
      </c>
    </row>
    <row r="177" spans="1:6">
      <c r="A177" s="2">
        <v>2</v>
      </c>
      <c r="B177" s="2" t="s">
        <v>217</v>
      </c>
      <c r="C177" s="3" t="s">
        <v>305</v>
      </c>
      <c r="D177" s="2">
        <v>36.1</v>
      </c>
      <c r="E177" s="2" t="s">
        <v>217</v>
      </c>
      <c r="F177" s="2">
        <v>72.2</v>
      </c>
    </row>
    <row r="178" spans="1:6">
      <c r="A178" s="2">
        <v>1.6</v>
      </c>
      <c r="B178" s="2" t="s">
        <v>251</v>
      </c>
      <c r="C178" s="3" t="s">
        <v>244</v>
      </c>
      <c r="D178" s="2">
        <v>978.6</v>
      </c>
      <c r="E178" s="2" t="s">
        <v>251</v>
      </c>
      <c r="F178" s="2">
        <v>1565.76</v>
      </c>
    </row>
    <row r="179" spans="1:6">
      <c r="A179" s="2">
        <v>0.5</v>
      </c>
      <c r="B179" s="2" t="s">
        <v>251</v>
      </c>
      <c r="C179" s="3" t="s">
        <v>245</v>
      </c>
      <c r="D179" s="2">
        <v>683.55</v>
      </c>
      <c r="E179" s="2" t="s">
        <v>251</v>
      </c>
      <c r="F179" s="2">
        <v>341.78</v>
      </c>
    </row>
    <row r="180" spans="1:6">
      <c r="A180" s="2">
        <v>1.1000000000000001</v>
      </c>
      <c r="B180" s="2" t="s">
        <v>251</v>
      </c>
      <c r="C180" s="3" t="s">
        <v>246</v>
      </c>
      <c r="D180" s="2">
        <v>560.70000000000005</v>
      </c>
      <c r="E180" s="2" t="s">
        <v>251</v>
      </c>
      <c r="F180" s="2">
        <v>616.77</v>
      </c>
    </row>
    <row r="181" spans="1:6">
      <c r="B181" s="2" t="s">
        <v>32</v>
      </c>
      <c r="C181" s="3" t="s">
        <v>33</v>
      </c>
      <c r="E181" s="2" t="s">
        <v>32</v>
      </c>
      <c r="F181" s="2">
        <v>0</v>
      </c>
    </row>
    <row r="182" spans="1:6">
      <c r="F182" s="2" t="s">
        <v>20</v>
      </c>
    </row>
    <row r="183" spans="1:6">
      <c r="C183" s="3" t="s">
        <v>254</v>
      </c>
      <c r="F183" s="2">
        <v>12418.07</v>
      </c>
    </row>
    <row r="184" spans="1:6">
      <c r="F184" s="2" t="s">
        <v>20</v>
      </c>
    </row>
    <row r="185" spans="1:6">
      <c r="C185" s="3" t="s">
        <v>255</v>
      </c>
      <c r="F185" s="2">
        <v>1241.81</v>
      </c>
    </row>
    <row r="186" spans="1:6">
      <c r="F186" s="2" t="s">
        <v>248</v>
      </c>
    </row>
    <row r="187" spans="1:6">
      <c r="A187" s="2">
        <v>29.4</v>
      </c>
      <c r="B187" s="2" t="s">
        <v>26</v>
      </c>
      <c r="C187" s="3" t="s">
        <v>306</v>
      </c>
    </row>
    <row r="188" spans="1:6">
      <c r="C188" s="3" t="s">
        <v>307</v>
      </c>
    </row>
    <row r="189" spans="1:6">
      <c r="C189" s="3" t="s">
        <v>20</v>
      </c>
    </row>
    <row r="190" spans="1:6">
      <c r="A190" s="2">
        <v>1.86</v>
      </c>
      <c r="B190" s="2" t="s">
        <v>266</v>
      </c>
      <c r="C190" s="3" t="s">
        <v>308</v>
      </c>
      <c r="D190" s="2">
        <v>415</v>
      </c>
      <c r="E190" s="2" t="s">
        <v>266</v>
      </c>
      <c r="F190" s="2">
        <v>771.9</v>
      </c>
    </row>
    <row r="191" spans="1:6">
      <c r="A191" s="2">
        <v>0.4</v>
      </c>
      <c r="B191" s="2" t="s">
        <v>217</v>
      </c>
      <c r="C191" s="3" t="s">
        <v>309</v>
      </c>
      <c r="D191" s="2">
        <v>36.1</v>
      </c>
      <c r="E191" s="2" t="s">
        <v>217</v>
      </c>
      <c r="F191" s="2">
        <v>14.44</v>
      </c>
    </row>
    <row r="192" spans="1:6">
      <c r="A192" s="2">
        <v>0.02</v>
      </c>
      <c r="B192" s="2" t="s">
        <v>30</v>
      </c>
      <c r="C192" s="3" t="s">
        <v>310</v>
      </c>
      <c r="D192" s="2">
        <v>5994.82</v>
      </c>
      <c r="E192" s="2" t="s">
        <v>30</v>
      </c>
      <c r="F192" s="2">
        <v>119.9</v>
      </c>
    </row>
    <row r="193" spans="1:6">
      <c r="A193" s="2">
        <v>1</v>
      </c>
      <c r="B193" s="2" t="s">
        <v>251</v>
      </c>
      <c r="C193" s="3" t="s">
        <v>252</v>
      </c>
      <c r="D193" s="2">
        <v>1048.95</v>
      </c>
      <c r="E193" s="2" t="s">
        <v>251</v>
      </c>
      <c r="F193" s="2">
        <v>1048.95</v>
      </c>
    </row>
    <row r="194" spans="1:6">
      <c r="A194" s="2">
        <v>1</v>
      </c>
      <c r="B194" s="2" t="s">
        <v>251</v>
      </c>
      <c r="C194" s="3" t="s">
        <v>311</v>
      </c>
      <c r="D194" s="2">
        <v>683.55</v>
      </c>
      <c r="E194" s="2" t="s">
        <v>251</v>
      </c>
      <c r="F194" s="2">
        <v>683.55</v>
      </c>
    </row>
    <row r="195" spans="1:6">
      <c r="B195" s="2" t="s">
        <v>32</v>
      </c>
      <c r="C195" s="3" t="s">
        <v>33</v>
      </c>
      <c r="E195" s="2" t="s">
        <v>32</v>
      </c>
    </row>
    <row r="196" spans="1:6">
      <c r="F196" s="2" t="s">
        <v>20</v>
      </c>
    </row>
    <row r="197" spans="1:6">
      <c r="C197" s="3" t="s">
        <v>312</v>
      </c>
      <c r="F197" s="2">
        <v>2638.74</v>
      </c>
    </row>
    <row r="198" spans="1:6">
      <c r="F198" s="2" t="s">
        <v>20</v>
      </c>
    </row>
    <row r="199" spans="1:6">
      <c r="C199" s="3" t="s">
        <v>255</v>
      </c>
      <c r="F199" s="2">
        <v>1418.68</v>
      </c>
    </row>
    <row r="201" spans="1:6">
      <c r="A201" s="2" t="s">
        <v>313</v>
      </c>
      <c r="B201" s="2" t="s">
        <v>26</v>
      </c>
      <c r="C201" s="3" t="s">
        <v>314</v>
      </c>
    </row>
    <row r="202" spans="1:6">
      <c r="C202" s="3" t="s">
        <v>315</v>
      </c>
    </row>
    <row r="203" spans="1:6" ht="31.2">
      <c r="C203" s="3" t="s">
        <v>316</v>
      </c>
    </row>
    <row r="204" spans="1:6">
      <c r="C204" s="3" t="s">
        <v>317</v>
      </c>
    </row>
    <row r="205" spans="1:6">
      <c r="C205" s="3" t="s">
        <v>20</v>
      </c>
    </row>
    <row r="206" spans="1:6">
      <c r="A206" s="2">
        <v>1.8</v>
      </c>
      <c r="B206" s="2" t="s">
        <v>217</v>
      </c>
      <c r="C206" s="3" t="s">
        <v>318</v>
      </c>
      <c r="D206" s="2">
        <v>22.6</v>
      </c>
      <c r="E206" s="2" t="s">
        <v>217</v>
      </c>
      <c r="F206" s="2">
        <v>40.68</v>
      </c>
    </row>
    <row r="207" spans="1:6">
      <c r="A207" s="2">
        <v>0.25</v>
      </c>
      <c r="B207" s="2" t="s">
        <v>243</v>
      </c>
      <c r="C207" s="3" t="s">
        <v>319</v>
      </c>
      <c r="D207" s="2">
        <v>836.85</v>
      </c>
      <c r="E207" s="2" t="s">
        <v>243</v>
      </c>
      <c r="F207" s="2">
        <v>209.21</v>
      </c>
    </row>
    <row r="208" spans="1:6">
      <c r="A208" s="2">
        <v>0.25</v>
      </c>
      <c r="B208" s="2" t="s">
        <v>243</v>
      </c>
      <c r="C208" s="3" t="s">
        <v>253</v>
      </c>
      <c r="D208" s="2">
        <v>683.55</v>
      </c>
      <c r="E208" s="2" t="s">
        <v>243</v>
      </c>
      <c r="F208" s="2">
        <v>170.89</v>
      </c>
    </row>
    <row r="209" spans="1:6">
      <c r="A209" s="2">
        <v>0.4</v>
      </c>
      <c r="B209" s="2" t="s">
        <v>243</v>
      </c>
      <c r="C209" s="3" t="s">
        <v>246</v>
      </c>
      <c r="D209" s="2">
        <v>560.70000000000005</v>
      </c>
      <c r="E209" s="2" t="s">
        <v>243</v>
      </c>
      <c r="F209" s="2">
        <v>224.28</v>
      </c>
    </row>
    <row r="210" spans="1:6">
      <c r="D210" s="2" t="s">
        <v>17</v>
      </c>
      <c r="F210" s="2">
        <v>645.05999999999995</v>
      </c>
    </row>
    <row r="211" spans="1:6">
      <c r="F211" s="2">
        <v>64.510000000000005</v>
      </c>
    </row>
    <row r="212" spans="1:6" ht="46.8">
      <c r="A212" s="2" t="s">
        <v>320</v>
      </c>
      <c r="B212" s="2" t="s">
        <v>26</v>
      </c>
      <c r="C212" s="3" t="s">
        <v>321</v>
      </c>
    </row>
    <row r="213" spans="1:6">
      <c r="C213" s="3" t="s">
        <v>322</v>
      </c>
    </row>
    <row r="214" spans="1:6">
      <c r="C214" s="3" t="s">
        <v>323</v>
      </c>
    </row>
    <row r="215" spans="1:6">
      <c r="C215" s="3" t="s">
        <v>20</v>
      </c>
    </row>
    <row r="216" spans="1:6" ht="31.2">
      <c r="A216" s="2">
        <v>1.4</v>
      </c>
      <c r="B216" s="2" t="s">
        <v>324</v>
      </c>
      <c r="C216" s="3" t="s">
        <v>325</v>
      </c>
      <c r="D216" s="2">
        <v>295.60000000000002</v>
      </c>
      <c r="E216" s="2" t="s">
        <v>324</v>
      </c>
      <c r="F216" s="2">
        <v>413.84</v>
      </c>
    </row>
    <row r="217" spans="1:6">
      <c r="A217" s="2">
        <v>0.98</v>
      </c>
      <c r="B217" s="2" t="s">
        <v>324</v>
      </c>
      <c r="C217" s="3" t="s">
        <v>326</v>
      </c>
      <c r="D217" s="2">
        <v>147.5</v>
      </c>
      <c r="E217" s="2" t="s">
        <v>324</v>
      </c>
      <c r="F217" s="2">
        <v>144.55000000000001</v>
      </c>
    </row>
    <row r="218" spans="1:6">
      <c r="A218" s="2">
        <v>2.2000000000000002</v>
      </c>
      <c r="B218" s="2" t="s">
        <v>251</v>
      </c>
      <c r="C218" s="3" t="s">
        <v>327</v>
      </c>
      <c r="D218" s="2">
        <v>836.85</v>
      </c>
      <c r="E218" s="2" t="s">
        <v>251</v>
      </c>
      <c r="F218" s="2">
        <v>1841.07</v>
      </c>
    </row>
    <row r="219" spans="1:6">
      <c r="B219" s="2" t="s">
        <v>32</v>
      </c>
      <c r="C219" s="3" t="s">
        <v>328</v>
      </c>
      <c r="D219" s="2" t="s">
        <v>17</v>
      </c>
      <c r="E219" s="2" t="s">
        <v>32</v>
      </c>
      <c r="F219" s="2">
        <v>2.5499999999999998</v>
      </c>
    </row>
    <row r="221" spans="1:6">
      <c r="C221" s="3" t="s">
        <v>254</v>
      </c>
      <c r="F221" s="2">
        <v>2402.0100000000002</v>
      </c>
    </row>
    <row r="222" spans="1:6">
      <c r="F222" s="2" t="s">
        <v>20</v>
      </c>
    </row>
    <row r="223" spans="1:6">
      <c r="C223" s="3" t="s">
        <v>255</v>
      </c>
      <c r="F223" s="2">
        <v>240.2</v>
      </c>
    </row>
    <row r="225" spans="1:6" ht="46.8">
      <c r="B225" s="2" t="s">
        <v>26</v>
      </c>
      <c r="C225" s="3" t="s">
        <v>329</v>
      </c>
    </row>
    <row r="226" spans="1:6">
      <c r="C226" s="3" t="s">
        <v>322</v>
      </c>
    </row>
    <row r="227" spans="1:6">
      <c r="C227" s="3" t="s">
        <v>330</v>
      </c>
    </row>
    <row r="228" spans="1:6">
      <c r="C228" s="3" t="s">
        <v>20</v>
      </c>
    </row>
    <row r="229" spans="1:6">
      <c r="A229" s="2">
        <v>1.34</v>
      </c>
      <c r="B229" s="2" t="s">
        <v>217</v>
      </c>
      <c r="C229" s="3" t="s">
        <v>331</v>
      </c>
      <c r="D229" s="2">
        <v>73.8</v>
      </c>
      <c r="E229" s="2" t="s">
        <v>217</v>
      </c>
      <c r="F229" s="2">
        <v>98.89</v>
      </c>
    </row>
    <row r="230" spans="1:6">
      <c r="A230" s="2">
        <v>0.5</v>
      </c>
      <c r="B230" s="2" t="s">
        <v>251</v>
      </c>
      <c r="C230" s="3" t="s">
        <v>327</v>
      </c>
      <c r="D230" s="2">
        <v>836.85</v>
      </c>
      <c r="E230" s="2" t="s">
        <v>251</v>
      </c>
      <c r="F230" s="2">
        <v>418.43</v>
      </c>
    </row>
    <row r="231" spans="1:6">
      <c r="A231" s="2">
        <v>0.5</v>
      </c>
      <c r="B231" s="2" t="s">
        <v>251</v>
      </c>
      <c r="C231" s="3" t="s">
        <v>245</v>
      </c>
      <c r="D231" s="2">
        <v>683.55</v>
      </c>
      <c r="E231" s="2" t="s">
        <v>251</v>
      </c>
      <c r="F231" s="2">
        <v>341.78</v>
      </c>
    </row>
    <row r="232" spans="1:6">
      <c r="A232" s="2">
        <v>0.8</v>
      </c>
      <c r="B232" s="2" t="s">
        <v>251</v>
      </c>
      <c r="C232" s="3" t="s">
        <v>246</v>
      </c>
      <c r="D232" s="2">
        <v>560.70000000000005</v>
      </c>
      <c r="E232" s="2" t="s">
        <v>251</v>
      </c>
      <c r="F232" s="2">
        <v>448.56</v>
      </c>
    </row>
    <row r="233" spans="1:6">
      <c r="B233" s="2" t="s">
        <v>32</v>
      </c>
      <c r="C233" s="3" t="s">
        <v>328</v>
      </c>
      <c r="D233" s="2" t="s">
        <v>17</v>
      </c>
      <c r="E233" s="2" t="s">
        <v>32</v>
      </c>
      <c r="F233" s="2">
        <v>2.6</v>
      </c>
    </row>
    <row r="234" spans="1:6">
      <c r="F234" s="2" t="s">
        <v>20</v>
      </c>
    </row>
    <row r="235" spans="1:6">
      <c r="C235" s="3" t="s">
        <v>254</v>
      </c>
      <c r="F235" s="2">
        <v>1310.26</v>
      </c>
    </row>
    <row r="236" spans="1:6">
      <c r="F236" s="2" t="s">
        <v>20</v>
      </c>
    </row>
    <row r="237" spans="1:6">
      <c r="C237" s="3" t="s">
        <v>255</v>
      </c>
      <c r="F237" s="2">
        <v>131.03</v>
      </c>
    </row>
    <row r="239" spans="1:6">
      <c r="A239" s="2" t="s">
        <v>570</v>
      </c>
      <c r="B239" s="2" t="s">
        <v>26</v>
      </c>
      <c r="C239" s="3" t="s">
        <v>571</v>
      </c>
    </row>
    <row r="240" spans="1:6" ht="31.2">
      <c r="C240" s="3" t="s">
        <v>572</v>
      </c>
    </row>
    <row r="241" spans="1:6">
      <c r="C241" s="3" t="s">
        <v>573</v>
      </c>
    </row>
    <row r="242" spans="1:6">
      <c r="C242" s="3" t="s">
        <v>574</v>
      </c>
    </row>
    <row r="243" spans="1:6">
      <c r="C243" s="3" t="s">
        <v>20</v>
      </c>
    </row>
    <row r="244" spans="1:6">
      <c r="A244" s="2">
        <v>1</v>
      </c>
      <c r="B244" s="2" t="s">
        <v>243</v>
      </c>
      <c r="C244" s="3" t="s">
        <v>575</v>
      </c>
      <c r="D244" s="2">
        <v>1201</v>
      </c>
      <c r="E244" s="2" t="s">
        <v>243</v>
      </c>
      <c r="F244" s="2">
        <v>1201</v>
      </c>
    </row>
    <row r="245" spans="1:6">
      <c r="A245" s="2">
        <v>0.65</v>
      </c>
      <c r="B245" s="2" t="s">
        <v>30</v>
      </c>
      <c r="C245" s="3" t="s">
        <v>576</v>
      </c>
      <c r="D245" s="2">
        <v>235.3</v>
      </c>
      <c r="E245" s="2" t="s">
        <v>30</v>
      </c>
      <c r="F245" s="2">
        <v>152.94999999999999</v>
      </c>
    </row>
    <row r="246" spans="1:6">
      <c r="A246" s="2">
        <v>0.56999999999999995</v>
      </c>
      <c r="B246" s="2" t="s">
        <v>30</v>
      </c>
      <c r="C246" s="3" t="s">
        <v>577</v>
      </c>
      <c r="D246" s="2">
        <v>40.9</v>
      </c>
      <c r="E246" s="2" t="s">
        <v>30</v>
      </c>
      <c r="F246" s="2">
        <v>23.31</v>
      </c>
    </row>
    <row r="247" spans="1:6" ht="31.2">
      <c r="A247" s="2">
        <v>8.1000000000000003E-2</v>
      </c>
      <c r="B247" s="2" t="s">
        <v>30</v>
      </c>
      <c r="C247" s="3" t="s">
        <v>578</v>
      </c>
      <c r="D247" s="2">
        <v>4149.91</v>
      </c>
      <c r="E247" s="2" t="s">
        <v>30</v>
      </c>
      <c r="F247" s="2">
        <v>336.14</v>
      </c>
    </row>
    <row r="248" spans="1:6">
      <c r="A248" s="2">
        <v>1</v>
      </c>
      <c r="B248" s="2" t="s">
        <v>243</v>
      </c>
      <c r="C248" s="3" t="s">
        <v>338</v>
      </c>
      <c r="D248" s="2">
        <v>909.3</v>
      </c>
      <c r="E248" s="2" t="s">
        <v>243</v>
      </c>
      <c r="F248" s="2">
        <v>909.3</v>
      </c>
    </row>
    <row r="249" spans="1:6">
      <c r="A249" s="2">
        <v>0.5</v>
      </c>
      <c r="B249" s="2" t="s">
        <v>243</v>
      </c>
      <c r="C249" s="3" t="s">
        <v>244</v>
      </c>
      <c r="D249" s="2">
        <v>978.6</v>
      </c>
      <c r="E249" s="2" t="s">
        <v>243</v>
      </c>
      <c r="F249" s="2">
        <v>489.3</v>
      </c>
    </row>
    <row r="250" spans="1:6">
      <c r="A250" s="2">
        <v>0.5</v>
      </c>
      <c r="B250" s="2" t="s">
        <v>243</v>
      </c>
      <c r="C250" s="3" t="s">
        <v>245</v>
      </c>
      <c r="D250" s="2">
        <v>683.55</v>
      </c>
      <c r="E250" s="2" t="s">
        <v>243</v>
      </c>
      <c r="F250" s="2">
        <v>341.78</v>
      </c>
    </row>
    <row r="251" spans="1:6">
      <c r="C251" s="3" t="s">
        <v>340</v>
      </c>
      <c r="D251" s="2" t="s">
        <v>17</v>
      </c>
      <c r="F251" s="2">
        <v>-164</v>
      </c>
    </row>
    <row r="252" spans="1:6">
      <c r="C252" s="3" t="s">
        <v>341</v>
      </c>
      <c r="F252" s="2">
        <v>134.1</v>
      </c>
    </row>
    <row r="253" spans="1:6">
      <c r="B253" s="2" t="s">
        <v>14</v>
      </c>
      <c r="C253" s="3" t="s">
        <v>271</v>
      </c>
      <c r="F253" s="2">
        <v>0.39</v>
      </c>
    </row>
    <row r="254" spans="1:6">
      <c r="C254" s="3" t="s">
        <v>299</v>
      </c>
      <c r="F254" s="2">
        <v>3424.27</v>
      </c>
    </row>
    <row r="257" spans="1:6" ht="31.2">
      <c r="A257" s="2">
        <v>57</v>
      </c>
      <c r="B257" s="2" t="s">
        <v>26</v>
      </c>
      <c r="C257" s="3" t="s">
        <v>332</v>
      </c>
    </row>
    <row r="258" spans="1:6" ht="31.2">
      <c r="C258" s="3" t="s">
        <v>333</v>
      </c>
    </row>
    <row r="259" spans="1:6" ht="31.2">
      <c r="C259" s="3" t="s">
        <v>334</v>
      </c>
    </row>
    <row r="260" spans="1:6">
      <c r="C260" s="3" t="s">
        <v>20</v>
      </c>
    </row>
    <row r="261" spans="1:6" ht="109.2">
      <c r="A261" s="2">
        <v>1</v>
      </c>
      <c r="B261" s="2" t="s">
        <v>335</v>
      </c>
      <c r="C261" s="3" t="s">
        <v>336</v>
      </c>
      <c r="D261" s="2">
        <v>3090</v>
      </c>
      <c r="E261" s="2" t="s">
        <v>335</v>
      </c>
      <c r="F261" s="2">
        <v>3090</v>
      </c>
    </row>
    <row r="262" spans="1:6">
      <c r="C262" s="3" t="s">
        <v>337</v>
      </c>
    </row>
    <row r="263" spans="1:6">
      <c r="A263" s="2">
        <v>1</v>
      </c>
      <c r="B263" s="2" t="s">
        <v>243</v>
      </c>
      <c r="C263" s="3" t="s">
        <v>252</v>
      </c>
      <c r="D263" s="2">
        <v>1048.95</v>
      </c>
      <c r="E263" s="2" t="s">
        <v>243</v>
      </c>
      <c r="F263" s="2">
        <v>1048.95</v>
      </c>
    </row>
    <row r="264" spans="1:6">
      <c r="A264" s="2">
        <v>2</v>
      </c>
      <c r="B264" s="2" t="s">
        <v>243</v>
      </c>
      <c r="C264" s="3" t="s">
        <v>338</v>
      </c>
      <c r="D264" s="2">
        <v>909.3</v>
      </c>
      <c r="E264" s="2" t="s">
        <v>243</v>
      </c>
      <c r="F264" s="2">
        <v>1818.6</v>
      </c>
    </row>
    <row r="265" spans="1:6">
      <c r="A265" s="2">
        <v>1</v>
      </c>
      <c r="B265" s="2" t="s">
        <v>243</v>
      </c>
      <c r="C265" s="3" t="s">
        <v>246</v>
      </c>
      <c r="D265" s="2">
        <v>560.70000000000005</v>
      </c>
      <c r="E265" s="2" t="s">
        <v>243</v>
      </c>
      <c r="F265" s="2">
        <v>560.70000000000005</v>
      </c>
    </row>
    <row r="266" spans="1:6" ht="31.2">
      <c r="C266" s="3" t="s">
        <v>339</v>
      </c>
    </row>
    <row r="267" spans="1:6">
      <c r="A267" s="2">
        <v>0.5</v>
      </c>
      <c r="B267" s="2" t="s">
        <v>243</v>
      </c>
      <c r="C267" s="3" t="s">
        <v>338</v>
      </c>
      <c r="D267" s="2">
        <v>909.3</v>
      </c>
      <c r="E267" s="2" t="s">
        <v>243</v>
      </c>
      <c r="F267" s="2">
        <v>454.65</v>
      </c>
    </row>
    <row r="268" spans="1:6">
      <c r="A268" s="2">
        <v>0.5</v>
      </c>
      <c r="B268" s="2" t="s">
        <v>243</v>
      </c>
      <c r="C268" s="3" t="s">
        <v>245</v>
      </c>
      <c r="D268" s="2">
        <v>683.55</v>
      </c>
      <c r="E268" s="2" t="s">
        <v>243</v>
      </c>
      <c r="F268" s="2">
        <v>341.78</v>
      </c>
    </row>
    <row r="269" spans="1:6">
      <c r="C269" s="3" t="s">
        <v>340</v>
      </c>
      <c r="D269" s="2">
        <v>0</v>
      </c>
      <c r="F269" s="2">
        <v>-164</v>
      </c>
    </row>
    <row r="270" spans="1:6">
      <c r="C270" s="3" t="s">
        <v>341</v>
      </c>
      <c r="F270" s="2">
        <v>134.1</v>
      </c>
    </row>
    <row r="271" spans="1:6">
      <c r="B271" s="2" t="s">
        <v>32</v>
      </c>
      <c r="C271" s="3" t="s">
        <v>33</v>
      </c>
      <c r="E271" s="2" t="s">
        <v>32</v>
      </c>
      <c r="F271" s="2">
        <v>0.7</v>
      </c>
    </row>
    <row r="272" spans="1:6">
      <c r="C272" s="3" t="s">
        <v>299</v>
      </c>
      <c r="F272" s="2">
        <v>7285.48</v>
      </c>
    </row>
    <row r="274" spans="1:6">
      <c r="C274" s="3" t="s">
        <v>342</v>
      </c>
    </row>
    <row r="275" spans="1:6">
      <c r="C275" s="3" t="s">
        <v>343</v>
      </c>
    </row>
    <row r="276" spans="1:6">
      <c r="C276" s="3" t="s">
        <v>344</v>
      </c>
    </row>
    <row r="277" spans="1:6">
      <c r="A277" s="2">
        <v>0.1</v>
      </c>
      <c r="B277" s="2" t="s">
        <v>0</v>
      </c>
      <c r="C277" s="3" t="s">
        <v>345</v>
      </c>
      <c r="D277" s="2">
        <v>925.05</v>
      </c>
      <c r="E277" s="2" t="s">
        <v>45</v>
      </c>
      <c r="F277" s="2">
        <v>92.51</v>
      </c>
    </row>
    <row r="278" spans="1:6">
      <c r="A278" s="2">
        <v>0.1</v>
      </c>
      <c r="B278" s="2" t="s">
        <v>346</v>
      </c>
      <c r="C278" s="3" t="s">
        <v>347</v>
      </c>
      <c r="D278" s="2">
        <v>683.55</v>
      </c>
      <c r="E278" s="2" t="s">
        <v>45</v>
      </c>
      <c r="F278" s="2">
        <v>68.36</v>
      </c>
    </row>
    <row r="279" spans="1:6">
      <c r="A279" s="2">
        <v>10</v>
      </c>
      <c r="B279" s="2" t="s">
        <v>348</v>
      </c>
      <c r="C279" s="3" t="s">
        <v>349</v>
      </c>
      <c r="D279" s="2">
        <v>18.45</v>
      </c>
      <c r="E279" s="2" t="s">
        <v>350</v>
      </c>
      <c r="F279" s="2">
        <v>1.85</v>
      </c>
    </row>
    <row r="280" spans="1:6">
      <c r="A280" s="2">
        <v>0.25</v>
      </c>
      <c r="B280" s="2" t="s">
        <v>0</v>
      </c>
      <c r="C280" s="3" t="s">
        <v>351</v>
      </c>
      <c r="D280" s="2">
        <v>3.6</v>
      </c>
      <c r="E280" s="2" t="s">
        <v>45</v>
      </c>
      <c r="F280" s="2">
        <v>1</v>
      </c>
    </row>
    <row r="281" spans="1:6">
      <c r="D281" s="2" t="s">
        <v>352</v>
      </c>
      <c r="F281" s="2">
        <v>163.72</v>
      </c>
    </row>
    <row r="283" spans="1:6">
      <c r="C283" s="3" t="s">
        <v>353</v>
      </c>
      <c r="D283" s="2" t="s">
        <v>354</v>
      </c>
      <c r="E283" s="2" t="s">
        <v>354</v>
      </c>
      <c r="F283" s="2" t="s">
        <v>355</v>
      </c>
    </row>
    <row r="284" spans="1:6">
      <c r="D284" s="2">
        <v>331</v>
      </c>
      <c r="E284" s="2">
        <v>331</v>
      </c>
      <c r="F284" s="2">
        <v>283</v>
      </c>
    </row>
    <row r="285" spans="1:6">
      <c r="C285" s="3" t="s">
        <v>356</v>
      </c>
      <c r="D285" s="2">
        <v>163.72</v>
      </c>
      <c r="E285" s="2">
        <v>163.72</v>
      </c>
      <c r="F285" s="2">
        <v>163.72</v>
      </c>
    </row>
    <row r="286" spans="1:6">
      <c r="C286" s="3" t="s">
        <v>357</v>
      </c>
      <c r="D286" s="2">
        <v>494.72</v>
      </c>
      <c r="E286" s="2">
        <v>494.72</v>
      </c>
      <c r="F286" s="2">
        <v>446.72</v>
      </c>
    </row>
    <row r="287" spans="1:6">
      <c r="D287" s="2">
        <v>495</v>
      </c>
      <c r="E287" s="2">
        <v>495</v>
      </c>
      <c r="F287" s="2">
        <v>447</v>
      </c>
    </row>
    <row r="289" spans="1:6">
      <c r="A289" s="2" t="s">
        <v>359</v>
      </c>
      <c r="B289" s="2" t="s">
        <v>26</v>
      </c>
      <c r="C289" s="3" t="s">
        <v>360</v>
      </c>
    </row>
    <row r="290" spans="1:6" ht="31.2">
      <c r="C290" s="3" t="s">
        <v>361</v>
      </c>
    </row>
    <row r="291" spans="1:6">
      <c r="C291" s="3" t="s">
        <v>20</v>
      </c>
    </row>
    <row r="292" spans="1:6" ht="31.2">
      <c r="B292" s="2" t="s">
        <v>362</v>
      </c>
      <c r="C292" s="3" t="s">
        <v>363</v>
      </c>
    </row>
    <row r="293" spans="1:6" ht="31.2">
      <c r="C293" s="3" t="s">
        <v>364</v>
      </c>
    </row>
    <row r="294" spans="1:6" ht="31.2">
      <c r="C294" s="3" t="s">
        <v>365</v>
      </c>
    </row>
    <row r="295" spans="1:6">
      <c r="C295" s="3" t="s">
        <v>366</v>
      </c>
    </row>
    <row r="296" spans="1:6">
      <c r="C296" s="3" t="s">
        <v>367</v>
      </c>
    </row>
    <row r="297" spans="1:6">
      <c r="C297" s="3" t="s">
        <v>368</v>
      </c>
    </row>
    <row r="298" spans="1:6">
      <c r="C298" s="3" t="s">
        <v>369</v>
      </c>
    </row>
    <row r="299" spans="1:6">
      <c r="C299" s="3" t="s">
        <v>20</v>
      </c>
    </row>
    <row r="300" spans="1:6">
      <c r="A300" s="2">
        <v>3</v>
      </c>
      <c r="B300" s="2" t="s">
        <v>297</v>
      </c>
      <c r="C300" s="3" t="s">
        <v>370</v>
      </c>
      <c r="D300" s="2">
        <v>193.05</v>
      </c>
      <c r="E300" s="2" t="s">
        <v>297</v>
      </c>
      <c r="F300" s="2">
        <v>579.15</v>
      </c>
    </row>
    <row r="301" spans="1:6">
      <c r="A301" s="2">
        <v>1</v>
      </c>
      <c r="B301" s="2" t="s">
        <v>251</v>
      </c>
      <c r="C301" s="3" t="s">
        <v>371</v>
      </c>
      <c r="D301" s="2">
        <v>76</v>
      </c>
      <c r="E301" s="2" t="s">
        <v>372</v>
      </c>
      <c r="F301" s="2">
        <v>76</v>
      </c>
    </row>
    <row r="302" spans="1:6">
      <c r="A302" s="2">
        <v>1</v>
      </c>
      <c r="B302" s="2" t="s">
        <v>251</v>
      </c>
      <c r="C302" s="3" t="s">
        <v>373</v>
      </c>
      <c r="D302" s="2">
        <v>82.3</v>
      </c>
      <c r="E302" s="2" t="s">
        <v>372</v>
      </c>
      <c r="F302" s="2">
        <v>82.3</v>
      </c>
    </row>
    <row r="303" spans="1:6">
      <c r="A303" s="2">
        <v>1</v>
      </c>
      <c r="B303" s="2" t="s">
        <v>251</v>
      </c>
      <c r="C303" s="3" t="s">
        <v>374</v>
      </c>
      <c r="D303" s="2">
        <v>187.8</v>
      </c>
      <c r="E303" s="2" t="s">
        <v>372</v>
      </c>
      <c r="F303" s="2">
        <v>187.8</v>
      </c>
    </row>
    <row r="304" spans="1:6">
      <c r="A304" s="2">
        <v>0.5</v>
      </c>
      <c r="B304" s="2" t="s">
        <v>243</v>
      </c>
      <c r="C304" s="3" t="s">
        <v>338</v>
      </c>
      <c r="D304" s="2">
        <v>909.3</v>
      </c>
      <c r="E304" s="2" t="s">
        <v>372</v>
      </c>
      <c r="F304" s="2">
        <v>454.65</v>
      </c>
    </row>
    <row r="305" spans="1:6">
      <c r="A305" s="2">
        <v>0.5</v>
      </c>
      <c r="B305" s="2" t="s">
        <v>243</v>
      </c>
      <c r="C305" s="3" t="s">
        <v>244</v>
      </c>
      <c r="D305" s="2">
        <v>978.6</v>
      </c>
      <c r="E305" s="2" t="s">
        <v>372</v>
      </c>
      <c r="F305" s="2">
        <v>489.3</v>
      </c>
    </row>
    <row r="306" spans="1:6">
      <c r="A306" s="2">
        <v>0.5</v>
      </c>
      <c r="B306" s="2" t="s">
        <v>243</v>
      </c>
      <c r="C306" s="3" t="s">
        <v>245</v>
      </c>
      <c r="D306" s="2">
        <v>683.55</v>
      </c>
      <c r="E306" s="2" t="s">
        <v>372</v>
      </c>
      <c r="F306" s="2">
        <v>341.78</v>
      </c>
    </row>
    <row r="307" spans="1:6">
      <c r="B307" s="2" t="s">
        <v>32</v>
      </c>
      <c r="C307" s="3" t="s">
        <v>375</v>
      </c>
      <c r="D307" s="2">
        <v>2.79</v>
      </c>
      <c r="E307" s="2" t="s">
        <v>32</v>
      </c>
      <c r="F307" s="2">
        <v>2.79</v>
      </c>
    </row>
    <row r="308" spans="1:6">
      <c r="C308" s="3" t="s">
        <v>376</v>
      </c>
    </row>
    <row r="309" spans="1:6">
      <c r="C309" s="3" t="s">
        <v>377</v>
      </c>
    </row>
    <row r="310" spans="1:6">
      <c r="C310" s="3" t="s">
        <v>378</v>
      </c>
      <c r="E310" s="2" t="s">
        <v>32</v>
      </c>
      <c r="F310" s="2">
        <v>0.12</v>
      </c>
    </row>
    <row r="311" spans="1:6">
      <c r="F311" s="2" t="s">
        <v>20</v>
      </c>
    </row>
    <row r="312" spans="1:6">
      <c r="C312" s="3" t="s">
        <v>379</v>
      </c>
      <c r="F312" s="2">
        <v>2213.89</v>
      </c>
    </row>
    <row r="313" spans="1:6">
      <c r="F313" s="2" t="s">
        <v>20</v>
      </c>
    </row>
    <row r="314" spans="1:6">
      <c r="C314" s="3" t="s">
        <v>298</v>
      </c>
      <c r="F314" s="2">
        <v>737.96</v>
      </c>
    </row>
    <row r="315" spans="1:6">
      <c r="F315" s="2" t="s">
        <v>20</v>
      </c>
    </row>
    <row r="316" spans="1:6">
      <c r="A316" s="2" t="s">
        <v>380</v>
      </c>
      <c r="B316" s="2" t="s">
        <v>381</v>
      </c>
      <c r="C316" s="3" t="s">
        <v>382</v>
      </c>
    </row>
    <row r="317" spans="1:6" ht="31.2">
      <c r="C317" s="3" t="s">
        <v>383</v>
      </c>
    </row>
    <row r="318" spans="1:6" ht="31.2">
      <c r="C318" s="3" t="s">
        <v>365</v>
      </c>
    </row>
    <row r="319" spans="1:6">
      <c r="C319" s="3" t="s">
        <v>384</v>
      </c>
    </row>
    <row r="320" spans="1:6">
      <c r="C320" s="3" t="s">
        <v>385</v>
      </c>
    </row>
    <row r="321" spans="1:6">
      <c r="C321" s="3" t="s">
        <v>368</v>
      </c>
    </row>
    <row r="322" spans="1:6">
      <c r="C322" s="3" t="s">
        <v>369</v>
      </c>
    </row>
    <row r="323" spans="1:6">
      <c r="C323" s="3" t="s">
        <v>20</v>
      </c>
    </row>
    <row r="324" spans="1:6">
      <c r="A324" s="2">
        <v>3</v>
      </c>
      <c r="B324" s="2" t="s">
        <v>297</v>
      </c>
      <c r="C324" s="3" t="s">
        <v>386</v>
      </c>
      <c r="D324" s="2">
        <v>115.85</v>
      </c>
      <c r="E324" s="2" t="s">
        <v>297</v>
      </c>
      <c r="F324" s="2">
        <v>347.55</v>
      </c>
    </row>
    <row r="325" spans="1:6">
      <c r="A325" s="2">
        <v>1</v>
      </c>
      <c r="B325" s="2" t="s">
        <v>251</v>
      </c>
      <c r="C325" s="3" t="s">
        <v>387</v>
      </c>
      <c r="D325" s="2">
        <v>45</v>
      </c>
      <c r="E325" s="2" t="s">
        <v>372</v>
      </c>
      <c r="F325" s="2">
        <v>45</v>
      </c>
    </row>
    <row r="326" spans="1:6">
      <c r="A326" s="2">
        <v>1</v>
      </c>
      <c r="B326" s="2" t="s">
        <v>251</v>
      </c>
      <c r="C326" s="3" t="s">
        <v>388</v>
      </c>
      <c r="D326" s="2">
        <v>55.5</v>
      </c>
      <c r="E326" s="2" t="s">
        <v>372</v>
      </c>
      <c r="F326" s="2">
        <v>55.5</v>
      </c>
    </row>
    <row r="327" spans="1:6">
      <c r="A327" s="2">
        <v>1</v>
      </c>
      <c r="B327" s="2" t="s">
        <v>251</v>
      </c>
      <c r="C327" s="3" t="s">
        <v>389</v>
      </c>
      <c r="D327" s="2">
        <v>125.2</v>
      </c>
      <c r="E327" s="2" t="s">
        <v>372</v>
      </c>
      <c r="F327" s="2">
        <v>125.2</v>
      </c>
    </row>
    <row r="328" spans="1:6">
      <c r="A328" s="2">
        <v>0.5</v>
      </c>
      <c r="B328" s="2" t="s">
        <v>243</v>
      </c>
      <c r="C328" s="3" t="s">
        <v>338</v>
      </c>
      <c r="D328" s="2">
        <v>909.3</v>
      </c>
      <c r="E328" s="2" t="s">
        <v>372</v>
      </c>
      <c r="F328" s="2">
        <v>454.65</v>
      </c>
    </row>
    <row r="329" spans="1:6">
      <c r="A329" s="2">
        <v>0.5</v>
      </c>
      <c r="B329" s="2" t="s">
        <v>243</v>
      </c>
      <c r="C329" s="3" t="s">
        <v>244</v>
      </c>
      <c r="D329" s="2">
        <v>978.6</v>
      </c>
      <c r="E329" s="2" t="s">
        <v>372</v>
      </c>
      <c r="F329" s="2">
        <v>489.3</v>
      </c>
    </row>
    <row r="330" spans="1:6">
      <c r="A330" s="2">
        <v>0.5</v>
      </c>
      <c r="B330" s="2" t="s">
        <v>243</v>
      </c>
      <c r="C330" s="3" t="s">
        <v>245</v>
      </c>
      <c r="D330" s="2">
        <v>683.55</v>
      </c>
      <c r="E330" s="2" t="s">
        <v>372</v>
      </c>
      <c r="F330" s="2">
        <v>341.78</v>
      </c>
    </row>
    <row r="331" spans="1:6">
      <c r="B331" s="2" t="s">
        <v>32</v>
      </c>
      <c r="C331" s="3" t="s">
        <v>375</v>
      </c>
      <c r="D331" s="2" t="s">
        <v>17</v>
      </c>
      <c r="E331" s="2" t="s">
        <v>32</v>
      </c>
      <c r="F331" s="2">
        <v>2.73</v>
      </c>
    </row>
    <row r="332" spans="1:6">
      <c r="C332" s="3" t="s">
        <v>376</v>
      </c>
    </row>
    <row r="333" spans="1:6">
      <c r="C333" s="3" t="s">
        <v>377</v>
      </c>
    </row>
    <row r="334" spans="1:6">
      <c r="C334" s="3" t="s">
        <v>378</v>
      </c>
      <c r="E334" s="2" t="s">
        <v>32</v>
      </c>
      <c r="F334" s="2">
        <v>0.27</v>
      </c>
    </row>
    <row r="335" spans="1:6">
      <c r="F335" s="2" t="s">
        <v>20</v>
      </c>
    </row>
    <row r="336" spans="1:6">
      <c r="C336" s="3" t="s">
        <v>379</v>
      </c>
      <c r="F336" s="2">
        <v>1861.98</v>
      </c>
    </row>
    <row r="337" spans="1:6">
      <c r="F337" s="2" t="s">
        <v>20</v>
      </c>
    </row>
    <row r="338" spans="1:6">
      <c r="C338" s="3" t="s">
        <v>298</v>
      </c>
      <c r="F338" s="2">
        <v>620.66</v>
      </c>
    </row>
    <row r="340" spans="1:6">
      <c r="C340" s="3" t="s">
        <v>390</v>
      </c>
    </row>
    <row r="341" spans="1:6">
      <c r="C341" s="3" t="s">
        <v>20</v>
      </c>
    </row>
    <row r="342" spans="1:6">
      <c r="B342" s="2" t="s">
        <v>26</v>
      </c>
      <c r="C342" s="3" t="s">
        <v>391</v>
      </c>
    </row>
    <row r="343" spans="1:6" ht="31.2">
      <c r="C343" s="3" t="s">
        <v>392</v>
      </c>
    </row>
    <row r="344" spans="1:6">
      <c r="C344" s="3" t="s">
        <v>393</v>
      </c>
    </row>
    <row r="345" spans="1:6">
      <c r="C345" s="3" t="s">
        <v>20</v>
      </c>
    </row>
    <row r="346" spans="1:6">
      <c r="B346" s="2" t="s">
        <v>394</v>
      </c>
      <c r="C346" s="3" t="s">
        <v>395</v>
      </c>
    </row>
    <row r="347" spans="1:6">
      <c r="C347" s="3" t="s">
        <v>20</v>
      </c>
    </row>
    <row r="348" spans="1:6">
      <c r="A348" s="2">
        <v>18.899999999999999</v>
      </c>
      <c r="B348" s="2" t="s">
        <v>30</v>
      </c>
      <c r="C348" s="3" t="s">
        <v>396</v>
      </c>
      <c r="D348" s="2">
        <v>235.3</v>
      </c>
      <c r="E348" s="2" t="s">
        <v>30</v>
      </c>
      <c r="F348" s="2">
        <v>4447.17</v>
      </c>
    </row>
    <row r="349" spans="1:6">
      <c r="A349" s="2">
        <v>18.63</v>
      </c>
      <c r="B349" s="2" t="s">
        <v>30</v>
      </c>
      <c r="C349" s="3" t="s">
        <v>397</v>
      </c>
      <c r="D349" s="2">
        <v>40.9</v>
      </c>
      <c r="E349" s="2" t="s">
        <v>30</v>
      </c>
      <c r="F349" s="2">
        <v>761.97</v>
      </c>
    </row>
    <row r="350" spans="1:6" ht="31.2">
      <c r="A350" s="2">
        <v>30</v>
      </c>
      <c r="B350" s="2" t="s">
        <v>297</v>
      </c>
      <c r="C350" s="3" t="s">
        <v>398</v>
      </c>
      <c r="D350" s="2">
        <v>288</v>
      </c>
      <c r="E350" s="2" t="s">
        <v>297</v>
      </c>
      <c r="F350" s="2">
        <v>8640</v>
      </c>
    </row>
    <row r="352" spans="1:6" ht="31.2">
      <c r="A352" s="2">
        <v>30</v>
      </c>
      <c r="B352" s="2" t="s">
        <v>297</v>
      </c>
      <c r="C352" s="3" t="s">
        <v>399</v>
      </c>
      <c r="D352" s="2">
        <v>19.100000000000001</v>
      </c>
      <c r="E352" s="2" t="s">
        <v>297</v>
      </c>
      <c r="F352" s="2">
        <v>573</v>
      </c>
    </row>
    <row r="353" spans="1:6">
      <c r="C353" s="3" t="s">
        <v>400</v>
      </c>
    </row>
    <row r="354" spans="1:6">
      <c r="C354" s="3" t="s">
        <v>401</v>
      </c>
    </row>
    <row r="355" spans="1:6">
      <c r="C355" s="3" t="s">
        <v>402</v>
      </c>
    </row>
    <row r="356" spans="1:6" ht="31.2">
      <c r="C356" s="3" t="s">
        <v>403</v>
      </c>
    </row>
    <row r="358" spans="1:6">
      <c r="A358" s="2">
        <v>5</v>
      </c>
      <c r="B358" s="2" t="s">
        <v>251</v>
      </c>
      <c r="C358" s="3" t="s">
        <v>404</v>
      </c>
      <c r="D358" s="2">
        <v>47.35</v>
      </c>
      <c r="E358" s="2" t="s">
        <v>251</v>
      </c>
      <c r="F358" s="2">
        <v>236.75</v>
      </c>
    </row>
    <row r="359" spans="1:6">
      <c r="A359" s="2">
        <v>1</v>
      </c>
      <c r="B359" s="2" t="s">
        <v>32</v>
      </c>
      <c r="C359" s="3" t="s">
        <v>405</v>
      </c>
      <c r="D359" s="2">
        <v>12.1</v>
      </c>
      <c r="E359" s="2" t="s">
        <v>32</v>
      </c>
      <c r="F359" s="2">
        <v>12.1</v>
      </c>
    </row>
    <row r="360" spans="1:6">
      <c r="B360" s="2" t="s">
        <v>32</v>
      </c>
      <c r="C360" s="3" t="s">
        <v>33</v>
      </c>
      <c r="E360" s="2" t="s">
        <v>32</v>
      </c>
      <c r="F360" s="2">
        <v>17.100000000000001</v>
      </c>
    </row>
    <row r="362" spans="1:6">
      <c r="F362" s="2" t="s">
        <v>20</v>
      </c>
    </row>
    <row r="363" spans="1:6">
      <c r="C363" s="3" t="s">
        <v>406</v>
      </c>
      <c r="F363" s="2">
        <v>14688.09</v>
      </c>
    </row>
    <row r="364" spans="1:6">
      <c r="F364" s="2" t="s">
        <v>20</v>
      </c>
    </row>
    <row r="365" spans="1:6">
      <c r="C365" s="3" t="s">
        <v>298</v>
      </c>
      <c r="F365" s="2">
        <v>489.6</v>
      </c>
    </row>
    <row r="366" spans="1:6">
      <c r="F366" s="2" t="s">
        <v>20</v>
      </c>
    </row>
    <row r="367" spans="1:6">
      <c r="B367" s="2" t="s">
        <v>2</v>
      </c>
      <c r="C367" s="3" t="s">
        <v>407</v>
      </c>
    </row>
    <row r="368" spans="1:6">
      <c r="C368" s="3" t="s">
        <v>20</v>
      </c>
    </row>
    <row r="369" spans="1:6">
      <c r="A369" s="2">
        <v>18.899999999999999</v>
      </c>
      <c r="B369" s="2" t="s">
        <v>30</v>
      </c>
      <c r="C369" s="3" t="s">
        <v>396</v>
      </c>
      <c r="D369" s="2">
        <v>235.3</v>
      </c>
      <c r="E369" s="2" t="s">
        <v>30</v>
      </c>
      <c r="F369" s="2">
        <v>4447.17</v>
      </c>
    </row>
    <row r="370" spans="1:6">
      <c r="A370" s="2">
        <v>18.3</v>
      </c>
      <c r="B370" s="2" t="s">
        <v>30</v>
      </c>
      <c r="C370" s="3" t="s">
        <v>397</v>
      </c>
      <c r="D370" s="2">
        <v>40.9</v>
      </c>
      <c r="E370" s="2" t="s">
        <v>30</v>
      </c>
      <c r="F370" s="2">
        <v>748.47</v>
      </c>
    </row>
    <row r="371" spans="1:6" ht="31.2">
      <c r="A371" s="2">
        <v>30</v>
      </c>
      <c r="B371" s="2" t="s">
        <v>297</v>
      </c>
      <c r="C371" s="3" t="s">
        <v>398</v>
      </c>
      <c r="D371" s="2">
        <v>604.5</v>
      </c>
      <c r="E371" s="2" t="s">
        <v>297</v>
      </c>
      <c r="F371" s="2">
        <v>18135</v>
      </c>
    </row>
    <row r="373" spans="1:6" ht="31.2">
      <c r="A373" s="2">
        <v>30</v>
      </c>
      <c r="C373" s="3" t="s">
        <v>399</v>
      </c>
      <c r="D373" s="2">
        <v>27</v>
      </c>
      <c r="E373" s="2" t="s">
        <v>297</v>
      </c>
      <c r="F373" s="2">
        <v>810</v>
      </c>
    </row>
    <row r="374" spans="1:6">
      <c r="C374" s="3" t="s">
        <v>400</v>
      </c>
    </row>
    <row r="375" spans="1:6">
      <c r="C375" s="3" t="s">
        <v>401</v>
      </c>
    </row>
    <row r="376" spans="1:6">
      <c r="C376" s="3" t="s">
        <v>402</v>
      </c>
    </row>
    <row r="377" spans="1:6" ht="31.2">
      <c r="C377" s="3" t="s">
        <v>403</v>
      </c>
    </row>
    <row r="379" spans="1:6">
      <c r="A379" s="2">
        <v>5</v>
      </c>
      <c r="B379" s="2" t="s">
        <v>32</v>
      </c>
      <c r="C379" s="3" t="s">
        <v>404</v>
      </c>
      <c r="D379" s="2">
        <v>47.35</v>
      </c>
      <c r="E379" s="2" t="s">
        <v>251</v>
      </c>
      <c r="F379" s="2">
        <v>236.75</v>
      </c>
    </row>
    <row r="380" spans="1:6">
      <c r="A380" s="2">
        <v>1</v>
      </c>
      <c r="C380" s="3" t="s">
        <v>405</v>
      </c>
      <c r="D380" s="2">
        <v>12.1</v>
      </c>
      <c r="E380" s="2" t="s">
        <v>32</v>
      </c>
      <c r="F380" s="2">
        <v>12.1</v>
      </c>
    </row>
    <row r="381" spans="1:6">
      <c r="C381" s="3" t="s">
        <v>33</v>
      </c>
      <c r="E381" s="2" t="s">
        <v>32</v>
      </c>
      <c r="F381" s="2">
        <v>24.3</v>
      </c>
    </row>
    <row r="383" spans="1:6">
      <c r="C383" s="3" t="s">
        <v>406</v>
      </c>
      <c r="F383" s="2">
        <v>24413.79</v>
      </c>
    </row>
    <row r="384" spans="1:6">
      <c r="F384" s="2" t="s">
        <v>20</v>
      </c>
    </row>
    <row r="385" spans="1:6">
      <c r="C385" s="3" t="s">
        <v>298</v>
      </c>
      <c r="F385" s="2">
        <v>813.79</v>
      </c>
    </row>
    <row r="387" spans="1:6">
      <c r="C387" s="3" t="s">
        <v>409</v>
      </c>
    </row>
    <row r="389" spans="1:6" ht="31.2">
      <c r="C389" s="3" t="s">
        <v>410</v>
      </c>
    </row>
    <row r="391" spans="1:6" ht="234">
      <c r="C391" s="3" t="s">
        <v>411</v>
      </c>
    </row>
    <row r="392" spans="1:6" ht="46.8">
      <c r="A392" s="2">
        <v>90</v>
      </c>
      <c r="B392" s="2" t="s">
        <v>44</v>
      </c>
      <c r="C392" s="3" t="s">
        <v>412</v>
      </c>
      <c r="D392" s="2">
        <v>16.55</v>
      </c>
      <c r="E392" s="2" t="s">
        <v>413</v>
      </c>
      <c r="F392" s="2">
        <v>1489.5</v>
      </c>
    </row>
    <row r="393" spans="1:6" ht="46.8">
      <c r="A393" s="2">
        <v>45</v>
      </c>
      <c r="B393" s="2" t="s">
        <v>44</v>
      </c>
      <c r="C393" s="3" t="s">
        <v>414</v>
      </c>
      <c r="D393" s="2">
        <v>20</v>
      </c>
      <c r="E393" s="2" t="s">
        <v>415</v>
      </c>
      <c r="F393" s="2">
        <v>900</v>
      </c>
    </row>
    <row r="394" spans="1:6" ht="31.2">
      <c r="A394" s="2">
        <v>20</v>
      </c>
      <c r="B394" s="2" t="s">
        <v>12</v>
      </c>
      <c r="C394" s="3" t="s">
        <v>416</v>
      </c>
      <c r="D394" s="2">
        <v>3.15</v>
      </c>
      <c r="E394" s="2" t="s">
        <v>12</v>
      </c>
      <c r="F394" s="2">
        <v>63</v>
      </c>
    </row>
    <row r="395" spans="1:6" ht="31.2">
      <c r="A395" s="2">
        <v>10</v>
      </c>
      <c r="B395" s="2" t="s">
        <v>12</v>
      </c>
      <c r="C395" s="3" t="s">
        <v>417</v>
      </c>
      <c r="D395" s="2">
        <v>1.34</v>
      </c>
      <c r="E395" s="2" t="s">
        <v>12</v>
      </c>
      <c r="F395" s="2">
        <v>13.4</v>
      </c>
    </row>
    <row r="396" spans="1:6" ht="31.2">
      <c r="A396" s="2">
        <v>1</v>
      </c>
      <c r="B396" s="2" t="s">
        <v>12</v>
      </c>
      <c r="C396" s="3" t="s">
        <v>418</v>
      </c>
      <c r="D396" s="2">
        <v>70.7</v>
      </c>
      <c r="E396" s="2" t="s">
        <v>12</v>
      </c>
      <c r="F396" s="2">
        <v>70.7</v>
      </c>
    </row>
    <row r="398" spans="1:6" ht="31.2">
      <c r="A398" s="2">
        <v>1.4999999999999999E-2</v>
      </c>
      <c r="B398" s="2" t="s">
        <v>13</v>
      </c>
      <c r="C398" s="3" t="s">
        <v>419</v>
      </c>
      <c r="D398" s="2">
        <v>661</v>
      </c>
      <c r="E398" s="2" t="s">
        <v>13</v>
      </c>
      <c r="F398" s="2">
        <v>9.92</v>
      </c>
    </row>
    <row r="399" spans="1:6" ht="31.2">
      <c r="A399" s="2">
        <v>10</v>
      </c>
      <c r="B399" s="2" t="s">
        <v>12</v>
      </c>
      <c r="C399" s="3" t="s">
        <v>420</v>
      </c>
      <c r="D399" s="2">
        <v>16.21</v>
      </c>
      <c r="E399" s="2" t="s">
        <v>12</v>
      </c>
      <c r="F399" s="2">
        <v>162.1</v>
      </c>
    </row>
    <row r="400" spans="1:6">
      <c r="A400" s="2">
        <v>10</v>
      </c>
      <c r="B400" s="2" t="s">
        <v>12</v>
      </c>
      <c r="C400" s="3" t="s">
        <v>421</v>
      </c>
      <c r="D400" s="2">
        <v>13.8</v>
      </c>
      <c r="E400" s="2" t="s">
        <v>12</v>
      </c>
      <c r="F400" s="2">
        <v>138</v>
      </c>
    </row>
    <row r="401" spans="1:6" ht="31.2">
      <c r="A401" s="2">
        <v>10</v>
      </c>
      <c r="B401" s="2" t="s">
        <v>12</v>
      </c>
      <c r="C401" s="3" t="s">
        <v>422</v>
      </c>
      <c r="D401" s="2">
        <v>3.6</v>
      </c>
      <c r="E401" s="2" t="s">
        <v>12</v>
      </c>
      <c r="F401" s="2">
        <v>36</v>
      </c>
    </row>
    <row r="402" spans="1:6">
      <c r="A402" s="2">
        <v>1.25</v>
      </c>
      <c r="B402" s="2" t="s">
        <v>423</v>
      </c>
      <c r="C402" s="3" t="s">
        <v>249</v>
      </c>
      <c r="D402" s="2">
        <v>302</v>
      </c>
      <c r="E402" s="2" t="s">
        <v>423</v>
      </c>
      <c r="F402" s="2">
        <v>377.5</v>
      </c>
    </row>
    <row r="403" spans="1:6" ht="31.2">
      <c r="A403" s="2">
        <v>10</v>
      </c>
      <c r="B403" s="2" t="s">
        <v>12</v>
      </c>
      <c r="C403" s="3" t="s">
        <v>424</v>
      </c>
      <c r="D403" s="2">
        <v>70.7</v>
      </c>
      <c r="E403" s="2" t="s">
        <v>12</v>
      </c>
      <c r="F403" s="2">
        <v>707</v>
      </c>
    </row>
    <row r="404" spans="1:6" ht="31.2">
      <c r="A404" s="2">
        <v>0.15</v>
      </c>
      <c r="B404" s="2" t="s">
        <v>13</v>
      </c>
      <c r="C404" s="3" t="s">
        <v>425</v>
      </c>
      <c r="D404" s="2">
        <v>661</v>
      </c>
      <c r="E404" s="2" t="s">
        <v>13</v>
      </c>
      <c r="F404" s="2">
        <v>99.15</v>
      </c>
    </row>
    <row r="405" spans="1:6" ht="46.8">
      <c r="A405" s="2">
        <v>45</v>
      </c>
      <c r="B405" s="2" t="s">
        <v>44</v>
      </c>
      <c r="C405" s="3" t="s">
        <v>426</v>
      </c>
      <c r="D405" s="2">
        <v>16.55</v>
      </c>
      <c r="E405" s="2" t="s">
        <v>427</v>
      </c>
      <c r="F405" s="2">
        <v>744.75</v>
      </c>
    </row>
    <row r="406" spans="1:6">
      <c r="A406" s="2" t="s">
        <v>14</v>
      </c>
      <c r="C406" s="3" t="s">
        <v>428</v>
      </c>
      <c r="E406" s="2" t="s">
        <v>14</v>
      </c>
      <c r="F406" s="2">
        <v>12075</v>
      </c>
    </row>
    <row r="407" spans="1:6">
      <c r="A407" s="2" t="s">
        <v>14</v>
      </c>
      <c r="C407" s="3" t="s">
        <v>429</v>
      </c>
      <c r="E407" s="2" t="s">
        <v>14</v>
      </c>
      <c r="F407" s="2">
        <v>34.979999999999997</v>
      </c>
    </row>
    <row r="408" spans="1:6">
      <c r="C408" s="3" t="s">
        <v>430</v>
      </c>
      <c r="F408" s="2">
        <v>16921</v>
      </c>
    </row>
    <row r="409" spans="1:6">
      <c r="C409" s="3" t="s">
        <v>431</v>
      </c>
      <c r="F409" s="2">
        <v>1692.1</v>
      </c>
    </row>
    <row r="411" spans="1:6" ht="31.2">
      <c r="C411" s="3" t="s">
        <v>432</v>
      </c>
    </row>
    <row r="413" spans="1:6">
      <c r="C413" s="3" t="s">
        <v>433</v>
      </c>
    </row>
    <row r="415" spans="1:6">
      <c r="A415" s="2">
        <v>1</v>
      </c>
      <c r="B415" s="2" t="s">
        <v>12</v>
      </c>
      <c r="C415" s="3" t="s">
        <v>434</v>
      </c>
      <c r="D415" s="2">
        <v>947</v>
      </c>
      <c r="E415" s="2" t="s">
        <v>12</v>
      </c>
      <c r="F415" s="2">
        <v>947</v>
      </c>
    </row>
    <row r="416" spans="1:6">
      <c r="A416" s="2">
        <v>2</v>
      </c>
      <c r="B416" s="2" t="s">
        <v>12</v>
      </c>
      <c r="C416" s="3" t="s">
        <v>435</v>
      </c>
      <c r="D416" s="2">
        <v>826</v>
      </c>
      <c r="E416" s="2" t="s">
        <v>12</v>
      </c>
      <c r="F416" s="2">
        <v>1652</v>
      </c>
    </row>
    <row r="417" spans="1:6">
      <c r="A417" s="2">
        <v>3</v>
      </c>
      <c r="B417" s="2" t="s">
        <v>12</v>
      </c>
      <c r="C417" s="3" t="s">
        <v>436</v>
      </c>
      <c r="D417" s="2">
        <v>820</v>
      </c>
      <c r="E417" s="2" t="s">
        <v>12</v>
      </c>
      <c r="F417" s="2">
        <v>2460</v>
      </c>
    </row>
    <row r="418" spans="1:6">
      <c r="A418" s="2">
        <v>4</v>
      </c>
      <c r="B418" s="2" t="s">
        <v>12</v>
      </c>
      <c r="C418" s="3" t="s">
        <v>437</v>
      </c>
      <c r="D418" s="2">
        <v>644</v>
      </c>
      <c r="E418" s="2" t="s">
        <v>12</v>
      </c>
      <c r="F418" s="2">
        <v>2576</v>
      </c>
    </row>
    <row r="419" spans="1:6">
      <c r="C419" s="3" t="s">
        <v>438</v>
      </c>
    </row>
    <row r="420" spans="1:6">
      <c r="A420" s="2">
        <v>2</v>
      </c>
      <c r="B420" s="2" t="s">
        <v>12</v>
      </c>
      <c r="C420" s="3" t="s">
        <v>439</v>
      </c>
      <c r="D420" s="2">
        <v>932</v>
      </c>
      <c r="E420" s="2" t="s">
        <v>12</v>
      </c>
      <c r="F420" s="2">
        <v>1864</v>
      </c>
    </row>
    <row r="421" spans="1:6">
      <c r="A421" s="2">
        <v>4</v>
      </c>
      <c r="B421" s="2" t="s">
        <v>12</v>
      </c>
      <c r="C421" s="3" t="s">
        <v>437</v>
      </c>
      <c r="D421" s="2">
        <v>644</v>
      </c>
      <c r="E421" s="2" t="s">
        <v>12</v>
      </c>
      <c r="F421" s="2">
        <v>2576</v>
      </c>
    </row>
    <row r="422" spans="1:6">
      <c r="F422" s="2">
        <v>12075</v>
      </c>
    </row>
    <row r="424" spans="1:6">
      <c r="C424" s="3" t="s">
        <v>440</v>
      </c>
    </row>
    <row r="425" spans="1:6" ht="31.2">
      <c r="C425" s="3" t="s">
        <v>441</v>
      </c>
    </row>
    <row r="427" spans="1:6" ht="265.2">
      <c r="C427" s="3" t="s">
        <v>442</v>
      </c>
    </row>
    <row r="428" spans="1:6">
      <c r="C428" s="3" t="s">
        <v>443</v>
      </c>
      <c r="F428" s="2">
        <v>16886.02</v>
      </c>
    </row>
    <row r="429" spans="1:6">
      <c r="C429" s="3" t="s">
        <v>444</v>
      </c>
      <c r="F429" s="2">
        <v>138</v>
      </c>
    </row>
    <row r="430" spans="1:6" ht="46.8">
      <c r="C430" s="3" t="s">
        <v>445</v>
      </c>
      <c r="F430" s="2">
        <v>166.5</v>
      </c>
    </row>
    <row r="431" spans="1:6">
      <c r="C431" s="3" t="s">
        <v>271</v>
      </c>
      <c r="F431" s="2">
        <v>35.479999999999997</v>
      </c>
    </row>
    <row r="432" spans="1:6">
      <c r="C432" s="3" t="s">
        <v>446</v>
      </c>
      <c r="F432" s="2">
        <v>16950</v>
      </c>
    </row>
    <row r="433" spans="1:6">
      <c r="C433" s="3" t="s">
        <v>447</v>
      </c>
      <c r="F433" s="2">
        <v>1695</v>
      </c>
    </row>
    <row r="436" spans="1:6" ht="31.2">
      <c r="C436" s="3" t="s">
        <v>448</v>
      </c>
    </row>
    <row r="438" spans="1:6" ht="156">
      <c r="C438" s="3" t="s">
        <v>449</v>
      </c>
    </row>
    <row r="440" spans="1:6">
      <c r="C440" s="3" t="s">
        <v>450</v>
      </c>
      <c r="F440" s="2">
        <v>19249.5</v>
      </c>
    </row>
    <row r="441" spans="1:6" ht="46.8">
      <c r="A441" s="2">
        <v>180</v>
      </c>
      <c r="B441" s="2" t="s">
        <v>44</v>
      </c>
      <c r="C441" s="3" t="s">
        <v>451</v>
      </c>
      <c r="D441" s="2">
        <v>25.75</v>
      </c>
      <c r="E441" s="2" t="s">
        <v>44</v>
      </c>
      <c r="F441" s="2">
        <v>4635</v>
      </c>
    </row>
    <row r="442" spans="1:6" ht="31.2">
      <c r="A442" s="2">
        <v>180</v>
      </c>
      <c r="B442" s="2" t="s">
        <v>44</v>
      </c>
      <c r="C442" s="3" t="s">
        <v>452</v>
      </c>
      <c r="D442" s="2">
        <v>16.55</v>
      </c>
      <c r="E442" s="2" t="s">
        <v>413</v>
      </c>
      <c r="F442" s="2">
        <v>2979</v>
      </c>
    </row>
    <row r="443" spans="1:6">
      <c r="C443" s="3" t="s">
        <v>271</v>
      </c>
      <c r="F443" s="2">
        <v>64.5</v>
      </c>
    </row>
    <row r="444" spans="1:6">
      <c r="C444" s="3" t="s">
        <v>453</v>
      </c>
      <c r="F444" s="2">
        <v>20970</v>
      </c>
    </row>
    <row r="445" spans="1:6">
      <c r="C445" s="3" t="s">
        <v>454</v>
      </c>
      <c r="F445" s="2">
        <v>233</v>
      </c>
    </row>
    <row r="447" spans="1:6">
      <c r="A447" s="2">
        <v>44.1</v>
      </c>
      <c r="B447" s="2" t="s">
        <v>26</v>
      </c>
      <c r="C447" s="3" t="s">
        <v>455</v>
      </c>
    </row>
    <row r="448" spans="1:6">
      <c r="C448" s="3" t="s">
        <v>456</v>
      </c>
    </row>
    <row r="449" spans="1:6" ht="31.2">
      <c r="C449" s="3" t="s">
        <v>457</v>
      </c>
    </row>
    <row r="450" spans="1:6">
      <c r="C450" s="3" t="s">
        <v>20</v>
      </c>
    </row>
    <row r="451" spans="1:6">
      <c r="A451" s="2">
        <v>3</v>
      </c>
      <c r="B451" s="2" t="s">
        <v>297</v>
      </c>
      <c r="C451" s="3" t="s">
        <v>458</v>
      </c>
      <c r="D451" s="2">
        <v>120.54</v>
      </c>
      <c r="E451" s="2" t="s">
        <v>297</v>
      </c>
      <c r="F451" s="2">
        <v>361.62</v>
      </c>
    </row>
    <row r="452" spans="1:6">
      <c r="A452" s="2">
        <v>1</v>
      </c>
      <c r="B452" s="2" t="s">
        <v>243</v>
      </c>
      <c r="C452" s="3" t="s">
        <v>459</v>
      </c>
      <c r="D452" s="2">
        <v>76</v>
      </c>
      <c r="E452" s="2" t="s">
        <v>243</v>
      </c>
      <c r="F452" s="2">
        <v>76</v>
      </c>
    </row>
    <row r="453" spans="1:6">
      <c r="A453" s="2">
        <v>1</v>
      </c>
      <c r="B453" s="2" t="s">
        <v>243</v>
      </c>
      <c r="C453" s="3" t="s">
        <v>460</v>
      </c>
      <c r="D453" s="2">
        <v>83.4</v>
      </c>
      <c r="E453" s="2" t="s">
        <v>243</v>
      </c>
      <c r="F453" s="2">
        <v>83.4</v>
      </c>
    </row>
    <row r="454" spans="1:6">
      <c r="A454" s="2">
        <v>2</v>
      </c>
      <c r="B454" s="2" t="s">
        <v>243</v>
      </c>
      <c r="C454" s="3" t="s">
        <v>461</v>
      </c>
      <c r="D454" s="2">
        <v>21.6</v>
      </c>
      <c r="E454" s="2" t="s">
        <v>243</v>
      </c>
      <c r="F454" s="2">
        <v>43.2</v>
      </c>
    </row>
    <row r="455" spans="1:6">
      <c r="A455" s="2">
        <v>1</v>
      </c>
      <c r="B455" s="2" t="s">
        <v>243</v>
      </c>
      <c r="C455" s="3" t="s">
        <v>462</v>
      </c>
      <c r="D455" s="2">
        <v>32.1</v>
      </c>
      <c r="E455" s="2" t="s">
        <v>243</v>
      </c>
      <c r="F455" s="2">
        <v>32.1</v>
      </c>
    </row>
    <row r="456" spans="1:6">
      <c r="A456" s="2">
        <v>0.5</v>
      </c>
      <c r="B456" s="2" t="s">
        <v>243</v>
      </c>
      <c r="C456" s="3" t="s">
        <v>338</v>
      </c>
      <c r="D456" s="2">
        <v>909.3</v>
      </c>
      <c r="E456" s="2" t="s">
        <v>243</v>
      </c>
      <c r="F456" s="2">
        <v>454.65</v>
      </c>
    </row>
    <row r="457" spans="1:6">
      <c r="B457" s="2" t="s">
        <v>32</v>
      </c>
      <c r="C457" s="3" t="s">
        <v>463</v>
      </c>
      <c r="E457" s="2" t="s">
        <v>32</v>
      </c>
    </row>
    <row r="458" spans="1:6">
      <c r="C458" s="3" t="s">
        <v>464</v>
      </c>
    </row>
    <row r="459" spans="1:6">
      <c r="F459" s="2" t="s">
        <v>20</v>
      </c>
    </row>
    <row r="460" spans="1:6">
      <c r="C460" s="3" t="s">
        <v>379</v>
      </c>
      <c r="F460" s="2">
        <v>1050.97</v>
      </c>
    </row>
    <row r="461" spans="1:6">
      <c r="A461" s="2" t="s">
        <v>17</v>
      </c>
    </row>
    <row r="462" spans="1:6">
      <c r="F462" s="2" t="s">
        <v>20</v>
      </c>
    </row>
    <row r="463" spans="1:6">
      <c r="C463" s="3" t="s">
        <v>298</v>
      </c>
      <c r="F463" s="2">
        <v>350.32</v>
      </c>
    </row>
    <row r="465" spans="1:6" ht="31.2">
      <c r="A465" s="2" t="s">
        <v>465</v>
      </c>
      <c r="B465" s="2" t="s">
        <v>26</v>
      </c>
      <c r="C465" s="3" t="s">
        <v>466</v>
      </c>
    </row>
    <row r="466" spans="1:6" ht="31.2">
      <c r="C466" s="3" t="s">
        <v>467</v>
      </c>
    </row>
    <row r="467" spans="1:6" ht="31.2">
      <c r="C467" s="3" t="s">
        <v>468</v>
      </c>
    </row>
    <row r="468" spans="1:6" ht="31.2">
      <c r="C468" s="3" t="s">
        <v>469</v>
      </c>
    </row>
    <row r="469" spans="1:6" ht="31.2">
      <c r="C469" s="3" t="s">
        <v>470</v>
      </c>
    </row>
    <row r="470" spans="1:6">
      <c r="C470" s="3" t="s">
        <v>20</v>
      </c>
      <c r="D470" s="2" t="s">
        <v>20</v>
      </c>
    </row>
    <row r="471" spans="1:6">
      <c r="A471" s="2">
        <v>1</v>
      </c>
      <c r="B471" s="2" t="s">
        <v>471</v>
      </c>
      <c r="C471" s="3" t="s">
        <v>472</v>
      </c>
      <c r="D471" s="2">
        <v>85</v>
      </c>
      <c r="E471" s="2" t="s">
        <v>45</v>
      </c>
      <c r="F471" s="2">
        <v>85</v>
      </c>
    </row>
    <row r="472" spans="1:6">
      <c r="B472" s="2" t="s">
        <v>32</v>
      </c>
      <c r="C472" s="3" t="s">
        <v>473</v>
      </c>
      <c r="E472" s="2" t="s">
        <v>32</v>
      </c>
      <c r="F472" s="2">
        <v>7.5</v>
      </c>
    </row>
    <row r="473" spans="1:6">
      <c r="B473" s="2" t="s">
        <v>32</v>
      </c>
      <c r="C473" s="3" t="s">
        <v>474</v>
      </c>
      <c r="E473" s="2" t="s">
        <v>32</v>
      </c>
      <c r="F473" s="2">
        <v>2.5</v>
      </c>
    </row>
    <row r="474" spans="1:6">
      <c r="C474" s="3" t="s">
        <v>475</v>
      </c>
      <c r="F474" s="2" t="s">
        <v>20</v>
      </c>
    </row>
    <row r="475" spans="1:6">
      <c r="C475" s="3" t="s">
        <v>476</v>
      </c>
      <c r="F475" s="2">
        <v>95</v>
      </c>
    </row>
    <row r="477" spans="1:6" ht="31.2">
      <c r="C477" s="3" t="s">
        <v>477</v>
      </c>
      <c r="D477" s="2">
        <v>3325</v>
      </c>
      <c r="E477" s="2" t="s">
        <v>266</v>
      </c>
    </row>
    <row r="479" spans="1:6" ht="31.2">
      <c r="A479" s="2" t="s">
        <v>141</v>
      </c>
      <c r="B479" s="2" t="s">
        <v>26</v>
      </c>
      <c r="C479" s="3" t="s">
        <v>478</v>
      </c>
    </row>
    <row r="480" spans="1:6" ht="31.2">
      <c r="C480" s="3" t="s">
        <v>479</v>
      </c>
    </row>
    <row r="481" spans="1:6">
      <c r="C481" s="3" t="s">
        <v>20</v>
      </c>
    </row>
    <row r="482" spans="1:6" ht="31.2">
      <c r="A482" s="2">
        <v>1</v>
      </c>
      <c r="B482" s="2" t="s">
        <v>217</v>
      </c>
      <c r="C482" s="3" t="s">
        <v>480</v>
      </c>
      <c r="D482" s="2">
        <v>69.599999999999994</v>
      </c>
      <c r="E482" s="2" t="s">
        <v>217</v>
      </c>
      <c r="F482" s="2">
        <v>69.599999999999994</v>
      </c>
    </row>
    <row r="484" spans="1:6" ht="31.2">
      <c r="A484" s="2">
        <v>41</v>
      </c>
      <c r="B484" s="2" t="s">
        <v>26</v>
      </c>
      <c r="C484" s="3" t="s">
        <v>481</v>
      </c>
    </row>
    <row r="485" spans="1:6">
      <c r="C485" s="3" t="s">
        <v>482</v>
      </c>
    </row>
    <row r="486" spans="1:6">
      <c r="C486" s="3" t="s">
        <v>483</v>
      </c>
    </row>
    <row r="487" spans="1:6">
      <c r="C487" s="3" t="s">
        <v>20</v>
      </c>
    </row>
    <row r="488" spans="1:6">
      <c r="A488" s="2">
        <v>2.2200000000000002</v>
      </c>
      <c r="B488" s="2" t="s">
        <v>324</v>
      </c>
      <c r="C488" s="3" t="s">
        <v>484</v>
      </c>
      <c r="D488" s="2">
        <v>227.6</v>
      </c>
      <c r="E488" s="2" t="s">
        <v>324</v>
      </c>
      <c r="F488" s="2">
        <v>505.27</v>
      </c>
    </row>
    <row r="489" spans="1:6">
      <c r="A489" s="2">
        <v>1.1000000000000001</v>
      </c>
      <c r="B489" s="2" t="s">
        <v>251</v>
      </c>
      <c r="C489" s="3" t="s">
        <v>327</v>
      </c>
      <c r="D489" s="2">
        <v>836.85</v>
      </c>
      <c r="E489" s="2" t="s">
        <v>251</v>
      </c>
      <c r="F489" s="2">
        <v>920.54</v>
      </c>
    </row>
    <row r="490" spans="1:6">
      <c r="B490" s="2" t="s">
        <v>32</v>
      </c>
      <c r="C490" s="3" t="s">
        <v>328</v>
      </c>
      <c r="D490" s="2" t="s">
        <v>17</v>
      </c>
      <c r="E490" s="2" t="s">
        <v>32</v>
      </c>
      <c r="F490" s="2">
        <v>1.5</v>
      </c>
    </row>
    <row r="491" spans="1:6">
      <c r="F491" s="2" t="s">
        <v>20</v>
      </c>
    </row>
    <row r="492" spans="1:6">
      <c r="C492" s="3" t="s">
        <v>254</v>
      </c>
      <c r="F492" s="2">
        <v>1427.31</v>
      </c>
    </row>
    <row r="493" spans="1:6">
      <c r="F493" s="2" t="s">
        <v>20</v>
      </c>
    </row>
    <row r="494" spans="1:6">
      <c r="C494" s="3" t="s">
        <v>255</v>
      </c>
      <c r="F494" s="2">
        <v>142.72999999999999</v>
      </c>
    </row>
    <row r="496" spans="1:6">
      <c r="A496" s="2">
        <v>53.1</v>
      </c>
      <c r="B496" s="2" t="s">
        <v>26</v>
      </c>
      <c r="C496" s="3" t="s">
        <v>485</v>
      </c>
    </row>
    <row r="497" spans="1:6">
      <c r="C497" s="3" t="s">
        <v>486</v>
      </c>
    </row>
    <row r="498" spans="1:6">
      <c r="C498" s="3" t="s">
        <v>487</v>
      </c>
    </row>
    <row r="499" spans="1:6">
      <c r="C499" s="3" t="s">
        <v>488</v>
      </c>
    </row>
    <row r="500" spans="1:6">
      <c r="C500" s="3" t="s">
        <v>20</v>
      </c>
    </row>
    <row r="501" spans="1:6" ht="109.2">
      <c r="A501" s="2">
        <v>1</v>
      </c>
      <c r="B501" s="2" t="s">
        <v>243</v>
      </c>
      <c r="C501" s="3" t="s">
        <v>489</v>
      </c>
      <c r="D501" s="2">
        <v>1672</v>
      </c>
      <c r="E501" s="2" t="s">
        <v>243</v>
      </c>
      <c r="F501" s="2">
        <v>1672</v>
      </c>
    </row>
    <row r="504" spans="1:6" ht="31.2">
      <c r="A504" s="2">
        <v>1</v>
      </c>
      <c r="B504" s="2" t="s">
        <v>243</v>
      </c>
      <c r="C504" s="3" t="s">
        <v>490</v>
      </c>
      <c r="D504" s="2">
        <v>-169</v>
      </c>
      <c r="E504" s="2" t="s">
        <v>243</v>
      </c>
      <c r="F504" s="2">
        <v>-169</v>
      </c>
    </row>
    <row r="506" spans="1:6">
      <c r="A506" s="2">
        <v>1</v>
      </c>
      <c r="B506" s="2" t="s">
        <v>243</v>
      </c>
      <c r="C506" s="3" t="s">
        <v>491</v>
      </c>
      <c r="D506" s="2">
        <v>250</v>
      </c>
      <c r="E506" s="2" t="s">
        <v>243</v>
      </c>
      <c r="F506" s="2">
        <v>250</v>
      </c>
    </row>
    <row r="508" spans="1:6">
      <c r="A508" s="2">
        <v>0.5</v>
      </c>
      <c r="B508" s="2" t="s">
        <v>243</v>
      </c>
      <c r="C508" s="3" t="s">
        <v>338</v>
      </c>
      <c r="D508" s="2">
        <v>909.3</v>
      </c>
      <c r="E508" s="2" t="s">
        <v>243</v>
      </c>
      <c r="F508" s="2">
        <v>454.65</v>
      </c>
    </row>
    <row r="509" spans="1:6">
      <c r="A509" s="2">
        <v>1</v>
      </c>
      <c r="B509" s="2" t="s">
        <v>243</v>
      </c>
      <c r="C509" s="3" t="s">
        <v>245</v>
      </c>
      <c r="D509" s="2">
        <v>683.55</v>
      </c>
      <c r="E509" s="2" t="s">
        <v>243</v>
      </c>
      <c r="F509" s="2">
        <v>683.55</v>
      </c>
    </row>
    <row r="510" spans="1:6">
      <c r="A510" s="2">
        <v>0.5</v>
      </c>
      <c r="B510" s="2" t="s">
        <v>243</v>
      </c>
      <c r="C510" s="3" t="s">
        <v>252</v>
      </c>
      <c r="D510" s="2">
        <v>1048.95</v>
      </c>
      <c r="E510" s="2" t="s">
        <v>243</v>
      </c>
      <c r="F510" s="2">
        <v>524.48</v>
      </c>
    </row>
    <row r="511" spans="1:6" ht="31.2">
      <c r="B511" s="2" t="s">
        <v>32</v>
      </c>
      <c r="C511" s="3" t="s">
        <v>492</v>
      </c>
      <c r="E511" s="2" t="s">
        <v>32</v>
      </c>
      <c r="F511" s="2">
        <v>0.82</v>
      </c>
    </row>
    <row r="512" spans="1:6">
      <c r="F512" s="2" t="s">
        <v>20</v>
      </c>
    </row>
    <row r="513" spans="1:6">
      <c r="C513" s="3" t="s">
        <v>299</v>
      </c>
      <c r="F513" s="2">
        <v>3416.5</v>
      </c>
    </row>
    <row r="516" spans="1:6" ht="31.2">
      <c r="C516" s="3" t="s">
        <v>493</v>
      </c>
      <c r="D516" s="2">
        <v>33.9</v>
      </c>
    </row>
    <row r="518" spans="1:6" ht="31.2">
      <c r="C518" s="3" t="s">
        <v>494</v>
      </c>
      <c r="D518" s="2">
        <v>398.3</v>
      </c>
      <c r="E518" s="2" t="s">
        <v>495</v>
      </c>
      <c r="F518" s="2">
        <v>398.3</v>
      </c>
    </row>
    <row r="520" spans="1:6" ht="31.2">
      <c r="A520" s="2" t="s">
        <v>496</v>
      </c>
      <c r="C520" s="3" t="s">
        <v>497</v>
      </c>
      <c r="F520" s="2">
        <v>10.050000000000001</v>
      </c>
    </row>
    <row r="522" spans="1:6">
      <c r="C522" s="3" t="s">
        <v>498</v>
      </c>
      <c r="F522" s="2">
        <f>F520*500</f>
        <v>5025</v>
      </c>
    </row>
    <row r="524" spans="1:6" ht="31.2">
      <c r="C524" s="3" t="s">
        <v>500</v>
      </c>
    </row>
    <row r="526" spans="1:6" ht="78">
      <c r="C526" s="3" t="s">
        <v>501</v>
      </c>
    </row>
    <row r="527" spans="1:6">
      <c r="A527" s="2">
        <v>1</v>
      </c>
      <c r="B527" s="2" t="s">
        <v>12</v>
      </c>
      <c r="C527" s="3" t="s">
        <v>502</v>
      </c>
      <c r="D527" s="2">
        <v>277.60000000000002</v>
      </c>
      <c r="E527" s="2" t="s">
        <v>12</v>
      </c>
      <c r="F527" s="2">
        <v>277.60000000000002</v>
      </c>
    </row>
    <row r="528" spans="1:6">
      <c r="C528" s="3" t="s">
        <v>271</v>
      </c>
      <c r="F528" s="2">
        <v>13.27</v>
      </c>
    </row>
    <row r="529" spans="1:6">
      <c r="C529" s="3" t="s">
        <v>428</v>
      </c>
      <c r="F529" s="2">
        <v>238.13</v>
      </c>
    </row>
    <row r="530" spans="1:6">
      <c r="C530" s="3" t="s">
        <v>503</v>
      </c>
      <c r="F530" s="2">
        <v>529</v>
      </c>
    </row>
    <row r="533" spans="1:6" ht="31.2">
      <c r="C533" s="3" t="s">
        <v>504</v>
      </c>
    </row>
    <row r="534" spans="1:6" ht="62.4">
      <c r="C534" s="3" t="s">
        <v>505</v>
      </c>
    </row>
    <row r="536" spans="1:6" ht="31.2">
      <c r="A536" s="2">
        <v>1.5</v>
      </c>
      <c r="B536" s="2" t="s">
        <v>44</v>
      </c>
      <c r="C536" s="3" t="s">
        <v>506</v>
      </c>
      <c r="D536" s="2">
        <v>128</v>
      </c>
      <c r="E536" s="2" t="s">
        <v>44</v>
      </c>
      <c r="F536" s="2">
        <v>192</v>
      </c>
    </row>
    <row r="537" spans="1:6">
      <c r="A537" s="2">
        <v>2</v>
      </c>
      <c r="B537" s="2" t="s">
        <v>507</v>
      </c>
      <c r="C537" s="3" t="s">
        <v>508</v>
      </c>
      <c r="D537" s="2">
        <v>35</v>
      </c>
      <c r="E537" s="2" t="s">
        <v>507</v>
      </c>
      <c r="F537" s="2">
        <v>70</v>
      </c>
    </row>
    <row r="540" spans="1:6" ht="31.2">
      <c r="A540" s="2">
        <v>8</v>
      </c>
      <c r="B540" s="2" t="s">
        <v>44</v>
      </c>
      <c r="C540" s="3" t="s">
        <v>509</v>
      </c>
      <c r="D540" s="2">
        <v>25.75</v>
      </c>
      <c r="E540" s="2" t="s">
        <v>427</v>
      </c>
      <c r="F540" s="2">
        <v>206</v>
      </c>
    </row>
    <row r="541" spans="1:6" ht="62.4">
      <c r="A541" s="2">
        <v>1</v>
      </c>
      <c r="B541" s="2" t="s">
        <v>12</v>
      </c>
      <c r="C541" s="3" t="s">
        <v>510</v>
      </c>
      <c r="D541" s="2">
        <v>1781.67</v>
      </c>
      <c r="E541" s="2" t="s">
        <v>45</v>
      </c>
      <c r="F541" s="2">
        <v>1781.67</v>
      </c>
    </row>
    <row r="542" spans="1:6" ht="46.8">
      <c r="C542" s="3" t="s">
        <v>511</v>
      </c>
      <c r="D542" s="2" t="s">
        <v>14</v>
      </c>
      <c r="F542" s="2">
        <v>16.329999999999998</v>
      </c>
    </row>
    <row r="543" spans="1:6">
      <c r="C543" s="3" t="s">
        <v>512</v>
      </c>
      <c r="F543" s="2">
        <v>2266</v>
      </c>
    </row>
    <row r="545" spans="1:6">
      <c r="C545" s="3" t="s">
        <v>513</v>
      </c>
    </row>
    <row r="546" spans="1:6">
      <c r="A546" s="2">
        <v>1</v>
      </c>
      <c r="B546" s="2" t="s">
        <v>12</v>
      </c>
      <c r="C546" s="3" t="s">
        <v>514</v>
      </c>
      <c r="D546" s="2">
        <v>947</v>
      </c>
      <c r="E546" s="2" t="s">
        <v>12</v>
      </c>
      <c r="F546" s="2">
        <v>947</v>
      </c>
    </row>
    <row r="547" spans="1:6">
      <c r="A547" s="2">
        <v>1</v>
      </c>
      <c r="B547" s="2" t="s">
        <v>12</v>
      </c>
      <c r="C547" s="3" t="s">
        <v>515</v>
      </c>
      <c r="D547" s="2">
        <v>826</v>
      </c>
      <c r="E547" s="2" t="s">
        <v>12</v>
      </c>
      <c r="F547" s="2">
        <v>826</v>
      </c>
    </row>
    <row r="548" spans="1:6">
      <c r="A548" s="2">
        <v>2</v>
      </c>
      <c r="B548" s="2" t="s">
        <v>12</v>
      </c>
      <c r="C548" s="3" t="s">
        <v>516</v>
      </c>
      <c r="D548" s="2">
        <v>820</v>
      </c>
      <c r="E548" s="2" t="s">
        <v>12</v>
      </c>
      <c r="F548" s="2">
        <v>1640</v>
      </c>
    </row>
    <row r="549" spans="1:6">
      <c r="A549" s="2">
        <v>3</v>
      </c>
      <c r="B549" s="2" t="s">
        <v>12</v>
      </c>
      <c r="C549" s="3" t="s">
        <v>517</v>
      </c>
      <c r="D549" s="2">
        <v>644</v>
      </c>
      <c r="E549" s="2" t="s">
        <v>12</v>
      </c>
      <c r="F549" s="2">
        <v>1932</v>
      </c>
    </row>
    <row r="550" spans="1:6">
      <c r="C550" s="3" t="s">
        <v>518</v>
      </c>
      <c r="F550" s="2">
        <v>5345</v>
      </c>
    </row>
    <row r="551" spans="1:6">
      <c r="C551" s="3" t="s">
        <v>519</v>
      </c>
      <c r="F551" s="2">
        <v>1781.67</v>
      </c>
    </row>
    <row r="554" spans="1:6">
      <c r="C554" s="3" t="s">
        <v>520</v>
      </c>
    </row>
    <row r="556" spans="1:6">
      <c r="C556" s="3" t="s">
        <v>521</v>
      </c>
    </row>
    <row r="558" spans="1:6" ht="31.2">
      <c r="A558" s="2">
        <v>1</v>
      </c>
      <c r="B558" s="2" t="s">
        <v>12</v>
      </c>
      <c r="C558" s="3" t="s">
        <v>522</v>
      </c>
      <c r="D558" s="2">
        <v>1193</v>
      </c>
      <c r="E558" s="2" t="s">
        <v>12</v>
      </c>
      <c r="F558" s="2">
        <v>1193</v>
      </c>
    </row>
    <row r="559" spans="1:6">
      <c r="A559" s="2">
        <v>1</v>
      </c>
      <c r="B559" s="2" t="s">
        <v>12</v>
      </c>
      <c r="C559" s="3" t="s">
        <v>428</v>
      </c>
      <c r="D559" s="2">
        <v>2266</v>
      </c>
      <c r="E559" s="2" t="s">
        <v>12</v>
      </c>
      <c r="F559" s="2">
        <v>2266</v>
      </c>
    </row>
    <row r="560" spans="1:6">
      <c r="C560" s="3" t="s">
        <v>271</v>
      </c>
    </row>
    <row r="561" spans="1:6">
      <c r="C561" s="3" t="s">
        <v>523</v>
      </c>
      <c r="F561" s="2">
        <v>3459</v>
      </c>
    </row>
    <row r="563" spans="1:6">
      <c r="B563" s="2" t="s">
        <v>26</v>
      </c>
      <c r="C563" s="3" t="s">
        <v>559</v>
      </c>
    </row>
    <row r="564" spans="1:6">
      <c r="C564" s="3" t="s">
        <v>20</v>
      </c>
    </row>
    <row r="565" spans="1:6">
      <c r="A565" s="2">
        <v>0.14000000000000001</v>
      </c>
      <c r="B565" s="2" t="s">
        <v>30</v>
      </c>
      <c r="C565" s="3" t="s">
        <v>36</v>
      </c>
      <c r="D565" s="2">
        <v>4545.22</v>
      </c>
      <c r="E565" s="2" t="s">
        <v>30</v>
      </c>
      <c r="F565" s="2">
        <v>636.33000000000004</v>
      </c>
    </row>
    <row r="566" spans="1:6">
      <c r="A566" s="2">
        <v>1.1000000000000001</v>
      </c>
      <c r="B566" s="2" t="s">
        <v>243</v>
      </c>
      <c r="C566" s="3" t="s">
        <v>252</v>
      </c>
      <c r="D566" s="2">
        <v>1048.95</v>
      </c>
      <c r="E566" s="2" t="s">
        <v>243</v>
      </c>
      <c r="F566" s="2">
        <v>1153.8499999999999</v>
      </c>
    </row>
    <row r="567" spans="1:6">
      <c r="A567" s="2">
        <v>0.5</v>
      </c>
      <c r="B567" s="2" t="s">
        <v>243</v>
      </c>
      <c r="C567" s="3" t="s">
        <v>245</v>
      </c>
      <c r="D567" s="2">
        <v>683.55</v>
      </c>
      <c r="E567" s="2" t="s">
        <v>243</v>
      </c>
      <c r="F567" s="2">
        <v>341.78</v>
      </c>
    </row>
    <row r="568" spans="1:6">
      <c r="A568" s="2">
        <v>1.1000000000000001</v>
      </c>
      <c r="B568" s="2" t="s">
        <v>243</v>
      </c>
      <c r="C568" s="3" t="s">
        <v>246</v>
      </c>
      <c r="D568" s="2">
        <v>560.70000000000005</v>
      </c>
      <c r="E568" s="2" t="s">
        <v>243</v>
      </c>
      <c r="F568" s="2">
        <v>616.77</v>
      </c>
    </row>
    <row r="569" spans="1:6">
      <c r="B569" s="2" t="s">
        <v>32</v>
      </c>
      <c r="C569" s="3" t="s">
        <v>33</v>
      </c>
      <c r="D569" s="2" t="s">
        <v>17</v>
      </c>
      <c r="E569" s="2" t="s">
        <v>32</v>
      </c>
      <c r="F569" s="2">
        <v>0</v>
      </c>
    </row>
    <row r="570" spans="1:6">
      <c r="F570" s="2" t="s">
        <v>20</v>
      </c>
    </row>
    <row r="571" spans="1:6">
      <c r="C571" s="3" t="s">
        <v>17</v>
      </c>
      <c r="F571" s="2">
        <v>2748.73</v>
      </c>
    </row>
    <row r="572" spans="1:6">
      <c r="F572" s="2" t="s">
        <v>20</v>
      </c>
    </row>
    <row r="573" spans="1:6">
      <c r="C573" s="3" t="s">
        <v>255</v>
      </c>
      <c r="F573" s="2">
        <v>274.87</v>
      </c>
    </row>
    <row r="575" spans="1:6">
      <c r="B575" s="2" t="s">
        <v>256</v>
      </c>
      <c r="C575" s="3" t="s">
        <v>560</v>
      </c>
    </row>
    <row r="576" spans="1:6">
      <c r="C576" s="3" t="s">
        <v>20</v>
      </c>
    </row>
    <row r="577" spans="1:6">
      <c r="A577" s="2">
        <v>7.0000000000000007E-2</v>
      </c>
      <c r="B577" s="2" t="s">
        <v>30</v>
      </c>
      <c r="C577" s="3" t="s">
        <v>273</v>
      </c>
      <c r="D577" s="2">
        <v>1348</v>
      </c>
      <c r="E577" s="2" t="s">
        <v>30</v>
      </c>
      <c r="F577" s="2">
        <v>94.36</v>
      </c>
    </row>
    <row r="578" spans="1:6">
      <c r="A578" s="2">
        <v>1.6</v>
      </c>
      <c r="B578" s="2" t="s">
        <v>243</v>
      </c>
      <c r="C578" s="3" t="s">
        <v>244</v>
      </c>
      <c r="D578" s="2">
        <v>978.6</v>
      </c>
      <c r="E578" s="2" t="s">
        <v>243</v>
      </c>
      <c r="F578" s="2">
        <v>1565.76</v>
      </c>
    </row>
    <row r="579" spans="1:6">
      <c r="A579" s="2">
        <v>0.5</v>
      </c>
      <c r="B579" s="2" t="s">
        <v>243</v>
      </c>
      <c r="C579" s="3" t="s">
        <v>245</v>
      </c>
      <c r="D579" s="2">
        <v>683.55</v>
      </c>
      <c r="E579" s="2" t="s">
        <v>243</v>
      </c>
      <c r="F579" s="2">
        <v>341.78</v>
      </c>
    </row>
    <row r="580" spans="1:6">
      <c r="A580" s="2">
        <v>2.7</v>
      </c>
      <c r="B580" s="2" t="s">
        <v>243</v>
      </c>
      <c r="C580" s="3" t="s">
        <v>246</v>
      </c>
      <c r="D580" s="2">
        <v>560.70000000000005</v>
      </c>
      <c r="E580" s="2" t="s">
        <v>243</v>
      </c>
      <c r="F580" s="2">
        <v>1513.89</v>
      </c>
    </row>
    <row r="581" spans="1:6">
      <c r="B581" s="2" t="s">
        <v>32</v>
      </c>
      <c r="C581" s="3" t="s">
        <v>561</v>
      </c>
      <c r="D581" s="2" t="s">
        <v>17</v>
      </c>
      <c r="E581" s="2" t="s">
        <v>32</v>
      </c>
      <c r="F581" s="2">
        <v>2.09</v>
      </c>
    </row>
    <row r="582" spans="1:6">
      <c r="F582" s="2" t="s">
        <v>20</v>
      </c>
    </row>
    <row r="583" spans="1:6">
      <c r="C583" s="3" t="s">
        <v>274</v>
      </c>
      <c r="F583" s="2">
        <v>3517.88</v>
      </c>
    </row>
    <row r="584" spans="1:6">
      <c r="F584" s="2" t="s">
        <v>20</v>
      </c>
    </row>
    <row r="585" spans="1:6">
      <c r="C585" s="3" t="s">
        <v>255</v>
      </c>
      <c r="F585" s="2">
        <v>35.18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56"/>
  <sheetViews>
    <sheetView view="pageBreakPreview" zoomScale="60" zoomScaleNormal="100" workbookViewId="0">
      <selection activeCell="H16" sqref="H16"/>
    </sheetView>
  </sheetViews>
  <sheetFormatPr defaultColWidth="9.109375" defaultRowHeight="14.4"/>
  <cols>
    <col min="1" max="1" width="9.33203125" style="4" bestFit="1" customWidth="1"/>
    <col min="2" max="2" width="47.88671875" style="4" customWidth="1"/>
    <col min="3" max="3" width="9.109375" style="4"/>
    <col min="4" max="4" width="19.88671875" style="4" bestFit="1" customWidth="1"/>
    <col min="5" max="5" width="9.44140625" style="4" bestFit="1" customWidth="1"/>
    <col min="6" max="6" width="10.44140625" style="4" bestFit="1" customWidth="1"/>
    <col min="7" max="7" width="9.44140625" style="4" bestFit="1" customWidth="1"/>
    <col min="8" max="8" width="10.44140625" style="4" bestFit="1" customWidth="1"/>
    <col min="9" max="9" width="27.33203125" style="4" customWidth="1"/>
    <col min="10" max="10" width="9.44140625" style="4" bestFit="1" customWidth="1"/>
    <col min="11" max="16384" width="9.109375" style="4"/>
  </cols>
  <sheetData>
    <row r="1" spans="1:10">
      <c r="B1" s="4" t="s">
        <v>49</v>
      </c>
      <c r="D1" s="4" t="s">
        <v>17</v>
      </c>
    </row>
    <row r="2" spans="1:10">
      <c r="B2" s="4" t="s">
        <v>50</v>
      </c>
    </row>
    <row r="3" spans="1:10">
      <c r="A3" s="4" t="s">
        <v>16</v>
      </c>
      <c r="B3" s="4" t="s">
        <v>51</v>
      </c>
      <c r="D3" s="4" t="s">
        <v>19</v>
      </c>
    </row>
    <row r="4" spans="1:10">
      <c r="B4" s="4" t="s">
        <v>17</v>
      </c>
      <c r="D4" s="4" t="s">
        <v>17</v>
      </c>
      <c r="E4" s="4" t="s">
        <v>52</v>
      </c>
      <c r="H4" s="4" t="s">
        <v>17</v>
      </c>
    </row>
    <row r="5" spans="1:10">
      <c r="B5" s="4" t="s">
        <v>20</v>
      </c>
      <c r="C5" s="4" t="s">
        <v>20</v>
      </c>
      <c r="D5" s="4" t="s">
        <v>20</v>
      </c>
      <c r="E5" s="4" t="s">
        <v>20</v>
      </c>
      <c r="F5" s="4" t="s">
        <v>20</v>
      </c>
      <c r="G5" s="4" t="s">
        <v>20</v>
      </c>
      <c r="H5" s="4" t="s">
        <v>20</v>
      </c>
      <c r="I5" s="4" t="s">
        <v>20</v>
      </c>
      <c r="J5" s="4" t="s">
        <v>20</v>
      </c>
    </row>
    <row r="6" spans="1:10">
      <c r="A6" s="4" t="s">
        <v>53</v>
      </c>
      <c r="B6" s="4" t="s">
        <v>54</v>
      </c>
      <c r="C6" s="4" t="s">
        <v>55</v>
      </c>
      <c r="D6" s="4" t="s">
        <v>56</v>
      </c>
      <c r="E6" s="4" t="s">
        <v>46</v>
      </c>
      <c r="F6" s="4" t="s">
        <v>57</v>
      </c>
      <c r="G6" s="4" t="s">
        <v>58</v>
      </c>
      <c r="H6" s="4" t="s">
        <v>59</v>
      </c>
      <c r="I6" s="4" t="s">
        <v>60</v>
      </c>
    </row>
    <row r="7" spans="1:10">
      <c r="E7" s="4" t="s">
        <v>61</v>
      </c>
      <c r="F7" s="4" t="s">
        <v>59</v>
      </c>
      <c r="G7" s="4" t="s">
        <v>62</v>
      </c>
      <c r="H7" s="4" t="s">
        <v>63</v>
      </c>
    </row>
    <row r="8" spans="1:10">
      <c r="A8" s="4" t="s">
        <v>20</v>
      </c>
      <c r="B8" s="4" t="s">
        <v>20</v>
      </c>
      <c r="C8" s="4" t="s">
        <v>20</v>
      </c>
      <c r="D8" s="4" t="s">
        <v>20</v>
      </c>
      <c r="E8" s="4" t="s">
        <v>20</v>
      </c>
      <c r="F8" s="4" t="s">
        <v>20</v>
      </c>
      <c r="G8" s="4" t="s">
        <v>20</v>
      </c>
      <c r="H8" s="4" t="s">
        <v>20</v>
      </c>
      <c r="I8" s="4" t="s">
        <v>20</v>
      </c>
      <c r="J8" s="4" t="s">
        <v>20</v>
      </c>
    </row>
    <row r="9" spans="1:10">
      <c r="A9" s="4" t="s">
        <v>64</v>
      </c>
      <c r="B9" s="4" t="s">
        <v>65</v>
      </c>
      <c r="C9" s="4" t="s">
        <v>66</v>
      </c>
      <c r="D9" s="4" t="s">
        <v>67</v>
      </c>
      <c r="E9" s="4">
        <v>12</v>
      </c>
      <c r="F9" s="4">
        <v>449.4</v>
      </c>
      <c r="G9" s="4">
        <v>136.41999999999999</v>
      </c>
      <c r="H9" s="4">
        <v>585.82000000000005</v>
      </c>
      <c r="I9" s="4" t="s">
        <v>68</v>
      </c>
      <c r="J9" s="4">
        <v>1048.95</v>
      </c>
    </row>
    <row r="10" spans="1:10">
      <c r="A10" s="4" t="s">
        <v>69</v>
      </c>
      <c r="B10" s="4" t="s">
        <v>70</v>
      </c>
      <c r="C10" s="4" t="s">
        <v>66</v>
      </c>
      <c r="D10" s="4" t="s">
        <v>67</v>
      </c>
      <c r="E10" s="4">
        <v>12</v>
      </c>
      <c r="F10" s="4">
        <v>648.4</v>
      </c>
      <c r="G10" s="4">
        <v>136.41999999999999</v>
      </c>
      <c r="H10" s="4">
        <v>784.82</v>
      </c>
      <c r="I10" s="4" t="s">
        <v>71</v>
      </c>
      <c r="J10" s="4">
        <v>978.6</v>
      </c>
    </row>
    <row r="11" spans="1:10">
      <c r="A11" s="4" t="s">
        <v>72</v>
      </c>
      <c r="B11" s="4" t="s">
        <v>73</v>
      </c>
      <c r="C11" s="4" t="s">
        <v>66</v>
      </c>
      <c r="D11" s="4" t="s">
        <v>67</v>
      </c>
      <c r="E11" s="4">
        <v>12</v>
      </c>
      <c r="F11" s="4">
        <v>773.67</v>
      </c>
      <c r="G11" s="4">
        <v>136.41999999999999</v>
      </c>
      <c r="H11" s="4">
        <v>910.09</v>
      </c>
      <c r="I11" s="4" t="s">
        <v>74</v>
      </c>
      <c r="J11" s="4">
        <v>683.55</v>
      </c>
    </row>
    <row r="12" spans="1:10">
      <c r="A12" s="4" t="s">
        <v>75</v>
      </c>
      <c r="B12" s="4" t="s">
        <v>76</v>
      </c>
      <c r="C12" s="4" t="s">
        <v>66</v>
      </c>
      <c r="D12" s="4" t="s">
        <v>67</v>
      </c>
      <c r="E12" s="4">
        <v>12</v>
      </c>
      <c r="F12" s="4">
        <v>1016</v>
      </c>
      <c r="G12" s="4">
        <v>136.41999999999999</v>
      </c>
      <c r="H12" s="4">
        <v>1152.42</v>
      </c>
      <c r="I12" s="4" t="s">
        <v>77</v>
      </c>
      <c r="J12" s="4">
        <v>560.70000000000005</v>
      </c>
    </row>
    <row r="13" spans="1:10">
      <c r="A13" s="4" t="s">
        <v>78</v>
      </c>
      <c r="B13" s="4" t="s">
        <v>79</v>
      </c>
      <c r="C13" s="4" t="s">
        <v>66</v>
      </c>
      <c r="D13" s="4" t="s">
        <v>67</v>
      </c>
      <c r="E13" s="4">
        <v>12</v>
      </c>
      <c r="F13" s="4">
        <v>1382</v>
      </c>
      <c r="G13" s="4">
        <v>136.41999999999999</v>
      </c>
      <c r="H13" s="4">
        <v>1518.42</v>
      </c>
      <c r="I13" s="4" t="s">
        <v>80</v>
      </c>
      <c r="J13" s="4">
        <v>836.85</v>
      </c>
    </row>
    <row r="14" spans="1:10">
      <c r="A14" s="4" t="s">
        <v>81</v>
      </c>
      <c r="B14" s="4" t="s">
        <v>82</v>
      </c>
      <c r="C14" s="4" t="s">
        <v>66</v>
      </c>
      <c r="D14" s="4" t="s">
        <v>67</v>
      </c>
      <c r="E14" s="4">
        <v>12</v>
      </c>
      <c r="F14" s="4">
        <v>1489</v>
      </c>
      <c r="G14" s="4">
        <v>136.41999999999999</v>
      </c>
      <c r="H14" s="4">
        <v>1625.42</v>
      </c>
      <c r="I14" s="4" t="s">
        <v>83</v>
      </c>
      <c r="J14" s="4">
        <v>810.6</v>
      </c>
    </row>
    <row r="15" spans="1:10">
      <c r="A15" s="4" t="s">
        <v>84</v>
      </c>
      <c r="B15" s="4" t="s">
        <v>85</v>
      </c>
      <c r="C15" s="4" t="s">
        <v>66</v>
      </c>
      <c r="D15" s="4" t="s">
        <v>67</v>
      </c>
      <c r="E15" s="4">
        <v>12</v>
      </c>
      <c r="F15" s="4">
        <v>1069.8</v>
      </c>
      <c r="G15" s="4">
        <v>136.41999999999999</v>
      </c>
      <c r="H15" s="4">
        <v>1206.22</v>
      </c>
      <c r="I15" s="4" t="s">
        <v>86</v>
      </c>
      <c r="J15" s="4">
        <v>909.3</v>
      </c>
    </row>
    <row r="16" spans="1:10">
      <c r="A16" s="4" t="s">
        <v>87</v>
      </c>
      <c r="B16" s="4" t="s">
        <v>88</v>
      </c>
      <c r="C16" s="4" t="s">
        <v>66</v>
      </c>
      <c r="D16" s="4" t="s">
        <v>89</v>
      </c>
      <c r="E16" s="4">
        <v>17</v>
      </c>
      <c r="F16" s="4">
        <v>1338</v>
      </c>
      <c r="G16" s="4">
        <v>186.22</v>
      </c>
      <c r="H16" s="4">
        <v>1524.22</v>
      </c>
      <c r="I16" s="4" t="s">
        <v>90</v>
      </c>
      <c r="J16" s="4">
        <v>880.95</v>
      </c>
    </row>
    <row r="17" spans="1:10">
      <c r="A17" s="4" t="s">
        <v>91</v>
      </c>
      <c r="B17" s="4" t="s">
        <v>92</v>
      </c>
      <c r="C17" s="4" t="s">
        <v>66</v>
      </c>
      <c r="D17" s="4" t="s">
        <v>89</v>
      </c>
      <c r="E17" s="4">
        <v>17</v>
      </c>
      <c r="F17" s="4">
        <v>1338</v>
      </c>
      <c r="G17" s="4">
        <v>186.22</v>
      </c>
      <c r="H17" s="4">
        <v>1524.22</v>
      </c>
      <c r="I17" s="4" t="s">
        <v>93</v>
      </c>
      <c r="J17" s="4">
        <v>925.05</v>
      </c>
    </row>
    <row r="18" spans="1:10">
      <c r="A18" s="4" t="s">
        <v>94</v>
      </c>
      <c r="B18" s="4" t="s">
        <v>95</v>
      </c>
      <c r="C18" s="4" t="s">
        <v>96</v>
      </c>
      <c r="D18" s="4" t="s">
        <v>97</v>
      </c>
      <c r="E18" s="4">
        <v>16</v>
      </c>
      <c r="F18" s="4">
        <v>5709</v>
      </c>
      <c r="G18" s="4">
        <v>148.66</v>
      </c>
      <c r="H18" s="4">
        <v>5857.66</v>
      </c>
      <c r="I18" s="4" t="s">
        <v>98</v>
      </c>
      <c r="J18" s="4">
        <v>898.8</v>
      </c>
    </row>
    <row r="19" spans="1:10">
      <c r="A19" s="4" t="s">
        <v>99</v>
      </c>
      <c r="B19" s="4" t="s">
        <v>100</v>
      </c>
      <c r="C19" s="4" t="s">
        <v>30</v>
      </c>
      <c r="D19" s="4" t="s">
        <v>97</v>
      </c>
      <c r="E19" s="4">
        <v>16</v>
      </c>
      <c r="F19" s="4">
        <v>705</v>
      </c>
      <c r="G19" s="4">
        <v>120.94</v>
      </c>
      <c r="H19" s="4">
        <v>825.94</v>
      </c>
      <c r="I19" s="4" t="s">
        <v>101</v>
      </c>
      <c r="J19" s="4">
        <v>1024.8</v>
      </c>
    </row>
    <row r="20" spans="1:10">
      <c r="A20" s="4" t="s">
        <v>102</v>
      </c>
      <c r="B20" s="4" t="s">
        <v>103</v>
      </c>
      <c r="C20" s="4" t="s">
        <v>30</v>
      </c>
      <c r="D20" s="4" t="s">
        <v>97</v>
      </c>
      <c r="E20" s="4">
        <v>16</v>
      </c>
      <c r="F20" s="4">
        <v>786</v>
      </c>
      <c r="G20" s="4">
        <v>120.94</v>
      </c>
      <c r="H20" s="4">
        <v>906.94</v>
      </c>
      <c r="I20" s="4" t="s">
        <v>104</v>
      </c>
      <c r="J20" s="4">
        <v>978.6</v>
      </c>
    </row>
    <row r="21" spans="1:10">
      <c r="A21" s="4" t="s">
        <v>105</v>
      </c>
      <c r="B21" s="4" t="s">
        <v>106</v>
      </c>
      <c r="C21" s="4" t="s">
        <v>96</v>
      </c>
      <c r="D21" s="4" t="s">
        <v>107</v>
      </c>
      <c r="E21" s="4">
        <v>32</v>
      </c>
      <c r="F21" s="4">
        <v>16106</v>
      </c>
      <c r="G21" s="4">
        <v>82.3</v>
      </c>
      <c r="H21" s="4">
        <v>16188.3</v>
      </c>
      <c r="I21" s="4" t="s">
        <v>108</v>
      </c>
      <c r="J21" s="4">
        <v>804.3</v>
      </c>
    </row>
    <row r="22" spans="1:10">
      <c r="A22" s="4" t="s">
        <v>109</v>
      </c>
      <c r="B22" s="4" t="s">
        <v>110</v>
      </c>
      <c r="C22" s="4" t="s">
        <v>66</v>
      </c>
      <c r="D22" s="4" t="s">
        <v>107</v>
      </c>
      <c r="F22" s="4">
        <v>1348</v>
      </c>
      <c r="H22" s="4">
        <v>1348</v>
      </c>
      <c r="I22" s="4" t="s">
        <v>111</v>
      </c>
      <c r="J22" s="4">
        <v>774.9</v>
      </c>
    </row>
    <row r="23" spans="1:10">
      <c r="A23" s="4" t="s">
        <v>112</v>
      </c>
      <c r="B23" s="4" t="s">
        <v>113</v>
      </c>
      <c r="C23" s="4" t="s">
        <v>66</v>
      </c>
      <c r="D23" s="4" t="s">
        <v>114</v>
      </c>
      <c r="E23" s="4">
        <v>27</v>
      </c>
      <c r="F23" s="4">
        <v>993</v>
      </c>
      <c r="G23" s="4">
        <v>189.6</v>
      </c>
      <c r="H23" s="4">
        <v>1182.5999999999999</v>
      </c>
      <c r="I23" s="4" t="s">
        <v>115</v>
      </c>
      <c r="J23" s="4">
        <v>807.45</v>
      </c>
    </row>
    <row r="24" spans="1:10">
      <c r="A24" s="4" t="s">
        <v>116</v>
      </c>
      <c r="B24" s="4" t="s">
        <v>117</v>
      </c>
      <c r="C24" s="4" t="s">
        <v>66</v>
      </c>
      <c r="D24" s="4" t="s">
        <v>118</v>
      </c>
      <c r="E24" s="4">
        <v>0</v>
      </c>
      <c r="F24" s="4">
        <v>34300</v>
      </c>
      <c r="G24" s="4">
        <v>0</v>
      </c>
      <c r="H24" s="4">
        <v>34300</v>
      </c>
      <c r="I24" s="4" t="s">
        <v>119</v>
      </c>
      <c r="J24" s="4">
        <v>121.8</v>
      </c>
    </row>
    <row r="25" spans="1:10">
      <c r="A25" s="4" t="s">
        <v>120</v>
      </c>
      <c r="B25" s="4" t="s">
        <v>121</v>
      </c>
      <c r="C25" s="4" t="s">
        <v>66</v>
      </c>
      <c r="D25" s="4" t="s">
        <v>118</v>
      </c>
      <c r="E25" s="4">
        <v>0</v>
      </c>
      <c r="F25" s="4">
        <v>39400</v>
      </c>
      <c r="G25" s="4">
        <v>0</v>
      </c>
      <c r="H25" s="4">
        <v>39400</v>
      </c>
      <c r="I25" s="4" t="s">
        <v>122</v>
      </c>
      <c r="J25" s="4">
        <v>98.91</v>
      </c>
    </row>
    <row r="26" spans="1:10">
      <c r="A26" s="4" t="s">
        <v>123</v>
      </c>
      <c r="B26" s="4" t="s">
        <v>124</v>
      </c>
      <c r="C26" s="4" t="s">
        <v>66</v>
      </c>
      <c r="D26" s="4" t="s">
        <v>118</v>
      </c>
      <c r="E26" s="4">
        <v>0</v>
      </c>
      <c r="F26" s="4">
        <v>111600</v>
      </c>
      <c r="G26" s="4">
        <v>0</v>
      </c>
      <c r="H26" s="4">
        <v>111600</v>
      </c>
      <c r="I26" s="4" t="s">
        <v>125</v>
      </c>
      <c r="J26" s="4">
        <v>73.290000000000006</v>
      </c>
    </row>
    <row r="27" spans="1:10">
      <c r="A27" s="4" t="s">
        <v>126</v>
      </c>
      <c r="B27" s="4" t="s">
        <v>127</v>
      </c>
      <c r="C27" s="4" t="s">
        <v>66</v>
      </c>
      <c r="D27" s="4" t="s">
        <v>118</v>
      </c>
      <c r="E27" s="4">
        <v>0</v>
      </c>
      <c r="F27" s="4">
        <v>99400</v>
      </c>
      <c r="G27" s="4">
        <v>0</v>
      </c>
      <c r="H27" s="4">
        <v>99400</v>
      </c>
      <c r="I27" s="4" t="s">
        <v>128</v>
      </c>
      <c r="J27" s="4">
        <v>35.909999999999997</v>
      </c>
    </row>
    <row r="28" spans="1:10">
      <c r="A28" s="4" t="s">
        <v>129</v>
      </c>
      <c r="B28" s="4" t="s">
        <v>130</v>
      </c>
      <c r="C28" s="4" t="s">
        <v>66</v>
      </c>
      <c r="D28" s="4" t="s">
        <v>118</v>
      </c>
      <c r="E28" s="4">
        <v>0</v>
      </c>
      <c r="F28" s="4">
        <v>95000</v>
      </c>
      <c r="G28" s="4">
        <v>0</v>
      </c>
      <c r="H28" s="4">
        <v>95000</v>
      </c>
      <c r="I28" s="4" t="s">
        <v>131</v>
      </c>
      <c r="J28" s="4">
        <v>40.9</v>
      </c>
    </row>
    <row r="29" spans="1:10">
      <c r="A29" s="4" t="s">
        <v>132</v>
      </c>
      <c r="B29" s="4" t="s">
        <v>133</v>
      </c>
      <c r="C29" s="4" t="s">
        <v>96</v>
      </c>
      <c r="D29" s="4" t="s">
        <v>97</v>
      </c>
      <c r="E29" s="4">
        <v>16</v>
      </c>
      <c r="F29" s="4">
        <v>4299</v>
      </c>
      <c r="G29" s="4">
        <v>148.66</v>
      </c>
      <c r="H29" s="4">
        <v>4447.66</v>
      </c>
      <c r="I29" s="4" t="s">
        <v>134</v>
      </c>
      <c r="J29" s="4">
        <v>117.65</v>
      </c>
    </row>
    <row r="30" spans="1:10">
      <c r="A30" s="4" t="s">
        <v>135</v>
      </c>
      <c r="B30" s="4" t="s">
        <v>136</v>
      </c>
      <c r="C30" s="4" t="s">
        <v>96</v>
      </c>
      <c r="D30" s="4" t="s">
        <v>118</v>
      </c>
      <c r="F30" s="4">
        <v>11907</v>
      </c>
      <c r="H30" s="4">
        <v>11907</v>
      </c>
      <c r="I30" s="4" t="s">
        <v>137</v>
      </c>
      <c r="J30" s="4">
        <v>1613.85</v>
      </c>
    </row>
    <row r="31" spans="1:10">
      <c r="A31" s="4" t="s">
        <v>138</v>
      </c>
      <c r="B31" s="4" t="s">
        <v>139</v>
      </c>
      <c r="C31" s="4" t="s">
        <v>28</v>
      </c>
      <c r="D31" s="4" t="s">
        <v>118</v>
      </c>
      <c r="E31" s="4">
        <v>0</v>
      </c>
      <c r="F31" s="4">
        <v>6040</v>
      </c>
      <c r="G31" s="4">
        <v>0</v>
      </c>
      <c r="H31" s="4">
        <v>6040</v>
      </c>
      <c r="I31" s="4" t="s">
        <v>140</v>
      </c>
      <c r="J31" s="4">
        <v>1345.05</v>
      </c>
    </row>
    <row r="32" spans="1:10">
      <c r="A32" s="4" t="s">
        <v>141</v>
      </c>
      <c r="B32" s="4" t="s">
        <v>142</v>
      </c>
      <c r="C32" s="4" t="s">
        <v>28</v>
      </c>
      <c r="D32" s="4" t="s">
        <v>107</v>
      </c>
      <c r="E32" s="4">
        <v>0</v>
      </c>
      <c r="F32" s="4">
        <v>58000</v>
      </c>
      <c r="G32" s="4">
        <v>0</v>
      </c>
      <c r="H32" s="4">
        <v>58000</v>
      </c>
      <c r="I32" s="4" t="s">
        <v>143</v>
      </c>
      <c r="J32" s="4">
        <v>1507.8</v>
      </c>
    </row>
    <row r="33" spans="1:10">
      <c r="A33" s="4" t="s">
        <v>144</v>
      </c>
      <c r="B33" s="4" t="s">
        <v>145</v>
      </c>
      <c r="C33" s="4" t="s">
        <v>28</v>
      </c>
      <c r="D33" s="4" t="s">
        <v>107</v>
      </c>
      <c r="E33" s="4">
        <v>0</v>
      </c>
      <c r="F33" s="4">
        <v>58000</v>
      </c>
      <c r="G33" s="4">
        <v>0</v>
      </c>
      <c r="H33" s="4">
        <v>58000</v>
      </c>
      <c r="I33" s="4" t="s">
        <v>146</v>
      </c>
      <c r="J33" s="4">
        <v>14374.5</v>
      </c>
    </row>
    <row r="34" spans="1:10">
      <c r="A34" s="4" t="s">
        <v>147</v>
      </c>
      <c r="B34" s="4" t="s">
        <v>148</v>
      </c>
      <c r="C34" s="4" t="s">
        <v>96</v>
      </c>
      <c r="D34" s="4" t="s">
        <v>97</v>
      </c>
      <c r="E34" s="4">
        <v>16</v>
      </c>
      <c r="F34" s="4">
        <v>4299</v>
      </c>
      <c r="G34" s="4">
        <v>148.66</v>
      </c>
      <c r="H34" s="4">
        <v>4447.66</v>
      </c>
      <c r="I34" s="4" t="s">
        <v>149</v>
      </c>
      <c r="J34" s="4">
        <v>1256.8499999999999</v>
      </c>
    </row>
    <row r="35" spans="1:10">
      <c r="A35" s="4" t="s">
        <v>150</v>
      </c>
      <c r="B35" s="4" t="s">
        <v>151</v>
      </c>
      <c r="C35" s="4" t="s">
        <v>66</v>
      </c>
      <c r="D35" s="4" t="s">
        <v>67</v>
      </c>
      <c r="E35" s="4">
        <v>12</v>
      </c>
      <c r="F35" s="4">
        <v>961</v>
      </c>
      <c r="G35" s="4">
        <v>136.41999999999999</v>
      </c>
      <c r="H35" s="4">
        <v>1097.42</v>
      </c>
      <c r="I35" s="4" t="s">
        <v>152</v>
      </c>
      <c r="J35" s="4">
        <v>1125.5999999999999</v>
      </c>
    </row>
    <row r="36" spans="1:10">
      <c r="A36" s="4" t="s">
        <v>48</v>
      </c>
      <c r="B36" s="4" t="s">
        <v>153</v>
      </c>
      <c r="C36" s="4" t="s">
        <v>66</v>
      </c>
      <c r="D36" s="4" t="s">
        <v>67</v>
      </c>
      <c r="E36" s="4">
        <v>12</v>
      </c>
      <c r="F36" s="4">
        <v>1082.5</v>
      </c>
      <c r="G36" s="4">
        <v>136.41999999999999</v>
      </c>
      <c r="H36" s="4">
        <v>1218.92</v>
      </c>
      <c r="I36" s="4" t="s">
        <v>154</v>
      </c>
      <c r="J36" s="4">
        <v>175.25</v>
      </c>
    </row>
    <row r="37" spans="1:10">
      <c r="A37" s="4" t="s">
        <v>155</v>
      </c>
      <c r="B37" s="4" t="s">
        <v>156</v>
      </c>
      <c r="C37" s="4" t="s">
        <v>66</v>
      </c>
      <c r="D37" s="4" t="s">
        <v>67</v>
      </c>
      <c r="E37" s="4">
        <v>12</v>
      </c>
      <c r="F37" s="4">
        <v>915.45</v>
      </c>
      <c r="G37" s="4">
        <v>136.41999999999999</v>
      </c>
      <c r="H37" s="4">
        <v>1051.8699999999999</v>
      </c>
      <c r="I37" s="4" t="s">
        <v>157</v>
      </c>
      <c r="J37" s="4">
        <v>880.95</v>
      </c>
    </row>
    <row r="38" spans="1:10">
      <c r="A38" s="4" t="s">
        <v>158</v>
      </c>
      <c r="B38" s="4" t="s">
        <v>159</v>
      </c>
      <c r="C38" s="4" t="s">
        <v>66</v>
      </c>
      <c r="D38" s="4" t="s">
        <v>107</v>
      </c>
      <c r="E38" s="4">
        <v>5</v>
      </c>
      <c r="F38" s="4">
        <v>222.7</v>
      </c>
      <c r="G38" s="4">
        <v>58.25</v>
      </c>
      <c r="H38" s="4">
        <v>280.95</v>
      </c>
      <c r="I38" s="4" t="s">
        <v>160</v>
      </c>
      <c r="J38" s="4">
        <v>909.3</v>
      </c>
    </row>
    <row r="39" spans="1:10">
      <c r="A39" s="4">
        <v>31</v>
      </c>
      <c r="B39" s="4" t="s">
        <v>161</v>
      </c>
      <c r="C39" s="4" t="s">
        <v>66</v>
      </c>
      <c r="E39" s="4">
        <v>0</v>
      </c>
      <c r="F39" s="4">
        <v>166.5</v>
      </c>
      <c r="G39" s="4">
        <v>0</v>
      </c>
      <c r="H39" s="4">
        <v>166.5</v>
      </c>
      <c r="I39" s="4" t="s">
        <v>162</v>
      </c>
      <c r="J39" s="4">
        <v>78.59</v>
      </c>
    </row>
    <row r="40" spans="1:10">
      <c r="D40" s="4" t="s">
        <v>20</v>
      </c>
      <c r="J40" s="4">
        <v>0</v>
      </c>
    </row>
    <row r="41" spans="1:10">
      <c r="B41" s="4" t="s">
        <v>163</v>
      </c>
      <c r="C41" s="4" t="s">
        <v>96</v>
      </c>
      <c r="D41" s="4" t="s">
        <v>97</v>
      </c>
      <c r="E41" s="4">
        <v>16</v>
      </c>
      <c r="F41" s="4">
        <v>6595</v>
      </c>
      <c r="G41" s="4">
        <v>247.82</v>
      </c>
      <c r="H41" s="4">
        <v>6842.82</v>
      </c>
      <c r="I41" s="4" t="s">
        <v>164</v>
      </c>
      <c r="J41" s="4">
        <v>82.85</v>
      </c>
    </row>
    <row r="42" spans="1:10">
      <c r="B42" s="4" t="s">
        <v>165</v>
      </c>
      <c r="C42" s="4" t="s">
        <v>96</v>
      </c>
      <c r="D42" s="4" t="s">
        <v>97</v>
      </c>
      <c r="E42" s="4">
        <v>16</v>
      </c>
      <c r="F42" s="4">
        <v>6795</v>
      </c>
      <c r="G42" s="4">
        <v>247.82</v>
      </c>
      <c r="H42" s="4">
        <v>7042.82</v>
      </c>
      <c r="I42" s="4" t="s">
        <v>166</v>
      </c>
      <c r="J42" s="4">
        <v>167.16</v>
      </c>
    </row>
    <row r="43" spans="1:10">
      <c r="B43" s="4" t="s">
        <v>167</v>
      </c>
      <c r="C43" s="4" t="s">
        <v>47</v>
      </c>
      <c r="D43" s="4" t="s">
        <v>67</v>
      </c>
      <c r="E43" s="4">
        <v>17</v>
      </c>
      <c r="F43" s="4">
        <v>123.7</v>
      </c>
      <c r="G43" s="4">
        <v>127.78</v>
      </c>
      <c r="H43" s="4">
        <v>251.48</v>
      </c>
      <c r="I43" s="4" t="s">
        <v>168</v>
      </c>
      <c r="J43" s="4">
        <v>167.16</v>
      </c>
    </row>
    <row r="44" spans="1:10">
      <c r="B44" s="4" t="s">
        <v>169</v>
      </c>
      <c r="C44" s="4" t="s">
        <v>47</v>
      </c>
      <c r="D44" s="4" t="s">
        <v>67</v>
      </c>
      <c r="E44" s="4">
        <v>12</v>
      </c>
      <c r="F44" s="4">
        <v>851.5</v>
      </c>
      <c r="G44" s="4">
        <v>136.41999999999999</v>
      </c>
      <c r="H44" s="4">
        <v>987.92</v>
      </c>
      <c r="I44" s="4" t="s">
        <v>170</v>
      </c>
      <c r="J44" s="4">
        <v>125.84</v>
      </c>
    </row>
    <row r="45" spans="1:10">
      <c r="B45" s="4" t="s">
        <v>171</v>
      </c>
      <c r="D45" s="4" t="s">
        <v>97</v>
      </c>
      <c r="E45" s="4">
        <v>16</v>
      </c>
      <c r="F45" s="4">
        <v>6595</v>
      </c>
      <c r="G45" s="4">
        <v>247.82</v>
      </c>
      <c r="H45" s="4">
        <v>6842.82</v>
      </c>
      <c r="I45" s="4" t="s">
        <v>172</v>
      </c>
      <c r="J45" s="4">
        <v>247.91</v>
      </c>
    </row>
    <row r="46" spans="1:10">
      <c r="B46" s="4" t="s">
        <v>173</v>
      </c>
      <c r="C46" s="4" t="s">
        <v>66</v>
      </c>
      <c r="E46" s="4">
        <v>17</v>
      </c>
      <c r="F46" s="4">
        <v>1338</v>
      </c>
      <c r="G46" s="4">
        <v>186.22</v>
      </c>
      <c r="H46" s="4">
        <v>1524.22</v>
      </c>
      <c r="I46" s="4" t="s">
        <v>174</v>
      </c>
      <c r="J46" s="4">
        <v>247.91</v>
      </c>
    </row>
    <row r="47" spans="1:10">
      <c r="B47" s="4" t="s">
        <v>175</v>
      </c>
      <c r="C47" s="4" t="s">
        <v>66</v>
      </c>
      <c r="E47" s="4">
        <v>17</v>
      </c>
      <c r="F47" s="4">
        <v>1338</v>
      </c>
      <c r="G47" s="4">
        <v>186.22</v>
      </c>
      <c r="H47" s="4">
        <v>1524.22</v>
      </c>
      <c r="J47" s="4">
        <v>0</v>
      </c>
    </row>
    <row r="48" spans="1:10">
      <c r="B48" s="4" t="s">
        <v>20</v>
      </c>
      <c r="C48" s="4" t="s">
        <v>20</v>
      </c>
      <c r="D48" s="4" t="s">
        <v>20</v>
      </c>
      <c r="E48" s="4" t="s">
        <v>20</v>
      </c>
      <c r="F48" s="4" t="s">
        <v>20</v>
      </c>
      <c r="G48" s="4" t="s">
        <v>20</v>
      </c>
      <c r="H48" s="4" t="s">
        <v>20</v>
      </c>
      <c r="I48" s="4" t="s">
        <v>20</v>
      </c>
      <c r="J48" s="4">
        <v>0</v>
      </c>
    </row>
    <row r="50" spans="2:5">
      <c r="B50" s="4" t="s">
        <v>182</v>
      </c>
    </row>
    <row r="56" spans="2:5">
      <c r="B56" s="5" t="s">
        <v>176</v>
      </c>
      <c r="C56" s="4" t="s">
        <v>177</v>
      </c>
      <c r="E56" s="4" t="s">
        <v>178</v>
      </c>
    </row>
  </sheetData>
  <pageMargins left="0.7" right="0.7" top="0.75" bottom="0.75" header="0.3" footer="0.3"/>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Abs</vt:lpstr>
      <vt:lpstr>Det</vt:lpstr>
      <vt:lpstr>Sheet3</vt:lpstr>
      <vt:lpstr>Sheet1</vt:lpstr>
      <vt:lpstr>Abs!Print_Area</vt:lpstr>
      <vt:lpstr>Det!Print_Area</vt:lpstr>
      <vt:lpstr>Abs!Print_Titles</vt:lpstr>
      <vt:lpstr>Det!Print_Titles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2023-10-05T13:29:53Z</dcterms:modified>
</cp:coreProperties>
</file>