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16608" windowHeight="7692" activeTab="2"/>
  </bookViews>
  <sheets>
    <sheet name="Detailed" sheetId="5" r:id="rId1"/>
    <sheet name="Abstract" sheetId="6" r:id="rId2"/>
    <sheet name="Data" sheetId="8" r:id="rId3"/>
  </sheets>
  <definedNames>
    <definedName name="_xlnm.Print_Titles" localSheetId="1">Abstract!$6:$8</definedName>
    <definedName name="_xlnm.Print_Titles" localSheetId="0">Detailed!$8:$10</definedName>
  </definedNames>
  <calcPr calcId="145621"/>
  <fileRecoveryPr autoRecover="0"/>
</workbook>
</file>

<file path=xl/calcChain.xml><?xml version="1.0" encoding="utf-8"?>
<calcChain xmlns="http://schemas.openxmlformats.org/spreadsheetml/2006/main">
  <c r="D18" i="6" l="1"/>
  <c r="D41" i="6"/>
  <c r="F405" i="8" l="1"/>
  <c r="F406" i="8"/>
  <c r="F407" i="8"/>
  <c r="F404" i="8"/>
  <c r="F395" i="8"/>
  <c r="F394" i="8"/>
  <c r="F409" i="8" l="1"/>
  <c r="F411" i="8" s="1"/>
  <c r="D22" i="6" s="1"/>
  <c r="F397" i="8"/>
  <c r="C58" i="6"/>
  <c r="I13" i="5"/>
  <c r="I14" i="5"/>
  <c r="I15" i="5"/>
  <c r="I16" i="5"/>
  <c r="I17" i="5" l="1"/>
  <c r="I170" i="5"/>
  <c r="I171" i="5"/>
  <c r="I172" i="5"/>
  <c r="D30" i="6" l="1"/>
  <c r="C57" i="6"/>
  <c r="D32" i="6"/>
  <c r="D39" i="6" l="1"/>
  <c r="F16" i="6"/>
  <c r="D53" i="6"/>
  <c r="D52" i="6"/>
  <c r="D49" i="6"/>
  <c r="D48" i="6"/>
  <c r="D47" i="6"/>
  <c r="D46" i="6"/>
  <c r="D45" i="6"/>
  <c r="D44" i="6"/>
  <c r="D43" i="6"/>
  <c r="D42" i="6"/>
  <c r="D40" i="6"/>
  <c r="D37" i="6"/>
  <c r="D36" i="6"/>
  <c r="D35" i="6"/>
  <c r="D34" i="6"/>
  <c r="D33" i="6"/>
  <c r="D31" i="6"/>
  <c r="D29" i="6"/>
  <c r="D28" i="6"/>
  <c r="D26" i="6"/>
  <c r="D25" i="6"/>
  <c r="D24" i="6"/>
  <c r="D23" i="6"/>
  <c r="D21" i="6"/>
  <c r="D20" i="6"/>
  <c r="D19" i="6"/>
  <c r="D17" i="6"/>
  <c r="D15" i="6"/>
  <c r="D14" i="6"/>
  <c r="D13" i="6"/>
  <c r="D12" i="6"/>
  <c r="C12" i="6" l="1"/>
  <c r="A2" i="8" l="1"/>
  <c r="C53" i="6" l="1"/>
  <c r="I304" i="5"/>
  <c r="I305" i="5" s="1"/>
  <c r="B53" i="6" s="1"/>
  <c r="F53" i="6" s="1"/>
  <c r="I139" i="5" l="1"/>
  <c r="I140" i="5"/>
  <c r="I35" i="5"/>
  <c r="I36" i="5"/>
  <c r="I37" i="5"/>
  <c r="I28" i="5"/>
  <c r="I29" i="5"/>
  <c r="C40" i="6" l="1"/>
  <c r="I215" i="5"/>
  <c r="I216" i="5" s="1"/>
  <c r="B40" i="6" s="1"/>
  <c r="F40" i="6" s="1"/>
  <c r="I198" i="5"/>
  <c r="C17" i="6"/>
  <c r="C16" i="6"/>
  <c r="C49" i="6" l="1"/>
  <c r="C48" i="6"/>
  <c r="C47" i="6"/>
  <c r="I275" i="5"/>
  <c r="I274" i="5"/>
  <c r="I273" i="5"/>
  <c r="I279" i="5"/>
  <c r="I278" i="5"/>
  <c r="I270" i="5"/>
  <c r="I269" i="5"/>
  <c r="I268" i="5"/>
  <c r="I298" i="5"/>
  <c r="I297" i="5"/>
  <c r="I280" i="5" l="1"/>
  <c r="B49" i="6" s="1"/>
  <c r="F49" i="6" s="1"/>
  <c r="I276" i="5"/>
  <c r="I271" i="5"/>
  <c r="B47" i="6" s="1"/>
  <c r="F47" i="6" s="1"/>
  <c r="I289" i="5"/>
  <c r="I290" i="5"/>
  <c r="I291" i="5"/>
  <c r="I292" i="5"/>
  <c r="I293" i="5"/>
  <c r="I294" i="5"/>
  <c r="I295" i="5"/>
  <c r="I296" i="5"/>
  <c r="I299" i="5"/>
  <c r="I300" i="5"/>
  <c r="I288" i="5"/>
  <c r="I265" i="5"/>
  <c r="I266" i="5" s="1"/>
  <c r="B46" i="6" s="1"/>
  <c r="F46" i="6" s="1"/>
  <c r="I227" i="5"/>
  <c r="I228" i="5"/>
  <c r="I229" i="5"/>
  <c r="I230" i="5"/>
  <c r="I231" i="5"/>
  <c r="I232" i="5"/>
  <c r="I233" i="5"/>
  <c r="I226" i="5"/>
  <c r="I251" i="5"/>
  <c r="I252" i="5"/>
  <c r="I250" i="5"/>
  <c r="I256" i="5"/>
  <c r="I257" i="5"/>
  <c r="I258" i="5"/>
  <c r="I259" i="5"/>
  <c r="I260" i="5"/>
  <c r="I261" i="5"/>
  <c r="I255" i="5"/>
  <c r="C46" i="6"/>
  <c r="C45" i="6"/>
  <c r="C44" i="6"/>
  <c r="C43" i="6"/>
  <c r="C42" i="6"/>
  <c r="I234" i="5"/>
  <c r="I235" i="5"/>
  <c r="I236" i="5"/>
  <c r="I237" i="5"/>
  <c r="I238" i="5"/>
  <c r="I239" i="5"/>
  <c r="I240" i="5"/>
  <c r="I241" i="5"/>
  <c r="I242" i="5"/>
  <c r="I243" i="5"/>
  <c r="I244" i="5"/>
  <c r="I245"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80" i="5"/>
  <c r="I223" i="5"/>
  <c r="I222" i="5"/>
  <c r="C39" i="6"/>
  <c r="C38" i="6"/>
  <c r="C37" i="6"/>
  <c r="C30" i="6"/>
  <c r="C29" i="6"/>
  <c r="C28" i="6"/>
  <c r="C27" i="6"/>
  <c r="C19" i="6"/>
  <c r="C18" i="6"/>
  <c r="C15" i="6"/>
  <c r="I212" i="5"/>
  <c r="I213" i="5" s="1"/>
  <c r="B39" i="6" s="1"/>
  <c r="F39" i="6" s="1"/>
  <c r="I169" i="5"/>
  <c r="I166" i="5"/>
  <c r="I165" i="5"/>
  <c r="I164" i="5"/>
  <c r="I163" i="5"/>
  <c r="I162" i="5"/>
  <c r="I161" i="5"/>
  <c r="I158" i="5"/>
  <c r="I157" i="5"/>
  <c r="I156" i="5"/>
  <c r="I155" i="5"/>
  <c r="I154" i="5"/>
  <c r="I153" i="5"/>
  <c r="I149" i="5"/>
  <c r="I150" i="5"/>
  <c r="I148" i="5"/>
  <c r="I147" i="5"/>
  <c r="I146" i="5"/>
  <c r="I145" i="5"/>
  <c r="I209" i="5"/>
  <c r="I210" i="5" s="1"/>
  <c r="B38" i="6" s="1"/>
  <c r="F38" i="6" s="1"/>
  <c r="I206" i="5"/>
  <c r="I207" i="5" s="1"/>
  <c r="B37" i="6" s="1"/>
  <c r="F37" i="6" s="1"/>
  <c r="I62" i="5"/>
  <c r="I63" i="5" s="1"/>
  <c r="B19" i="6" s="1"/>
  <c r="F19" i="6" s="1"/>
  <c r="I59" i="5"/>
  <c r="I58" i="5"/>
  <c r="I57" i="5"/>
  <c r="I56" i="5"/>
  <c r="I55" i="5"/>
  <c r="I137" i="5"/>
  <c r="I138" i="5"/>
  <c r="I141" i="5"/>
  <c r="I132" i="5"/>
  <c r="I131" i="5"/>
  <c r="I130" i="5"/>
  <c r="I129" i="5"/>
  <c r="I128" i="5"/>
  <c r="I121" i="5"/>
  <c r="I122" i="5"/>
  <c r="I123" i="5"/>
  <c r="I75" i="5"/>
  <c r="I66" i="5"/>
  <c r="I67" i="5"/>
  <c r="I68" i="5"/>
  <c r="I69" i="5"/>
  <c r="I49" i="5"/>
  <c r="I50" i="5"/>
  <c r="I51" i="5"/>
  <c r="I43" i="5"/>
  <c r="I42" i="5"/>
  <c r="I41" i="5"/>
  <c r="I27" i="5"/>
  <c r="I30" i="5"/>
  <c r="I26" i="5"/>
  <c r="C9" i="6"/>
  <c r="I186" i="5"/>
  <c r="I187" i="5"/>
  <c r="I185" i="5"/>
  <c r="I184" i="5"/>
  <c r="I31" i="5" l="1"/>
  <c r="I167" i="5"/>
  <c r="B29" i="6" s="1"/>
  <c r="F29" i="6" s="1"/>
  <c r="I44" i="5"/>
  <c r="G45" i="5" s="1"/>
  <c r="I45" i="5" s="1"/>
  <c r="B15" i="6" s="1"/>
  <c r="F15" i="6" s="1"/>
  <c r="B9" i="6"/>
  <c r="F9" i="6" s="1"/>
  <c r="I301" i="5"/>
  <c r="I302" i="5" s="1"/>
  <c r="B48" i="6"/>
  <c r="F48" i="6" s="1"/>
  <c r="I110" i="5"/>
  <c r="I224" i="5"/>
  <c r="I253" i="5"/>
  <c r="I262" i="5" s="1"/>
  <c r="I263" i="5" s="1"/>
  <c r="B45" i="6" s="1"/>
  <c r="F45" i="6" s="1"/>
  <c r="I133" i="5"/>
  <c r="I60" i="5"/>
  <c r="B18" i="6" s="1"/>
  <c r="F18" i="6" s="1"/>
  <c r="I151" i="5"/>
  <c r="B27" i="6" s="1"/>
  <c r="F27" i="6" s="1"/>
  <c r="I159" i="5"/>
  <c r="B28" i="6" s="1"/>
  <c r="F28" i="6" s="1"/>
  <c r="I173" i="5"/>
  <c r="B30" i="6" s="1"/>
  <c r="F30" i="6" s="1"/>
  <c r="I188" i="5"/>
  <c r="C55" i="6"/>
  <c r="B44" i="6" l="1"/>
  <c r="F44" i="6" s="1"/>
  <c r="I246" i="5"/>
  <c r="B42" i="6"/>
  <c r="F42" i="6" s="1"/>
  <c r="G22" i="6"/>
  <c r="I247" i="5" l="1"/>
  <c r="B43" i="6" s="1"/>
  <c r="F43" i="6" s="1"/>
  <c r="E50" i="6" l="1"/>
  <c r="E52" i="6"/>
  <c r="C52" i="6"/>
  <c r="C50" i="6"/>
  <c r="A3" i="6"/>
  <c r="A1" i="8"/>
  <c r="I284" i="5" l="1"/>
  <c r="E41" i="6"/>
  <c r="C41" i="6"/>
  <c r="E36" i="6"/>
  <c r="C36" i="6"/>
  <c r="E35" i="6"/>
  <c r="C35" i="6"/>
  <c r="E34" i="6"/>
  <c r="C34" i="6"/>
  <c r="E33" i="6"/>
  <c r="C33" i="6"/>
  <c r="E32" i="6"/>
  <c r="C32" i="6"/>
  <c r="E31" i="6"/>
  <c r="C31" i="6"/>
  <c r="E26" i="6"/>
  <c r="C26" i="6"/>
  <c r="E25" i="6"/>
  <c r="C25" i="6"/>
  <c r="E24" i="6"/>
  <c r="C24" i="6"/>
  <c r="I124" i="5"/>
  <c r="I120" i="5"/>
  <c r="I218" i="5"/>
  <c r="I202" i="5"/>
  <c r="I203" i="5" s="1"/>
  <c r="B36" i="6" s="1"/>
  <c r="F36" i="6" s="1"/>
  <c r="I194" i="5"/>
  <c r="I193" i="5"/>
  <c r="I192" i="5"/>
  <c r="I179" i="5"/>
  <c r="I180" i="5" s="1"/>
  <c r="I219" i="5"/>
  <c r="I116" i="5"/>
  <c r="I175" i="5"/>
  <c r="I176" i="5" s="1"/>
  <c r="B31" i="6" s="1"/>
  <c r="F31" i="6" s="1"/>
  <c r="I136" i="5"/>
  <c r="I142" i="5" s="1"/>
  <c r="I52" i="5"/>
  <c r="E22" i="6"/>
  <c r="E23" i="6"/>
  <c r="C23" i="6"/>
  <c r="C22" i="6"/>
  <c r="E21" i="6"/>
  <c r="C21" i="6"/>
  <c r="E20" i="6"/>
  <c r="C20" i="6"/>
  <c r="E17" i="6"/>
  <c r="E14" i="6"/>
  <c r="C14" i="6"/>
  <c r="E13" i="6"/>
  <c r="C13" i="6"/>
  <c r="C11" i="6"/>
  <c r="I109" i="5"/>
  <c r="I111" i="5" s="1"/>
  <c r="I115" i="5"/>
  <c r="I114" i="5"/>
  <c r="I76" i="5"/>
  <c r="I74" i="5"/>
  <c r="I73" i="5"/>
  <c r="I65" i="5"/>
  <c r="I70" i="5" s="1"/>
  <c r="I48" i="5"/>
  <c r="I34" i="5"/>
  <c r="I38" i="5" s="1"/>
  <c r="I22" i="5"/>
  <c r="I21" i="5"/>
  <c r="I20" i="5"/>
  <c r="C60" i="6"/>
  <c r="C61" i="6"/>
  <c r="C59" i="6"/>
  <c r="I23" i="5" l="1"/>
  <c r="B12" i="6" s="1"/>
  <c r="F12" i="6" s="1"/>
  <c r="I220" i="5"/>
  <c r="B41" i="6" s="1"/>
  <c r="F41" i="6" s="1"/>
  <c r="I199" i="5"/>
  <c r="B35" i="6" s="1"/>
  <c r="F35" i="6" s="1"/>
  <c r="I117" i="5"/>
  <c r="B23" i="6" s="1"/>
  <c r="F23" i="6" s="1"/>
  <c r="I195" i="5"/>
  <c r="B34" i="6" s="1"/>
  <c r="F34" i="6" s="1"/>
  <c r="I283" i="5"/>
  <c r="I285" i="5" s="1"/>
  <c r="I125" i="5"/>
  <c r="B24" i="6" s="1"/>
  <c r="F24" i="6" s="1"/>
  <c r="I53" i="5"/>
  <c r="B52" i="6"/>
  <c r="F52" i="6" s="1"/>
  <c r="B32" i="6"/>
  <c r="F32" i="6" s="1"/>
  <c r="B25" i="6"/>
  <c r="F25" i="6" s="1"/>
  <c r="B26" i="6"/>
  <c r="F26" i="6" s="1"/>
  <c r="B33" i="6"/>
  <c r="F33" i="6" s="1"/>
  <c r="B13" i="6"/>
  <c r="F13" i="6" s="1"/>
  <c r="B14" i="6"/>
  <c r="F14" i="6" s="1"/>
  <c r="I77" i="5"/>
  <c r="B21" i="6" s="1"/>
  <c r="F21" i="6" s="1"/>
  <c r="B20" i="6"/>
  <c r="F20" i="6" s="1"/>
  <c r="B17" i="6" l="1"/>
  <c r="F17" i="6" s="1"/>
  <c r="F54" i="6" s="1"/>
  <c r="B22" i="6"/>
  <c r="F22" i="6" s="1"/>
  <c r="B50" i="6"/>
  <c r="F50" i="6" s="1"/>
  <c r="K54" i="6" l="1"/>
  <c r="F55" i="6" l="1"/>
  <c r="F56" i="6" s="1"/>
  <c r="F61" i="6" s="1"/>
  <c r="F59" i="6"/>
  <c r="F60" i="6" l="1"/>
  <c r="F62" i="6" s="1"/>
  <c r="E63" i="6" l="1"/>
</calcChain>
</file>

<file path=xl/sharedStrings.xml><?xml version="1.0" encoding="utf-8"?>
<sst xmlns="http://schemas.openxmlformats.org/spreadsheetml/2006/main" count="1262" uniqueCount="451">
  <si>
    <t>Details of Work</t>
  </si>
  <si>
    <t>Number</t>
  </si>
  <si>
    <t>Measurement</t>
  </si>
  <si>
    <t>DETAILED ESTIMATE</t>
  </si>
  <si>
    <t>NAME OF WORK:</t>
  </si>
  <si>
    <t>Length</t>
  </si>
  <si>
    <t>Breadth</t>
  </si>
  <si>
    <t>Item No.</t>
  </si>
  <si>
    <t>Height / Depth</t>
  </si>
  <si>
    <t>Total quantity of each item</t>
  </si>
  <si>
    <t>Quantity</t>
  </si>
  <si>
    <t>Rate</t>
  </si>
  <si>
    <t>Per</t>
  </si>
  <si>
    <t>Amount</t>
  </si>
  <si>
    <t>Description of works or Materials</t>
  </si>
  <si>
    <t>Total</t>
  </si>
  <si>
    <t>X</t>
  </si>
  <si>
    <t>Say</t>
  </si>
  <si>
    <t xml:space="preserve">ABSTRACT </t>
  </si>
  <si>
    <t xml:space="preserve">    Rs.       P.</t>
  </si>
  <si>
    <t>Sqm</t>
  </si>
  <si>
    <t>Unit</t>
  </si>
  <si>
    <t>L.S</t>
  </si>
  <si>
    <t>TOTAL Rs.</t>
  </si>
  <si>
    <t>Lakhs</t>
  </si>
  <si>
    <t>Kg</t>
  </si>
  <si>
    <t>Provision for  Supervision charges  @ 7.50%</t>
  </si>
  <si>
    <t>Provision for Labour welfare fund @ 1.00%</t>
  </si>
  <si>
    <t>*</t>
  </si>
  <si>
    <t>LIT</t>
  </si>
  <si>
    <t xml:space="preserve"> </t>
  </si>
  <si>
    <t>CEMENT</t>
  </si>
  <si>
    <t>b.</t>
  </si>
  <si>
    <t>CUM</t>
  </si>
  <si>
    <t>M.T</t>
  </si>
  <si>
    <t>NO.</t>
  </si>
  <si>
    <t>MASON II</t>
  </si>
  <si>
    <t>MAZDOOR I</t>
  </si>
  <si>
    <t>MAZDOOR II</t>
  </si>
  <si>
    <t>SUNDRIES</t>
  </si>
  <si>
    <t>G.F</t>
  </si>
  <si>
    <t>Men Lock-up Toilet</t>
  </si>
  <si>
    <t>For Rest Room</t>
  </si>
  <si>
    <t>For Inspector</t>
  </si>
  <si>
    <t>High Roof (Reception)</t>
  </si>
  <si>
    <t>O.H.T Tank to Rest Room Toilet</t>
  </si>
  <si>
    <t>Nos.</t>
  </si>
  <si>
    <t>Toilet - Inspector</t>
  </si>
  <si>
    <t>Toilet - CCTV Room</t>
  </si>
  <si>
    <t>Rest Room - Men</t>
  </si>
  <si>
    <t>Supply &amp; fixing of PVC door</t>
  </si>
  <si>
    <t>Toilet - Rest Room</t>
  </si>
  <si>
    <t>D/d - Door open</t>
  </si>
  <si>
    <t>D/d - Window</t>
  </si>
  <si>
    <t>Add jam</t>
  </si>
  <si>
    <t>Computer &amp; CCTV Room</t>
  </si>
  <si>
    <t>D/d - Window open</t>
  </si>
  <si>
    <t>Lock-up - Men &amp; Women Room</t>
  </si>
  <si>
    <t>D/d- Door open</t>
  </si>
  <si>
    <t>Store Room alround</t>
  </si>
  <si>
    <t>D/d - Toilet passage</t>
  </si>
  <si>
    <t>Waiting Hall</t>
  </si>
  <si>
    <t>D/d - Open</t>
  </si>
  <si>
    <t>D/d - MD</t>
  </si>
  <si>
    <t>Reception alround</t>
  </si>
  <si>
    <t>D/d - Ventilator</t>
  </si>
  <si>
    <t>Rmt</t>
  </si>
  <si>
    <t>O.H.T Tank to CCTV Room</t>
  </si>
  <si>
    <t>O.H.T Tank to Inspector</t>
  </si>
  <si>
    <t>Hall</t>
  </si>
  <si>
    <t>Waiting Room</t>
  </si>
  <si>
    <t>Rest Room</t>
  </si>
  <si>
    <t>Computer Room</t>
  </si>
  <si>
    <t>Writer Room</t>
  </si>
  <si>
    <t>Lock-up Room</t>
  </si>
  <si>
    <t>Rest Room - Rear side</t>
  </si>
  <si>
    <t>Building - Right side</t>
  </si>
  <si>
    <t>Portico</t>
  </si>
  <si>
    <t>Terrace</t>
  </si>
  <si>
    <t>Inspector Room</t>
  </si>
  <si>
    <t>No</t>
  </si>
  <si>
    <t>Rest Room - Toilet</t>
  </si>
  <si>
    <t>Nos</t>
  </si>
  <si>
    <t>PAINTING TWO COATS OVER NEW           (as per PWD Standard Data)</t>
  </si>
  <si>
    <t xml:space="preserve">PLASTERED SURFACE WITH </t>
  </si>
  <si>
    <t>OBD</t>
  </si>
  <si>
    <t>NO</t>
  </si>
  <si>
    <t xml:space="preserve">PAINTER I </t>
  </si>
  <si>
    <t>SUNDRIES FOR BRUSHES,ETC</t>
  </si>
  <si>
    <t>TOTAL FOR 10 SQM</t>
  </si>
  <si>
    <t>RATE PER SQM</t>
  </si>
  <si>
    <t>MASON I</t>
  </si>
  <si>
    <t>58.1(a)</t>
  </si>
  <si>
    <t>SUPPLY AND FIXING P.V.C.SOIL</t>
  </si>
  <si>
    <t>PIPESPECIALS OF FOLLOWING DIA:-</t>
  </si>
  <si>
    <t>A.</t>
  </si>
  <si>
    <t>SUPPLY AND FIXING OF PVC soil PIPE</t>
  </si>
  <si>
    <t xml:space="preserve">110MM DIA OF PVC SWR PIPE INCLUDING </t>
  </si>
  <si>
    <t>PACKING THE JOINTS WITH RUBBER</t>
  </si>
  <si>
    <t>LUBRICANT AND FIXING IN TO</t>
  </si>
  <si>
    <t>WALL WITH WOODEN PLUGS</t>
  </si>
  <si>
    <t>SCREWSHOLDING CLAMPSETC</t>
  </si>
  <si>
    <t>COMPLETE  type 'B'.</t>
  </si>
  <si>
    <t>RMT</t>
  </si>
  <si>
    <t>P.V.C. PIPE 110mm DIA</t>
  </si>
  <si>
    <t>P.V.C BEND WITH DOOR 110MM</t>
  </si>
  <si>
    <t>EACH</t>
  </si>
  <si>
    <t>P.V.C COWL 110MM</t>
  </si>
  <si>
    <t>PLUMBER I</t>
  </si>
  <si>
    <t>COST OF RUBBER</t>
  </si>
  <si>
    <t>LUBRICANTT.W.PLUGS AND</t>
  </si>
  <si>
    <t>C.I.CLAMPS ETC</t>
  </si>
  <si>
    <t>SUNDERS</t>
  </si>
  <si>
    <t>TOTAL FOR 3 RMT</t>
  </si>
  <si>
    <t>RATE PER RMT</t>
  </si>
  <si>
    <t>23.2</t>
  </si>
  <si>
    <t>Supplying and fixing 4mm thick pin</t>
  </si>
  <si>
    <t>headed glass panels 450x1350</t>
  </si>
  <si>
    <t>No.</t>
  </si>
  <si>
    <t>Each</t>
  </si>
  <si>
    <t>Labour for fixing glass paneles</t>
  </si>
  <si>
    <t>Sundries</t>
  </si>
  <si>
    <t xml:space="preserve"> (1.08SQM LABOUR =.25CARPENTER-II)</t>
  </si>
  <si>
    <t>Total for 0.5334 Sqm</t>
  </si>
  <si>
    <t>Rate for one Sqm.</t>
  </si>
  <si>
    <t>SUPPLYING AND LAYING THE FOLLOWING PVC</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</si>
  <si>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</si>
  <si>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</si>
  <si>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</si>
  <si>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</si>
  <si>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</si>
  <si>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</si>
  <si>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</si>
  <si>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</si>
  <si>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</si>
  <si>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LABOUR FOR LAYING &amp; FIXING</t>
  </si>
  <si>
    <t>TOTAL FOR 1 RMT</t>
  </si>
  <si>
    <t xml:space="preserve"> 25MM DIA PVC PIPE ABOVE G.L:-</t>
  </si>
  <si>
    <t xml:space="preserve">COST OF 25MM DIA PVC PIPE </t>
  </si>
  <si>
    <t>ADD 40% FOR PVC/GI SPECIALS</t>
  </si>
  <si>
    <t>SQM</t>
  </si>
  <si>
    <t>LABOUR CHARGE FOR FIXING FAN</t>
  </si>
  <si>
    <t>30.</t>
  </si>
  <si>
    <t>FINISHING THE TOP OF FLOORING</t>
  </si>
  <si>
    <t>WITH C.M(1:3)20mm THICK</t>
  </si>
  <si>
    <t xml:space="preserve"> (NO SAND)USING GRANITECHIPS</t>
  </si>
  <si>
    <t>OF 10mm&amp;BELOW (ELLISPATTERN)</t>
  </si>
  <si>
    <t xml:space="preserve">STONE JELLY 3mm to 10mm </t>
  </si>
  <si>
    <t>MAZDOOR  I</t>
  </si>
  <si>
    <t>FINISHING TOP OF ROOF WITH</t>
  </si>
  <si>
    <t>ONE  COURSE OF PRESSED TILES</t>
  </si>
  <si>
    <t>OVER A BED OF C.M(1:3),</t>
  </si>
  <si>
    <t>12mmTHICK MIXED WITH WATER PROOF COMPOUND</t>
  </si>
  <si>
    <t>AT 2% BY WEIGHT OF CEMENT</t>
  </si>
  <si>
    <t>NOS</t>
  </si>
  <si>
    <t>1000 Nos</t>
  </si>
  <si>
    <t>C.M(1:3)</t>
  </si>
  <si>
    <t>POINTING WITH C.M(1:3)</t>
  </si>
  <si>
    <t>WPC</t>
  </si>
  <si>
    <t>Providing CUDDAPPAH SLAB for cupboard</t>
  </si>
  <si>
    <t>wardrobe, shelves, kitchen sinks,</t>
  </si>
  <si>
    <t>hearth slab and sunshade etc., for the</t>
  </si>
  <si>
    <t>following thickness including cost of</t>
  </si>
  <si>
    <t>Cuddappah slab and labour charges for</t>
  </si>
  <si>
    <t>fixing in position etc., all complete</t>
  </si>
  <si>
    <t>(Both sides polished)</t>
  </si>
  <si>
    <t xml:space="preserve"> 20mm Thick slab:-</t>
  </si>
  <si>
    <t>==================</t>
  </si>
  <si>
    <t>Cuddappah slab</t>
  </si>
  <si>
    <t>Mason Ist</t>
  </si>
  <si>
    <t>Mazdoor Ist</t>
  </si>
  <si>
    <t>Packing with C.M., Scaffolding</t>
  </si>
  <si>
    <t>and Polishing etc.,</t>
  </si>
  <si>
    <t>Total for Ten sqm</t>
  </si>
  <si>
    <t>Rate for one SQM</t>
  </si>
  <si>
    <t>SUPPLY AND FIXING OF E.W.C.   18" SIZE (WHITE)</t>
  </si>
  <si>
    <t>WITH DOUBLE FLAPPED PLASTIC SEAT COVER</t>
  </si>
  <si>
    <t>LOW LEVEL FLUSHING CISTERN 10 LIT.</t>
  </si>
  <si>
    <t>SET</t>
  </si>
  <si>
    <t>EUROPEAN WATER CLOSET WITH "P" OR "S" TRAP WITH DOUBLE FLAPPED SEAT AND SEAT COVER WITH BRASS HINGES AND 10LIT CAPACITY PVC L;OW LEVEL FLUSHING TANK WITH ALL INTERNAL FITTINGS</t>
  </si>
  <si>
    <t>LABOUR FOR FIXING OF EWC</t>
  </si>
  <si>
    <t>LABOUR FOR FIXING OF FLUSHING TANK</t>
  </si>
  <si>
    <t>TOTAL FOR ONE NUMBER</t>
  </si>
  <si>
    <t>35.</t>
  </si>
  <si>
    <t>PLASTERING C.M(1:3) 10mmTHICK</t>
  </si>
  <si>
    <t>CEMENT MORTAR(1:3)</t>
  </si>
  <si>
    <t>DATA</t>
  </si>
  <si>
    <t>-</t>
  </si>
  <si>
    <t xml:space="preserve"> 40mm Thick slab:-</t>
  </si>
  <si>
    <t>PLASTERING C.M(1:5) 12mmTHICK</t>
  </si>
  <si>
    <t>CEMENT MORTAR(1:5)</t>
  </si>
  <si>
    <t>Scapping the white washing and colour washing of old plastered surface</t>
  </si>
  <si>
    <t>Building alround outer area</t>
  </si>
  <si>
    <t>D/d - W1</t>
  </si>
  <si>
    <t>D/d - Main Door</t>
  </si>
  <si>
    <t>40.</t>
  </si>
  <si>
    <t>PAINTING TWO COATS OVER NEW             (as per CER-112/2007-08)</t>
  </si>
  <si>
    <t>Plastic Emulsion PAINT</t>
  </si>
  <si>
    <t>Thorouh scrapping p28/108</t>
  </si>
  <si>
    <t>G.S.T @ 18.00%</t>
  </si>
  <si>
    <t>SUB TOTAL  - I Rs.</t>
  </si>
  <si>
    <t>SUB TOTAL  - II Rs.</t>
  </si>
  <si>
    <t>Rs.       P.</t>
  </si>
  <si>
    <t>Dismantling pressed tiles and weathering course</t>
  </si>
  <si>
    <t>skirting</t>
  </si>
  <si>
    <t>x</t>
  </si>
  <si>
    <t>tank bottom</t>
  </si>
  <si>
    <t>D/f Center portion</t>
  </si>
  <si>
    <t>Inspector room sill level</t>
  </si>
  <si>
    <t>WC</t>
  </si>
  <si>
    <t>Rest room</t>
  </si>
  <si>
    <t>Roof beam projection</t>
  </si>
  <si>
    <t>V WC</t>
  </si>
  <si>
    <t>W</t>
  </si>
  <si>
    <t>W Writter</t>
  </si>
  <si>
    <t>W Rest room</t>
  </si>
  <si>
    <t>kg.</t>
  </si>
  <si>
    <t>O.H.T Tank to men lock up Toilet</t>
  </si>
  <si>
    <t>O.H.T Tank to women lock up Toilet</t>
  </si>
  <si>
    <t>Lock up men</t>
  </si>
  <si>
    <t>lock up women</t>
  </si>
  <si>
    <t>Lock up men and women</t>
  </si>
  <si>
    <t>Lock-up men</t>
  </si>
  <si>
    <t>Inspector</t>
  </si>
  <si>
    <t>hall</t>
  </si>
  <si>
    <t>hall ventilator</t>
  </si>
  <si>
    <t>Inspector room</t>
  </si>
  <si>
    <t>Pumping line</t>
  </si>
  <si>
    <t>For Police station</t>
  </si>
  <si>
    <t>Rmt.</t>
  </si>
  <si>
    <t>Rest toom</t>
  </si>
  <si>
    <t>CCTNS and computer</t>
  </si>
  <si>
    <t>pts.</t>
  </si>
  <si>
    <t>Pts.</t>
  </si>
  <si>
    <t>Painting old iron work with two coats of synthetic enamel paint</t>
  </si>
  <si>
    <t>Old White washing two coats of using shell lime slaked etc.,</t>
  </si>
  <si>
    <t>waiting</t>
  </si>
  <si>
    <t>Toilet</t>
  </si>
  <si>
    <t>CCTNS</t>
  </si>
  <si>
    <t>Computer room</t>
  </si>
  <si>
    <t>Toilet passage</t>
  </si>
  <si>
    <t>Lock up women</t>
  </si>
  <si>
    <t>Store room</t>
  </si>
  <si>
    <t>Writter</t>
  </si>
  <si>
    <t>water tank bottom</t>
  </si>
  <si>
    <t>loft</t>
  </si>
  <si>
    <t>W3</t>
  </si>
  <si>
    <t>MD</t>
  </si>
  <si>
    <t>LD</t>
  </si>
  <si>
    <t>LV</t>
  </si>
  <si>
    <t>Painting old wood work with two coats of synthetic enamel paint</t>
  </si>
  <si>
    <t>D</t>
  </si>
  <si>
    <t>Writter room</t>
  </si>
  <si>
    <t>toilet</t>
  </si>
  <si>
    <t>d/f V</t>
  </si>
  <si>
    <t>D/f tiles</t>
  </si>
  <si>
    <t>loft top</t>
  </si>
  <si>
    <r>
      <t xml:space="preserve">D/f qty. for item no. </t>
    </r>
    <r>
      <rPr>
        <b/>
        <sz val="11"/>
        <color theme="1"/>
        <rFont val="Calibri"/>
        <family val="2"/>
        <scheme val="minor"/>
      </rPr>
      <t>41</t>
    </r>
  </si>
  <si>
    <t>D/d - W</t>
  </si>
  <si>
    <t>sunshade</t>
  </si>
  <si>
    <t>sides</t>
  </si>
  <si>
    <t>water tank beam sides</t>
  </si>
  <si>
    <t>top</t>
  </si>
  <si>
    <t>Pillar offset</t>
  </si>
  <si>
    <t>Add. Roof ht.</t>
  </si>
  <si>
    <t>D/f V</t>
  </si>
  <si>
    <t>portico projection sides</t>
  </si>
  <si>
    <t>D/f New Emulsion Qty. item no. 47</t>
  </si>
  <si>
    <t>D/f New OBD area qty. item no. 46</t>
  </si>
  <si>
    <t>Supplying and fixing the following dia PVC (SWR) pipe with ISI mark confirming to IS 13952:1992- type 'B' for soil line with relevant specials confirming to IS 14735 including jointing with seal ring confirming to IS 5382 with leaving a gap about 10mm to allow thermal expansion, fixing the pipes into walls with necessary wooden plug, screws, holding wherever necessary and making good of the dismantled portion with necessary connections to sanitary fittings etc., complete in all respects and as directed by the departmental officers.</t>
  </si>
  <si>
    <t>Plastering with CM 1:5 (one of cement and five of sand) 12mm thick finished with  neat cement including providing band cornice, ceiling cornice, curing, scaffolding  etc., complete in all respects and complying with relevant standard specifications.</t>
  </si>
  <si>
    <t>Supplying and fixing of 4mm thick pin headed glass panels with aluminium anodized 'U'  shape beeding of size 12x12 mm with 107 gram in average weight for 1 m length with aluminium bolts and nuts for the shutters of the steel windows already supplied to suit all the size and as directed by the departmental officers.(The quality of glass and aluminium beeding should be got approved from the executive engineer before use)</t>
  </si>
  <si>
    <t>Manufacturing and supplying of steel windows confirming to is 1038/1983 specification  with steel section used for fabrication of windows  as per is 7452/1982 specification and as per the approved type design for all size applicable for the work with iron oxidised handles with locking arrangements, peg stays and including cost for one coat of red oxide primer etc., complete and as directed by the departmental officers. (windows should be weighed excluding aluminium beeding and glass  panel. the standard models of window with grill design drawing are enclosed in the annexure. however the windows grill and design  should be got approved by the executive engineer before use.)</t>
  </si>
  <si>
    <t>Supplying, laying, fixing and joining the following PVC pipes as per ASTM D-1785 of schedule 40 of wall thickness not less than the specified in IS 4985 suitable for  plumbing by threading of wall thickness including the cost of suitable PVC/GI specials/GM specials like elbow, tee, reducers, plug, unions, bend, coupler, nipple, gm gate valve, check and wheel valve etc., wherever required above the ground level including the cost of teflon tape, special clamps, nails etc., fixing on wall to the proper gradiant and alignment and redoing the chipped of masonry etc., as directed by the departmental officers.</t>
  </si>
  <si>
    <t>b) 25mm dia.</t>
  </si>
  <si>
    <t>c) 20mm dia.</t>
  </si>
  <si>
    <t>a) 32mm dia.</t>
  </si>
  <si>
    <t>Supplying and fixing of Engineering Polymer long body Tap Heavy Type of 15mm dia of best quality including cost of tap with required specials and labour for fixing etc., all complete and as directed by the departmental officers.(The quality and brand should be got approved from the executive engineer before use)</t>
  </si>
  <si>
    <t>Supplying and fixing of Engineering Polymer Short body Tap Heavy Type of 15mm dia of best quality including cost of tap with required specials and labour for fixing etc., all complete and as directed by the departmental officers.(The quality and brand should be got approved from the executive engineer before use)</t>
  </si>
  <si>
    <t>Painting the new walls with two coats of Oil Bound Distemper over the existing primer coat of white cement of approved brand over new cement plastered wall surfaces including cost of paints, putty, brushes, watering, curing, etc., all complete as directed by the departmental officers (paints and its shade shall be got approved from the executive engineer before use)</t>
  </si>
  <si>
    <t>Painting the old walls with two coats of Oil Bound Distemper of approved brand over new cement plastered wall surfaces including cost of paints, putty, brushes, watering, curing, etc., all complete as directed by the departmental officers (paints and its shade shall be got approved from the executive engineer before use)</t>
  </si>
  <si>
    <t>Charges for assembling and fixing of ceiling fan of different sweep with  necessary connections and fixing of fan regulator on the existing board etc., all complete (excluding cost of fan).</t>
  </si>
  <si>
    <t xml:space="preserve">Supplying and fixing of  4"18 watts Crystal  LED tube light fittings on teak wood round blocks of 75mm dia 40mm deep suspended from ceiling or mounted on the wall including cost of all materials and labour for fixing in position and as directed by the departmental officers. (The entire fittings should be got approved from the executive  engineer before use)  </t>
  </si>
  <si>
    <t xml:space="preserve">Supplying and fixing of 9W LED Bulb and fixing the bulb including cost of all materials and labour for fixing in position and as directed by the departmental officers. (The entire fittings should be got approved from the executive  engineer before use) </t>
  </si>
  <si>
    <t xml:space="preserve">Supplying and fixing of 25 W LED Street light fitting including labour charges for fixing of LED Street light fitting etc all complete as per relevant standard specification and as directed by the departmental officers. (The quality and brand should be got approved from the executive engineer before use) </t>
  </si>
  <si>
    <t>Finishing the top of roof with one course of hydraulic pressed tiles of approved superior quality of size 23cmx23cmx20mm thick laid over weathering course in cm 1:3 (one of cement and three of sand) 12mm thick mixed with water proofing compound  at 2% by weight of cement used and pointed neatly with the same cement morter mixed with water proofing compound including curing etc., as per standard specifications. (the quality of the tiles shall be got  approved from the executive engineer before use.)</t>
  </si>
  <si>
    <t>Providing cuddappah slab of 40mm thick finishing with two sides for cupboard, sunshade, wardrobes, shelves, side slabs of boxing around windows, kitchen platform slabs, sink and other similar works including finishing and fixing in position complying with relevant standard specifications etc., complete in the following floors (measurement will be taken including bearing also) as directed by the departmental officers</t>
  </si>
  <si>
    <t>Supplying and fixing EWC (white) superior variety 500mm with PVC SWR grade ' P' or "S' trap including cost and fixing of double flapped coloured plastic sheet cover pvc flushing cistern in appropriate level as directed by the departmental officers at a maximum level of 5’6" and of approved brand of 10 litres capacity including fittings such as c.i. brackets. pvc connection gm wheel valve, hex nipple, etc., complete (EWC and plastic cover shall be got approved from the executive engineer before fixing)</t>
  </si>
  <si>
    <t>Supplying and fixing of porcelin wash hand basin (White), superior variety of size 550x400mm with all accessories such as powder coated cast iron brackets, 32mm dia c.p. waste coupling, rubber plug and aluminium chain, 32mm dia 'B' class G.I. PVC waste pipe, angle valve, 15mm dia nylon connection, 15mm dia brass nipples, 15mm C.P. pillar tap &amp; required grating etc., complete in all respects (wash hand basin shall be got approved by the executive engineer before fixing).</t>
  </si>
  <si>
    <t>Supplying and fixing 3 Nos of 32amps 500 volts grade porcelain fuse unit on suitable teakwood plank varnished to be fixed on the top of pole eb street pole with necessary clamps including cost of all materials etc., all complete.</t>
  </si>
  <si>
    <t xml:space="preserve">supplying and fixing of 32 amps triple pole main switch with fuse and neutral link on a suitable well varnished teak wood board including necessary inter connection cost of all materials etc., all complete and as directed by the departmental officers. </t>
  </si>
  <si>
    <t>Supplying and fixing 15 amps 3 pin plug type socket on a suitable MS box 16g thick concealed and covered with 3mm thick laminated hylem sheet inclusive of  all connections and cost of all materials. (open wiring)</t>
  </si>
  <si>
    <t>Special ceiling plastering in cement mortar 1:3 (one of cement and three of sand)  10mm thick for bottom of roof, stair waist, landing and sunshades in all floors finished with neat cement including hacking the areas, providing band cornice, scaffolding curing etc., complete.</t>
  </si>
  <si>
    <t>White washing three coats using clean shell lime slaked including cost of lime, gum, blue, brushes including scaffolding etc., complete in all respects.</t>
  </si>
  <si>
    <t>Painting the new iron work with two coats of approved first class synthetic enamel ready mixed paint in addtion to one coat of primer of approved quality and shade, the paint should be supplied by the contractor at his own cost (the quality and the shade of paint should be got approved by the executive engineer before use) complying with relevant standard specifications.</t>
  </si>
  <si>
    <t>Painting primer coat using approved quality of white cement over the cement plastered / concrete wall surfaces, ceiling or other similar works including cost of white cement, putty, brushes, watering, curing, etc., all complete and as directed by the departmental officers.</t>
  </si>
  <si>
    <t>Painting the old walls with two coats of approved best ready mixed plastic emulsion paint over old surfaces and ceiling including cost of Scrapping, plastic emulsion paint, putty, brushers etc., all complete and as directed by the departmental officers (the emulsion paint and its shade should be got approved from the executive engineer before using)</t>
  </si>
  <si>
    <t>Painting the new walls with two coats of approved best ready mixed plastic emulsion paint in addition to one coat of approved primer coat over cement plastered wall surfaces and ceiling including cost of plastic emulsion paint, putty, brushers etc., all complete and as directed by the departmental officers (the emulsion paint and its shade should be got approved from the executive engineer before using)</t>
  </si>
  <si>
    <t>As per Qty. for OBD Item No: 17</t>
  </si>
  <si>
    <t>As per Qty. for Plastic Emulsion Paint Item No: 48</t>
  </si>
  <si>
    <t>Inspector W</t>
  </si>
  <si>
    <t>toilet V</t>
  </si>
  <si>
    <t>Water tank top</t>
  </si>
  <si>
    <t>For Toilet - Inspector</t>
  </si>
  <si>
    <t>D/F New iron work qty. item no. 32</t>
  </si>
  <si>
    <t>Supplying and fixing of 110mm dia. Rain water down fall pipe etc.,</t>
  </si>
  <si>
    <t>Building left side</t>
  </si>
  <si>
    <t>a) 110mm dia</t>
  </si>
  <si>
    <t>P.V.C DOOR TEE 110MM p-61 D-c</t>
  </si>
  <si>
    <t>33.</t>
  </si>
  <si>
    <t>24.</t>
  </si>
  <si>
    <t>STEEL GRILLS FOR WINDOWS &amp; VENTILATER</t>
  </si>
  <si>
    <t>WITH SUITABLE LEDGES including piming coat</t>
  </si>
  <si>
    <t>RATE AS PER  PWD LR For Window  p 38/ it 82</t>
  </si>
  <si>
    <t>c.</t>
  </si>
  <si>
    <t xml:space="preserve"> 20MM DIA PVC PIPE ABOVE G.L:-</t>
  </si>
  <si>
    <t xml:space="preserve">COST OF 20MM DIA PVC PIPE </t>
  </si>
  <si>
    <t>ADD 70% FOR PVC/GI SPECIALS</t>
  </si>
  <si>
    <t>a.</t>
  </si>
  <si>
    <t xml:space="preserve"> 32MM DIA PVC PIPE ABOVE G.L:-</t>
  </si>
  <si>
    <t xml:space="preserve">COST OF 32MM DIA PVC PIPE </t>
  </si>
  <si>
    <t>ADD 20% FOR PVC/GI SPECIALS</t>
  </si>
  <si>
    <t>Main Data</t>
  </si>
  <si>
    <t>Long body</t>
  </si>
  <si>
    <t>short body</t>
  </si>
  <si>
    <t>Cost of Tap</t>
  </si>
  <si>
    <t>Labour</t>
  </si>
  <si>
    <t>OBD p-45 sl.140</t>
  </si>
  <si>
    <t>Solid panel PVC door with frame (Rajeshree) p-43 it-125a</t>
  </si>
  <si>
    <t>SUPPLY AND DELIVERY OF FAN 48"SWEEP with 
Electronic Regulator step dimmer.</t>
  </si>
  <si>
    <t xml:space="preserve">4mm glass frosted </t>
  </si>
  <si>
    <t xml:space="preserve"> 12x12mm Alu.Beedings ( Qtn)</t>
  </si>
  <si>
    <t>Alu. bolts and nuts( Qtn)</t>
  </si>
  <si>
    <t>5 AMPS 5 PIN PLUG SOCKET POINT AT CONVENIENT PLACES (OPEN WIRING)</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</si>
  <si>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CONVENIENT PLACES including citcuit mains, cost of all materials, specials, etc., all complete,</t>
  </si>
  <si>
    <t>1.5 sqmm copper PVC insulated unsheathed single core cable</t>
  </si>
  <si>
    <t>PVC rigid conduit pipe 19 mm / 20mm heavy duty with ISI mark</t>
  </si>
  <si>
    <t>19 mm PVC rigid bends</t>
  </si>
  <si>
    <t>Dozen</t>
  </si>
  <si>
    <t>19 mm PVC rigid tees</t>
  </si>
  <si>
    <t>MS box  150x 100 x 75 mm</t>
  </si>
  <si>
    <t xml:space="preserve">3 mm thick laminated Hylem sheet </t>
  </si>
  <si>
    <t>5 A 5 pin non - inter locking switch and plug ( flush type )</t>
  </si>
  <si>
    <t>SQqm</t>
  </si>
  <si>
    <t>Bag</t>
  </si>
  <si>
    <t>Cement</t>
  </si>
  <si>
    <t>1.5 sqmm copper PVC insulated unsheathed single core cable for continuous earth connection</t>
  </si>
  <si>
    <t>Labour charges</t>
  </si>
  <si>
    <t>Total for 15 points</t>
  </si>
  <si>
    <t>Rate for 1 point</t>
  </si>
  <si>
    <t xml:space="preserve">DATA   - 7 </t>
  </si>
  <si>
    <t xml:space="preserve">5 AMPS 5 PIN PLUG SOCKET POINT AT SWITCH BOARD ITSELF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</si>
  <si>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t>
  </si>
  <si>
    <t>1 Rmt</t>
  </si>
  <si>
    <t>5 A 5 pin non - inter locking switch and plug ( flush type ) part - c (I a) + part - d (I a)( Rs. 194.50/12 + 24.10) p-118 +123 part d a</t>
  </si>
  <si>
    <t xml:space="preserve">DATA   </t>
  </si>
  <si>
    <t>25 W LED Street light Fittings</t>
  </si>
  <si>
    <t>25 W LED Street light Fittings p-115  18A/ lower end</t>
  </si>
  <si>
    <t>Rate for Each</t>
  </si>
  <si>
    <t>PRESSED TILES 23X23X2cm P-15</t>
  </si>
  <si>
    <t>Deduct rate for "P" &amp; "S" trap</t>
  </si>
  <si>
    <t xml:space="preserve">Add rate for PVC SWR "P" &amp; "S" trap </t>
  </si>
  <si>
    <t>SUPPLYING AND FIXING</t>
  </si>
  <si>
    <t>WASHBASIN 22"X16" INCLUDING</t>
  </si>
  <si>
    <t>COST OF ALL MATERIALS AND</t>
  </si>
  <si>
    <t>FIXING CHARGES</t>
  </si>
  <si>
    <t>Wash Hand Basin of size 550 x 400 mm with all accessories such as CI brackets, 32mm dia CP waste coupling, Rubber pug and chain, 32mm dia B class GI waste pipe, 15mm dia brass nipples. 15mm CP pillar tap etc.,</t>
  </si>
  <si>
    <t>deduct rate for 15mm dia GM wheel valve p -48 /157(v)</t>
  </si>
  <si>
    <t xml:space="preserve"> Angle Valve</t>
  </si>
  <si>
    <t>SUNDRIES FOR PLUGSCREW,PAINT</t>
  </si>
  <si>
    <t>DATA   - 22</t>
  </si>
  <si>
    <t>Supplying and fixing of 32 amps triple pole main switch with fuse and neutral link on a suitable well varnished teak wood board including necessary interconnection and earth connection cost of all materials, etc., all complete.</t>
  </si>
  <si>
    <t>32 Amps triple pole main switch with fuse and neutral link [SD 163] SR-p-133</t>
  </si>
  <si>
    <t>TW board of size 46 x31 x 6 cm with brass hinges hooks screws  well varnished [SD 149]</t>
  </si>
  <si>
    <t>Sundries screw TW plugs screws wire and earth connections.</t>
  </si>
  <si>
    <t>WHITE WASHING THREE COAT</t>
  </si>
  <si>
    <t>SLACKED SHELL LIME</t>
  </si>
  <si>
    <t>SUNDRIES FOR BRUSH,BLUE,GUM ETC</t>
  </si>
  <si>
    <t>TOTAL FOR 100 SQM</t>
  </si>
  <si>
    <t>**</t>
  </si>
  <si>
    <t>WHITE WASHING TWO COAT</t>
  </si>
  <si>
    <t>SUNDRIES FOR BRUSH ETC</t>
  </si>
  <si>
    <t>PAINTING TWO COATS OVER OLD</t>
  </si>
  <si>
    <t>IRON WORKS WITH IIND CLASS</t>
  </si>
  <si>
    <t>SYNTHETIC ENAMEL PAINT</t>
  </si>
  <si>
    <t>Lit</t>
  </si>
  <si>
    <t>READY MIXED IIND CLASS PAINT</t>
  </si>
  <si>
    <t>nos</t>
  </si>
  <si>
    <t>Thorouh scrapping</t>
  </si>
  <si>
    <t xml:space="preserve">SUNDRIES </t>
  </si>
  <si>
    <t>LS</t>
  </si>
  <si>
    <t>PAINTING TWO COATS OVER NEW</t>
  </si>
  <si>
    <t>WOOD WORKS WITH IIND CLASS</t>
  </si>
  <si>
    <t>38.1.</t>
  </si>
  <si>
    <t>CEMENT PAINTING TWO COATS</t>
  </si>
  <si>
    <t>OVER THE PRIMER COAT OF</t>
  </si>
  <si>
    <t>APPROVED CEMENT PAINT FOR NEW</t>
  </si>
  <si>
    <t>PLASTERED SURFACES</t>
  </si>
  <si>
    <t>Primer coat using white cement</t>
  </si>
  <si>
    <t>PAINTER I</t>
  </si>
  <si>
    <t>Plastic Emulsion PAINT  (LMR item 113) p-45 143( First qty</t>
  </si>
  <si>
    <t>Primer     (LMR item 142) p45</t>
  </si>
  <si>
    <t>Plastic Emulsion PAINT two coat for old wall</t>
  </si>
  <si>
    <t>Painter I</t>
  </si>
  <si>
    <t>ls</t>
  </si>
  <si>
    <t>4' 18w crystal glass LED tube light</t>
  </si>
  <si>
    <t>4' tube light fitting with \electronic ballast p-112 it-5</t>
  </si>
  <si>
    <t>Charges for fixing  (as per Data 22 )</t>
  </si>
  <si>
    <t xml:space="preserve">Rate for each </t>
  </si>
  <si>
    <t>PWD SR-P.No. 26 / 2023 - 2024</t>
  </si>
  <si>
    <t>PAINTING TWO COATS OVER  Old          (as per PWD Standard Data)</t>
  </si>
  <si>
    <t>SUPPLY AND FIXING OF</t>
  </si>
  <si>
    <t>110mmDIA P.V.C RAIN WATER</t>
  </si>
  <si>
    <t>DOWN FALL PIPE    Type- A  SWR pipe</t>
  </si>
  <si>
    <t xml:space="preserve"> 110mmDIA P.V.C PIPE</t>
  </si>
  <si>
    <t xml:space="preserve"> 110mmDIA P.V.C PLAIN BEND</t>
  </si>
  <si>
    <t xml:space="preserve"> 110mmDIA P.V.C SHOE</t>
  </si>
  <si>
    <t>SPECIAL CLAMP</t>
  </si>
  <si>
    <t>C.I. GRATING 100mm DIA</t>
  </si>
  <si>
    <t>COST OF PLUG SCREWS , RUBBER</t>
  </si>
  <si>
    <t>LUBRICANT ETC</t>
  </si>
  <si>
    <t>DATA   - 34</t>
  </si>
  <si>
    <t>3 Nos of Fuse units at EB pole</t>
  </si>
  <si>
    <t>Supplying and fixing 3 No 32 Amps 500 volts grade/ well porcelin fuse unit on suitable teak wood plank to be fixed on the top of the  pole / EB street poles with necessary clamps and including cost of materials etc., all complete.</t>
  </si>
  <si>
    <t>32 Amps 500 V fuse units P-120 6-b</t>
  </si>
  <si>
    <t>TW plank 200 x 150 x 20 mm</t>
  </si>
  <si>
    <t>Sundries such as MS clamps screws etc.,</t>
  </si>
  <si>
    <t>Provision for Contingencies and Petty supervision charges @ 2.50%</t>
  </si>
  <si>
    <t>Front side</t>
  </si>
  <si>
    <t>Supplying and fixing of three phase ELCB/RCCB etc.,</t>
  </si>
  <si>
    <t>Supplying and fixing of Three phase ELCB</t>
  </si>
  <si>
    <t>Three phase ELCB P-94 10 a</t>
  </si>
  <si>
    <t>3 No of 30 amps MCB ( Part-L, P-93  6-a havells)</t>
  </si>
  <si>
    <t>Labour charges ( as per data No:30)</t>
  </si>
  <si>
    <t>Rate for Three phase ELCB</t>
  </si>
  <si>
    <t xml:space="preserve">DATA    - 8 </t>
  </si>
  <si>
    <t>15 AMPS POWER PLUG</t>
  </si>
  <si>
    <t>Supplying and fixing of 15 Amps 3 pin flush type plug socket on suitable MS box of 16g thick concealed and covered with 3 mm thick laminated hylem sheet inclusive of all materials, etc., all complete.</t>
  </si>
  <si>
    <t>15 Amps 3 pin flush type plug socket Part-D1 b p-123</t>
  </si>
  <si>
    <t xml:space="preserve">MS box 150 x 100 x 75mm </t>
  </si>
  <si>
    <t xml:space="preserve">3 mm thick laminated hulem sheet </t>
  </si>
  <si>
    <t>Labour charges and sundries such as cement, screws etc.,</t>
  </si>
  <si>
    <t>Supplying of 4 core of 10 sqmm PVC armoured ALTUG cable  
PWD SR 2023-24/p 133</t>
  </si>
  <si>
    <t>Provsion for Septic tank cleaning</t>
  </si>
  <si>
    <t>Provision for Repair of door and window shutters</t>
  </si>
  <si>
    <t xml:space="preserve"> SPECIAL REPAIR WORKS FOR THE POLICE STATION BUILDING AT VAATATHIKKOTTAI  IN THANJAVUR DISTRICT.</t>
  </si>
  <si>
    <t>Supplying and delivery of following electric ceiling fan with ISI mark with blades and double ball bearing, capacitor, etc., complete with 300mm down rod, canopies, capacitor, shackle blades with electronic dimmer suitable for operation on 230 volts 50 htz single phase ac supply conforming to ISS no.374/79 and provided with insulation. (the brand should be got approved from the executive engineer before supply made).</t>
  </si>
  <si>
    <t>Wiring with 1.5 Sqm.m PVC insulated single core multi strand fire retardant flexible copper cable with isi mark conforming to is: 694/1990, 1.1.k.v. grade cable with continuous earth by means of 1.5 sq.mm pvc insulated single core multi strand fire retardant flexible copper cable with isi mark conforming to is:694/1990, 1.1.k.v. grade cable in fully concealed pvc rigid conduit pipe heavy duty with isi mark with suitable size ms box of  1 no (each) 16g thick concealed and covered with 3mm thick laminated hylem sheet for 5 amps 5 pin plug socket point at CONVENIENT PLACES including circuit mains, cost of all materials, specials, etc., all complete. (open wiring)</t>
  </si>
  <si>
    <t>Providing cuddappah slab of 20mm thick, finishing with two sides for cupboard, wardrobes shelves, and other similar works including finishing and fixing in position complying with relevant standard specifications etc., complete in the following floors (measurement will be taken including bearing also) as directed by the departmental officers (quality of cuddappah slab shall be got approved by the executive engineer before fixing)</t>
  </si>
  <si>
    <t>PWD SR.2023-24 / P-22</t>
  </si>
  <si>
    <t>Wiring with 1.5 Sqm.m pvc insulated single core multi strand fire retardant flexible copper cable with isi mark conforming to is: 694/1990, 1.1.k.v. grade cable with continuous earth by means of 1.5 Sqm.m pvc insulated single core multi strand fire retardant flexible copper cable with isi mark conforming to is:694/1990,1.1.k.v. grade cable in fully concealed pvc rigid conduit pipe heavy duty with isi mark with suitable size ms box  of 16g thick concealed and covered with 3mm thick laminated hylem sheet  for 5 amps 5 pin plug socket point at SWITCH BOARD ITSELF including circuit  mains, cost of all materials, specials, etc., all complete. (without pipe)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</si>
</sst>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_)"/>
    <numFmt numFmtId="166" formatCode="0.000"/>
    <numFmt numFmtId="168" formatCode="0.0000"/>
  </numFmts>
  <fonts count="21" x14ac:knownFonts="1">
    <font>
      <sz val="11"/>
      <color theme="1"/>
      <name val="Calibri"/>
      <family val="2"/>
      <scheme val="minor"/>
    </font>
    <font>
      <b/>
      <sz val="11"/>
      <color theme="1"/>
      <name val="Calibri"/>
      <family val="2"/>
      <scheme val="minor"/>
    </font>
    <font>
      <b/>
      <i/>
      <sz val="14"/>
      <color theme="1"/>
      <name val="Calibri"/>
      <family val="2"/>
      <scheme val="minor"/>
    </font>
    <font>
      <sz val="10"/>
      <color theme="1"/>
      <name val="Calibri"/>
      <family val="2"/>
      <scheme val="minor"/>
    </font>
    <font>
      <b/>
      <u val="double"/>
      <sz val="12"/>
      <color theme="1"/>
      <name val="Calibri"/>
      <family val="2"/>
      <scheme val="minor"/>
    </font>
    <font>
      <b/>
      <sz val="12"/>
      <color theme="1"/>
      <name val="Calibri"/>
      <family val="2"/>
      <scheme val="minor"/>
    </font>
    <font>
      <sz val="12"/>
      <color theme="1"/>
      <name val="Calibri"/>
      <family val="2"/>
      <scheme val="minor"/>
    </font>
    <font>
      <b/>
      <sz val="11"/>
      <color theme="1"/>
      <name val="Calibri"/>
      <family val="2"/>
    </font>
    <font>
      <b/>
      <i/>
      <u val="double"/>
      <sz val="14"/>
      <color theme="1"/>
      <name val="Calibri"/>
      <family val="2"/>
      <scheme val="minor"/>
    </font>
    <font>
      <b/>
      <sz val="11"/>
      <name val="Calibri"/>
      <family val="2"/>
    </font>
    <font>
      <b/>
      <sz val="13"/>
      <color theme="1"/>
      <name val="Calibri"/>
      <family val="2"/>
      <scheme val="minor"/>
    </font>
    <font>
      <b/>
      <u val="double"/>
      <sz val="14"/>
      <color theme="1"/>
      <name val="Calibri"/>
      <family val="2"/>
      <scheme val="minor"/>
    </font>
    <font>
      <sz val="12"/>
      <name val="Helv"/>
    </font>
    <font>
      <u/>
      <sz val="12"/>
      <color theme="1"/>
      <name val="Calibri"/>
      <family val="2"/>
      <scheme val="minor"/>
    </font>
    <font>
      <sz val="12"/>
      <name val="Calibri"/>
      <family val="2"/>
      <scheme val="minor"/>
    </font>
    <font>
      <b/>
      <sz val="12"/>
      <color rgb="FF000000"/>
      <name val="Calibri"/>
      <family val="2"/>
      <scheme val="minor"/>
    </font>
    <font>
      <b/>
      <u val="double"/>
      <sz val="14"/>
      <color rgb="FF000000"/>
      <name val="Calibri"/>
      <family val="2"/>
      <scheme val="minor"/>
    </font>
    <font>
      <b/>
      <u/>
      <sz val="14"/>
      <color rgb="FF000000"/>
      <name val="Calibri"/>
      <family val="2"/>
      <scheme val="minor"/>
    </font>
    <font>
      <sz val="10"/>
      <name val="Arial"/>
      <family val="2"/>
    </font>
    <font>
      <u/>
      <sz val="12"/>
      <name val="Calibri"/>
      <family val="2"/>
      <scheme val="minor"/>
    </font>
    <font>
      <sz val="14"/>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5" fontId="12" fillId="0" borderId="0"/>
    <xf numFmtId="0" fontId="18" fillId="0" borderId="0"/>
  </cellStyleXfs>
  <cellXfs count="122">
    <xf numFmtId="0" fontId="0" fillId="0" borderId="0" xfId="0"/>
    <xf numFmtId="0" fontId="3" fillId="0" borderId="1" xfId="0" applyFont="1" applyFill="1" applyBorder="1" applyAlignment="1">
      <alignment horizontal="center" vertical="center"/>
    </xf>
    <xf numFmtId="0" fontId="0" fillId="0" borderId="0" xfId="0" applyFont="1" applyAlignment="1">
      <alignment vertical="center"/>
    </xf>
    <xf numFmtId="0" fontId="0" fillId="0" borderId="0" xfId="0" applyFill="1"/>
    <xf numFmtId="0" fontId="2" fillId="0" borderId="0" xfId="0" applyFont="1" applyFill="1" applyAlignment="1">
      <alignment horizontal="center" vertical="center"/>
    </xf>
    <xf numFmtId="0" fontId="4" fillId="0" borderId="0" xfId="0" applyFont="1" applyFill="1" applyAlignment="1">
      <alignment vertical="center"/>
    </xf>
    <xf numFmtId="0" fontId="0" fillId="0" borderId="0" xfId="0" applyFill="1" applyAlignment="1">
      <alignment vertical="center"/>
    </xf>
    <xf numFmtId="0" fontId="1" fillId="0" borderId="0" xfId="0" applyFont="1" applyFill="1" applyBorder="1" applyAlignment="1">
      <alignment horizontal="center"/>
    </xf>
    <xf numFmtId="0" fontId="0" fillId="0" borderId="0" xfId="0" applyFill="1" applyBorder="1"/>
    <xf numFmtId="164"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0" fillId="0" borderId="1" xfId="0" applyFill="1" applyBorder="1" applyAlignment="1">
      <alignment horizontal="center" vertical="center"/>
    </xf>
    <xf numFmtId="2" fontId="0" fillId="0" borderId="1" xfId="0" applyNumberFormat="1" applyFill="1" applyBorder="1" applyAlignment="1">
      <alignment horizontal="right" vertical="center"/>
    </xf>
    <xf numFmtId="0" fontId="1" fillId="0" borderId="1" xfId="0" applyFont="1" applyFill="1" applyBorder="1" applyAlignment="1">
      <alignment vertical="center"/>
    </xf>
    <xf numFmtId="0" fontId="0" fillId="0" borderId="1" xfId="0" applyFill="1" applyBorder="1" applyAlignment="1">
      <alignment horizontal="left" vertical="center" wrapText="1"/>
    </xf>
    <xf numFmtId="0" fontId="5" fillId="0" borderId="1" xfId="0" applyFont="1" applyFill="1" applyBorder="1" applyAlignment="1">
      <alignment horizontal="right" vertical="center"/>
    </xf>
    <xf numFmtId="2" fontId="5" fillId="0" borderId="1" xfId="0" applyNumberFormat="1" applyFont="1" applyFill="1" applyBorder="1" applyAlignment="1">
      <alignment horizontal="right" vertical="center"/>
    </xf>
    <xf numFmtId="2" fontId="0" fillId="0" borderId="1" xfId="0" applyNumberFormat="1" applyFill="1" applyBorder="1" applyAlignment="1">
      <alignment horizontal="center" vertical="center"/>
    </xf>
    <xf numFmtId="2" fontId="6" fillId="0" borderId="1" xfId="0" applyNumberFormat="1" applyFont="1" applyFill="1" applyBorder="1" applyAlignment="1">
      <alignment horizontal="right" vertical="center"/>
    </xf>
    <xf numFmtId="0" fontId="7" fillId="0" borderId="1" xfId="0" applyFont="1" applyFill="1" applyBorder="1" applyAlignment="1">
      <alignment horizontal="left" vertical="center" wrapText="1"/>
    </xf>
    <xf numFmtId="0" fontId="9" fillId="0" borderId="1" xfId="0" applyFont="1" applyFill="1" applyBorder="1" applyAlignment="1">
      <alignment vertical="center" wrapText="1"/>
    </xf>
    <xf numFmtId="2" fontId="1" fillId="0" borderId="1" xfId="0" applyNumberFormat="1" applyFont="1" applyFill="1" applyBorder="1" applyAlignment="1">
      <alignment horizontal="right" vertical="center"/>
    </xf>
    <xf numFmtId="2" fontId="0" fillId="0" borderId="1" xfId="0" applyNumberFormat="1" applyFont="1" applyFill="1" applyBorder="1" applyAlignment="1">
      <alignment horizontal="right" vertical="center"/>
    </xf>
    <xf numFmtId="2" fontId="6" fillId="0" borderId="1" xfId="0" applyNumberFormat="1" applyFont="1" applyBorder="1" applyAlignment="1">
      <alignment horizontal="right" vertical="center"/>
    </xf>
    <xf numFmtId="164" fontId="6" fillId="0" borderId="1" xfId="0" applyNumberFormat="1" applyFont="1" applyBorder="1" applyAlignment="1">
      <alignment horizontal="center" vertical="center"/>
    </xf>
    <xf numFmtId="2" fontId="6" fillId="0" borderId="1" xfId="0" applyNumberFormat="1" applyFont="1" applyBorder="1" applyAlignment="1">
      <alignment horizontal="center" vertical="center"/>
    </xf>
    <xf numFmtId="0" fontId="6" fillId="0" borderId="0" xfId="0" applyFont="1" applyBorder="1"/>
    <xf numFmtId="0" fontId="15" fillId="0" borderId="7" xfId="0" applyFont="1" applyBorder="1" applyAlignment="1">
      <alignment horizontal="center"/>
    </xf>
    <xf numFmtId="0" fontId="15" fillId="0" borderId="5" xfId="0" applyFont="1" applyBorder="1" applyAlignment="1">
      <alignment horizontal="center"/>
    </xf>
    <xf numFmtId="2" fontId="6" fillId="0" borderId="0" xfId="0" applyNumberFormat="1" applyFont="1" applyBorder="1"/>
    <xf numFmtId="2" fontId="5" fillId="0" borderId="0" xfId="0" applyNumberFormat="1" applyFont="1" applyBorder="1"/>
    <xf numFmtId="0" fontId="5" fillId="0" borderId="1" xfId="0" applyFont="1" applyBorder="1" applyAlignment="1">
      <alignment horizontal="right" vertical="center"/>
    </xf>
    <xf numFmtId="0" fontId="15" fillId="0" borderId="2" xfId="0" applyFont="1" applyBorder="1" applyAlignment="1">
      <alignment horizontal="center"/>
    </xf>
    <xf numFmtId="0" fontId="15" fillId="0" borderId="8" xfId="0" applyFont="1" applyBorder="1" applyAlignment="1">
      <alignment horizontal="center"/>
    </xf>
    <xf numFmtId="0" fontId="15" fillId="0" borderId="6" xfId="0" applyFont="1" applyBorder="1" applyAlignment="1">
      <alignment horizontal="center"/>
    </xf>
    <xf numFmtId="2" fontId="13" fillId="0" borderId="4" xfId="0" applyNumberFormat="1" applyFont="1" applyFill="1" applyBorder="1" applyAlignment="1">
      <alignment horizontal="center"/>
    </xf>
    <xf numFmtId="0" fontId="6" fillId="0" borderId="0" xfId="0" applyFont="1" applyBorder="1" applyAlignment="1">
      <alignment horizontal="center"/>
    </xf>
    <xf numFmtId="0" fontId="6" fillId="0" borderId="1" xfId="0" applyFont="1" applyBorder="1" applyAlignment="1">
      <alignment horizontal="center"/>
    </xf>
    <xf numFmtId="0" fontId="6" fillId="0" borderId="1" xfId="0" applyFont="1" applyBorder="1" applyAlignment="1">
      <alignment horizontal="center" vertical="center"/>
    </xf>
    <xf numFmtId="0" fontId="6" fillId="0" borderId="0" xfId="0" applyFont="1" applyBorder="1" applyAlignment="1"/>
    <xf numFmtId="2" fontId="6" fillId="0" borderId="1" xfId="0" applyNumberFormat="1" applyFont="1" applyBorder="1" applyAlignment="1">
      <alignment vertical="center"/>
    </xf>
    <xf numFmtId="0" fontId="6" fillId="0" borderId="0" xfId="0" applyFont="1" applyBorder="1" applyAlignment="1">
      <alignment horizontal="right"/>
    </xf>
    <xf numFmtId="164" fontId="6" fillId="0" borderId="1" xfId="0" applyNumberFormat="1" applyFont="1" applyFill="1" applyBorder="1" applyAlignment="1">
      <alignment horizontal="center" vertical="center"/>
    </xf>
    <xf numFmtId="2" fontId="0" fillId="0" borderId="0" xfId="0" applyNumberFormat="1" applyFont="1" applyAlignment="1">
      <alignment vertical="center"/>
    </xf>
    <xf numFmtId="166" fontId="0" fillId="0" borderId="0" xfId="0" applyNumberFormat="1" applyFont="1" applyAlignment="1">
      <alignment vertical="center"/>
    </xf>
    <xf numFmtId="2" fontId="6" fillId="0" borderId="1" xfId="0" applyNumberFormat="1" applyFont="1" applyFill="1" applyBorder="1" applyAlignment="1">
      <alignment vertical="center"/>
    </xf>
    <xf numFmtId="2" fontId="6" fillId="0" borderId="0" xfId="0" applyNumberFormat="1" applyFont="1" applyFill="1" applyBorder="1"/>
    <xf numFmtId="0" fontId="5" fillId="0" borderId="1" xfId="0" applyFont="1" applyBorder="1" applyAlignment="1">
      <alignment horizontal="center" vertical="center"/>
    </xf>
    <xf numFmtId="0" fontId="8" fillId="0" borderId="0" xfId="0" applyFont="1" applyFill="1" applyAlignment="1">
      <alignment horizontal="center" vertical="center"/>
    </xf>
    <xf numFmtId="0" fontId="10" fillId="0" borderId="0" xfId="0" applyNumberFormat="1" applyFont="1" applyFill="1" applyAlignment="1">
      <alignment horizontal="center" vertical="center" wrapText="1"/>
    </xf>
    <xf numFmtId="0" fontId="1" fillId="0" borderId="1" xfId="0" applyFont="1" applyFill="1" applyBorder="1" applyAlignment="1">
      <alignment horizontal="center" vertical="center" wrapText="1" shrinkToFi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1" fillId="0" borderId="0" xfId="0" applyFont="1" applyBorder="1" applyAlignment="1">
      <alignment horizontal="center" vertical="center"/>
    </xf>
    <xf numFmtId="0" fontId="16" fillId="0" borderId="0" xfId="0" applyFont="1" applyBorder="1" applyAlignment="1">
      <alignment vertical="center"/>
    </xf>
    <xf numFmtId="0" fontId="17" fillId="0" borderId="0"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2" xfId="0" applyFont="1" applyBorder="1" applyAlignment="1">
      <alignment horizontal="center" vertical="center"/>
    </xf>
    <xf numFmtId="0" fontId="15" fillId="0" borderId="8" xfId="0" applyFont="1" applyBorder="1" applyAlignment="1">
      <alignment horizontal="center" vertical="center"/>
    </xf>
    <xf numFmtId="2" fontId="6" fillId="0" borderId="9" xfId="0" applyNumberFormat="1" applyFont="1" applyBorder="1" applyAlignment="1">
      <alignment horizontal="center" vertical="center"/>
    </xf>
    <xf numFmtId="2" fontId="6" fillId="0" borderId="10" xfId="0" applyNumberFormat="1" applyFont="1" applyBorder="1" applyAlignment="1">
      <alignment horizontal="center" vertical="center"/>
    </xf>
    <xf numFmtId="0" fontId="5" fillId="0" borderId="1" xfId="0" applyFont="1" applyBorder="1" applyAlignment="1">
      <alignment horizontal="center" vertical="center"/>
    </xf>
    <xf numFmtId="164" fontId="6" fillId="0" borderId="4" xfId="0" applyNumberFormat="1" applyFont="1" applyBorder="1" applyAlignment="1">
      <alignment horizontal="center" vertical="center"/>
    </xf>
    <xf numFmtId="164" fontId="6" fillId="0" borderId="5" xfId="0" applyNumberFormat="1" applyFont="1" applyBorder="1" applyAlignment="1">
      <alignment horizontal="center" vertical="center"/>
    </xf>
    <xf numFmtId="2" fontId="6" fillId="0" borderId="4" xfId="0" applyNumberFormat="1" applyFont="1" applyBorder="1" applyAlignment="1">
      <alignment vertical="center"/>
    </xf>
    <xf numFmtId="2" fontId="6" fillId="0" borderId="5" xfId="0" applyNumberFormat="1" applyFont="1" applyBorder="1" applyAlignment="1">
      <alignment vertical="center"/>
    </xf>
    <xf numFmtId="2" fontId="6" fillId="0" borderId="4" xfId="0" applyNumberFormat="1" applyFont="1" applyBorder="1" applyAlignment="1">
      <alignment horizontal="right" vertical="center"/>
    </xf>
    <xf numFmtId="2" fontId="6" fillId="0" borderId="5" xfId="0" applyNumberFormat="1" applyFont="1" applyBorder="1" applyAlignment="1">
      <alignment horizontal="right" vertical="center"/>
    </xf>
    <xf numFmtId="0" fontId="10" fillId="0" borderId="0" xfId="0" applyFont="1" applyAlignment="1">
      <alignment horizontal="center" vertical="center" wrapText="1"/>
    </xf>
    <xf numFmtId="0" fontId="11" fillId="0" borderId="0" xfId="0" applyFont="1" applyAlignment="1">
      <alignment horizontal="center" vertical="center"/>
    </xf>
    <xf numFmtId="164" fontId="0" fillId="0" borderId="0" xfId="0" applyNumberFormat="1" applyFont="1" applyAlignment="1">
      <alignment vertical="center"/>
    </xf>
    <xf numFmtId="2" fontId="1" fillId="0" borderId="0" xfId="0" applyNumberFormat="1" applyFont="1" applyAlignment="1">
      <alignment vertical="center"/>
    </xf>
    <xf numFmtId="0" fontId="1" fillId="0" borderId="0" xfId="0" applyFont="1" applyAlignment="1">
      <alignment vertical="center"/>
    </xf>
    <xf numFmtId="0" fontId="0" fillId="0" borderId="0" xfId="0" applyFont="1" applyAlignment="1">
      <alignment horizontal="right" vertical="center"/>
    </xf>
    <xf numFmtId="2" fontId="0" fillId="0" borderId="0" xfId="0" applyNumberFormat="1" applyFont="1" applyAlignment="1">
      <alignment horizontal="right" vertical="center"/>
    </xf>
    <xf numFmtId="166" fontId="0" fillId="0" borderId="0" xfId="0" applyNumberFormat="1" applyFont="1" applyAlignment="1">
      <alignment horizontal="right" vertical="center"/>
    </xf>
    <xf numFmtId="0" fontId="0" fillId="0" borderId="0" xfId="0" applyFont="1" applyAlignment="1">
      <alignment horizontal="left" vertical="center"/>
    </xf>
    <xf numFmtId="0" fontId="0" fillId="0" borderId="0" xfId="0" applyFont="1" applyAlignment="1">
      <alignment horizontal="left" vertical="center" wrapText="1"/>
    </xf>
    <xf numFmtId="2" fontId="0" fillId="0" borderId="0" xfId="0" applyNumberFormat="1" applyFont="1" applyAlignment="1">
      <alignment horizontal="left" vertical="center"/>
    </xf>
    <xf numFmtId="166" fontId="0" fillId="0" borderId="0" xfId="0" applyNumberFormat="1" applyFont="1" applyAlignment="1">
      <alignment horizontal="left" vertical="center"/>
    </xf>
    <xf numFmtId="2" fontId="1" fillId="3" borderId="0" xfId="0" applyNumberFormat="1" applyFont="1" applyFill="1" applyAlignment="1">
      <alignment horizontal="right" vertical="center"/>
    </xf>
    <xf numFmtId="2" fontId="1" fillId="0" borderId="0" xfId="0" applyNumberFormat="1" applyFont="1" applyAlignment="1">
      <alignment horizontal="right" vertical="center"/>
    </xf>
    <xf numFmtId="0" fontId="1" fillId="3" borderId="0" xfId="0" applyFont="1" applyFill="1" applyAlignment="1">
      <alignment horizontal="right" vertical="center"/>
    </xf>
    <xf numFmtId="0" fontId="1" fillId="0" borderId="0" xfId="0" applyFont="1" applyAlignment="1">
      <alignment horizontal="right" vertical="center"/>
    </xf>
    <xf numFmtId="0" fontId="1" fillId="0" borderId="0" xfId="0" applyFont="1" applyAlignment="1">
      <alignment horizontal="left" vertical="center"/>
    </xf>
    <xf numFmtId="2" fontId="1" fillId="0" borderId="0" xfId="0" applyNumberFormat="1" applyFont="1" applyAlignment="1">
      <alignment horizontal="left" vertical="center"/>
    </xf>
    <xf numFmtId="0" fontId="1" fillId="0" borderId="0" xfId="0" applyFont="1" applyAlignment="1">
      <alignment horizontal="left" vertical="center" wrapText="1"/>
    </xf>
    <xf numFmtId="168" fontId="0" fillId="0" borderId="0" xfId="0" applyNumberFormat="1" applyFont="1" applyAlignment="1">
      <alignment horizontal="right" vertical="center"/>
    </xf>
    <xf numFmtId="0" fontId="3"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2" fontId="7" fillId="0" borderId="1" xfId="0" applyNumberFormat="1" applyFont="1" applyFill="1" applyBorder="1" applyAlignment="1">
      <alignment horizontal="center" vertical="center"/>
    </xf>
    <xf numFmtId="0" fontId="6" fillId="0" borderId="2" xfId="0" applyFont="1" applyBorder="1" applyAlignment="1">
      <alignment vertical="center" wrapText="1"/>
    </xf>
    <xf numFmtId="0" fontId="6" fillId="0" borderId="8" xfId="0" applyFont="1" applyBorder="1" applyAlignment="1">
      <alignment vertical="center" wrapText="1"/>
    </xf>
    <xf numFmtId="0" fontId="15" fillId="0" borderId="3" xfId="0" applyFont="1" applyBorder="1" applyAlignment="1">
      <alignment horizontal="center"/>
    </xf>
    <xf numFmtId="2" fontId="19" fillId="0" borderId="4" xfId="2" applyNumberFormat="1" applyFont="1" applyFill="1" applyBorder="1" applyAlignment="1">
      <alignment horizontal="center" wrapText="1"/>
    </xf>
    <xf numFmtId="2" fontId="14" fillId="0" borderId="5" xfId="2" applyNumberFormat="1" applyFont="1" applyFill="1" applyBorder="1" applyAlignment="1">
      <alignment horizontal="center" vertical="center" wrapText="1"/>
    </xf>
    <xf numFmtId="0" fontId="6" fillId="0" borderId="1" xfId="0" applyFont="1" applyBorder="1" applyAlignment="1"/>
    <xf numFmtId="0" fontId="6" fillId="0" borderId="1" xfId="0" applyFont="1" applyBorder="1" applyAlignment="1">
      <alignment vertical="center"/>
    </xf>
    <xf numFmtId="164" fontId="6" fillId="0" borderId="1" xfId="0" applyNumberFormat="1" applyFont="1" applyBorder="1" applyAlignment="1">
      <alignment horizontal="center"/>
    </xf>
    <xf numFmtId="0" fontId="6" fillId="0" borderId="1" xfId="0" applyFont="1" applyBorder="1" applyAlignment="1">
      <alignment vertical="center" wrapText="1"/>
    </xf>
    <xf numFmtId="0" fontId="6" fillId="0" borderId="1" xfId="0" applyFont="1" applyFill="1" applyBorder="1" applyAlignment="1">
      <alignment vertical="center" wrapText="1"/>
    </xf>
    <xf numFmtId="0" fontId="14" fillId="0" borderId="1" xfId="0" applyFont="1" applyBorder="1" applyAlignment="1">
      <alignment vertical="center" wrapText="1"/>
    </xf>
    <xf numFmtId="0" fontId="6" fillId="0" borderId="0" xfId="0" applyFont="1" applyBorder="1" applyAlignment="1">
      <alignment vertical="center" wrapText="1"/>
    </xf>
    <xf numFmtId="2" fontId="6" fillId="0" borderId="0" xfId="0" applyNumberFormat="1" applyFont="1" applyBorder="1" applyAlignment="1"/>
    <xf numFmtId="2" fontId="6" fillId="0" borderId="5" xfId="0" applyNumberFormat="1" applyFont="1" applyFill="1" applyBorder="1" applyAlignment="1">
      <alignment vertical="center"/>
    </xf>
    <xf numFmtId="2" fontId="6" fillId="3" borderId="1" xfId="0" applyNumberFormat="1" applyFont="1" applyFill="1" applyBorder="1" applyAlignment="1">
      <alignment vertical="center"/>
    </xf>
    <xf numFmtId="2" fontId="6" fillId="3" borderId="4" xfId="0" applyNumberFormat="1" applyFont="1" applyFill="1" applyBorder="1" applyAlignment="1">
      <alignment vertical="center"/>
    </xf>
    <xf numFmtId="2" fontId="6" fillId="3" borderId="5" xfId="0" applyNumberFormat="1" applyFont="1" applyFill="1" applyBorder="1" applyAlignment="1">
      <alignment vertical="center"/>
    </xf>
    <xf numFmtId="0" fontId="6" fillId="0" borderId="7" xfId="0" applyFont="1" applyBorder="1" applyAlignment="1">
      <alignment vertical="center" wrapText="1"/>
    </xf>
    <xf numFmtId="0" fontId="6" fillId="0" borderId="6" xfId="0" applyFont="1" applyBorder="1" applyAlignment="1">
      <alignment vertical="center" wrapText="1"/>
    </xf>
    <xf numFmtId="2" fontId="6" fillId="0" borderId="1" xfId="0" applyNumberFormat="1" applyFont="1" applyBorder="1" applyAlignment="1">
      <alignment vertical="center" wrapText="1"/>
    </xf>
    <xf numFmtId="2" fontId="5" fillId="0" borderId="11" xfId="0" applyNumberFormat="1" applyFont="1" applyBorder="1" applyAlignment="1">
      <alignment vertical="center"/>
    </xf>
    <xf numFmtId="2" fontId="5" fillId="0" borderId="1" xfId="0" applyNumberFormat="1" applyFont="1" applyBorder="1" applyAlignment="1">
      <alignment horizontal="right" vertical="center"/>
    </xf>
    <xf numFmtId="2" fontId="14" fillId="2" borderId="5" xfId="2" applyNumberFormat="1" applyFont="1" applyFill="1" applyBorder="1" applyAlignment="1">
      <alignment horizontal="center" vertical="center" wrapText="1"/>
    </xf>
    <xf numFmtId="0" fontId="5" fillId="0" borderId="10" xfId="0" applyFont="1" applyBorder="1" applyAlignment="1">
      <alignment horizontal="left" vertical="center"/>
    </xf>
    <xf numFmtId="0" fontId="20" fillId="0" borderId="0" xfId="0" applyFont="1" applyBorder="1" applyAlignment="1">
      <alignment horizontal="center"/>
    </xf>
    <xf numFmtId="0" fontId="20" fillId="0" borderId="0" xfId="0" applyFont="1" applyBorder="1" applyAlignment="1"/>
    <xf numFmtId="0" fontId="20" fillId="0" borderId="0" xfId="0" applyFont="1" applyBorder="1" applyAlignment="1">
      <alignment horizontal="right"/>
    </xf>
  </cellXfs>
  <cellStyles count="3">
    <cellStyle name="Normal" xfId="0" builtinId="0"/>
    <cellStyle name="Normal 3" xfId="1"/>
    <cellStyle name="Normal_Phase XI QS"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2"/>
  <sheetViews>
    <sheetView view="pageBreakPreview" topLeftCell="A153" zoomScaleNormal="120" zoomScaleSheetLayoutView="100" workbookViewId="0">
      <selection activeCell="B160" sqref="B160:I160"/>
    </sheetView>
  </sheetViews>
  <sheetFormatPr defaultColWidth="9.109375" defaultRowHeight="14.4" x14ac:dyDescent="0.3"/>
  <cols>
    <col min="1" max="1" width="5.44140625" style="3" customWidth="1"/>
    <col min="2" max="2" width="35.88671875" style="3" customWidth="1"/>
    <col min="3" max="3" width="4.33203125" style="3" customWidth="1"/>
    <col min="4" max="4" width="3.33203125" style="3" customWidth="1"/>
    <col min="5" max="5" width="4.33203125" style="3" customWidth="1"/>
    <col min="6" max="8" width="7.6640625" style="3" customWidth="1"/>
    <col min="9" max="9" width="9.33203125" style="3" customWidth="1"/>
    <col min="10" max="10" width="5" style="3" customWidth="1"/>
    <col min="11" max="16384" width="9.109375" style="3"/>
  </cols>
  <sheetData>
    <row r="1" spans="1:14" ht="25.2" customHeight="1" x14ac:dyDescent="0.25">
      <c r="A1" s="48" t="s">
        <v>3</v>
      </c>
      <c r="B1" s="48"/>
      <c r="C1" s="48"/>
      <c r="D1" s="48"/>
      <c r="E1" s="48"/>
      <c r="F1" s="48"/>
      <c r="G1" s="48"/>
      <c r="H1" s="48"/>
      <c r="I1" s="48"/>
      <c r="J1" s="48"/>
    </row>
    <row r="2" spans="1:14" ht="7.95" customHeight="1" x14ac:dyDescent="0.25">
      <c r="A2" s="4"/>
      <c r="B2" s="4"/>
      <c r="C2" s="4"/>
      <c r="D2" s="4"/>
      <c r="E2" s="4"/>
      <c r="F2" s="4"/>
      <c r="G2" s="4"/>
      <c r="H2" s="4"/>
      <c r="I2" s="4"/>
    </row>
    <row r="3" spans="1:14" ht="25.2" customHeight="1" x14ac:dyDescent="0.25">
      <c r="A3" s="5" t="s">
        <v>4</v>
      </c>
      <c r="B3" s="5"/>
      <c r="C3" s="6"/>
      <c r="D3" s="6"/>
      <c r="E3" s="6"/>
      <c r="F3" s="6"/>
      <c r="G3" s="6"/>
      <c r="H3" s="6"/>
      <c r="I3" s="6"/>
    </row>
    <row r="4" spans="1:14" ht="12" customHeight="1" x14ac:dyDescent="0.3">
      <c r="A4" s="49" t="s">
        <v>445</v>
      </c>
      <c r="B4" s="49"/>
      <c r="C4" s="49"/>
      <c r="D4" s="49"/>
      <c r="E4" s="49"/>
      <c r="F4" s="49"/>
      <c r="G4" s="49"/>
      <c r="H4" s="49"/>
      <c r="I4" s="49"/>
      <c r="J4" s="49"/>
    </row>
    <row r="5" spans="1:14" ht="12" customHeight="1" x14ac:dyDescent="0.3">
      <c r="A5" s="49"/>
      <c r="B5" s="49"/>
      <c r="C5" s="49"/>
      <c r="D5" s="49"/>
      <c r="E5" s="49"/>
      <c r="F5" s="49"/>
      <c r="G5" s="49"/>
      <c r="H5" s="49"/>
      <c r="I5" s="49"/>
      <c r="J5" s="49"/>
    </row>
    <row r="6" spans="1:14" ht="12" customHeight="1" x14ac:dyDescent="0.3">
      <c r="A6" s="49"/>
      <c r="B6" s="49"/>
      <c r="C6" s="49"/>
      <c r="D6" s="49"/>
      <c r="E6" s="49"/>
      <c r="F6" s="49"/>
      <c r="G6" s="49"/>
      <c r="H6" s="49"/>
      <c r="I6" s="49"/>
      <c r="J6" s="49"/>
    </row>
    <row r="7" spans="1:14" ht="7.95" customHeight="1" x14ac:dyDescent="0.25"/>
    <row r="8" spans="1:14" ht="18" customHeight="1" x14ac:dyDescent="0.3">
      <c r="A8" s="50" t="s">
        <v>7</v>
      </c>
      <c r="B8" s="51" t="s">
        <v>0</v>
      </c>
      <c r="C8" s="51" t="s">
        <v>1</v>
      </c>
      <c r="D8" s="51"/>
      <c r="E8" s="51"/>
      <c r="F8" s="51" t="s">
        <v>2</v>
      </c>
      <c r="G8" s="51"/>
      <c r="H8" s="51"/>
      <c r="I8" s="52" t="s">
        <v>9</v>
      </c>
      <c r="J8" s="51" t="s">
        <v>21</v>
      </c>
    </row>
    <row r="9" spans="1:14" ht="18" customHeight="1" x14ac:dyDescent="0.3">
      <c r="A9" s="50"/>
      <c r="B9" s="51"/>
      <c r="C9" s="51"/>
      <c r="D9" s="51"/>
      <c r="E9" s="51"/>
      <c r="F9" s="51" t="s">
        <v>5</v>
      </c>
      <c r="G9" s="51" t="s">
        <v>6</v>
      </c>
      <c r="H9" s="52" t="s">
        <v>8</v>
      </c>
      <c r="I9" s="52"/>
      <c r="J9" s="51"/>
      <c r="L9" s="7"/>
      <c r="M9" s="8"/>
      <c r="N9" s="7"/>
    </row>
    <row r="10" spans="1:14" ht="22.5" customHeight="1" x14ac:dyDescent="0.3">
      <c r="A10" s="50"/>
      <c r="B10" s="51"/>
      <c r="C10" s="51"/>
      <c r="D10" s="51"/>
      <c r="E10" s="51"/>
      <c r="F10" s="51"/>
      <c r="G10" s="51"/>
      <c r="H10" s="52"/>
      <c r="I10" s="52"/>
      <c r="J10" s="51"/>
      <c r="L10" s="7"/>
      <c r="M10" s="8"/>
      <c r="N10" s="7"/>
    </row>
    <row r="11" spans="1:14" x14ac:dyDescent="0.3">
      <c r="A11" s="1">
        <v>1</v>
      </c>
      <c r="B11" s="1">
        <v>2</v>
      </c>
      <c r="C11" s="91">
        <v>3</v>
      </c>
      <c r="D11" s="91"/>
      <c r="E11" s="91"/>
      <c r="F11" s="1">
        <v>4</v>
      </c>
      <c r="G11" s="1">
        <v>5</v>
      </c>
      <c r="H11" s="1">
        <v>6</v>
      </c>
      <c r="I11" s="1">
        <v>7</v>
      </c>
      <c r="J11" s="1">
        <v>8</v>
      </c>
      <c r="L11" s="8"/>
      <c r="M11" s="8"/>
      <c r="N11" s="7"/>
    </row>
    <row r="12" spans="1:14" ht="25.05" customHeight="1" x14ac:dyDescent="0.3">
      <c r="A12" s="9">
        <v>1</v>
      </c>
      <c r="B12" s="92" t="s">
        <v>203</v>
      </c>
      <c r="C12" s="92"/>
      <c r="D12" s="92"/>
      <c r="E12" s="92"/>
      <c r="F12" s="92"/>
      <c r="G12" s="92"/>
      <c r="H12" s="92"/>
      <c r="I12" s="92"/>
      <c r="J12" s="13"/>
    </row>
    <row r="13" spans="1:14" ht="21" customHeight="1" x14ac:dyDescent="0.3">
      <c r="A13" s="9"/>
      <c r="B13" s="14" t="s">
        <v>78</v>
      </c>
      <c r="C13" s="11">
        <v>1</v>
      </c>
      <c r="D13" s="11" t="s">
        <v>205</v>
      </c>
      <c r="E13" s="11">
        <v>1</v>
      </c>
      <c r="F13" s="12">
        <v>13.32</v>
      </c>
      <c r="G13" s="12">
        <v>14.72</v>
      </c>
      <c r="H13" s="12"/>
      <c r="I13" s="12">
        <f t="shared" ref="I13:I16" si="0">PRODUCT(C13:H13)</f>
        <v>196.07040000000001</v>
      </c>
      <c r="J13" s="13"/>
    </row>
    <row r="14" spans="1:14" ht="21" customHeight="1" x14ac:dyDescent="0.25">
      <c r="A14" s="9"/>
      <c r="B14" s="14" t="s">
        <v>206</v>
      </c>
      <c r="C14" s="11">
        <v>1</v>
      </c>
      <c r="D14" s="11" t="s">
        <v>205</v>
      </c>
      <c r="E14" s="11">
        <v>1</v>
      </c>
      <c r="F14" s="12">
        <v>2.5299999999999998</v>
      </c>
      <c r="G14" s="12">
        <v>2.4500000000000002</v>
      </c>
      <c r="H14" s="12"/>
      <c r="I14" s="12">
        <f t="shared" si="0"/>
        <v>6.1985000000000001</v>
      </c>
      <c r="J14" s="13"/>
    </row>
    <row r="15" spans="1:14" ht="21" customHeight="1" x14ac:dyDescent="0.25">
      <c r="A15" s="9"/>
      <c r="B15" s="14" t="s">
        <v>207</v>
      </c>
      <c r="C15" s="11">
        <v>-1</v>
      </c>
      <c r="D15" s="11" t="s">
        <v>205</v>
      </c>
      <c r="E15" s="11">
        <v>1</v>
      </c>
      <c r="F15" s="12">
        <v>6.46</v>
      </c>
      <c r="G15" s="12">
        <v>7.46</v>
      </c>
      <c r="H15" s="12"/>
      <c r="I15" s="12">
        <f t="shared" si="0"/>
        <v>-48.191600000000001</v>
      </c>
      <c r="J15" s="13"/>
    </row>
    <row r="16" spans="1:14" ht="21" customHeight="1" x14ac:dyDescent="0.25">
      <c r="A16" s="9"/>
      <c r="B16" s="14" t="s">
        <v>204</v>
      </c>
      <c r="C16" s="11">
        <v>1</v>
      </c>
      <c r="D16" s="11" t="s">
        <v>205</v>
      </c>
      <c r="E16" s="11">
        <v>1</v>
      </c>
      <c r="F16" s="12">
        <v>60.97</v>
      </c>
      <c r="G16" s="12"/>
      <c r="H16" s="12">
        <v>0.23</v>
      </c>
      <c r="I16" s="12">
        <f t="shared" si="0"/>
        <v>14.023100000000001</v>
      </c>
      <c r="J16" s="13"/>
    </row>
    <row r="17" spans="1:12" ht="21" customHeight="1" x14ac:dyDescent="0.3">
      <c r="A17" s="9"/>
      <c r="B17" s="14"/>
      <c r="C17" s="11"/>
      <c r="D17" s="11"/>
      <c r="E17" s="11"/>
      <c r="F17" s="17"/>
      <c r="G17" s="17"/>
      <c r="H17" s="15" t="s">
        <v>15</v>
      </c>
      <c r="I17" s="16">
        <f>ROUND(SUM(I13:I16),2)</f>
        <v>168.1</v>
      </c>
      <c r="J17" s="13" t="s">
        <v>20</v>
      </c>
    </row>
    <row r="18" spans="1:12" ht="90" customHeight="1" x14ac:dyDescent="0.3">
      <c r="A18" s="9">
        <v>2</v>
      </c>
      <c r="B18" s="92" t="s">
        <v>269</v>
      </c>
      <c r="C18" s="92"/>
      <c r="D18" s="92"/>
      <c r="E18" s="92"/>
      <c r="F18" s="92"/>
      <c r="G18" s="92"/>
      <c r="H18" s="92"/>
      <c r="I18" s="92"/>
      <c r="J18" s="13"/>
    </row>
    <row r="19" spans="1:12" ht="15.6" x14ac:dyDescent="0.3">
      <c r="A19" s="9"/>
      <c r="B19" s="10" t="s">
        <v>307</v>
      </c>
      <c r="C19" s="11"/>
      <c r="D19" s="11"/>
      <c r="E19" s="11"/>
      <c r="F19" s="12"/>
      <c r="G19" s="17"/>
      <c r="H19" s="15"/>
      <c r="I19" s="12"/>
      <c r="J19" s="13"/>
    </row>
    <row r="20" spans="1:12" ht="21" customHeight="1" x14ac:dyDescent="0.25">
      <c r="A20" s="9"/>
      <c r="B20" s="14" t="s">
        <v>41</v>
      </c>
      <c r="C20" s="11">
        <v>1</v>
      </c>
      <c r="D20" s="11" t="s">
        <v>16</v>
      </c>
      <c r="E20" s="11">
        <v>1</v>
      </c>
      <c r="F20" s="12">
        <v>6</v>
      </c>
      <c r="G20" s="12"/>
      <c r="H20" s="12"/>
      <c r="I20" s="12">
        <f t="shared" ref="I20:I22" si="1">PRODUCT(C20:H20)</f>
        <v>6</v>
      </c>
      <c r="J20" s="13"/>
    </row>
    <row r="21" spans="1:12" ht="21" customHeight="1" x14ac:dyDescent="0.25">
      <c r="A21" s="9"/>
      <c r="B21" s="14" t="s">
        <v>42</v>
      </c>
      <c r="C21" s="11">
        <v>1</v>
      </c>
      <c r="D21" s="11" t="s">
        <v>16</v>
      </c>
      <c r="E21" s="11">
        <v>1</v>
      </c>
      <c r="F21" s="12">
        <v>6</v>
      </c>
      <c r="G21" s="12"/>
      <c r="H21" s="12"/>
      <c r="I21" s="12">
        <f t="shared" si="1"/>
        <v>6</v>
      </c>
      <c r="J21" s="13"/>
    </row>
    <row r="22" spans="1:12" ht="21" customHeight="1" x14ac:dyDescent="0.25">
      <c r="A22" s="9"/>
      <c r="B22" s="14" t="s">
        <v>43</v>
      </c>
      <c r="C22" s="11">
        <v>1</v>
      </c>
      <c r="D22" s="11" t="s">
        <v>16</v>
      </c>
      <c r="E22" s="11">
        <v>1</v>
      </c>
      <c r="F22" s="12">
        <v>6</v>
      </c>
      <c r="G22" s="12"/>
      <c r="H22" s="12"/>
      <c r="I22" s="12">
        <f t="shared" si="1"/>
        <v>6</v>
      </c>
      <c r="J22" s="13"/>
      <c r="L22" s="8"/>
    </row>
    <row r="23" spans="1:12" ht="21" customHeight="1" x14ac:dyDescent="0.25">
      <c r="A23" s="9"/>
      <c r="B23" s="14"/>
      <c r="C23" s="11"/>
      <c r="D23" s="11"/>
      <c r="E23" s="11"/>
      <c r="F23" s="17"/>
      <c r="G23" s="17"/>
      <c r="H23" s="15" t="s">
        <v>15</v>
      </c>
      <c r="I23" s="16">
        <f>ROUND(SUM(I20:I22),2)</f>
        <v>18</v>
      </c>
      <c r="J23" s="13" t="s">
        <v>66</v>
      </c>
    </row>
    <row r="24" spans="1:12" ht="21" customHeight="1" x14ac:dyDescent="0.3">
      <c r="A24" s="9"/>
      <c r="B24" s="14"/>
      <c r="C24" s="11"/>
      <c r="D24" s="11"/>
      <c r="E24" s="11"/>
      <c r="F24" s="17"/>
      <c r="G24" s="17"/>
      <c r="H24" s="15"/>
      <c r="I24" s="16"/>
      <c r="J24" s="13"/>
    </row>
    <row r="25" spans="1:12" ht="49.95" customHeight="1" x14ac:dyDescent="0.3">
      <c r="A25" s="9">
        <v>3</v>
      </c>
      <c r="B25" s="92" t="s">
        <v>270</v>
      </c>
      <c r="C25" s="92"/>
      <c r="D25" s="92"/>
      <c r="E25" s="92"/>
      <c r="F25" s="92"/>
      <c r="G25" s="92"/>
      <c r="H25" s="92"/>
      <c r="I25" s="92"/>
      <c r="J25" s="13"/>
    </row>
    <row r="26" spans="1:12" ht="21" customHeight="1" x14ac:dyDescent="0.3">
      <c r="A26" s="9"/>
      <c r="B26" s="14" t="s">
        <v>208</v>
      </c>
      <c r="C26" s="11">
        <v>1</v>
      </c>
      <c r="D26" s="11" t="s">
        <v>16</v>
      </c>
      <c r="E26" s="11">
        <v>1</v>
      </c>
      <c r="F26" s="12">
        <v>3</v>
      </c>
      <c r="G26" s="12"/>
      <c r="H26" s="12">
        <v>0.75</v>
      </c>
      <c r="I26" s="12">
        <f>PRODUCT(C26:H26)</f>
        <v>2.25</v>
      </c>
      <c r="J26" s="13"/>
    </row>
    <row r="27" spans="1:12" ht="21" customHeight="1" x14ac:dyDescent="0.25">
      <c r="A27" s="9"/>
      <c r="B27" s="14" t="s">
        <v>209</v>
      </c>
      <c r="C27" s="11">
        <v>1</v>
      </c>
      <c r="D27" s="11" t="s">
        <v>205</v>
      </c>
      <c r="E27" s="11">
        <v>2</v>
      </c>
      <c r="F27" s="12">
        <v>4.8</v>
      </c>
      <c r="G27" s="12"/>
      <c r="H27" s="12">
        <v>1.2</v>
      </c>
      <c r="I27" s="12">
        <f t="shared" ref="I27:I30" si="2">PRODUCT(C27:H27)</f>
        <v>11.52</v>
      </c>
      <c r="J27" s="13"/>
    </row>
    <row r="28" spans="1:12" ht="21" customHeight="1" x14ac:dyDescent="0.25">
      <c r="A28" s="9"/>
      <c r="B28" s="14" t="s">
        <v>252</v>
      </c>
      <c r="C28" s="11">
        <v>1</v>
      </c>
      <c r="D28" s="11" t="s">
        <v>205</v>
      </c>
      <c r="E28" s="11">
        <v>1</v>
      </c>
      <c r="F28" s="12">
        <v>3</v>
      </c>
      <c r="G28" s="12"/>
      <c r="H28" s="12">
        <v>0.75</v>
      </c>
      <c r="I28" s="12">
        <f t="shared" si="2"/>
        <v>2.25</v>
      </c>
      <c r="J28" s="13"/>
    </row>
    <row r="29" spans="1:12" ht="21" customHeight="1" x14ac:dyDescent="0.25">
      <c r="A29" s="9"/>
      <c r="B29" s="14" t="s">
        <v>211</v>
      </c>
      <c r="C29" s="11">
        <v>1</v>
      </c>
      <c r="D29" s="11" t="s">
        <v>205</v>
      </c>
      <c r="E29" s="11">
        <v>2</v>
      </c>
      <c r="F29" s="12">
        <v>8</v>
      </c>
      <c r="G29" s="12"/>
      <c r="H29" s="12">
        <v>0.69</v>
      </c>
      <c r="I29" s="12">
        <f t="shared" si="2"/>
        <v>11.04</v>
      </c>
      <c r="J29" s="13"/>
      <c r="L29" s="8"/>
    </row>
    <row r="30" spans="1:12" ht="21" customHeight="1" x14ac:dyDescent="0.25">
      <c r="A30" s="9"/>
      <c r="B30" s="14" t="s">
        <v>76</v>
      </c>
      <c r="C30" s="11">
        <v>1</v>
      </c>
      <c r="D30" s="11" t="s">
        <v>16</v>
      </c>
      <c r="E30" s="11">
        <v>1</v>
      </c>
      <c r="F30" s="12">
        <v>3.5</v>
      </c>
      <c r="G30" s="12"/>
      <c r="H30" s="12">
        <v>0.6</v>
      </c>
      <c r="I30" s="12">
        <f t="shared" si="2"/>
        <v>2.1</v>
      </c>
      <c r="J30" s="13"/>
      <c r="L30" s="8"/>
    </row>
    <row r="31" spans="1:12" ht="21" customHeight="1" x14ac:dyDescent="0.25">
      <c r="A31" s="9"/>
      <c r="B31" s="14"/>
      <c r="C31" s="11"/>
      <c r="D31" s="11"/>
      <c r="E31" s="11"/>
      <c r="F31" s="17"/>
      <c r="G31" s="17"/>
      <c r="H31" s="15" t="s">
        <v>15</v>
      </c>
      <c r="I31" s="16">
        <f>ROUND(SUM(I26:I30),2)</f>
        <v>29.16</v>
      </c>
      <c r="J31" s="13" t="s">
        <v>20</v>
      </c>
    </row>
    <row r="32" spans="1:12" ht="21" customHeight="1" x14ac:dyDescent="0.3">
      <c r="A32" s="9"/>
      <c r="B32" s="14"/>
      <c r="C32" s="11"/>
      <c r="D32" s="11"/>
      <c r="E32" s="11"/>
      <c r="F32" s="17"/>
      <c r="G32" s="17"/>
      <c r="H32" s="15"/>
      <c r="I32" s="16"/>
      <c r="J32" s="13"/>
    </row>
    <row r="33" spans="1:10" ht="79.95" customHeight="1" x14ac:dyDescent="0.3">
      <c r="A33" s="9">
        <v>4</v>
      </c>
      <c r="B33" s="92" t="s">
        <v>271</v>
      </c>
      <c r="C33" s="92"/>
      <c r="D33" s="92"/>
      <c r="E33" s="92"/>
      <c r="F33" s="92"/>
      <c r="G33" s="92"/>
      <c r="H33" s="92"/>
      <c r="I33" s="92"/>
      <c r="J33" s="13"/>
    </row>
    <row r="34" spans="1:10" ht="21" customHeight="1" x14ac:dyDescent="0.3">
      <c r="A34" s="9"/>
      <c r="B34" s="14" t="s">
        <v>44</v>
      </c>
      <c r="C34" s="11">
        <v>1</v>
      </c>
      <c r="D34" s="11" t="s">
        <v>16</v>
      </c>
      <c r="E34" s="11">
        <v>4</v>
      </c>
      <c r="F34" s="12">
        <v>0.9</v>
      </c>
      <c r="G34" s="12"/>
      <c r="H34" s="12">
        <v>0.6</v>
      </c>
      <c r="I34" s="12">
        <f t="shared" ref="I34:I37" si="3">PRODUCT(C34:H34)</f>
        <v>2.16</v>
      </c>
      <c r="J34" s="13"/>
    </row>
    <row r="35" spans="1:10" ht="21" customHeight="1" x14ac:dyDescent="0.25">
      <c r="A35" s="9"/>
      <c r="B35" s="14" t="s">
        <v>300</v>
      </c>
      <c r="C35" s="11">
        <v>1</v>
      </c>
      <c r="D35" s="11" t="s">
        <v>205</v>
      </c>
      <c r="E35" s="11">
        <v>1</v>
      </c>
      <c r="F35" s="12">
        <v>1.5</v>
      </c>
      <c r="G35" s="12"/>
      <c r="H35" s="12">
        <v>1.35</v>
      </c>
      <c r="I35" s="12">
        <f t="shared" si="3"/>
        <v>2.0250000000000004</v>
      </c>
      <c r="J35" s="13"/>
    </row>
    <row r="36" spans="1:10" ht="21" customHeight="1" x14ac:dyDescent="0.25">
      <c r="A36" s="9"/>
      <c r="B36" s="14" t="s">
        <v>301</v>
      </c>
      <c r="C36" s="11">
        <v>1</v>
      </c>
      <c r="D36" s="11" t="s">
        <v>205</v>
      </c>
      <c r="E36" s="11">
        <v>4</v>
      </c>
      <c r="F36" s="12">
        <v>1.2</v>
      </c>
      <c r="G36" s="12">
        <v>0.2</v>
      </c>
      <c r="H36" s="12"/>
      <c r="I36" s="12">
        <f t="shared" si="3"/>
        <v>0.96</v>
      </c>
      <c r="J36" s="13"/>
    </row>
    <row r="37" spans="1:10" ht="21" customHeight="1" x14ac:dyDescent="0.25">
      <c r="A37" s="9"/>
      <c r="B37" s="14" t="s">
        <v>210</v>
      </c>
      <c r="C37" s="11">
        <v>1</v>
      </c>
      <c r="D37" s="11" t="s">
        <v>205</v>
      </c>
      <c r="E37" s="11">
        <v>1</v>
      </c>
      <c r="F37" s="12">
        <v>1.5</v>
      </c>
      <c r="G37" s="12"/>
      <c r="H37" s="12">
        <v>1.35</v>
      </c>
      <c r="I37" s="12">
        <f t="shared" si="3"/>
        <v>2.0250000000000004</v>
      </c>
      <c r="J37" s="13"/>
    </row>
    <row r="38" spans="1:10" ht="21" customHeight="1" x14ac:dyDescent="0.25">
      <c r="A38" s="9"/>
      <c r="B38" s="14"/>
      <c r="C38" s="11"/>
      <c r="D38" s="11"/>
      <c r="E38" s="11"/>
      <c r="F38" s="17"/>
      <c r="G38" s="17"/>
      <c r="H38" s="15" t="s">
        <v>15</v>
      </c>
      <c r="I38" s="16">
        <f>ROUND(SUM(I34:I37),2)</f>
        <v>7.17</v>
      </c>
      <c r="J38" s="13" t="s">
        <v>20</v>
      </c>
    </row>
    <row r="39" spans="1:10" ht="21" customHeight="1" x14ac:dyDescent="0.3">
      <c r="A39" s="9"/>
      <c r="B39" s="14"/>
      <c r="C39" s="11"/>
      <c r="D39" s="11"/>
      <c r="E39" s="11"/>
      <c r="F39" s="17"/>
      <c r="G39" s="17"/>
      <c r="H39" s="15"/>
      <c r="I39" s="16"/>
      <c r="J39" s="13"/>
    </row>
    <row r="40" spans="1:10" ht="120" customHeight="1" x14ac:dyDescent="0.3">
      <c r="A40" s="9">
        <v>5</v>
      </c>
      <c r="B40" s="92" t="s">
        <v>272</v>
      </c>
      <c r="C40" s="92"/>
      <c r="D40" s="92"/>
      <c r="E40" s="92"/>
      <c r="F40" s="92"/>
      <c r="G40" s="92"/>
      <c r="H40" s="92"/>
      <c r="I40" s="92"/>
      <c r="J40" s="13"/>
    </row>
    <row r="41" spans="1:10" ht="21" customHeight="1" x14ac:dyDescent="0.3">
      <c r="A41" s="9"/>
      <c r="B41" s="14" t="s">
        <v>212</v>
      </c>
      <c r="C41" s="11">
        <v>1</v>
      </c>
      <c r="D41" s="11" t="s">
        <v>16</v>
      </c>
      <c r="E41" s="11">
        <v>2</v>
      </c>
      <c r="F41" s="12">
        <v>0.6</v>
      </c>
      <c r="G41" s="12"/>
      <c r="H41" s="12">
        <v>0.6</v>
      </c>
      <c r="I41" s="12">
        <f t="shared" ref="I41:I43" si="4">PRODUCT(C41:H41)</f>
        <v>0.72</v>
      </c>
      <c r="J41" s="13"/>
    </row>
    <row r="42" spans="1:10" ht="21" customHeight="1" x14ac:dyDescent="0.25">
      <c r="A42" s="9"/>
      <c r="B42" s="14" t="s">
        <v>214</v>
      </c>
      <c r="C42" s="11">
        <v>1</v>
      </c>
      <c r="D42" s="11" t="s">
        <v>205</v>
      </c>
      <c r="E42" s="11">
        <v>1</v>
      </c>
      <c r="F42" s="12">
        <v>1.5</v>
      </c>
      <c r="G42" s="12"/>
      <c r="H42" s="12">
        <v>1.35</v>
      </c>
      <c r="I42" s="12">
        <f t="shared" si="4"/>
        <v>2.0250000000000004</v>
      </c>
      <c r="J42" s="13"/>
    </row>
    <row r="43" spans="1:10" ht="21" customHeight="1" x14ac:dyDescent="0.25">
      <c r="A43" s="9"/>
      <c r="B43" s="14" t="s">
        <v>215</v>
      </c>
      <c r="C43" s="11">
        <v>1</v>
      </c>
      <c r="D43" s="11" t="s">
        <v>16</v>
      </c>
      <c r="E43" s="11">
        <v>1</v>
      </c>
      <c r="F43" s="12">
        <v>1.5</v>
      </c>
      <c r="G43" s="12"/>
      <c r="H43" s="12">
        <v>1.35</v>
      </c>
      <c r="I43" s="12">
        <f t="shared" si="4"/>
        <v>2.0250000000000004</v>
      </c>
      <c r="J43" s="13"/>
    </row>
    <row r="44" spans="1:10" ht="21" customHeight="1" x14ac:dyDescent="0.25">
      <c r="A44" s="9"/>
      <c r="B44" s="14"/>
      <c r="C44" s="11"/>
      <c r="D44" s="11"/>
      <c r="E44" s="11"/>
      <c r="F44" s="17"/>
      <c r="G44" s="17"/>
      <c r="H44" s="15" t="s">
        <v>15</v>
      </c>
      <c r="I44" s="16">
        <f>ROUND(SUM(I41:I43),2)</f>
        <v>4.7699999999999996</v>
      </c>
      <c r="J44" s="13" t="s">
        <v>20</v>
      </c>
    </row>
    <row r="45" spans="1:10" ht="21" customHeight="1" x14ac:dyDescent="0.3">
      <c r="A45" s="9"/>
      <c r="B45" s="14"/>
      <c r="C45" s="11"/>
      <c r="D45" s="11"/>
      <c r="E45" s="11"/>
      <c r="F45" s="17"/>
      <c r="G45" s="17">
        <f>I44</f>
        <v>4.7699999999999996</v>
      </c>
      <c r="H45" s="16">
        <v>28</v>
      </c>
      <c r="I45" s="16">
        <f>H45*G45</f>
        <v>133.56</v>
      </c>
      <c r="J45" s="13" t="s">
        <v>216</v>
      </c>
    </row>
    <row r="46" spans="1:10" ht="109.95" customHeight="1" x14ac:dyDescent="0.3">
      <c r="A46" s="9">
        <v>6</v>
      </c>
      <c r="B46" s="92" t="s">
        <v>273</v>
      </c>
      <c r="C46" s="92"/>
      <c r="D46" s="92"/>
      <c r="E46" s="92"/>
      <c r="F46" s="92"/>
      <c r="G46" s="92"/>
      <c r="H46" s="92"/>
      <c r="I46" s="92"/>
      <c r="J46" s="13"/>
    </row>
    <row r="47" spans="1:10" ht="25.05" customHeight="1" x14ac:dyDescent="0.3">
      <c r="A47" s="9"/>
      <c r="B47" s="10" t="s">
        <v>274</v>
      </c>
      <c r="C47" s="11"/>
      <c r="D47" s="11"/>
      <c r="E47" s="11"/>
      <c r="F47" s="12"/>
      <c r="G47" s="17"/>
      <c r="H47" s="15"/>
      <c r="I47" s="12"/>
      <c r="J47" s="13"/>
    </row>
    <row r="48" spans="1:10" ht="21" customHeight="1" x14ac:dyDescent="0.25">
      <c r="A48" s="9"/>
      <c r="B48" s="14" t="s">
        <v>45</v>
      </c>
      <c r="C48" s="11">
        <v>1</v>
      </c>
      <c r="D48" s="11" t="s">
        <v>16</v>
      </c>
      <c r="E48" s="11">
        <v>1</v>
      </c>
      <c r="F48" s="12">
        <v>11</v>
      </c>
      <c r="G48" s="12"/>
      <c r="H48" s="12"/>
      <c r="I48" s="12">
        <f t="shared" ref="I48:I51" si="5">PRODUCT(C48:H48)</f>
        <v>11</v>
      </c>
      <c r="J48" s="13"/>
    </row>
    <row r="49" spans="1:10" ht="21" customHeight="1" x14ac:dyDescent="0.25">
      <c r="A49" s="9"/>
      <c r="B49" s="14" t="s">
        <v>217</v>
      </c>
      <c r="C49" s="11">
        <v>1</v>
      </c>
      <c r="D49" s="11" t="s">
        <v>205</v>
      </c>
      <c r="E49" s="11">
        <v>1</v>
      </c>
      <c r="F49" s="12">
        <v>12</v>
      </c>
      <c r="G49" s="12"/>
      <c r="H49" s="12"/>
      <c r="I49" s="12">
        <f t="shared" si="5"/>
        <v>12</v>
      </c>
      <c r="J49" s="13"/>
    </row>
    <row r="50" spans="1:10" ht="21" customHeight="1" x14ac:dyDescent="0.25">
      <c r="A50" s="9"/>
      <c r="B50" s="14" t="s">
        <v>218</v>
      </c>
      <c r="C50" s="11">
        <v>1</v>
      </c>
      <c r="D50" s="11" t="s">
        <v>205</v>
      </c>
      <c r="E50" s="11">
        <v>1</v>
      </c>
      <c r="F50" s="12">
        <v>21</v>
      </c>
      <c r="G50" s="12"/>
      <c r="H50" s="12"/>
      <c r="I50" s="12">
        <f t="shared" si="5"/>
        <v>21</v>
      </c>
      <c r="J50" s="13"/>
    </row>
    <row r="51" spans="1:10" ht="21" customHeight="1" x14ac:dyDescent="0.25">
      <c r="A51" s="9"/>
      <c r="B51" s="14" t="s">
        <v>67</v>
      </c>
      <c r="C51" s="11">
        <v>1</v>
      </c>
      <c r="D51" s="11" t="s">
        <v>16</v>
      </c>
      <c r="E51" s="11">
        <v>1</v>
      </c>
      <c r="F51" s="12">
        <v>13</v>
      </c>
      <c r="G51" s="12"/>
      <c r="H51" s="12"/>
      <c r="I51" s="12">
        <f t="shared" si="5"/>
        <v>13</v>
      </c>
      <c r="J51" s="13"/>
    </row>
    <row r="52" spans="1:10" ht="21" customHeight="1" x14ac:dyDescent="0.25">
      <c r="A52" s="9"/>
      <c r="B52" s="14" t="s">
        <v>68</v>
      </c>
      <c r="C52" s="11">
        <v>1</v>
      </c>
      <c r="D52" s="11" t="s">
        <v>16</v>
      </c>
      <c r="E52" s="11">
        <v>1</v>
      </c>
      <c r="F52" s="12">
        <v>18</v>
      </c>
      <c r="G52" s="12"/>
      <c r="H52" s="12"/>
      <c r="I52" s="12">
        <f t="shared" ref="I52" si="6">PRODUCT(C52:H52)</f>
        <v>18</v>
      </c>
      <c r="J52" s="13"/>
    </row>
    <row r="53" spans="1:10" ht="21" customHeight="1" x14ac:dyDescent="0.25">
      <c r="A53" s="9"/>
      <c r="B53" s="14"/>
      <c r="C53" s="11"/>
      <c r="D53" s="11"/>
      <c r="E53" s="11"/>
      <c r="F53" s="17"/>
      <c r="G53" s="17"/>
      <c r="H53" s="15" t="s">
        <v>15</v>
      </c>
      <c r="I53" s="16">
        <f>ROUND(SUM(I48:I52),2)</f>
        <v>75</v>
      </c>
      <c r="J53" s="13" t="s">
        <v>66</v>
      </c>
    </row>
    <row r="54" spans="1:10" ht="25.05" customHeight="1" x14ac:dyDescent="0.25">
      <c r="A54" s="9"/>
      <c r="B54" s="10" t="s">
        <v>275</v>
      </c>
      <c r="C54" s="11"/>
      <c r="D54" s="11"/>
      <c r="E54" s="11"/>
      <c r="F54" s="12"/>
      <c r="G54" s="17"/>
      <c r="H54" s="15"/>
      <c r="I54" s="12"/>
      <c r="J54" s="13"/>
    </row>
    <row r="55" spans="1:10" ht="21" customHeight="1" x14ac:dyDescent="0.25">
      <c r="A55" s="9"/>
      <c r="B55" s="14" t="s">
        <v>45</v>
      </c>
      <c r="C55" s="11">
        <v>1</v>
      </c>
      <c r="D55" s="11" t="s">
        <v>16</v>
      </c>
      <c r="E55" s="11">
        <v>1</v>
      </c>
      <c r="F55" s="12">
        <v>3</v>
      </c>
      <c r="G55" s="12"/>
      <c r="H55" s="12"/>
      <c r="I55" s="12">
        <f t="shared" ref="I55:I59" si="7">PRODUCT(C55:H55)</f>
        <v>3</v>
      </c>
      <c r="J55" s="13"/>
    </row>
    <row r="56" spans="1:10" ht="21" customHeight="1" x14ac:dyDescent="0.25">
      <c r="A56" s="9"/>
      <c r="B56" s="14" t="s">
        <v>217</v>
      </c>
      <c r="C56" s="11">
        <v>1</v>
      </c>
      <c r="D56" s="11" t="s">
        <v>205</v>
      </c>
      <c r="E56" s="11">
        <v>1</v>
      </c>
      <c r="F56" s="12">
        <v>3</v>
      </c>
      <c r="G56" s="12"/>
      <c r="H56" s="12"/>
      <c r="I56" s="12">
        <f t="shared" si="7"/>
        <v>3</v>
      </c>
      <c r="J56" s="13"/>
    </row>
    <row r="57" spans="1:10" ht="21" customHeight="1" x14ac:dyDescent="0.25">
      <c r="A57" s="9"/>
      <c r="B57" s="14" t="s">
        <v>218</v>
      </c>
      <c r="C57" s="11">
        <v>1</v>
      </c>
      <c r="D57" s="11" t="s">
        <v>205</v>
      </c>
      <c r="E57" s="11">
        <v>1</v>
      </c>
      <c r="F57" s="12">
        <v>2</v>
      </c>
      <c r="G57" s="12"/>
      <c r="H57" s="12"/>
      <c r="I57" s="12">
        <f t="shared" si="7"/>
        <v>2</v>
      </c>
      <c r="J57" s="13"/>
    </row>
    <row r="58" spans="1:10" ht="21" customHeight="1" x14ac:dyDescent="0.25">
      <c r="A58" s="9"/>
      <c r="B58" s="14" t="s">
        <v>67</v>
      </c>
      <c r="C58" s="11">
        <v>1</v>
      </c>
      <c r="D58" s="11" t="s">
        <v>16</v>
      </c>
      <c r="E58" s="11">
        <v>1</v>
      </c>
      <c r="F58" s="12">
        <v>5</v>
      </c>
      <c r="G58" s="12"/>
      <c r="H58" s="12"/>
      <c r="I58" s="12">
        <f t="shared" si="7"/>
        <v>5</v>
      </c>
      <c r="J58" s="13"/>
    </row>
    <row r="59" spans="1:10" ht="21" customHeight="1" x14ac:dyDescent="0.25">
      <c r="A59" s="9"/>
      <c r="B59" s="14" t="s">
        <v>68</v>
      </c>
      <c r="C59" s="11">
        <v>1</v>
      </c>
      <c r="D59" s="11" t="s">
        <v>16</v>
      </c>
      <c r="E59" s="11">
        <v>1</v>
      </c>
      <c r="F59" s="12">
        <v>3</v>
      </c>
      <c r="G59" s="12"/>
      <c r="H59" s="12"/>
      <c r="I59" s="12">
        <f t="shared" si="7"/>
        <v>3</v>
      </c>
      <c r="J59" s="13"/>
    </row>
    <row r="60" spans="1:10" ht="21" customHeight="1" x14ac:dyDescent="0.25">
      <c r="A60" s="9"/>
      <c r="B60" s="14"/>
      <c r="C60" s="11"/>
      <c r="D60" s="11"/>
      <c r="E60" s="11"/>
      <c r="F60" s="17"/>
      <c r="G60" s="17"/>
      <c r="H60" s="15" t="s">
        <v>15</v>
      </c>
      <c r="I60" s="16">
        <f>ROUND(SUM(I55:I59),2)</f>
        <v>16</v>
      </c>
      <c r="J60" s="13" t="s">
        <v>66</v>
      </c>
    </row>
    <row r="61" spans="1:10" ht="25.05" customHeight="1" x14ac:dyDescent="0.25">
      <c r="A61" s="9"/>
      <c r="B61" s="10" t="s">
        <v>276</v>
      </c>
      <c r="C61" s="11"/>
      <c r="D61" s="11"/>
      <c r="E61" s="11"/>
      <c r="F61" s="12"/>
      <c r="G61" s="17"/>
      <c r="H61" s="15"/>
      <c r="I61" s="12"/>
      <c r="J61" s="13"/>
    </row>
    <row r="62" spans="1:10" ht="21" customHeight="1" x14ac:dyDescent="0.25">
      <c r="A62" s="9"/>
      <c r="B62" s="14" t="s">
        <v>227</v>
      </c>
      <c r="C62" s="11">
        <v>1</v>
      </c>
      <c r="D62" s="11" t="s">
        <v>16</v>
      </c>
      <c r="E62" s="11">
        <v>1</v>
      </c>
      <c r="F62" s="12">
        <v>35</v>
      </c>
      <c r="G62" s="12"/>
      <c r="H62" s="12"/>
      <c r="I62" s="12">
        <f t="shared" ref="I62" si="8">PRODUCT(C62:H62)</f>
        <v>35</v>
      </c>
      <c r="J62" s="13"/>
    </row>
    <row r="63" spans="1:10" ht="21" customHeight="1" x14ac:dyDescent="0.3">
      <c r="A63" s="9"/>
      <c r="B63" s="14"/>
      <c r="C63" s="11"/>
      <c r="D63" s="11"/>
      <c r="E63" s="11"/>
      <c r="F63" s="17"/>
      <c r="G63" s="17"/>
      <c r="H63" s="15" t="s">
        <v>15</v>
      </c>
      <c r="I63" s="16">
        <f>ROUND(SUM(I62:I62),2)</f>
        <v>35</v>
      </c>
      <c r="J63" s="13" t="s">
        <v>66</v>
      </c>
    </row>
    <row r="64" spans="1:10" ht="64.95" customHeight="1" x14ac:dyDescent="0.3">
      <c r="A64" s="9">
        <v>7</v>
      </c>
      <c r="B64" s="92" t="s">
        <v>277</v>
      </c>
      <c r="C64" s="92"/>
      <c r="D64" s="92"/>
      <c r="E64" s="92"/>
      <c r="F64" s="92"/>
      <c r="G64" s="92"/>
      <c r="H64" s="92"/>
      <c r="I64" s="92"/>
      <c r="J64" s="13"/>
    </row>
    <row r="65" spans="1:12" ht="21" customHeight="1" x14ac:dyDescent="0.3">
      <c r="A65" s="9"/>
      <c r="B65" s="14" t="s">
        <v>47</v>
      </c>
      <c r="C65" s="11">
        <v>1</v>
      </c>
      <c r="D65" s="11" t="s">
        <v>16</v>
      </c>
      <c r="E65" s="11">
        <v>1</v>
      </c>
      <c r="F65" s="12"/>
      <c r="G65" s="12"/>
      <c r="H65" s="12"/>
      <c r="I65" s="12">
        <f t="shared" ref="I65:I69" si="9">PRODUCT(C65:H65)</f>
        <v>1</v>
      </c>
      <c r="J65" s="13"/>
    </row>
    <row r="66" spans="1:12" ht="21" customHeight="1" x14ac:dyDescent="0.25">
      <c r="A66" s="9"/>
      <c r="B66" s="14" t="s">
        <v>48</v>
      </c>
      <c r="C66" s="11">
        <v>1</v>
      </c>
      <c r="D66" s="11" t="s">
        <v>16</v>
      </c>
      <c r="E66" s="11">
        <v>1</v>
      </c>
      <c r="F66" s="12"/>
      <c r="G66" s="12"/>
      <c r="H66" s="12"/>
      <c r="I66" s="12">
        <f t="shared" si="9"/>
        <v>1</v>
      </c>
      <c r="J66" s="13"/>
    </row>
    <row r="67" spans="1:12" ht="21" customHeight="1" x14ac:dyDescent="0.25">
      <c r="A67" s="9"/>
      <c r="B67" s="14" t="s">
        <v>219</v>
      </c>
      <c r="C67" s="11">
        <v>1</v>
      </c>
      <c r="D67" s="11" t="s">
        <v>205</v>
      </c>
      <c r="E67" s="11">
        <v>1</v>
      </c>
      <c r="F67" s="12"/>
      <c r="G67" s="12"/>
      <c r="H67" s="12"/>
      <c r="I67" s="12">
        <f t="shared" si="9"/>
        <v>1</v>
      </c>
      <c r="J67" s="13"/>
    </row>
    <row r="68" spans="1:12" ht="21" customHeight="1" x14ac:dyDescent="0.25">
      <c r="A68" s="9"/>
      <c r="B68" s="14" t="s">
        <v>220</v>
      </c>
      <c r="C68" s="11">
        <v>1</v>
      </c>
      <c r="D68" s="11" t="s">
        <v>205</v>
      </c>
      <c r="E68" s="11">
        <v>1</v>
      </c>
      <c r="F68" s="12"/>
      <c r="G68" s="12"/>
      <c r="H68" s="12"/>
      <c r="I68" s="12">
        <f t="shared" si="9"/>
        <v>1</v>
      </c>
      <c r="J68" s="13"/>
    </row>
    <row r="69" spans="1:12" ht="21" customHeight="1" x14ac:dyDescent="0.25">
      <c r="A69" s="9"/>
      <c r="B69" s="14" t="s">
        <v>49</v>
      </c>
      <c r="C69" s="11">
        <v>1</v>
      </c>
      <c r="D69" s="11" t="s">
        <v>16</v>
      </c>
      <c r="E69" s="11">
        <v>1</v>
      </c>
      <c r="F69" s="12"/>
      <c r="G69" s="12"/>
      <c r="H69" s="12"/>
      <c r="I69" s="12">
        <f t="shared" si="9"/>
        <v>1</v>
      </c>
      <c r="J69" s="13"/>
      <c r="L69" s="8"/>
    </row>
    <row r="70" spans="1:12" ht="21" customHeight="1" x14ac:dyDescent="0.25">
      <c r="A70" s="9"/>
      <c r="B70" s="14"/>
      <c r="C70" s="11"/>
      <c r="D70" s="11"/>
      <c r="E70" s="11"/>
      <c r="F70" s="17"/>
      <c r="G70" s="17"/>
      <c r="H70" s="15" t="s">
        <v>15</v>
      </c>
      <c r="I70" s="16">
        <f>ROUND(SUM(I65:I69),2)</f>
        <v>5</v>
      </c>
      <c r="J70" s="13" t="s">
        <v>46</v>
      </c>
    </row>
    <row r="71" spans="1:12" ht="21" customHeight="1" x14ac:dyDescent="0.3">
      <c r="A71" s="9"/>
      <c r="B71" s="14"/>
      <c r="C71" s="11"/>
      <c r="D71" s="11"/>
      <c r="E71" s="11"/>
      <c r="F71" s="17"/>
      <c r="G71" s="17"/>
      <c r="H71" s="15"/>
      <c r="I71" s="16"/>
      <c r="J71" s="13"/>
    </row>
    <row r="72" spans="1:12" ht="64.95" customHeight="1" x14ac:dyDescent="0.3">
      <c r="A72" s="9">
        <v>8</v>
      </c>
      <c r="B72" s="92" t="s">
        <v>278</v>
      </c>
      <c r="C72" s="92"/>
      <c r="D72" s="92"/>
      <c r="E72" s="92"/>
      <c r="F72" s="92"/>
      <c r="G72" s="92"/>
      <c r="H72" s="92"/>
      <c r="I72" s="92"/>
      <c r="J72" s="13"/>
    </row>
    <row r="73" spans="1:12" ht="21" customHeight="1" x14ac:dyDescent="0.3">
      <c r="A73" s="9"/>
      <c r="B73" s="14" t="s">
        <v>47</v>
      </c>
      <c r="C73" s="11">
        <v>1</v>
      </c>
      <c r="D73" s="11" t="s">
        <v>16</v>
      </c>
      <c r="E73" s="11">
        <v>1</v>
      </c>
      <c r="F73" s="12"/>
      <c r="G73" s="12"/>
      <c r="H73" s="12"/>
      <c r="I73" s="12">
        <f t="shared" ref="I73:I76" si="10">PRODUCT(C73:H73)</f>
        <v>1</v>
      </c>
      <c r="J73" s="13"/>
    </row>
    <row r="74" spans="1:12" ht="21" customHeight="1" x14ac:dyDescent="0.25">
      <c r="A74" s="9"/>
      <c r="B74" s="14" t="s">
        <v>48</v>
      </c>
      <c r="C74" s="11">
        <v>1</v>
      </c>
      <c r="D74" s="11" t="s">
        <v>16</v>
      </c>
      <c r="E74" s="11">
        <v>1</v>
      </c>
      <c r="F74" s="12"/>
      <c r="G74" s="12"/>
      <c r="H74" s="12"/>
      <c r="I74" s="12">
        <f t="shared" si="10"/>
        <v>1</v>
      </c>
      <c r="J74" s="13"/>
    </row>
    <row r="75" spans="1:12" ht="21" customHeight="1" x14ac:dyDescent="0.25">
      <c r="A75" s="9"/>
      <c r="B75" s="14" t="s">
        <v>221</v>
      </c>
      <c r="C75" s="11">
        <v>1</v>
      </c>
      <c r="D75" s="11" t="s">
        <v>205</v>
      </c>
      <c r="E75" s="11">
        <v>2</v>
      </c>
      <c r="F75" s="12"/>
      <c r="G75" s="12"/>
      <c r="H75" s="12"/>
      <c r="I75" s="12">
        <f t="shared" si="10"/>
        <v>2</v>
      </c>
      <c r="J75" s="13"/>
    </row>
    <row r="76" spans="1:12" ht="21" customHeight="1" x14ac:dyDescent="0.25">
      <c r="A76" s="9"/>
      <c r="B76" s="14" t="s">
        <v>49</v>
      </c>
      <c r="C76" s="11">
        <v>1</v>
      </c>
      <c r="D76" s="11" t="s">
        <v>16</v>
      </c>
      <c r="E76" s="11">
        <v>1</v>
      </c>
      <c r="F76" s="12"/>
      <c r="G76" s="12"/>
      <c r="H76" s="12"/>
      <c r="I76" s="12">
        <f t="shared" si="10"/>
        <v>1</v>
      </c>
      <c r="J76" s="13"/>
      <c r="L76" s="8"/>
    </row>
    <row r="77" spans="1:12" ht="21" customHeight="1" x14ac:dyDescent="0.25">
      <c r="A77" s="9"/>
      <c r="B77" s="14"/>
      <c r="C77" s="11"/>
      <c r="D77" s="11"/>
      <c r="E77" s="11"/>
      <c r="F77" s="17"/>
      <c r="G77" s="17"/>
      <c r="H77" s="15" t="s">
        <v>15</v>
      </c>
      <c r="I77" s="16">
        <f>ROUND(SUM(I73:I76),2)</f>
        <v>5</v>
      </c>
      <c r="J77" s="13" t="s">
        <v>46</v>
      </c>
    </row>
    <row r="78" spans="1:12" ht="21" customHeight="1" x14ac:dyDescent="0.3">
      <c r="A78" s="9"/>
      <c r="B78" s="14"/>
      <c r="C78" s="11"/>
      <c r="D78" s="11"/>
      <c r="E78" s="11"/>
      <c r="F78" s="17"/>
      <c r="G78" s="17"/>
      <c r="H78" s="15"/>
      <c r="I78" s="16"/>
      <c r="J78" s="13"/>
    </row>
    <row r="79" spans="1:12" ht="64.95" customHeight="1" x14ac:dyDescent="0.3">
      <c r="A79" s="9">
        <v>9</v>
      </c>
      <c r="B79" s="92" t="s">
        <v>280</v>
      </c>
      <c r="C79" s="92"/>
      <c r="D79" s="92"/>
      <c r="E79" s="92"/>
      <c r="F79" s="92"/>
      <c r="G79" s="92"/>
      <c r="H79" s="92"/>
      <c r="I79" s="92"/>
      <c r="J79" s="13"/>
    </row>
    <row r="80" spans="1:12" ht="21" customHeight="1" x14ac:dyDescent="0.3">
      <c r="A80" s="9"/>
      <c r="B80" s="14" t="s">
        <v>79</v>
      </c>
      <c r="C80" s="11">
        <v>1</v>
      </c>
      <c r="D80" s="11" t="s">
        <v>16</v>
      </c>
      <c r="E80" s="11">
        <v>1</v>
      </c>
      <c r="F80" s="12">
        <v>12.8</v>
      </c>
      <c r="G80" s="12"/>
      <c r="H80" s="12">
        <v>3</v>
      </c>
      <c r="I80" s="12">
        <f>PRODUCT(C80:H80)</f>
        <v>38.400000000000006</v>
      </c>
      <c r="J80" s="13"/>
    </row>
    <row r="81" spans="1:12" ht="21" customHeight="1" x14ac:dyDescent="0.25">
      <c r="A81" s="9"/>
      <c r="B81" s="14" t="s">
        <v>252</v>
      </c>
      <c r="C81" s="11">
        <v>1</v>
      </c>
      <c r="D81" s="11" t="s">
        <v>205</v>
      </c>
      <c r="E81" s="11">
        <v>1</v>
      </c>
      <c r="F81" s="12">
        <v>13.6</v>
      </c>
      <c r="G81" s="12"/>
      <c r="H81" s="12">
        <v>3</v>
      </c>
      <c r="I81" s="12">
        <f t="shared" ref="I81:I108" si="11">PRODUCT(C81:H81)</f>
        <v>40.799999999999997</v>
      </c>
      <c r="J81" s="13"/>
    </row>
    <row r="82" spans="1:12" ht="21" customHeight="1" x14ac:dyDescent="0.25">
      <c r="A82" s="9"/>
      <c r="B82" s="14" t="s">
        <v>52</v>
      </c>
      <c r="C82" s="11">
        <v>-1</v>
      </c>
      <c r="D82" s="11" t="s">
        <v>16</v>
      </c>
      <c r="E82" s="11">
        <v>2</v>
      </c>
      <c r="F82" s="12">
        <v>1</v>
      </c>
      <c r="G82" s="12"/>
      <c r="H82" s="12">
        <v>2.1</v>
      </c>
      <c r="I82" s="12">
        <f t="shared" si="11"/>
        <v>-4.2</v>
      </c>
      <c r="J82" s="13"/>
    </row>
    <row r="83" spans="1:12" ht="21" customHeight="1" x14ac:dyDescent="0.25">
      <c r="A83" s="9"/>
      <c r="B83" s="14" t="s">
        <v>53</v>
      </c>
      <c r="C83" s="11">
        <v>-2</v>
      </c>
      <c r="D83" s="11" t="s">
        <v>16</v>
      </c>
      <c r="E83" s="11">
        <v>2</v>
      </c>
      <c r="F83" s="12">
        <v>1.45</v>
      </c>
      <c r="G83" s="12"/>
      <c r="H83" s="12">
        <v>1.35</v>
      </c>
      <c r="I83" s="12">
        <f t="shared" si="11"/>
        <v>-7.83</v>
      </c>
      <c r="J83" s="13"/>
      <c r="L83" s="8"/>
    </row>
    <row r="84" spans="1:12" ht="21" customHeight="1" x14ac:dyDescent="0.3">
      <c r="A84" s="9"/>
      <c r="B84" s="14" t="s">
        <v>54</v>
      </c>
      <c r="C84" s="11">
        <v>1</v>
      </c>
      <c r="D84" s="11" t="s">
        <v>16</v>
      </c>
      <c r="E84" s="11">
        <v>2</v>
      </c>
      <c r="F84" s="12">
        <v>0.13</v>
      </c>
      <c r="G84" s="12"/>
      <c r="H84" s="12">
        <v>5.2</v>
      </c>
      <c r="I84" s="12">
        <f t="shared" si="11"/>
        <v>1.3520000000000001</v>
      </c>
      <c r="J84" s="13"/>
      <c r="L84" s="8"/>
    </row>
    <row r="85" spans="1:12" ht="21" customHeight="1" x14ac:dyDescent="0.3">
      <c r="A85" s="9"/>
      <c r="B85" s="14" t="s">
        <v>256</v>
      </c>
      <c r="C85" s="11">
        <v>1</v>
      </c>
      <c r="D85" s="11" t="s">
        <v>205</v>
      </c>
      <c r="E85" s="11">
        <v>2</v>
      </c>
      <c r="F85" s="12">
        <v>3.4</v>
      </c>
      <c r="G85" s="12">
        <v>0.6</v>
      </c>
      <c r="H85" s="12"/>
      <c r="I85" s="12">
        <f t="shared" si="11"/>
        <v>4.08</v>
      </c>
      <c r="J85" s="13"/>
      <c r="L85" s="8"/>
    </row>
    <row r="86" spans="1:12" ht="21" customHeight="1" x14ac:dyDescent="0.3">
      <c r="A86" s="9"/>
      <c r="B86" s="14" t="s">
        <v>55</v>
      </c>
      <c r="C86" s="11">
        <v>1</v>
      </c>
      <c r="D86" s="11" t="s">
        <v>16</v>
      </c>
      <c r="E86" s="11">
        <v>2</v>
      </c>
      <c r="F86" s="12">
        <v>12.8</v>
      </c>
      <c r="G86" s="12"/>
      <c r="H86" s="12">
        <v>3</v>
      </c>
      <c r="I86" s="12">
        <f t="shared" si="11"/>
        <v>76.800000000000011</v>
      </c>
      <c r="J86" s="13"/>
      <c r="L86" s="8"/>
    </row>
    <row r="87" spans="1:12" ht="21" customHeight="1" x14ac:dyDescent="0.3">
      <c r="A87" s="9"/>
      <c r="B87" s="14" t="s">
        <v>256</v>
      </c>
      <c r="C87" s="11">
        <v>1</v>
      </c>
      <c r="D87" s="11" t="s">
        <v>205</v>
      </c>
      <c r="E87" s="11">
        <v>2</v>
      </c>
      <c r="F87" s="12">
        <v>3</v>
      </c>
      <c r="G87" s="12">
        <v>0.6</v>
      </c>
      <c r="H87" s="12"/>
      <c r="I87" s="12">
        <f t="shared" si="11"/>
        <v>3.5999999999999996</v>
      </c>
      <c r="J87" s="13"/>
      <c r="L87" s="8"/>
    </row>
    <row r="88" spans="1:12" ht="21" customHeight="1" x14ac:dyDescent="0.3">
      <c r="A88" s="9"/>
      <c r="B88" s="14" t="s">
        <v>52</v>
      </c>
      <c r="C88" s="11">
        <v>-1</v>
      </c>
      <c r="D88" s="11" t="s">
        <v>16</v>
      </c>
      <c r="E88" s="11">
        <v>2</v>
      </c>
      <c r="F88" s="12">
        <v>1</v>
      </c>
      <c r="G88" s="12"/>
      <c r="H88" s="12">
        <v>2.1</v>
      </c>
      <c r="I88" s="12">
        <f t="shared" si="11"/>
        <v>-4.2</v>
      </c>
      <c r="J88" s="13"/>
    </row>
    <row r="89" spans="1:12" ht="21" customHeight="1" x14ac:dyDescent="0.3">
      <c r="A89" s="9"/>
      <c r="B89" s="14" t="s">
        <v>56</v>
      </c>
      <c r="C89" s="11">
        <v>-1</v>
      </c>
      <c r="D89" s="11" t="s">
        <v>16</v>
      </c>
      <c r="E89" s="11">
        <v>2</v>
      </c>
      <c r="F89" s="12">
        <v>1.45</v>
      </c>
      <c r="G89" s="12"/>
      <c r="H89" s="12">
        <v>1.35</v>
      </c>
      <c r="I89" s="12">
        <f t="shared" si="11"/>
        <v>-3.915</v>
      </c>
      <c r="J89" s="13"/>
    </row>
    <row r="90" spans="1:12" ht="21" customHeight="1" x14ac:dyDescent="0.3">
      <c r="A90" s="9"/>
      <c r="B90" s="14" t="s">
        <v>57</v>
      </c>
      <c r="C90" s="11">
        <v>1</v>
      </c>
      <c r="D90" s="11" t="s">
        <v>16</v>
      </c>
      <c r="E90" s="11">
        <v>2</v>
      </c>
      <c r="F90" s="12">
        <v>16.8</v>
      </c>
      <c r="G90" s="12"/>
      <c r="H90" s="12">
        <v>3</v>
      </c>
      <c r="I90" s="12">
        <f t="shared" si="11"/>
        <v>100.80000000000001</v>
      </c>
      <c r="J90" s="13"/>
      <c r="L90" s="8"/>
    </row>
    <row r="91" spans="1:12" ht="21" customHeight="1" x14ac:dyDescent="0.3">
      <c r="A91" s="9"/>
      <c r="B91" s="14" t="s">
        <v>58</v>
      </c>
      <c r="C91" s="11">
        <v>-2</v>
      </c>
      <c r="D91" s="11" t="s">
        <v>16</v>
      </c>
      <c r="E91" s="11">
        <v>2</v>
      </c>
      <c r="F91" s="12">
        <v>1</v>
      </c>
      <c r="G91" s="12"/>
      <c r="H91" s="12">
        <v>2.1</v>
      </c>
      <c r="I91" s="12">
        <f t="shared" si="11"/>
        <v>-8.4</v>
      </c>
      <c r="J91" s="13"/>
      <c r="L91" s="8"/>
    </row>
    <row r="92" spans="1:12" ht="21" customHeight="1" x14ac:dyDescent="0.3">
      <c r="A92" s="9"/>
      <c r="B92" s="14" t="s">
        <v>53</v>
      </c>
      <c r="C92" s="11">
        <v>-1</v>
      </c>
      <c r="D92" s="11" t="s">
        <v>16</v>
      </c>
      <c r="E92" s="11">
        <v>2</v>
      </c>
      <c r="F92" s="12">
        <v>0.75</v>
      </c>
      <c r="G92" s="12"/>
      <c r="H92" s="12">
        <v>1.35</v>
      </c>
      <c r="I92" s="12">
        <f t="shared" si="11"/>
        <v>-2.0250000000000004</v>
      </c>
      <c r="J92" s="13"/>
      <c r="L92" s="8"/>
    </row>
    <row r="93" spans="1:12" ht="21" customHeight="1" x14ac:dyDescent="0.3">
      <c r="A93" s="9"/>
      <c r="B93" s="14" t="s">
        <v>59</v>
      </c>
      <c r="C93" s="11">
        <v>1</v>
      </c>
      <c r="D93" s="11" t="s">
        <v>16</v>
      </c>
      <c r="E93" s="11">
        <v>1</v>
      </c>
      <c r="F93" s="12">
        <v>20.2</v>
      </c>
      <c r="G93" s="12"/>
      <c r="H93" s="12">
        <v>3</v>
      </c>
      <c r="I93" s="12">
        <f t="shared" si="11"/>
        <v>60.599999999999994</v>
      </c>
      <c r="J93" s="13"/>
    </row>
    <row r="94" spans="1:12" ht="21" customHeight="1" x14ac:dyDescent="0.3">
      <c r="A94" s="9"/>
      <c r="B94" s="14" t="s">
        <v>52</v>
      </c>
      <c r="C94" s="11">
        <v>-1</v>
      </c>
      <c r="D94" s="11" t="s">
        <v>16</v>
      </c>
      <c r="E94" s="11">
        <v>1</v>
      </c>
      <c r="F94" s="12">
        <v>1</v>
      </c>
      <c r="G94" s="12"/>
      <c r="H94" s="12">
        <v>2.1</v>
      </c>
      <c r="I94" s="12">
        <f t="shared" si="11"/>
        <v>-2.1</v>
      </c>
      <c r="J94" s="13"/>
      <c r="L94" s="8"/>
    </row>
    <row r="95" spans="1:12" ht="21" customHeight="1" x14ac:dyDescent="0.3">
      <c r="A95" s="9"/>
      <c r="B95" s="14" t="s">
        <v>49</v>
      </c>
      <c r="C95" s="11">
        <v>1</v>
      </c>
      <c r="D95" s="11" t="s">
        <v>16</v>
      </c>
      <c r="E95" s="11">
        <v>1</v>
      </c>
      <c r="F95" s="12">
        <v>16.8</v>
      </c>
      <c r="G95" s="12"/>
      <c r="H95" s="12">
        <v>3</v>
      </c>
      <c r="I95" s="12">
        <f t="shared" si="11"/>
        <v>50.400000000000006</v>
      </c>
      <c r="J95" s="13"/>
      <c r="L95" s="8"/>
    </row>
    <row r="96" spans="1:12" ht="21" customHeight="1" x14ac:dyDescent="0.3">
      <c r="A96" s="9"/>
      <c r="B96" s="14" t="s">
        <v>256</v>
      </c>
      <c r="C96" s="11">
        <v>1</v>
      </c>
      <c r="D96" s="11" t="s">
        <v>205</v>
      </c>
      <c r="E96" s="11">
        <v>1</v>
      </c>
      <c r="F96" s="12">
        <v>4.9000000000000004</v>
      </c>
      <c r="G96" s="12">
        <v>0.6</v>
      </c>
      <c r="H96" s="12"/>
      <c r="I96" s="12">
        <f t="shared" si="11"/>
        <v>2.94</v>
      </c>
      <c r="J96" s="13"/>
      <c r="L96" s="8"/>
    </row>
    <row r="97" spans="1:12" ht="21" customHeight="1" x14ac:dyDescent="0.3">
      <c r="A97" s="9"/>
      <c r="B97" s="14" t="s">
        <v>52</v>
      </c>
      <c r="C97" s="11">
        <v>-1</v>
      </c>
      <c r="D97" s="11" t="s">
        <v>16</v>
      </c>
      <c r="E97" s="11">
        <v>1</v>
      </c>
      <c r="F97" s="12">
        <v>1</v>
      </c>
      <c r="G97" s="12"/>
      <c r="H97" s="12">
        <v>2.1</v>
      </c>
      <c r="I97" s="12">
        <f t="shared" si="11"/>
        <v>-2.1</v>
      </c>
      <c r="J97" s="13"/>
      <c r="L97" s="8"/>
    </row>
    <row r="98" spans="1:12" ht="21" customHeight="1" x14ac:dyDescent="0.3">
      <c r="A98" s="9"/>
      <c r="B98" s="14" t="s">
        <v>60</v>
      </c>
      <c r="C98" s="11">
        <v>-1</v>
      </c>
      <c r="D98" s="11" t="s">
        <v>16</v>
      </c>
      <c r="E98" s="11">
        <v>1</v>
      </c>
      <c r="F98" s="17">
        <v>1</v>
      </c>
      <c r="G98" s="17"/>
      <c r="H98" s="18">
        <v>2.1</v>
      </c>
      <c r="I98" s="12">
        <f t="shared" si="11"/>
        <v>-2.1</v>
      </c>
      <c r="J98" s="13"/>
    </row>
    <row r="99" spans="1:12" ht="21" customHeight="1" x14ac:dyDescent="0.3">
      <c r="A99" s="9"/>
      <c r="B99" s="14" t="s">
        <v>53</v>
      </c>
      <c r="C99" s="11">
        <v>-1</v>
      </c>
      <c r="D99" s="11" t="s">
        <v>16</v>
      </c>
      <c r="E99" s="11">
        <v>1</v>
      </c>
      <c r="F99" s="17">
        <v>1.45</v>
      </c>
      <c r="G99" s="17"/>
      <c r="H99" s="18">
        <v>1.35</v>
      </c>
      <c r="I99" s="12">
        <f t="shared" si="11"/>
        <v>-1.9575</v>
      </c>
      <c r="J99" s="13"/>
    </row>
    <row r="100" spans="1:12" ht="21" customHeight="1" x14ac:dyDescent="0.3">
      <c r="A100" s="9"/>
      <c r="B100" s="14" t="s">
        <v>253</v>
      </c>
      <c r="C100" s="11">
        <v>1</v>
      </c>
      <c r="D100" s="11" t="s">
        <v>205</v>
      </c>
      <c r="E100" s="11">
        <v>4</v>
      </c>
      <c r="F100" s="17">
        <v>4.8</v>
      </c>
      <c r="G100" s="17"/>
      <c r="H100" s="18">
        <v>3</v>
      </c>
      <c r="I100" s="12">
        <f t="shared" si="11"/>
        <v>57.599999999999994</v>
      </c>
      <c r="J100" s="13"/>
    </row>
    <row r="101" spans="1:12" ht="21" customHeight="1" x14ac:dyDescent="0.3">
      <c r="A101" s="9"/>
      <c r="B101" s="14" t="s">
        <v>254</v>
      </c>
      <c r="C101" s="11">
        <v>-1</v>
      </c>
      <c r="D101" s="11" t="s">
        <v>205</v>
      </c>
      <c r="E101" s="11">
        <v>4</v>
      </c>
      <c r="F101" s="17">
        <v>0.6</v>
      </c>
      <c r="G101" s="17"/>
      <c r="H101" s="18">
        <v>0.6</v>
      </c>
      <c r="I101" s="12">
        <f t="shared" si="11"/>
        <v>-1.44</v>
      </c>
      <c r="J101" s="13"/>
    </row>
    <row r="102" spans="1:12" ht="21" customHeight="1" x14ac:dyDescent="0.3">
      <c r="A102" s="9"/>
      <c r="B102" s="14" t="s">
        <v>255</v>
      </c>
      <c r="C102" s="11">
        <v>-1</v>
      </c>
      <c r="D102" s="11" t="s">
        <v>205</v>
      </c>
      <c r="E102" s="11">
        <v>4</v>
      </c>
      <c r="F102" s="17">
        <v>4.8</v>
      </c>
      <c r="G102" s="17"/>
      <c r="H102" s="18">
        <v>1.2</v>
      </c>
      <c r="I102" s="12">
        <f t="shared" si="11"/>
        <v>-23.04</v>
      </c>
      <c r="J102" s="13"/>
    </row>
    <row r="103" spans="1:12" ht="21" customHeight="1" x14ac:dyDescent="0.3">
      <c r="A103" s="9"/>
      <c r="B103" s="14" t="s">
        <v>61</v>
      </c>
      <c r="C103" s="11">
        <v>1</v>
      </c>
      <c r="D103" s="11" t="s">
        <v>16</v>
      </c>
      <c r="E103" s="11">
        <v>1</v>
      </c>
      <c r="F103" s="17">
        <v>18.8</v>
      </c>
      <c r="G103" s="17"/>
      <c r="H103" s="18">
        <v>3</v>
      </c>
      <c r="I103" s="12">
        <f t="shared" si="11"/>
        <v>56.400000000000006</v>
      </c>
      <c r="J103" s="13"/>
    </row>
    <row r="104" spans="1:12" ht="21" customHeight="1" x14ac:dyDescent="0.3">
      <c r="A104" s="9"/>
      <c r="B104" s="14" t="s">
        <v>62</v>
      </c>
      <c r="C104" s="11">
        <v>-1</v>
      </c>
      <c r="D104" s="11" t="s">
        <v>16</v>
      </c>
      <c r="E104" s="11">
        <v>2</v>
      </c>
      <c r="F104" s="17">
        <v>1</v>
      </c>
      <c r="G104" s="17"/>
      <c r="H104" s="18">
        <v>2.1</v>
      </c>
      <c r="I104" s="12">
        <f t="shared" si="11"/>
        <v>-4.2</v>
      </c>
      <c r="J104" s="13"/>
    </row>
    <row r="105" spans="1:12" ht="21" customHeight="1" x14ac:dyDescent="0.3">
      <c r="A105" s="9"/>
      <c r="B105" s="14" t="s">
        <v>63</v>
      </c>
      <c r="C105" s="11">
        <v>-1</v>
      </c>
      <c r="D105" s="11" t="s">
        <v>16</v>
      </c>
      <c r="E105" s="11">
        <v>1</v>
      </c>
      <c r="F105" s="17">
        <v>1.5</v>
      </c>
      <c r="G105" s="17"/>
      <c r="H105" s="18">
        <v>2.1</v>
      </c>
      <c r="I105" s="12">
        <f t="shared" si="11"/>
        <v>-3.1500000000000004</v>
      </c>
      <c r="J105" s="13"/>
    </row>
    <row r="106" spans="1:12" ht="21" customHeight="1" x14ac:dyDescent="0.3">
      <c r="A106" s="9"/>
      <c r="B106" s="14" t="s">
        <v>64</v>
      </c>
      <c r="C106" s="11">
        <v>1</v>
      </c>
      <c r="D106" s="11" t="s">
        <v>16</v>
      </c>
      <c r="E106" s="11">
        <v>1</v>
      </c>
      <c r="F106" s="17">
        <v>26.2</v>
      </c>
      <c r="G106" s="17"/>
      <c r="H106" s="18">
        <v>4</v>
      </c>
      <c r="I106" s="12">
        <f t="shared" si="11"/>
        <v>104.8</v>
      </c>
      <c r="J106" s="13"/>
    </row>
    <row r="107" spans="1:12" ht="21" customHeight="1" x14ac:dyDescent="0.3">
      <c r="A107" s="9"/>
      <c r="B107" s="14" t="s">
        <v>62</v>
      </c>
      <c r="C107" s="11">
        <v>-1</v>
      </c>
      <c r="D107" s="11" t="s">
        <v>16</v>
      </c>
      <c r="E107" s="11">
        <v>2</v>
      </c>
      <c r="F107" s="17">
        <v>1</v>
      </c>
      <c r="G107" s="17"/>
      <c r="H107" s="18">
        <v>2.1</v>
      </c>
      <c r="I107" s="12">
        <f t="shared" si="11"/>
        <v>-4.2</v>
      </c>
      <c r="J107" s="13"/>
    </row>
    <row r="108" spans="1:12" ht="21" customHeight="1" x14ac:dyDescent="0.3">
      <c r="A108" s="9"/>
      <c r="B108" s="14" t="s">
        <v>52</v>
      </c>
      <c r="C108" s="11">
        <v>-1</v>
      </c>
      <c r="D108" s="11" t="s">
        <v>16</v>
      </c>
      <c r="E108" s="11">
        <v>8</v>
      </c>
      <c r="F108" s="17">
        <v>1</v>
      </c>
      <c r="G108" s="17"/>
      <c r="H108" s="18">
        <v>2.1</v>
      </c>
      <c r="I108" s="12">
        <f t="shared" si="11"/>
        <v>-16.8</v>
      </c>
      <c r="J108" s="13"/>
    </row>
    <row r="109" spans="1:12" ht="21" customHeight="1" x14ac:dyDescent="0.3">
      <c r="A109" s="9"/>
      <c r="B109" s="14" t="s">
        <v>65</v>
      </c>
      <c r="C109" s="11">
        <v>-1</v>
      </c>
      <c r="D109" s="11" t="s">
        <v>16</v>
      </c>
      <c r="E109" s="11">
        <v>16</v>
      </c>
      <c r="F109" s="17">
        <v>0.9</v>
      </c>
      <c r="G109" s="17"/>
      <c r="H109" s="18">
        <v>0.6</v>
      </c>
      <c r="I109" s="12">
        <f t="shared" ref="I109" si="12">PRODUCT(C109:H109)</f>
        <v>-8.64</v>
      </c>
      <c r="J109" s="13"/>
    </row>
    <row r="110" spans="1:12" ht="21" customHeight="1" x14ac:dyDescent="0.3">
      <c r="A110" s="9"/>
      <c r="B110" s="14" t="s">
        <v>268</v>
      </c>
      <c r="C110" s="11"/>
      <c r="D110" s="11"/>
      <c r="E110" s="11"/>
      <c r="F110" s="17"/>
      <c r="G110" s="17"/>
      <c r="H110" s="18"/>
      <c r="I110" s="12">
        <f>-I276</f>
        <v>-16.02</v>
      </c>
      <c r="J110" s="13"/>
    </row>
    <row r="111" spans="1:12" ht="21" customHeight="1" x14ac:dyDescent="0.3">
      <c r="A111" s="9"/>
      <c r="B111" s="14"/>
      <c r="C111" s="11"/>
      <c r="D111" s="11"/>
      <c r="E111" s="11"/>
      <c r="F111" s="17"/>
      <c r="G111" s="17"/>
      <c r="H111" s="15" t="s">
        <v>15</v>
      </c>
      <c r="I111" s="16">
        <f>ROUND(SUM(I80:I110),2)</f>
        <v>482.25</v>
      </c>
      <c r="J111" s="13" t="s">
        <v>20</v>
      </c>
    </row>
    <row r="112" spans="1:12" ht="21" customHeight="1" x14ac:dyDescent="0.3">
      <c r="A112" s="9"/>
      <c r="B112" s="14"/>
      <c r="C112" s="11"/>
      <c r="D112" s="11"/>
      <c r="E112" s="11"/>
      <c r="F112" s="17"/>
      <c r="G112" s="17"/>
      <c r="H112" s="15"/>
      <c r="I112" s="16"/>
      <c r="J112" s="13"/>
    </row>
    <row r="113" spans="1:10" ht="21" customHeight="1" x14ac:dyDescent="0.3">
      <c r="A113" s="9">
        <v>10</v>
      </c>
      <c r="B113" s="10" t="s">
        <v>50</v>
      </c>
      <c r="C113" s="11"/>
      <c r="D113" s="11"/>
      <c r="E113" s="11"/>
      <c r="F113" s="12"/>
      <c r="G113" s="17"/>
      <c r="H113" s="15"/>
      <c r="I113" s="12"/>
      <c r="J113" s="13"/>
    </row>
    <row r="114" spans="1:10" ht="21" customHeight="1" x14ac:dyDescent="0.3">
      <c r="A114" s="9"/>
      <c r="B114" s="14" t="s">
        <v>51</v>
      </c>
      <c r="C114" s="11">
        <v>1</v>
      </c>
      <c r="D114" s="11" t="s">
        <v>16</v>
      </c>
      <c r="E114" s="11">
        <v>1</v>
      </c>
      <c r="F114" s="12">
        <v>0.75</v>
      </c>
      <c r="G114" s="12"/>
      <c r="H114" s="12">
        <v>2.1</v>
      </c>
      <c r="I114" s="12">
        <f t="shared" ref="I114:I115" si="13">PRODUCT(C114:H114)</f>
        <v>1.5750000000000002</v>
      </c>
      <c r="J114" s="13"/>
    </row>
    <row r="115" spans="1:10" ht="21" customHeight="1" x14ac:dyDescent="0.3">
      <c r="A115" s="9"/>
      <c r="B115" s="14" t="s">
        <v>47</v>
      </c>
      <c r="C115" s="11">
        <v>1</v>
      </c>
      <c r="D115" s="11" t="s">
        <v>16</v>
      </c>
      <c r="E115" s="11">
        <v>1</v>
      </c>
      <c r="F115" s="12">
        <v>0.75</v>
      </c>
      <c r="G115" s="12"/>
      <c r="H115" s="12">
        <v>2.1</v>
      </c>
      <c r="I115" s="12">
        <f t="shared" si="13"/>
        <v>1.5750000000000002</v>
      </c>
      <c r="J115" s="13"/>
    </row>
    <row r="116" spans="1:10" ht="21" customHeight="1" x14ac:dyDescent="0.3">
      <c r="A116" s="9"/>
      <c r="B116" s="14" t="s">
        <v>222</v>
      </c>
      <c r="C116" s="11">
        <v>1</v>
      </c>
      <c r="D116" s="11" t="s">
        <v>16</v>
      </c>
      <c r="E116" s="11">
        <v>1</v>
      </c>
      <c r="F116" s="12">
        <v>0.75</v>
      </c>
      <c r="G116" s="12"/>
      <c r="H116" s="12">
        <v>1.4</v>
      </c>
      <c r="I116" s="12">
        <f t="shared" ref="I116" si="14">PRODUCT(C116:H116)</f>
        <v>1.0499999999999998</v>
      </c>
      <c r="J116" s="13"/>
    </row>
    <row r="117" spans="1:10" ht="21" customHeight="1" x14ac:dyDescent="0.3">
      <c r="A117" s="9"/>
      <c r="B117" s="14"/>
      <c r="C117" s="11"/>
      <c r="D117" s="11"/>
      <c r="E117" s="11"/>
      <c r="F117" s="17"/>
      <c r="G117" s="17"/>
      <c r="H117" s="15" t="s">
        <v>15</v>
      </c>
      <c r="I117" s="16">
        <f>ROUND(SUM(I114:I116),2)</f>
        <v>4.2</v>
      </c>
      <c r="J117" s="13" t="s">
        <v>20</v>
      </c>
    </row>
    <row r="118" spans="1:10" ht="21" customHeight="1" x14ac:dyDescent="0.3">
      <c r="A118" s="9"/>
      <c r="B118" s="14"/>
      <c r="C118" s="11"/>
      <c r="D118" s="11"/>
      <c r="E118" s="11"/>
      <c r="F118" s="17"/>
      <c r="G118" s="17"/>
      <c r="H118" s="15"/>
      <c r="I118" s="16"/>
      <c r="J118" s="13"/>
    </row>
    <row r="119" spans="1:10" ht="79.95" customHeight="1" x14ac:dyDescent="0.3">
      <c r="A119" s="9">
        <v>11</v>
      </c>
      <c r="B119" s="92" t="s">
        <v>446</v>
      </c>
      <c r="C119" s="92"/>
      <c r="D119" s="92"/>
      <c r="E119" s="92"/>
      <c r="F119" s="92"/>
      <c r="G119" s="92"/>
      <c r="H119" s="92"/>
      <c r="I119" s="92"/>
      <c r="J119" s="13"/>
    </row>
    <row r="120" spans="1:10" ht="21" customHeight="1" x14ac:dyDescent="0.3">
      <c r="A120" s="9"/>
      <c r="B120" s="14" t="s">
        <v>69</v>
      </c>
      <c r="C120" s="11">
        <v>1</v>
      </c>
      <c r="D120" s="11" t="s">
        <v>16</v>
      </c>
      <c r="E120" s="11">
        <v>4</v>
      </c>
      <c r="F120" s="12"/>
      <c r="G120" s="12"/>
      <c r="H120" s="12"/>
      <c r="I120" s="12">
        <f t="shared" ref="I120:I124" si="15">PRODUCT(C120:H120)</f>
        <v>4</v>
      </c>
      <c r="J120" s="13"/>
    </row>
    <row r="121" spans="1:10" ht="21" customHeight="1" x14ac:dyDescent="0.3">
      <c r="A121" s="9"/>
      <c r="B121" s="14" t="s">
        <v>223</v>
      </c>
      <c r="C121" s="11">
        <v>1</v>
      </c>
      <c r="D121" s="11" t="s">
        <v>205</v>
      </c>
      <c r="E121" s="11">
        <v>1</v>
      </c>
      <c r="F121" s="12"/>
      <c r="G121" s="12"/>
      <c r="H121" s="12"/>
      <c r="I121" s="12">
        <f t="shared" si="15"/>
        <v>1</v>
      </c>
      <c r="J121" s="13"/>
    </row>
    <row r="122" spans="1:10" ht="21" customHeight="1" x14ac:dyDescent="0.3">
      <c r="A122" s="9"/>
      <c r="B122" s="14" t="s">
        <v>70</v>
      </c>
      <c r="C122" s="11">
        <v>1</v>
      </c>
      <c r="D122" s="11" t="s">
        <v>16</v>
      </c>
      <c r="E122" s="11">
        <v>2</v>
      </c>
      <c r="F122" s="12"/>
      <c r="G122" s="12"/>
      <c r="H122" s="12"/>
      <c r="I122" s="12">
        <f t="shared" si="15"/>
        <v>2</v>
      </c>
      <c r="J122" s="13"/>
    </row>
    <row r="123" spans="1:10" ht="21" customHeight="1" x14ac:dyDescent="0.3">
      <c r="A123" s="9"/>
      <c r="B123" s="14" t="s">
        <v>71</v>
      </c>
      <c r="C123" s="11">
        <v>1</v>
      </c>
      <c r="D123" s="11" t="s">
        <v>16</v>
      </c>
      <c r="E123" s="11">
        <v>2</v>
      </c>
      <c r="F123" s="12"/>
      <c r="G123" s="12"/>
      <c r="H123" s="12"/>
      <c r="I123" s="12">
        <f t="shared" si="15"/>
        <v>2</v>
      </c>
      <c r="J123" s="13"/>
    </row>
    <row r="124" spans="1:10" ht="21" customHeight="1" x14ac:dyDescent="0.3">
      <c r="A124" s="9"/>
      <c r="B124" s="14" t="s">
        <v>72</v>
      </c>
      <c r="C124" s="11">
        <v>1</v>
      </c>
      <c r="D124" s="11" t="s">
        <v>16</v>
      </c>
      <c r="E124" s="11">
        <v>1</v>
      </c>
      <c r="F124" s="12"/>
      <c r="G124" s="12"/>
      <c r="H124" s="12"/>
      <c r="I124" s="12">
        <f t="shared" si="15"/>
        <v>1</v>
      </c>
      <c r="J124" s="13"/>
    </row>
    <row r="125" spans="1:10" ht="21" customHeight="1" x14ac:dyDescent="0.3">
      <c r="A125" s="9"/>
      <c r="B125" s="14"/>
      <c r="C125" s="11"/>
      <c r="D125" s="11"/>
      <c r="E125" s="11"/>
      <c r="F125" s="17"/>
      <c r="G125" s="17"/>
      <c r="H125" s="15" t="s">
        <v>15</v>
      </c>
      <c r="I125" s="16">
        <f>ROUND(SUM(I120:I124),2)</f>
        <v>10</v>
      </c>
      <c r="J125" s="13" t="s">
        <v>82</v>
      </c>
    </row>
    <row r="126" spans="1:10" ht="21" customHeight="1" x14ac:dyDescent="0.3">
      <c r="A126" s="9"/>
      <c r="B126" s="14"/>
      <c r="C126" s="11"/>
      <c r="D126" s="11"/>
      <c r="E126" s="11"/>
      <c r="F126" s="17"/>
      <c r="G126" s="17"/>
      <c r="H126" s="15"/>
      <c r="I126" s="16"/>
      <c r="J126" s="13"/>
    </row>
    <row r="127" spans="1:10" ht="34.950000000000003" customHeight="1" x14ac:dyDescent="0.3">
      <c r="A127" s="9">
        <v>12</v>
      </c>
      <c r="B127" s="92" t="s">
        <v>281</v>
      </c>
      <c r="C127" s="92"/>
      <c r="D127" s="92"/>
      <c r="E127" s="92"/>
      <c r="F127" s="92"/>
      <c r="G127" s="92"/>
      <c r="H127" s="92"/>
      <c r="I127" s="92"/>
      <c r="J127" s="13"/>
    </row>
    <row r="128" spans="1:10" ht="21" customHeight="1" x14ac:dyDescent="0.3">
      <c r="A128" s="9"/>
      <c r="B128" s="14" t="s">
        <v>69</v>
      </c>
      <c r="C128" s="11">
        <v>1</v>
      </c>
      <c r="D128" s="11" t="s">
        <v>16</v>
      </c>
      <c r="E128" s="11">
        <v>4</v>
      </c>
      <c r="F128" s="12"/>
      <c r="G128" s="12"/>
      <c r="H128" s="12"/>
      <c r="I128" s="12">
        <f t="shared" ref="I128:I132" si="16">PRODUCT(C128:H128)</f>
        <v>4</v>
      </c>
      <c r="J128" s="13"/>
    </row>
    <row r="129" spans="1:10" ht="21" customHeight="1" x14ac:dyDescent="0.3">
      <c r="A129" s="9"/>
      <c r="B129" s="14" t="s">
        <v>223</v>
      </c>
      <c r="C129" s="11">
        <v>1</v>
      </c>
      <c r="D129" s="11" t="s">
        <v>205</v>
      </c>
      <c r="E129" s="11">
        <v>1</v>
      </c>
      <c r="F129" s="12"/>
      <c r="G129" s="12"/>
      <c r="H129" s="12"/>
      <c r="I129" s="12">
        <f t="shared" si="16"/>
        <v>1</v>
      </c>
      <c r="J129" s="13"/>
    </row>
    <row r="130" spans="1:10" ht="21" customHeight="1" x14ac:dyDescent="0.3">
      <c r="A130" s="9"/>
      <c r="B130" s="14" t="s">
        <v>70</v>
      </c>
      <c r="C130" s="11">
        <v>1</v>
      </c>
      <c r="D130" s="11" t="s">
        <v>16</v>
      </c>
      <c r="E130" s="11">
        <v>2</v>
      </c>
      <c r="F130" s="12"/>
      <c r="G130" s="12"/>
      <c r="H130" s="12"/>
      <c r="I130" s="12">
        <f t="shared" si="16"/>
        <v>2</v>
      </c>
      <c r="J130" s="13"/>
    </row>
    <row r="131" spans="1:10" ht="21" customHeight="1" x14ac:dyDescent="0.3">
      <c r="A131" s="9"/>
      <c r="B131" s="14" t="s">
        <v>71</v>
      </c>
      <c r="C131" s="11">
        <v>1</v>
      </c>
      <c r="D131" s="11" t="s">
        <v>16</v>
      </c>
      <c r="E131" s="11">
        <v>2</v>
      </c>
      <c r="F131" s="12"/>
      <c r="G131" s="12"/>
      <c r="H131" s="12"/>
      <c r="I131" s="12">
        <f t="shared" si="16"/>
        <v>2</v>
      </c>
      <c r="J131" s="13"/>
    </row>
    <row r="132" spans="1:10" ht="21" customHeight="1" x14ac:dyDescent="0.3">
      <c r="A132" s="9"/>
      <c r="B132" s="14" t="s">
        <v>72</v>
      </c>
      <c r="C132" s="11">
        <v>1</v>
      </c>
      <c r="D132" s="11" t="s">
        <v>16</v>
      </c>
      <c r="E132" s="11">
        <v>1</v>
      </c>
      <c r="F132" s="12"/>
      <c r="G132" s="12"/>
      <c r="H132" s="12"/>
      <c r="I132" s="12">
        <f t="shared" si="16"/>
        <v>1</v>
      </c>
      <c r="J132" s="13"/>
    </row>
    <row r="133" spans="1:10" ht="21" customHeight="1" x14ac:dyDescent="0.3">
      <c r="A133" s="9"/>
      <c r="B133" s="14"/>
      <c r="C133" s="11"/>
      <c r="D133" s="11"/>
      <c r="E133" s="11"/>
      <c r="F133" s="17"/>
      <c r="G133" s="17"/>
      <c r="H133" s="15" t="s">
        <v>15</v>
      </c>
      <c r="I133" s="16">
        <f>ROUND(SUM(I128:I132),2)</f>
        <v>10</v>
      </c>
      <c r="J133" s="13" t="s">
        <v>82</v>
      </c>
    </row>
    <row r="134" spans="1:10" ht="21" customHeight="1" x14ac:dyDescent="0.3">
      <c r="A134" s="9"/>
      <c r="B134" s="14"/>
      <c r="C134" s="11"/>
      <c r="D134" s="11"/>
      <c r="E134" s="11"/>
      <c r="F134" s="17"/>
      <c r="G134" s="17"/>
      <c r="H134" s="15"/>
      <c r="I134" s="16"/>
      <c r="J134" s="13"/>
    </row>
    <row r="135" spans="1:10" ht="64.95" customHeight="1" x14ac:dyDescent="0.3">
      <c r="A135" s="9">
        <v>13</v>
      </c>
      <c r="B135" s="92" t="s">
        <v>282</v>
      </c>
      <c r="C135" s="92"/>
      <c r="D135" s="92"/>
      <c r="E135" s="92"/>
      <c r="F135" s="92"/>
      <c r="G135" s="92"/>
      <c r="H135" s="92"/>
      <c r="I135" s="92"/>
      <c r="J135" s="13"/>
    </row>
    <row r="136" spans="1:10" ht="21" customHeight="1" x14ac:dyDescent="0.3">
      <c r="A136" s="9"/>
      <c r="B136" s="14" t="s">
        <v>223</v>
      </c>
      <c r="C136" s="11">
        <v>1</v>
      </c>
      <c r="D136" s="11" t="s">
        <v>16</v>
      </c>
      <c r="E136" s="11">
        <v>2</v>
      </c>
      <c r="F136" s="12"/>
      <c r="G136" s="12"/>
      <c r="H136" s="12"/>
      <c r="I136" s="12">
        <f t="shared" ref="I136:I141" si="17">PRODUCT(C136:H136)</f>
        <v>2</v>
      </c>
      <c r="J136" s="13"/>
    </row>
    <row r="137" spans="1:10" ht="21" customHeight="1" x14ac:dyDescent="0.3">
      <c r="A137" s="9"/>
      <c r="B137" s="14" t="s">
        <v>70</v>
      </c>
      <c r="C137" s="11">
        <v>1</v>
      </c>
      <c r="D137" s="11" t="s">
        <v>16</v>
      </c>
      <c r="E137" s="11">
        <v>2</v>
      </c>
      <c r="F137" s="12"/>
      <c r="G137" s="12"/>
      <c r="H137" s="12"/>
      <c r="I137" s="12">
        <f t="shared" si="17"/>
        <v>2</v>
      </c>
      <c r="J137" s="13"/>
    </row>
    <row r="138" spans="1:10" ht="21" customHeight="1" x14ac:dyDescent="0.3">
      <c r="A138" s="9"/>
      <c r="B138" s="14" t="s">
        <v>74</v>
      </c>
      <c r="C138" s="11">
        <v>1</v>
      </c>
      <c r="D138" s="11" t="s">
        <v>16</v>
      </c>
      <c r="E138" s="11">
        <v>2</v>
      </c>
      <c r="F138" s="12"/>
      <c r="G138" s="12"/>
      <c r="H138" s="12"/>
      <c r="I138" s="12">
        <f t="shared" si="17"/>
        <v>2</v>
      </c>
      <c r="J138" s="13"/>
    </row>
    <row r="139" spans="1:10" ht="21" customHeight="1" x14ac:dyDescent="0.3">
      <c r="A139" s="9"/>
      <c r="B139" s="14" t="s">
        <v>210</v>
      </c>
      <c r="C139" s="11">
        <v>1</v>
      </c>
      <c r="D139" s="11" t="s">
        <v>205</v>
      </c>
      <c r="E139" s="11">
        <v>2</v>
      </c>
      <c r="F139" s="12"/>
      <c r="G139" s="12"/>
      <c r="H139" s="12"/>
      <c r="I139" s="12">
        <f t="shared" si="17"/>
        <v>2</v>
      </c>
      <c r="J139" s="13"/>
    </row>
    <row r="140" spans="1:10" ht="21" customHeight="1" x14ac:dyDescent="0.3">
      <c r="A140" s="9"/>
      <c r="B140" s="14" t="s">
        <v>224</v>
      </c>
      <c r="C140" s="11">
        <v>1</v>
      </c>
      <c r="D140" s="11" t="s">
        <v>205</v>
      </c>
      <c r="E140" s="11">
        <v>4</v>
      </c>
      <c r="F140" s="12"/>
      <c r="G140" s="12"/>
      <c r="H140" s="12"/>
      <c r="I140" s="12">
        <f t="shared" si="17"/>
        <v>4</v>
      </c>
      <c r="J140" s="13"/>
    </row>
    <row r="141" spans="1:10" ht="21" customHeight="1" x14ac:dyDescent="0.3">
      <c r="A141" s="9"/>
      <c r="B141" s="14" t="s">
        <v>73</v>
      </c>
      <c r="C141" s="11">
        <v>1</v>
      </c>
      <c r="D141" s="11" t="s">
        <v>16</v>
      </c>
      <c r="E141" s="11">
        <v>2</v>
      </c>
      <c r="F141" s="12"/>
      <c r="G141" s="12"/>
      <c r="H141" s="12"/>
      <c r="I141" s="12">
        <f t="shared" si="17"/>
        <v>2</v>
      </c>
      <c r="J141" s="13"/>
    </row>
    <row r="142" spans="1:10" ht="21" customHeight="1" x14ac:dyDescent="0.3">
      <c r="A142" s="9"/>
      <c r="B142" s="14"/>
      <c r="C142" s="11"/>
      <c r="D142" s="11"/>
      <c r="E142" s="11"/>
      <c r="F142" s="17"/>
      <c r="G142" s="17"/>
      <c r="H142" s="15" t="s">
        <v>15</v>
      </c>
      <c r="I142" s="16">
        <f>ROUND(SUM(I136:I141),2)</f>
        <v>14</v>
      </c>
      <c r="J142" s="13" t="s">
        <v>82</v>
      </c>
    </row>
    <row r="143" spans="1:10" ht="21" customHeight="1" x14ac:dyDescent="0.3">
      <c r="A143" s="9"/>
      <c r="B143" s="14"/>
      <c r="C143" s="11"/>
      <c r="D143" s="11"/>
      <c r="E143" s="11"/>
      <c r="F143" s="17"/>
      <c r="G143" s="17"/>
      <c r="H143" s="15"/>
      <c r="I143" s="16"/>
      <c r="J143" s="13"/>
    </row>
    <row r="144" spans="1:10" ht="49.95" customHeight="1" x14ac:dyDescent="0.3">
      <c r="A144" s="9">
        <v>14</v>
      </c>
      <c r="B144" s="92" t="s">
        <v>283</v>
      </c>
      <c r="C144" s="92"/>
      <c r="D144" s="92"/>
      <c r="E144" s="92"/>
      <c r="F144" s="92"/>
      <c r="G144" s="92"/>
      <c r="H144" s="92"/>
      <c r="I144" s="92"/>
      <c r="J144" s="13"/>
    </row>
    <row r="145" spans="1:10" ht="21" customHeight="1" x14ac:dyDescent="0.3">
      <c r="A145" s="9"/>
      <c r="B145" s="14" t="s">
        <v>223</v>
      </c>
      <c r="C145" s="11">
        <v>1</v>
      </c>
      <c r="D145" s="11" t="s">
        <v>16</v>
      </c>
      <c r="E145" s="11">
        <v>2</v>
      </c>
      <c r="F145" s="12"/>
      <c r="G145" s="12"/>
      <c r="H145" s="12"/>
      <c r="I145" s="12">
        <f t="shared" ref="I145:I150" si="18">PRODUCT(C145:H145)</f>
        <v>2</v>
      </c>
      <c r="J145" s="13"/>
    </row>
    <row r="146" spans="1:10" ht="21" customHeight="1" x14ac:dyDescent="0.3">
      <c r="A146" s="9"/>
      <c r="B146" s="14" t="s">
        <v>70</v>
      </c>
      <c r="C146" s="11">
        <v>1</v>
      </c>
      <c r="D146" s="11" t="s">
        <v>16</v>
      </c>
      <c r="E146" s="11">
        <v>2</v>
      </c>
      <c r="F146" s="12"/>
      <c r="G146" s="12"/>
      <c r="H146" s="12"/>
      <c r="I146" s="12">
        <f t="shared" si="18"/>
        <v>2</v>
      </c>
      <c r="J146" s="13"/>
    </row>
    <row r="147" spans="1:10" ht="21" customHeight="1" x14ac:dyDescent="0.3">
      <c r="A147" s="9"/>
      <c r="B147" s="14" t="s">
        <v>230</v>
      </c>
      <c r="C147" s="11">
        <v>1</v>
      </c>
      <c r="D147" s="11" t="s">
        <v>16</v>
      </c>
      <c r="E147" s="11">
        <v>3</v>
      </c>
      <c r="F147" s="12"/>
      <c r="G147" s="12"/>
      <c r="H147" s="12"/>
      <c r="I147" s="12">
        <f t="shared" si="18"/>
        <v>3</v>
      </c>
      <c r="J147" s="13"/>
    </row>
    <row r="148" spans="1:10" ht="21" customHeight="1" x14ac:dyDescent="0.3">
      <c r="A148" s="9"/>
      <c r="B148" s="14" t="s">
        <v>224</v>
      </c>
      <c r="C148" s="11">
        <v>1</v>
      </c>
      <c r="D148" s="11" t="s">
        <v>205</v>
      </c>
      <c r="E148" s="11">
        <v>2</v>
      </c>
      <c r="F148" s="12"/>
      <c r="G148" s="12"/>
      <c r="H148" s="12"/>
      <c r="I148" s="12">
        <f t="shared" si="18"/>
        <v>2</v>
      </c>
      <c r="J148" s="13"/>
    </row>
    <row r="149" spans="1:10" ht="21" customHeight="1" x14ac:dyDescent="0.3">
      <c r="A149" s="9"/>
      <c r="B149" s="14" t="s">
        <v>231</v>
      </c>
      <c r="C149" s="11">
        <v>1</v>
      </c>
      <c r="D149" s="11" t="s">
        <v>205</v>
      </c>
      <c r="E149" s="11">
        <v>2</v>
      </c>
      <c r="F149" s="12"/>
      <c r="G149" s="12"/>
      <c r="H149" s="12"/>
      <c r="I149" s="12">
        <f t="shared" si="18"/>
        <v>2</v>
      </c>
      <c r="J149" s="13"/>
    </row>
    <row r="150" spans="1:10" ht="21" customHeight="1" x14ac:dyDescent="0.3">
      <c r="A150" s="9"/>
      <c r="B150" s="14" t="s">
        <v>73</v>
      </c>
      <c r="C150" s="11">
        <v>1</v>
      </c>
      <c r="D150" s="11" t="s">
        <v>16</v>
      </c>
      <c r="E150" s="11">
        <v>1</v>
      </c>
      <c r="F150" s="12"/>
      <c r="G150" s="12"/>
      <c r="H150" s="12"/>
      <c r="I150" s="12">
        <f t="shared" si="18"/>
        <v>1</v>
      </c>
      <c r="J150" s="13"/>
    </row>
    <row r="151" spans="1:10" ht="21" customHeight="1" x14ac:dyDescent="0.3">
      <c r="A151" s="9"/>
      <c r="B151" s="14"/>
      <c r="C151" s="11"/>
      <c r="D151" s="11"/>
      <c r="E151" s="11"/>
      <c r="F151" s="17"/>
      <c r="G151" s="17"/>
      <c r="H151" s="15" t="s">
        <v>15</v>
      </c>
      <c r="I151" s="16">
        <f>ROUND(SUM(I145:I150),2)</f>
        <v>12</v>
      </c>
      <c r="J151" s="13" t="s">
        <v>82</v>
      </c>
    </row>
    <row r="152" spans="1:10" ht="120" customHeight="1" x14ac:dyDescent="0.3">
      <c r="A152" s="9">
        <v>15</v>
      </c>
      <c r="B152" s="92" t="s">
        <v>447</v>
      </c>
      <c r="C152" s="92"/>
      <c r="D152" s="92"/>
      <c r="E152" s="92"/>
      <c r="F152" s="92"/>
      <c r="G152" s="92"/>
      <c r="H152" s="92"/>
      <c r="I152" s="92"/>
      <c r="J152" s="13"/>
    </row>
    <row r="153" spans="1:10" ht="21" customHeight="1" x14ac:dyDescent="0.3">
      <c r="A153" s="9"/>
      <c r="B153" s="14" t="s">
        <v>223</v>
      </c>
      <c r="C153" s="11">
        <v>1</v>
      </c>
      <c r="D153" s="11" t="s">
        <v>16</v>
      </c>
      <c r="E153" s="11">
        <v>1</v>
      </c>
      <c r="F153" s="12"/>
      <c r="G153" s="12"/>
      <c r="H153" s="12"/>
      <c r="I153" s="12">
        <f t="shared" ref="I153:I158" si="19">PRODUCT(C153:H153)</f>
        <v>1</v>
      </c>
      <c r="J153" s="13"/>
    </row>
    <row r="154" spans="1:10" ht="21" customHeight="1" x14ac:dyDescent="0.3">
      <c r="A154" s="9"/>
      <c r="B154" s="14" t="s">
        <v>70</v>
      </c>
      <c r="C154" s="11">
        <v>1</v>
      </c>
      <c r="D154" s="11" t="s">
        <v>16</v>
      </c>
      <c r="E154" s="11">
        <v>1</v>
      </c>
      <c r="F154" s="12"/>
      <c r="G154" s="12"/>
      <c r="H154" s="12"/>
      <c r="I154" s="12">
        <f t="shared" si="19"/>
        <v>1</v>
      </c>
      <c r="J154" s="13"/>
    </row>
    <row r="155" spans="1:10" ht="21" customHeight="1" x14ac:dyDescent="0.3">
      <c r="A155" s="9"/>
      <c r="B155" s="14" t="s">
        <v>230</v>
      </c>
      <c r="C155" s="11">
        <v>1</v>
      </c>
      <c r="D155" s="11" t="s">
        <v>16</v>
      </c>
      <c r="E155" s="11">
        <v>2</v>
      </c>
      <c r="F155" s="12"/>
      <c r="G155" s="12"/>
      <c r="H155" s="12"/>
      <c r="I155" s="12">
        <f t="shared" si="19"/>
        <v>2</v>
      </c>
      <c r="J155" s="13"/>
    </row>
    <row r="156" spans="1:10" ht="21" customHeight="1" x14ac:dyDescent="0.3">
      <c r="A156" s="9"/>
      <c r="B156" s="14" t="s">
        <v>224</v>
      </c>
      <c r="C156" s="11">
        <v>1</v>
      </c>
      <c r="D156" s="11" t="s">
        <v>205</v>
      </c>
      <c r="E156" s="11">
        <v>1</v>
      </c>
      <c r="F156" s="12"/>
      <c r="G156" s="12"/>
      <c r="H156" s="12"/>
      <c r="I156" s="12">
        <f t="shared" si="19"/>
        <v>1</v>
      </c>
      <c r="J156" s="13"/>
    </row>
    <row r="157" spans="1:10" ht="21" customHeight="1" x14ac:dyDescent="0.3">
      <c r="A157" s="9"/>
      <c r="B157" s="14" t="s">
        <v>231</v>
      </c>
      <c r="C157" s="11">
        <v>2</v>
      </c>
      <c r="D157" s="11" t="s">
        <v>205</v>
      </c>
      <c r="E157" s="11">
        <v>1</v>
      </c>
      <c r="F157" s="12"/>
      <c r="G157" s="12"/>
      <c r="H157" s="12"/>
      <c r="I157" s="12">
        <f t="shared" si="19"/>
        <v>2</v>
      </c>
      <c r="J157" s="13"/>
    </row>
    <row r="158" spans="1:10" ht="21" customHeight="1" x14ac:dyDescent="0.3">
      <c r="A158" s="9"/>
      <c r="B158" s="14" t="s">
        <v>73</v>
      </c>
      <c r="C158" s="11">
        <v>1</v>
      </c>
      <c r="D158" s="11" t="s">
        <v>16</v>
      </c>
      <c r="E158" s="11">
        <v>1</v>
      </c>
      <c r="F158" s="12"/>
      <c r="G158" s="12"/>
      <c r="H158" s="12"/>
      <c r="I158" s="12">
        <f t="shared" si="19"/>
        <v>1</v>
      </c>
      <c r="J158" s="13"/>
    </row>
    <row r="159" spans="1:10" ht="21" customHeight="1" x14ac:dyDescent="0.3">
      <c r="A159" s="9"/>
      <c r="B159" s="14"/>
      <c r="C159" s="11"/>
      <c r="D159" s="11"/>
      <c r="E159" s="11"/>
      <c r="F159" s="17"/>
      <c r="G159" s="17"/>
      <c r="H159" s="15" t="s">
        <v>15</v>
      </c>
      <c r="I159" s="16">
        <f>ROUND(SUM(I153:I158),2)</f>
        <v>8</v>
      </c>
      <c r="J159" s="13" t="s">
        <v>232</v>
      </c>
    </row>
    <row r="160" spans="1:10" ht="120" customHeight="1" x14ac:dyDescent="0.3">
      <c r="A160" s="9">
        <v>16</v>
      </c>
      <c r="B160" s="92" t="s">
        <v>450</v>
      </c>
      <c r="C160" s="92"/>
      <c r="D160" s="92"/>
      <c r="E160" s="92"/>
      <c r="F160" s="92"/>
      <c r="G160" s="92"/>
      <c r="H160" s="92"/>
      <c r="I160" s="92"/>
      <c r="J160" s="13"/>
    </row>
    <row r="161" spans="1:10" ht="21" customHeight="1" x14ac:dyDescent="0.3">
      <c r="A161" s="9"/>
      <c r="B161" s="14" t="s">
        <v>223</v>
      </c>
      <c r="C161" s="11">
        <v>1</v>
      </c>
      <c r="D161" s="11" t="s">
        <v>16</v>
      </c>
      <c r="E161" s="11">
        <v>1</v>
      </c>
      <c r="F161" s="12"/>
      <c r="G161" s="12"/>
      <c r="H161" s="12"/>
      <c r="I161" s="12">
        <f t="shared" ref="I161:I166" si="20">PRODUCT(C161:H161)</f>
        <v>1</v>
      </c>
      <c r="J161" s="13"/>
    </row>
    <row r="162" spans="1:10" ht="21" customHeight="1" x14ac:dyDescent="0.3">
      <c r="A162" s="9"/>
      <c r="B162" s="14" t="s">
        <v>70</v>
      </c>
      <c r="C162" s="11">
        <v>1</v>
      </c>
      <c r="D162" s="11" t="s">
        <v>16</v>
      </c>
      <c r="E162" s="11">
        <v>1</v>
      </c>
      <c r="F162" s="12"/>
      <c r="G162" s="12"/>
      <c r="H162" s="12"/>
      <c r="I162" s="12">
        <f t="shared" si="20"/>
        <v>1</v>
      </c>
      <c r="J162" s="13"/>
    </row>
    <row r="163" spans="1:10" ht="21" customHeight="1" x14ac:dyDescent="0.3">
      <c r="A163" s="9"/>
      <c r="B163" s="14" t="s">
        <v>230</v>
      </c>
      <c r="C163" s="11">
        <v>1</v>
      </c>
      <c r="D163" s="11" t="s">
        <v>16</v>
      </c>
      <c r="E163" s="11">
        <v>1</v>
      </c>
      <c r="F163" s="12"/>
      <c r="G163" s="12"/>
      <c r="H163" s="12"/>
      <c r="I163" s="12">
        <f t="shared" si="20"/>
        <v>1</v>
      </c>
      <c r="J163" s="13"/>
    </row>
    <row r="164" spans="1:10" ht="21" customHeight="1" x14ac:dyDescent="0.3">
      <c r="A164" s="9"/>
      <c r="B164" s="14" t="s">
        <v>224</v>
      </c>
      <c r="C164" s="11">
        <v>1</v>
      </c>
      <c r="D164" s="11" t="s">
        <v>205</v>
      </c>
      <c r="E164" s="11">
        <v>1</v>
      </c>
      <c r="F164" s="12"/>
      <c r="G164" s="12"/>
      <c r="H164" s="12"/>
      <c r="I164" s="12">
        <f t="shared" si="20"/>
        <v>1</v>
      </c>
      <c r="J164" s="13"/>
    </row>
    <row r="165" spans="1:10" ht="21" customHeight="1" x14ac:dyDescent="0.3">
      <c r="A165" s="9"/>
      <c r="B165" s="14" t="s">
        <v>231</v>
      </c>
      <c r="C165" s="11">
        <v>2</v>
      </c>
      <c r="D165" s="11" t="s">
        <v>205</v>
      </c>
      <c r="E165" s="11">
        <v>1</v>
      </c>
      <c r="F165" s="12"/>
      <c r="G165" s="12"/>
      <c r="H165" s="12"/>
      <c r="I165" s="12">
        <f t="shared" si="20"/>
        <v>2</v>
      </c>
      <c r="J165" s="13"/>
    </row>
    <row r="166" spans="1:10" ht="21" customHeight="1" x14ac:dyDescent="0.3">
      <c r="A166" s="9"/>
      <c r="B166" s="14" t="s">
        <v>73</v>
      </c>
      <c r="C166" s="11">
        <v>1</v>
      </c>
      <c r="D166" s="11" t="s">
        <v>16</v>
      </c>
      <c r="E166" s="11">
        <v>1</v>
      </c>
      <c r="F166" s="12"/>
      <c r="G166" s="12"/>
      <c r="H166" s="12"/>
      <c r="I166" s="12">
        <f t="shared" si="20"/>
        <v>1</v>
      </c>
      <c r="J166" s="13"/>
    </row>
    <row r="167" spans="1:10" ht="21" customHeight="1" x14ac:dyDescent="0.3">
      <c r="A167" s="9"/>
      <c r="B167" s="14"/>
      <c r="C167" s="11"/>
      <c r="D167" s="11"/>
      <c r="E167" s="11"/>
      <c r="F167" s="17"/>
      <c r="G167" s="17"/>
      <c r="H167" s="15" t="s">
        <v>15</v>
      </c>
      <c r="I167" s="16">
        <f>ROUND(SUM(I161:I166),2)</f>
        <v>7</v>
      </c>
      <c r="J167" s="13" t="s">
        <v>232</v>
      </c>
    </row>
    <row r="168" spans="1:10" ht="49.95" customHeight="1" x14ac:dyDescent="0.3">
      <c r="A168" s="9">
        <v>17</v>
      </c>
      <c r="B168" s="92" t="s">
        <v>291</v>
      </c>
      <c r="C168" s="92"/>
      <c r="D168" s="92"/>
      <c r="E168" s="92"/>
      <c r="F168" s="92"/>
      <c r="G168" s="92"/>
      <c r="H168" s="92"/>
      <c r="I168" s="92"/>
      <c r="J168" s="13"/>
    </row>
    <row r="169" spans="1:10" ht="21" customHeight="1" x14ac:dyDescent="0.3">
      <c r="A169" s="9"/>
      <c r="B169" s="14" t="s">
        <v>223</v>
      </c>
      <c r="C169" s="11">
        <v>1</v>
      </c>
      <c r="D169" s="11" t="s">
        <v>16</v>
      </c>
      <c r="E169" s="11">
        <v>1</v>
      </c>
      <c r="F169" s="12"/>
      <c r="G169" s="12"/>
      <c r="H169" s="12"/>
      <c r="I169" s="12">
        <f t="shared" ref="I169:I172" si="21">PRODUCT(C169:H169)</f>
        <v>1</v>
      </c>
      <c r="J169" s="13"/>
    </row>
    <row r="170" spans="1:10" ht="21" customHeight="1" x14ac:dyDescent="0.3">
      <c r="A170" s="9"/>
      <c r="B170" s="14" t="s">
        <v>70</v>
      </c>
      <c r="C170" s="11">
        <v>1</v>
      </c>
      <c r="D170" s="11" t="s">
        <v>16</v>
      </c>
      <c r="E170" s="11">
        <v>1</v>
      </c>
      <c r="F170" s="12"/>
      <c r="G170" s="12"/>
      <c r="H170" s="12"/>
      <c r="I170" s="12">
        <f t="shared" si="21"/>
        <v>1</v>
      </c>
      <c r="J170" s="13"/>
    </row>
    <row r="171" spans="1:10" ht="21" customHeight="1" x14ac:dyDescent="0.3">
      <c r="A171" s="9"/>
      <c r="B171" s="14" t="s">
        <v>231</v>
      </c>
      <c r="C171" s="11">
        <v>2</v>
      </c>
      <c r="D171" s="11" t="s">
        <v>205</v>
      </c>
      <c r="E171" s="11">
        <v>1</v>
      </c>
      <c r="F171" s="12"/>
      <c r="G171" s="12"/>
      <c r="H171" s="12"/>
      <c r="I171" s="12">
        <f t="shared" si="21"/>
        <v>2</v>
      </c>
      <c r="J171" s="13"/>
    </row>
    <row r="172" spans="1:10" ht="21" customHeight="1" x14ac:dyDescent="0.3">
      <c r="A172" s="9"/>
      <c r="B172" s="14" t="s">
        <v>73</v>
      </c>
      <c r="C172" s="11">
        <v>1</v>
      </c>
      <c r="D172" s="11" t="s">
        <v>16</v>
      </c>
      <c r="E172" s="11">
        <v>1</v>
      </c>
      <c r="F172" s="12"/>
      <c r="G172" s="12"/>
      <c r="H172" s="12"/>
      <c r="I172" s="12">
        <f t="shared" si="21"/>
        <v>1</v>
      </c>
      <c r="J172" s="13"/>
    </row>
    <row r="173" spans="1:10" ht="21" customHeight="1" x14ac:dyDescent="0.3">
      <c r="A173" s="9"/>
      <c r="B173" s="14"/>
      <c r="C173" s="11"/>
      <c r="D173" s="11"/>
      <c r="E173" s="11"/>
      <c r="F173" s="17"/>
      <c r="G173" s="17"/>
      <c r="H173" s="15" t="s">
        <v>15</v>
      </c>
      <c r="I173" s="16">
        <f>ROUND(SUM(I169:I172),2)</f>
        <v>5</v>
      </c>
      <c r="J173" s="13" t="s">
        <v>232</v>
      </c>
    </row>
    <row r="174" spans="1:10" ht="64.95" customHeight="1" x14ac:dyDescent="0.3">
      <c r="A174" s="9">
        <v>18</v>
      </c>
      <c r="B174" s="92" t="s">
        <v>284</v>
      </c>
      <c r="C174" s="92"/>
      <c r="D174" s="92"/>
      <c r="E174" s="92"/>
      <c r="F174" s="92"/>
      <c r="G174" s="92"/>
      <c r="H174" s="92"/>
      <c r="I174" s="92"/>
      <c r="J174" s="13"/>
    </row>
    <row r="175" spans="1:10" ht="21" customHeight="1" x14ac:dyDescent="0.3">
      <c r="A175" s="9"/>
      <c r="B175" s="14" t="s">
        <v>428</v>
      </c>
      <c r="C175" s="11">
        <v>1</v>
      </c>
      <c r="D175" s="11" t="s">
        <v>16</v>
      </c>
      <c r="E175" s="11">
        <v>2</v>
      </c>
      <c r="F175" s="12"/>
      <c r="G175" s="12"/>
      <c r="H175" s="12"/>
      <c r="I175" s="12">
        <f t="shared" ref="I175" si="22">PRODUCT(C175:H175)</f>
        <v>2</v>
      </c>
      <c r="J175" s="13"/>
    </row>
    <row r="176" spans="1:10" ht="21" customHeight="1" x14ac:dyDescent="0.3">
      <c r="A176" s="9"/>
      <c r="B176" s="14"/>
      <c r="C176" s="11"/>
      <c r="D176" s="11"/>
      <c r="E176" s="11"/>
      <c r="F176" s="17"/>
      <c r="G176" s="17"/>
      <c r="H176" s="15" t="s">
        <v>15</v>
      </c>
      <c r="I176" s="16">
        <f>ROUND(SUM(I175:I175),2)</f>
        <v>2</v>
      </c>
      <c r="J176" s="13" t="s">
        <v>82</v>
      </c>
    </row>
    <row r="177" spans="1:10" ht="21" customHeight="1" x14ac:dyDescent="0.3">
      <c r="A177" s="9"/>
      <c r="B177" s="14"/>
      <c r="C177" s="11"/>
      <c r="D177" s="11"/>
      <c r="E177" s="11"/>
      <c r="F177" s="17"/>
      <c r="G177" s="17"/>
      <c r="H177" s="15"/>
      <c r="I177" s="16"/>
      <c r="J177" s="13"/>
    </row>
    <row r="178" spans="1:10" ht="25.05" customHeight="1" x14ac:dyDescent="0.3">
      <c r="A178" s="9">
        <v>19</v>
      </c>
      <c r="B178" s="92" t="s">
        <v>429</v>
      </c>
      <c r="C178" s="92"/>
      <c r="D178" s="92"/>
      <c r="E178" s="92"/>
      <c r="F178" s="92"/>
      <c r="G178" s="92"/>
      <c r="H178" s="92"/>
      <c r="I178" s="92"/>
      <c r="J178" s="13"/>
    </row>
    <row r="179" spans="1:10" ht="21" customHeight="1" x14ac:dyDescent="0.3">
      <c r="A179" s="9"/>
      <c r="B179" s="14" t="s">
        <v>224</v>
      </c>
      <c r="C179" s="11">
        <v>1</v>
      </c>
      <c r="D179" s="11" t="s">
        <v>16</v>
      </c>
      <c r="E179" s="11">
        <v>1</v>
      </c>
      <c r="F179" s="12"/>
      <c r="G179" s="12"/>
      <c r="H179" s="12"/>
      <c r="I179" s="12">
        <f t="shared" ref="I179" si="23">PRODUCT(C179:H179)</f>
        <v>1</v>
      </c>
      <c r="J179" s="13"/>
    </row>
    <row r="180" spans="1:10" ht="21" customHeight="1" x14ac:dyDescent="0.3">
      <c r="A180" s="9"/>
      <c r="B180" s="14"/>
      <c r="C180" s="11"/>
      <c r="D180" s="11"/>
      <c r="E180" s="11"/>
      <c r="F180" s="17"/>
      <c r="G180" s="17"/>
      <c r="H180" s="15" t="s">
        <v>15</v>
      </c>
      <c r="I180" s="16">
        <f>ROUND(SUM(I179:I179),2)</f>
        <v>1</v>
      </c>
      <c r="J180" s="13" t="s">
        <v>118</v>
      </c>
    </row>
    <row r="181" spans="1:10" ht="21" customHeight="1" x14ac:dyDescent="0.3">
      <c r="A181" s="9"/>
      <c r="B181" s="14"/>
      <c r="C181" s="11"/>
      <c r="D181" s="11"/>
      <c r="E181" s="11"/>
      <c r="F181" s="17"/>
      <c r="G181" s="17"/>
      <c r="H181" s="15"/>
      <c r="I181" s="16"/>
      <c r="J181" s="13"/>
    </row>
    <row r="182" spans="1:10" ht="21" customHeight="1" x14ac:dyDescent="0.3">
      <c r="A182" s="9"/>
      <c r="B182" s="14"/>
      <c r="C182" s="11"/>
      <c r="D182" s="11"/>
      <c r="E182" s="11"/>
      <c r="F182" s="17"/>
      <c r="G182" s="17"/>
      <c r="H182" s="15"/>
      <c r="I182" s="16"/>
      <c r="J182" s="13"/>
    </row>
    <row r="183" spans="1:10" ht="90" customHeight="1" x14ac:dyDescent="0.3">
      <c r="A183" s="9">
        <v>20</v>
      </c>
      <c r="B183" s="92" t="s">
        <v>285</v>
      </c>
      <c r="C183" s="92"/>
      <c r="D183" s="92"/>
      <c r="E183" s="92"/>
      <c r="F183" s="92"/>
      <c r="G183" s="92"/>
      <c r="H183" s="92"/>
      <c r="I183" s="92"/>
      <c r="J183" s="13"/>
    </row>
    <row r="184" spans="1:10" ht="21" customHeight="1" x14ac:dyDescent="0.3">
      <c r="A184" s="9"/>
      <c r="B184" s="14" t="s">
        <v>78</v>
      </c>
      <c r="C184" s="11">
        <v>1</v>
      </c>
      <c r="D184" s="11" t="s">
        <v>205</v>
      </c>
      <c r="E184" s="11">
        <v>1</v>
      </c>
      <c r="F184" s="12">
        <v>13.32</v>
      </c>
      <c r="G184" s="12">
        <v>14.72</v>
      </c>
      <c r="H184" s="12"/>
      <c r="I184" s="12">
        <f t="shared" ref="I184:I187" si="24">PRODUCT(C184:H184)</f>
        <v>196.07040000000001</v>
      </c>
      <c r="J184" s="13"/>
    </row>
    <row r="185" spans="1:10" ht="21" customHeight="1" x14ac:dyDescent="0.3">
      <c r="A185" s="9"/>
      <c r="B185" s="14" t="s">
        <v>206</v>
      </c>
      <c r="C185" s="11">
        <v>1</v>
      </c>
      <c r="D185" s="11" t="s">
        <v>205</v>
      </c>
      <c r="E185" s="11">
        <v>1</v>
      </c>
      <c r="F185" s="12">
        <v>2.5299999999999998</v>
      </c>
      <c r="G185" s="12">
        <v>2.4500000000000002</v>
      </c>
      <c r="H185" s="12"/>
      <c r="I185" s="12">
        <f t="shared" si="24"/>
        <v>6.1985000000000001</v>
      </c>
      <c r="J185" s="13"/>
    </row>
    <row r="186" spans="1:10" ht="21" customHeight="1" x14ac:dyDescent="0.3">
      <c r="A186" s="9"/>
      <c r="B186" s="14" t="s">
        <v>207</v>
      </c>
      <c r="C186" s="11">
        <v>-1</v>
      </c>
      <c r="D186" s="11" t="s">
        <v>205</v>
      </c>
      <c r="E186" s="11">
        <v>1</v>
      </c>
      <c r="F186" s="12">
        <v>6.46</v>
      </c>
      <c r="G186" s="12">
        <v>7.46</v>
      </c>
      <c r="H186" s="12"/>
      <c r="I186" s="12">
        <f t="shared" si="24"/>
        <v>-48.191600000000001</v>
      </c>
      <c r="J186" s="13"/>
    </row>
    <row r="187" spans="1:10" ht="21" customHeight="1" x14ac:dyDescent="0.3">
      <c r="A187" s="9"/>
      <c r="B187" s="14" t="s">
        <v>204</v>
      </c>
      <c r="C187" s="11">
        <v>1</v>
      </c>
      <c r="D187" s="11" t="s">
        <v>205</v>
      </c>
      <c r="E187" s="11">
        <v>1</v>
      </c>
      <c r="F187" s="12">
        <v>60.97</v>
      </c>
      <c r="G187" s="12"/>
      <c r="H187" s="12">
        <v>0.23</v>
      </c>
      <c r="I187" s="12">
        <f t="shared" si="24"/>
        <v>14.023100000000001</v>
      </c>
      <c r="J187" s="13"/>
    </row>
    <row r="188" spans="1:10" ht="21" customHeight="1" x14ac:dyDescent="0.3">
      <c r="A188" s="9"/>
      <c r="B188" s="14"/>
      <c r="C188" s="11"/>
      <c r="D188" s="11"/>
      <c r="E188" s="11"/>
      <c r="F188" s="17"/>
      <c r="G188" s="17"/>
      <c r="H188" s="15" t="s">
        <v>15</v>
      </c>
      <c r="I188" s="16">
        <f>ROUND(SUM(I184:I187),2)</f>
        <v>168.1</v>
      </c>
      <c r="J188" s="13" t="s">
        <v>20</v>
      </c>
    </row>
    <row r="189" spans="1:10" ht="21" customHeight="1" x14ac:dyDescent="0.3">
      <c r="A189" s="9"/>
      <c r="B189" s="14"/>
      <c r="C189" s="11"/>
      <c r="D189" s="11"/>
      <c r="E189" s="11"/>
      <c r="F189" s="17"/>
      <c r="G189" s="17"/>
      <c r="H189" s="15"/>
      <c r="I189" s="16"/>
      <c r="J189" s="13"/>
    </row>
    <row r="190" spans="1:10" ht="21" customHeight="1" x14ac:dyDescent="0.3">
      <c r="A190" s="9"/>
      <c r="B190" s="14"/>
      <c r="C190" s="11"/>
      <c r="D190" s="11"/>
      <c r="E190" s="11"/>
      <c r="F190" s="17"/>
      <c r="G190" s="17"/>
      <c r="H190" s="15"/>
      <c r="I190" s="16"/>
      <c r="J190" s="13"/>
    </row>
    <row r="191" spans="1:10" ht="79.95" customHeight="1" x14ac:dyDescent="0.3">
      <c r="A191" s="9">
        <v>21</v>
      </c>
      <c r="B191" s="92" t="s">
        <v>448</v>
      </c>
      <c r="C191" s="92"/>
      <c r="D191" s="92"/>
      <c r="E191" s="92"/>
      <c r="F191" s="92"/>
      <c r="G191" s="92"/>
      <c r="H191" s="92"/>
      <c r="I191" s="92"/>
      <c r="J191" s="13"/>
    </row>
    <row r="192" spans="1:10" ht="21" customHeight="1" x14ac:dyDescent="0.3">
      <c r="A192" s="9"/>
      <c r="B192" s="14" t="s">
        <v>73</v>
      </c>
      <c r="C192" s="11">
        <v>1</v>
      </c>
      <c r="D192" s="11" t="s">
        <v>16</v>
      </c>
      <c r="E192" s="11">
        <v>1</v>
      </c>
      <c r="F192" s="12">
        <v>1</v>
      </c>
      <c r="G192" s="12"/>
      <c r="H192" s="12">
        <v>0.45</v>
      </c>
      <c r="I192" s="12">
        <f t="shared" ref="I192" si="25">PRODUCT(C192:H192)</f>
        <v>0.45</v>
      </c>
      <c r="J192" s="13"/>
    </row>
    <row r="193" spans="1:10" ht="21" customHeight="1" x14ac:dyDescent="0.3">
      <c r="A193" s="9"/>
      <c r="B193" s="14" t="s">
        <v>79</v>
      </c>
      <c r="C193" s="11">
        <v>1</v>
      </c>
      <c r="D193" s="11" t="s">
        <v>16</v>
      </c>
      <c r="E193" s="11">
        <v>1</v>
      </c>
      <c r="F193" s="12">
        <v>1</v>
      </c>
      <c r="G193" s="12"/>
      <c r="H193" s="12">
        <v>0.45</v>
      </c>
      <c r="I193" s="12">
        <f t="shared" ref="I193:I194" si="26">PRODUCT(C193:H193)</f>
        <v>0.45</v>
      </c>
      <c r="J193" s="13"/>
    </row>
    <row r="194" spans="1:10" ht="21" customHeight="1" x14ac:dyDescent="0.3">
      <c r="A194" s="9"/>
      <c r="B194" s="14" t="s">
        <v>69</v>
      </c>
      <c r="C194" s="11">
        <v>1</v>
      </c>
      <c r="D194" s="11" t="s">
        <v>16</v>
      </c>
      <c r="E194" s="11">
        <v>1</v>
      </c>
      <c r="F194" s="12">
        <v>1</v>
      </c>
      <c r="G194" s="12"/>
      <c r="H194" s="12">
        <v>0.45</v>
      </c>
      <c r="I194" s="12">
        <f t="shared" si="26"/>
        <v>0.45</v>
      </c>
      <c r="J194" s="13"/>
    </row>
    <row r="195" spans="1:10" ht="21" customHeight="1" x14ac:dyDescent="0.3">
      <c r="A195" s="9"/>
      <c r="B195" s="14"/>
      <c r="C195" s="11"/>
      <c r="D195" s="11"/>
      <c r="E195" s="11"/>
      <c r="F195" s="17"/>
      <c r="G195" s="17"/>
      <c r="H195" s="15" t="s">
        <v>15</v>
      </c>
      <c r="I195" s="16">
        <f>ROUND(SUM(I192:I194),2)</f>
        <v>1.35</v>
      </c>
      <c r="J195" s="13" t="s">
        <v>20</v>
      </c>
    </row>
    <row r="196" spans="1:10" ht="21" customHeight="1" x14ac:dyDescent="0.3">
      <c r="A196" s="9"/>
      <c r="B196" s="14"/>
      <c r="C196" s="11"/>
      <c r="D196" s="11"/>
      <c r="E196" s="11"/>
      <c r="F196" s="17"/>
      <c r="G196" s="17"/>
      <c r="H196" s="15"/>
      <c r="I196" s="16"/>
      <c r="J196" s="13"/>
    </row>
    <row r="197" spans="1:10" ht="79.95" customHeight="1" x14ac:dyDescent="0.3">
      <c r="A197" s="9">
        <v>22</v>
      </c>
      <c r="B197" s="92" t="s">
        <v>286</v>
      </c>
      <c r="C197" s="92"/>
      <c r="D197" s="92"/>
      <c r="E197" s="92"/>
      <c r="F197" s="92"/>
      <c r="G197" s="92"/>
      <c r="H197" s="92"/>
      <c r="I197" s="92"/>
      <c r="J197" s="13"/>
    </row>
    <row r="198" spans="1:10" ht="21" customHeight="1" x14ac:dyDescent="0.3">
      <c r="A198" s="9"/>
      <c r="B198" s="14" t="s">
        <v>302</v>
      </c>
      <c r="C198" s="11">
        <v>1</v>
      </c>
      <c r="D198" s="11" t="s">
        <v>205</v>
      </c>
      <c r="E198" s="11">
        <v>1</v>
      </c>
      <c r="F198" s="12">
        <v>2.85</v>
      </c>
      <c r="G198" s="12">
        <v>2.85</v>
      </c>
      <c r="H198" s="12"/>
      <c r="I198" s="12">
        <f t="shared" ref="I198" si="27">PRODUCT(C198:H198)</f>
        <v>8.1225000000000005</v>
      </c>
      <c r="J198" s="13"/>
    </row>
    <row r="199" spans="1:10" ht="21" customHeight="1" x14ac:dyDescent="0.3">
      <c r="A199" s="9"/>
      <c r="B199" s="14"/>
      <c r="C199" s="11"/>
      <c r="D199" s="11"/>
      <c r="E199" s="11"/>
      <c r="F199" s="17"/>
      <c r="G199" s="17"/>
      <c r="H199" s="15" t="s">
        <v>15</v>
      </c>
      <c r="I199" s="16">
        <f>ROUND(SUM(I198:I198),2)</f>
        <v>8.1199999999999992</v>
      </c>
      <c r="J199" s="13" t="s">
        <v>20</v>
      </c>
    </row>
    <row r="200" spans="1:10" ht="21" customHeight="1" x14ac:dyDescent="0.3">
      <c r="A200" s="9"/>
      <c r="B200" s="14"/>
      <c r="C200" s="11"/>
      <c r="D200" s="11"/>
      <c r="E200" s="11"/>
      <c r="F200" s="17"/>
      <c r="G200" s="17"/>
      <c r="H200" s="15"/>
      <c r="I200" s="16"/>
      <c r="J200" s="13"/>
    </row>
    <row r="201" spans="1:10" ht="90" customHeight="1" x14ac:dyDescent="0.3">
      <c r="A201" s="9">
        <v>23</v>
      </c>
      <c r="B201" s="92" t="s">
        <v>287</v>
      </c>
      <c r="C201" s="92"/>
      <c r="D201" s="92"/>
      <c r="E201" s="92"/>
      <c r="F201" s="92"/>
      <c r="G201" s="92"/>
      <c r="H201" s="92"/>
      <c r="I201" s="92"/>
      <c r="J201" s="13"/>
    </row>
    <row r="202" spans="1:10" ht="21" customHeight="1" x14ac:dyDescent="0.3">
      <c r="A202" s="9"/>
      <c r="B202" s="14" t="s">
        <v>303</v>
      </c>
      <c r="C202" s="11">
        <v>1</v>
      </c>
      <c r="D202" s="11" t="s">
        <v>16</v>
      </c>
      <c r="E202" s="11">
        <v>1</v>
      </c>
      <c r="F202" s="12"/>
      <c r="G202" s="12"/>
      <c r="H202" s="12"/>
      <c r="I202" s="12">
        <f t="shared" ref="I202" si="28">PRODUCT(C202:H202)</f>
        <v>1</v>
      </c>
      <c r="J202" s="13"/>
    </row>
    <row r="203" spans="1:10" ht="21" customHeight="1" x14ac:dyDescent="0.3">
      <c r="A203" s="9"/>
      <c r="B203" s="14"/>
      <c r="C203" s="11"/>
      <c r="D203" s="11"/>
      <c r="E203" s="11"/>
      <c r="F203" s="17"/>
      <c r="G203" s="17"/>
      <c r="H203" s="15" t="s">
        <v>15</v>
      </c>
      <c r="I203" s="16">
        <f>ROUND(SUM(I202:I202),2)</f>
        <v>1</v>
      </c>
      <c r="J203" s="13" t="s">
        <v>80</v>
      </c>
    </row>
    <row r="204" spans="1:10" ht="21" customHeight="1" x14ac:dyDescent="0.3">
      <c r="A204" s="9"/>
      <c r="B204" s="14"/>
      <c r="C204" s="11"/>
      <c r="D204" s="11"/>
      <c r="E204" s="11"/>
      <c r="F204" s="17"/>
      <c r="G204" s="17"/>
      <c r="H204" s="15"/>
      <c r="I204" s="16"/>
      <c r="J204" s="13"/>
    </row>
    <row r="205" spans="1:10" ht="90" customHeight="1" x14ac:dyDescent="0.3">
      <c r="A205" s="9">
        <v>24</v>
      </c>
      <c r="B205" s="92" t="s">
        <v>288</v>
      </c>
      <c r="C205" s="92"/>
      <c r="D205" s="92"/>
      <c r="E205" s="92"/>
      <c r="F205" s="92"/>
      <c r="G205" s="92"/>
      <c r="H205" s="92"/>
      <c r="I205" s="92"/>
      <c r="J205" s="13"/>
    </row>
    <row r="206" spans="1:10" ht="21" customHeight="1" x14ac:dyDescent="0.3">
      <c r="A206" s="9"/>
      <c r="B206" s="14" t="s">
        <v>303</v>
      </c>
      <c r="C206" s="11">
        <v>1</v>
      </c>
      <c r="D206" s="11" t="s">
        <v>16</v>
      </c>
      <c r="E206" s="11">
        <v>1</v>
      </c>
      <c r="F206" s="12"/>
      <c r="G206" s="12"/>
      <c r="H206" s="12"/>
      <c r="I206" s="12">
        <f t="shared" ref="I206" si="29">PRODUCT(C206:H206)</f>
        <v>1</v>
      </c>
      <c r="J206" s="13"/>
    </row>
    <row r="207" spans="1:10" ht="21" customHeight="1" x14ac:dyDescent="0.3">
      <c r="A207" s="9"/>
      <c r="B207" s="14"/>
      <c r="C207" s="11"/>
      <c r="D207" s="11"/>
      <c r="E207" s="11"/>
      <c r="F207" s="17"/>
      <c r="G207" s="17"/>
      <c r="H207" s="15" t="s">
        <v>15</v>
      </c>
      <c r="I207" s="16">
        <f>ROUND(SUM(I206:I206),2)</f>
        <v>1</v>
      </c>
      <c r="J207" s="13" t="s">
        <v>80</v>
      </c>
    </row>
    <row r="208" spans="1:10" ht="34.950000000000003" customHeight="1" x14ac:dyDescent="0.3">
      <c r="A208" s="9">
        <v>25</v>
      </c>
      <c r="B208" s="92" t="s">
        <v>442</v>
      </c>
      <c r="C208" s="92"/>
      <c r="D208" s="92"/>
      <c r="E208" s="92"/>
      <c r="F208" s="92"/>
      <c r="G208" s="92"/>
      <c r="H208" s="92"/>
      <c r="I208" s="92"/>
      <c r="J208" s="13"/>
    </row>
    <row r="209" spans="1:10" ht="21" customHeight="1" x14ac:dyDescent="0.3">
      <c r="A209" s="9"/>
      <c r="B209" s="14" t="s">
        <v>228</v>
      </c>
      <c r="C209" s="11">
        <v>1</v>
      </c>
      <c r="D209" s="11" t="s">
        <v>16</v>
      </c>
      <c r="E209" s="11">
        <v>1</v>
      </c>
      <c r="F209" s="12">
        <v>30</v>
      </c>
      <c r="G209" s="12"/>
      <c r="H209" s="12"/>
      <c r="I209" s="12">
        <f t="shared" ref="I209" si="30">PRODUCT(C209:H209)</f>
        <v>30</v>
      </c>
      <c r="J209" s="13"/>
    </row>
    <row r="210" spans="1:10" ht="21" customHeight="1" x14ac:dyDescent="0.3">
      <c r="A210" s="9"/>
      <c r="B210" s="14"/>
      <c r="C210" s="11"/>
      <c r="D210" s="11"/>
      <c r="E210" s="11"/>
      <c r="F210" s="17"/>
      <c r="G210" s="17"/>
      <c r="H210" s="15" t="s">
        <v>15</v>
      </c>
      <c r="I210" s="16">
        <f>ROUND(SUM(I209:I209),2)</f>
        <v>30</v>
      </c>
      <c r="J210" s="13" t="s">
        <v>229</v>
      </c>
    </row>
    <row r="211" spans="1:10" ht="49.95" customHeight="1" x14ac:dyDescent="0.3">
      <c r="A211" s="9">
        <v>26</v>
      </c>
      <c r="B211" s="92" t="s">
        <v>289</v>
      </c>
      <c r="C211" s="92"/>
      <c r="D211" s="92"/>
      <c r="E211" s="92"/>
      <c r="F211" s="92"/>
      <c r="G211" s="92"/>
      <c r="H211" s="92"/>
      <c r="I211" s="92"/>
      <c r="J211" s="13"/>
    </row>
    <row r="212" spans="1:10" ht="21" customHeight="1" x14ac:dyDescent="0.3">
      <c r="A212" s="9"/>
      <c r="B212" s="14" t="s">
        <v>228</v>
      </c>
      <c r="C212" s="11">
        <v>1</v>
      </c>
      <c r="D212" s="11" t="s">
        <v>16</v>
      </c>
      <c r="E212" s="11">
        <v>1</v>
      </c>
      <c r="F212" s="12"/>
      <c r="G212" s="12"/>
      <c r="H212" s="12"/>
      <c r="I212" s="12">
        <f>PRODUCT(C212:H212)</f>
        <v>1</v>
      </c>
      <c r="J212" s="13"/>
    </row>
    <row r="213" spans="1:10" ht="21" customHeight="1" x14ac:dyDescent="0.3">
      <c r="A213" s="9"/>
      <c r="B213" s="14"/>
      <c r="C213" s="11"/>
      <c r="D213" s="11"/>
      <c r="E213" s="11"/>
      <c r="F213" s="17"/>
      <c r="G213" s="17"/>
      <c r="H213" s="15" t="s">
        <v>15</v>
      </c>
      <c r="I213" s="16">
        <f>ROUND(SUM(I212:I212),2)</f>
        <v>1</v>
      </c>
      <c r="J213" s="13" t="s">
        <v>118</v>
      </c>
    </row>
    <row r="214" spans="1:10" ht="49.95" customHeight="1" x14ac:dyDescent="0.3">
      <c r="A214" s="9">
        <v>27</v>
      </c>
      <c r="B214" s="92" t="s">
        <v>290</v>
      </c>
      <c r="C214" s="92"/>
      <c r="D214" s="92"/>
      <c r="E214" s="92"/>
      <c r="F214" s="92"/>
      <c r="G214" s="92"/>
      <c r="H214" s="92"/>
      <c r="I214" s="92"/>
      <c r="J214" s="13"/>
    </row>
    <row r="215" spans="1:10" ht="21" customHeight="1" x14ac:dyDescent="0.3">
      <c r="A215" s="9"/>
      <c r="B215" s="14" t="s">
        <v>228</v>
      </c>
      <c r="C215" s="11">
        <v>1</v>
      </c>
      <c r="D215" s="11" t="s">
        <v>16</v>
      </c>
      <c r="E215" s="11">
        <v>1</v>
      </c>
      <c r="F215" s="12"/>
      <c r="G215" s="12"/>
      <c r="H215" s="12"/>
      <c r="I215" s="12">
        <f>PRODUCT(C215:H215)</f>
        <v>1</v>
      </c>
      <c r="J215" s="13"/>
    </row>
    <row r="216" spans="1:10" ht="21" customHeight="1" x14ac:dyDescent="0.3">
      <c r="A216" s="9"/>
      <c r="B216" s="14"/>
      <c r="C216" s="11"/>
      <c r="D216" s="11"/>
      <c r="E216" s="11"/>
      <c r="F216" s="17"/>
      <c r="G216" s="17"/>
      <c r="H216" s="15" t="s">
        <v>15</v>
      </c>
      <c r="I216" s="16">
        <f>ROUND(SUM(I215:I215),2)</f>
        <v>1</v>
      </c>
      <c r="J216" s="13" t="s">
        <v>118</v>
      </c>
    </row>
    <row r="217" spans="1:10" ht="49.95" customHeight="1" x14ac:dyDescent="0.3">
      <c r="A217" s="9">
        <v>28</v>
      </c>
      <c r="B217" s="92" t="s">
        <v>292</v>
      </c>
      <c r="C217" s="92"/>
      <c r="D217" s="92"/>
      <c r="E217" s="92"/>
      <c r="F217" s="92"/>
      <c r="G217" s="92"/>
      <c r="H217" s="92"/>
      <c r="I217" s="92"/>
      <c r="J217" s="13"/>
    </row>
    <row r="218" spans="1:10" ht="21" customHeight="1" x14ac:dyDescent="0.3">
      <c r="A218" s="9"/>
      <c r="B218" s="14" t="s">
        <v>81</v>
      </c>
      <c r="C218" s="11">
        <v>1</v>
      </c>
      <c r="D218" s="11" t="s">
        <v>16</v>
      </c>
      <c r="E218" s="11">
        <v>1</v>
      </c>
      <c r="F218" s="12">
        <v>2.4</v>
      </c>
      <c r="G218" s="12"/>
      <c r="H218" s="12">
        <v>2.85</v>
      </c>
      <c r="I218" s="12">
        <f t="shared" ref="I218" si="31">PRODUCT(C218:H218)</f>
        <v>6.84</v>
      </c>
      <c r="J218" s="13"/>
    </row>
    <row r="219" spans="1:10" ht="21" customHeight="1" x14ac:dyDescent="0.3">
      <c r="A219" s="9"/>
      <c r="B219" s="14" t="s">
        <v>75</v>
      </c>
      <c r="C219" s="11">
        <v>1</v>
      </c>
      <c r="D219" s="11" t="s">
        <v>16</v>
      </c>
      <c r="E219" s="11">
        <v>1</v>
      </c>
      <c r="F219" s="12">
        <v>3</v>
      </c>
      <c r="G219" s="12"/>
      <c r="H219" s="12">
        <v>0.9</v>
      </c>
      <c r="I219" s="12">
        <f>PRODUCT(C219:H219)</f>
        <v>2.7</v>
      </c>
      <c r="J219" s="13"/>
    </row>
    <row r="220" spans="1:10" ht="21" customHeight="1" x14ac:dyDescent="0.3">
      <c r="A220" s="9"/>
      <c r="B220" s="14"/>
      <c r="C220" s="11"/>
      <c r="D220" s="11"/>
      <c r="E220" s="11"/>
      <c r="F220" s="17"/>
      <c r="G220" s="17"/>
      <c r="H220" s="15" t="s">
        <v>15</v>
      </c>
      <c r="I220" s="16">
        <f>ROUND(SUM(I218:I219),2)</f>
        <v>9.5399999999999991</v>
      </c>
      <c r="J220" s="13" t="s">
        <v>20</v>
      </c>
    </row>
    <row r="221" spans="1:10" ht="34.950000000000003" customHeight="1" x14ac:dyDescent="0.3">
      <c r="A221" s="9">
        <v>29</v>
      </c>
      <c r="B221" s="92" t="s">
        <v>293</v>
      </c>
      <c r="C221" s="92"/>
      <c r="D221" s="92"/>
      <c r="E221" s="92"/>
      <c r="F221" s="92"/>
      <c r="G221" s="92"/>
      <c r="H221" s="92"/>
      <c r="I221" s="92"/>
      <c r="J221" s="13"/>
    </row>
    <row r="222" spans="1:10" ht="21" customHeight="1" x14ac:dyDescent="0.3">
      <c r="A222" s="9"/>
      <c r="B222" s="14" t="s">
        <v>81</v>
      </c>
      <c r="C222" s="11">
        <v>1</v>
      </c>
      <c r="D222" s="11" t="s">
        <v>16</v>
      </c>
      <c r="E222" s="11">
        <v>1</v>
      </c>
      <c r="F222" s="12">
        <v>2.4</v>
      </c>
      <c r="G222" s="12"/>
      <c r="H222" s="12">
        <v>2.85</v>
      </c>
      <c r="I222" s="12">
        <f t="shared" ref="I222:I223" si="32">PRODUCT(C222:H222)</f>
        <v>6.84</v>
      </c>
      <c r="J222" s="13"/>
    </row>
    <row r="223" spans="1:10" ht="21" customHeight="1" x14ac:dyDescent="0.3">
      <c r="A223" s="9"/>
      <c r="B223" s="14" t="s">
        <v>75</v>
      </c>
      <c r="C223" s="11">
        <v>1</v>
      </c>
      <c r="D223" s="11" t="s">
        <v>16</v>
      </c>
      <c r="E223" s="11">
        <v>1</v>
      </c>
      <c r="F223" s="12">
        <v>3</v>
      </c>
      <c r="G223" s="12"/>
      <c r="H223" s="12">
        <v>0.9</v>
      </c>
      <c r="I223" s="12">
        <f t="shared" si="32"/>
        <v>2.7</v>
      </c>
      <c r="J223" s="13"/>
    </row>
    <row r="224" spans="1:10" ht="21" customHeight="1" x14ac:dyDescent="0.3">
      <c r="A224" s="9"/>
      <c r="B224" s="14"/>
      <c r="C224" s="11"/>
      <c r="D224" s="11"/>
      <c r="E224" s="11"/>
      <c r="F224" s="17"/>
      <c r="G224" s="17"/>
      <c r="H224" s="15" t="s">
        <v>15</v>
      </c>
      <c r="I224" s="16">
        <f>ROUND(SUM(I222:I223),2)</f>
        <v>9.5399999999999991</v>
      </c>
      <c r="J224" s="13" t="s">
        <v>20</v>
      </c>
    </row>
    <row r="225" spans="1:12" ht="25.05" customHeight="1" x14ac:dyDescent="0.3">
      <c r="A225" s="9">
        <v>30</v>
      </c>
      <c r="B225" s="92" t="s">
        <v>235</v>
      </c>
      <c r="C225" s="92"/>
      <c r="D225" s="92"/>
      <c r="E225" s="92"/>
      <c r="F225" s="92"/>
      <c r="G225" s="92"/>
      <c r="H225" s="92"/>
      <c r="I225" s="92"/>
      <c r="J225" s="13"/>
    </row>
    <row r="226" spans="1:12" ht="21" customHeight="1" x14ac:dyDescent="0.3">
      <c r="A226" s="9"/>
      <c r="B226" s="14" t="s">
        <v>77</v>
      </c>
      <c r="C226" s="11">
        <v>1</v>
      </c>
      <c r="D226" s="11" t="s">
        <v>205</v>
      </c>
      <c r="E226" s="11">
        <v>1</v>
      </c>
      <c r="F226" s="12">
        <v>6.6</v>
      </c>
      <c r="G226" s="12">
        <v>3.4</v>
      </c>
      <c r="H226" s="12"/>
      <c r="I226" s="12">
        <f>PRODUCT(C226:H226)</f>
        <v>22.439999999999998</v>
      </c>
      <c r="J226" s="13"/>
    </row>
    <row r="227" spans="1:12" ht="21" customHeight="1" x14ac:dyDescent="0.3">
      <c r="A227" s="9"/>
      <c r="B227" s="14" t="s">
        <v>236</v>
      </c>
      <c r="C227" s="11">
        <v>1</v>
      </c>
      <c r="D227" s="11" t="s">
        <v>16</v>
      </c>
      <c r="E227" s="11">
        <v>1</v>
      </c>
      <c r="F227" s="12">
        <v>6</v>
      </c>
      <c r="G227" s="12">
        <v>3.4</v>
      </c>
      <c r="H227" s="12"/>
      <c r="I227" s="12">
        <f t="shared" ref="I227:I233" si="33">PRODUCT(C227:H227)</f>
        <v>20.399999999999999</v>
      </c>
      <c r="J227" s="13"/>
    </row>
    <row r="228" spans="1:12" ht="21" customHeight="1" x14ac:dyDescent="0.3">
      <c r="A228" s="9"/>
      <c r="B228" s="14" t="s">
        <v>226</v>
      </c>
      <c r="C228" s="11">
        <v>1</v>
      </c>
      <c r="D228" s="11" t="s">
        <v>205</v>
      </c>
      <c r="E228" s="11">
        <v>1</v>
      </c>
      <c r="F228" s="12">
        <v>3.4</v>
      </c>
      <c r="G228" s="12">
        <v>3.4</v>
      </c>
      <c r="H228" s="12"/>
      <c r="I228" s="12">
        <f t="shared" si="33"/>
        <v>11.559999999999999</v>
      </c>
      <c r="J228" s="13"/>
    </row>
    <row r="229" spans="1:12" ht="21" customHeight="1" x14ac:dyDescent="0.3">
      <c r="A229" s="9"/>
      <c r="B229" s="14" t="s">
        <v>245</v>
      </c>
      <c r="C229" s="11">
        <v>1</v>
      </c>
      <c r="D229" s="11" t="s">
        <v>205</v>
      </c>
      <c r="E229" s="11">
        <v>1</v>
      </c>
      <c r="F229" s="12">
        <v>3.4</v>
      </c>
      <c r="G229" s="12">
        <v>0.6</v>
      </c>
      <c r="H229" s="12"/>
      <c r="I229" s="12">
        <f t="shared" si="33"/>
        <v>2.04</v>
      </c>
      <c r="J229" s="13"/>
    </row>
    <row r="230" spans="1:12" ht="21" customHeight="1" x14ac:dyDescent="0.3">
      <c r="A230" s="9"/>
      <c r="B230" s="14" t="s">
        <v>237</v>
      </c>
      <c r="C230" s="11">
        <v>1</v>
      </c>
      <c r="D230" s="11" t="s">
        <v>16</v>
      </c>
      <c r="E230" s="11">
        <v>1</v>
      </c>
      <c r="F230" s="12">
        <v>1.2</v>
      </c>
      <c r="G230" s="12">
        <v>1.2</v>
      </c>
      <c r="H230" s="12"/>
      <c r="I230" s="12">
        <f t="shared" si="33"/>
        <v>1.44</v>
      </c>
      <c r="J230" s="13"/>
      <c r="L230" s="8"/>
    </row>
    <row r="231" spans="1:12" ht="21" customHeight="1" x14ac:dyDescent="0.3">
      <c r="A231" s="9"/>
      <c r="B231" s="14" t="s">
        <v>238</v>
      </c>
      <c r="C231" s="11">
        <v>1</v>
      </c>
      <c r="D231" s="11" t="s">
        <v>16</v>
      </c>
      <c r="E231" s="11">
        <v>1</v>
      </c>
      <c r="F231" s="12">
        <v>3</v>
      </c>
      <c r="G231" s="12">
        <v>3.4</v>
      </c>
      <c r="H231" s="12"/>
      <c r="I231" s="12">
        <f t="shared" si="33"/>
        <v>10.199999999999999</v>
      </c>
      <c r="J231" s="13"/>
      <c r="L231" s="8"/>
    </row>
    <row r="232" spans="1:12" ht="21" customHeight="1" x14ac:dyDescent="0.3">
      <c r="A232" s="9"/>
      <c r="B232" s="14" t="s">
        <v>245</v>
      </c>
      <c r="C232" s="11">
        <v>1</v>
      </c>
      <c r="D232" s="11" t="s">
        <v>205</v>
      </c>
      <c r="E232" s="11">
        <v>2</v>
      </c>
      <c r="F232" s="12">
        <v>3</v>
      </c>
      <c r="G232" s="12">
        <v>0.6</v>
      </c>
      <c r="H232" s="12"/>
      <c r="I232" s="12">
        <f t="shared" si="33"/>
        <v>3.5999999999999996</v>
      </c>
      <c r="J232" s="13"/>
      <c r="L232" s="8"/>
    </row>
    <row r="233" spans="1:12" ht="21" customHeight="1" x14ac:dyDescent="0.3">
      <c r="A233" s="9"/>
      <c r="B233" s="14" t="s">
        <v>237</v>
      </c>
      <c r="C233" s="11">
        <v>1</v>
      </c>
      <c r="D233" s="11" t="s">
        <v>16</v>
      </c>
      <c r="E233" s="11">
        <v>1</v>
      </c>
      <c r="F233" s="12">
        <v>1.2</v>
      </c>
      <c r="G233" s="12">
        <v>1.2</v>
      </c>
      <c r="H233" s="12"/>
      <c r="I233" s="12">
        <f t="shared" si="33"/>
        <v>1.44</v>
      </c>
      <c r="J233" s="13"/>
      <c r="L233" s="8"/>
    </row>
    <row r="234" spans="1:12" ht="21" customHeight="1" x14ac:dyDescent="0.3">
      <c r="A234" s="9"/>
      <c r="B234" s="14" t="s">
        <v>239</v>
      </c>
      <c r="C234" s="11">
        <v>1</v>
      </c>
      <c r="D234" s="11" t="s">
        <v>16</v>
      </c>
      <c r="E234" s="11">
        <v>1</v>
      </c>
      <c r="F234" s="12">
        <v>3</v>
      </c>
      <c r="G234" s="12">
        <v>3.4</v>
      </c>
      <c r="H234" s="12"/>
      <c r="I234" s="12">
        <f t="shared" ref="I234:I245" si="34">PRODUCT(C234:H234)</f>
        <v>10.199999999999999</v>
      </c>
      <c r="J234" s="13"/>
      <c r="L234" s="8"/>
    </row>
    <row r="235" spans="1:12" ht="21" customHeight="1" x14ac:dyDescent="0.3">
      <c r="A235" s="9"/>
      <c r="B235" s="14" t="s">
        <v>210</v>
      </c>
      <c r="C235" s="11">
        <v>1</v>
      </c>
      <c r="D235" s="11" t="s">
        <v>16</v>
      </c>
      <c r="E235" s="11">
        <v>1</v>
      </c>
      <c r="F235" s="12">
        <v>4.9000000000000004</v>
      </c>
      <c r="G235" s="12">
        <v>3.55</v>
      </c>
      <c r="H235" s="12"/>
      <c r="I235" s="12">
        <f t="shared" si="34"/>
        <v>17.395</v>
      </c>
      <c r="J235" s="13"/>
      <c r="L235" s="8"/>
    </row>
    <row r="236" spans="1:12" ht="21" customHeight="1" x14ac:dyDescent="0.3">
      <c r="A236" s="9"/>
      <c r="B236" s="14" t="s">
        <v>245</v>
      </c>
      <c r="C236" s="11">
        <v>1</v>
      </c>
      <c r="D236" s="11" t="s">
        <v>205</v>
      </c>
      <c r="E236" s="11">
        <v>1</v>
      </c>
      <c r="F236" s="12">
        <v>4.9000000000000004</v>
      </c>
      <c r="G236" s="12">
        <v>0.6</v>
      </c>
      <c r="H236" s="12"/>
      <c r="I236" s="12">
        <f t="shared" si="34"/>
        <v>2.94</v>
      </c>
      <c r="J236" s="13"/>
      <c r="L236" s="8"/>
    </row>
    <row r="237" spans="1:12" ht="21" customHeight="1" x14ac:dyDescent="0.3">
      <c r="A237" s="9"/>
      <c r="B237" s="14" t="s">
        <v>237</v>
      </c>
      <c r="C237" s="11">
        <v>1</v>
      </c>
      <c r="D237" s="11" t="s">
        <v>16</v>
      </c>
      <c r="E237" s="11">
        <v>2</v>
      </c>
      <c r="F237" s="12">
        <v>1.2</v>
      </c>
      <c r="G237" s="12">
        <v>1.2</v>
      </c>
      <c r="H237" s="12"/>
      <c r="I237" s="12">
        <f t="shared" si="34"/>
        <v>2.88</v>
      </c>
      <c r="J237" s="13"/>
      <c r="L237" s="8"/>
    </row>
    <row r="238" spans="1:12" ht="21" customHeight="1" x14ac:dyDescent="0.3">
      <c r="A238" s="9"/>
      <c r="B238" s="14" t="s">
        <v>240</v>
      </c>
      <c r="C238" s="11">
        <v>1</v>
      </c>
      <c r="D238" s="11" t="s">
        <v>16</v>
      </c>
      <c r="E238" s="11">
        <v>1</v>
      </c>
      <c r="F238" s="12">
        <v>1.08</v>
      </c>
      <c r="G238" s="12">
        <v>2.5150000000000001</v>
      </c>
      <c r="H238" s="12"/>
      <c r="I238" s="12">
        <f t="shared" si="34"/>
        <v>2.7162000000000002</v>
      </c>
      <c r="J238" s="13"/>
      <c r="L238" s="8"/>
    </row>
    <row r="239" spans="1:12" ht="21" customHeight="1" x14ac:dyDescent="0.3">
      <c r="A239" s="9"/>
      <c r="B239" s="14" t="s">
        <v>241</v>
      </c>
      <c r="C239" s="11">
        <v>1</v>
      </c>
      <c r="D239" s="11" t="s">
        <v>16</v>
      </c>
      <c r="E239" s="11">
        <v>1</v>
      </c>
      <c r="F239" s="12">
        <v>5</v>
      </c>
      <c r="G239" s="12">
        <v>3.4</v>
      </c>
      <c r="H239" s="12"/>
      <c r="I239" s="12">
        <f t="shared" si="34"/>
        <v>17</v>
      </c>
      <c r="J239" s="13"/>
      <c r="L239" s="8"/>
    </row>
    <row r="240" spans="1:12" ht="21" customHeight="1" x14ac:dyDescent="0.3">
      <c r="A240" s="9"/>
      <c r="B240" s="14" t="s">
        <v>242</v>
      </c>
      <c r="C240" s="11">
        <v>1</v>
      </c>
      <c r="D240" s="11" t="s">
        <v>16</v>
      </c>
      <c r="E240" s="11">
        <v>1</v>
      </c>
      <c r="F240" s="12">
        <v>5.68</v>
      </c>
      <c r="G240" s="12">
        <v>3</v>
      </c>
      <c r="H240" s="12"/>
      <c r="I240" s="12">
        <f t="shared" si="34"/>
        <v>17.04</v>
      </c>
      <c r="J240" s="13"/>
      <c r="L240" s="8"/>
    </row>
    <row r="241" spans="1:12" ht="21" customHeight="1" x14ac:dyDescent="0.3">
      <c r="A241" s="9"/>
      <c r="B241" s="14" t="s">
        <v>219</v>
      </c>
      <c r="C241" s="11">
        <v>1</v>
      </c>
      <c r="D241" s="11" t="s">
        <v>16</v>
      </c>
      <c r="E241" s="11">
        <v>1</v>
      </c>
      <c r="F241" s="12">
        <v>5</v>
      </c>
      <c r="G241" s="12">
        <v>3.4</v>
      </c>
      <c r="H241" s="12"/>
      <c r="I241" s="12">
        <f t="shared" si="34"/>
        <v>17</v>
      </c>
      <c r="J241" s="13"/>
      <c r="L241" s="8"/>
    </row>
    <row r="242" spans="1:12" ht="21" customHeight="1" x14ac:dyDescent="0.3">
      <c r="A242" s="9"/>
      <c r="B242" s="14" t="s">
        <v>69</v>
      </c>
      <c r="C242" s="11">
        <v>1</v>
      </c>
      <c r="D242" s="11" t="s">
        <v>16</v>
      </c>
      <c r="E242" s="11">
        <v>1</v>
      </c>
      <c r="F242" s="12">
        <v>6</v>
      </c>
      <c r="G242" s="12">
        <v>7</v>
      </c>
      <c r="H242" s="12"/>
      <c r="I242" s="12">
        <f t="shared" si="34"/>
        <v>42</v>
      </c>
      <c r="J242" s="13"/>
      <c r="L242" s="8"/>
    </row>
    <row r="243" spans="1:12" ht="21" customHeight="1" x14ac:dyDescent="0.3">
      <c r="A243" s="9"/>
      <c r="B243" s="14" t="s">
        <v>243</v>
      </c>
      <c r="C243" s="11">
        <v>1</v>
      </c>
      <c r="D243" s="11" t="s">
        <v>16</v>
      </c>
      <c r="E243" s="11">
        <v>1</v>
      </c>
      <c r="F243" s="12">
        <v>3.4</v>
      </c>
      <c r="G243" s="12">
        <v>3.4</v>
      </c>
      <c r="H243" s="12"/>
      <c r="I243" s="12">
        <f t="shared" si="34"/>
        <v>11.559999999999999</v>
      </c>
      <c r="J243" s="13"/>
      <c r="L243" s="8"/>
    </row>
    <row r="244" spans="1:12" ht="21" customHeight="1" x14ac:dyDescent="0.3">
      <c r="A244" s="9"/>
      <c r="B244" s="14" t="s">
        <v>245</v>
      </c>
      <c r="C244" s="11">
        <v>1</v>
      </c>
      <c r="D244" s="11" t="s">
        <v>205</v>
      </c>
      <c r="E244" s="11">
        <v>1</v>
      </c>
      <c r="F244" s="12">
        <v>3.4</v>
      </c>
      <c r="G244" s="12">
        <v>0.6</v>
      </c>
      <c r="H244" s="12"/>
      <c r="I244" s="12">
        <f t="shared" si="34"/>
        <v>2.04</v>
      </c>
      <c r="J244" s="13"/>
      <c r="L244" s="8"/>
    </row>
    <row r="245" spans="1:12" ht="21" customHeight="1" x14ac:dyDescent="0.3">
      <c r="A245" s="9"/>
      <c r="B245" s="14" t="s">
        <v>244</v>
      </c>
      <c r="C245" s="11">
        <v>1</v>
      </c>
      <c r="D245" s="11" t="s">
        <v>16</v>
      </c>
      <c r="E245" s="11">
        <v>1</v>
      </c>
      <c r="F245" s="12">
        <v>2.85</v>
      </c>
      <c r="G245" s="12">
        <v>1.4</v>
      </c>
      <c r="H245" s="12"/>
      <c r="I245" s="12">
        <f t="shared" si="34"/>
        <v>3.9899999999999998</v>
      </c>
      <c r="J245" s="13"/>
    </row>
    <row r="246" spans="1:12" ht="21" customHeight="1" x14ac:dyDescent="0.3">
      <c r="A246" s="9"/>
      <c r="B246" s="14" t="s">
        <v>257</v>
      </c>
      <c r="C246" s="11"/>
      <c r="D246" s="11"/>
      <c r="E246" s="11"/>
      <c r="F246" s="12"/>
      <c r="G246" s="12"/>
      <c r="H246" s="12"/>
      <c r="I246" s="12">
        <f>-I224</f>
        <v>-9.5399999999999991</v>
      </c>
      <c r="J246" s="13"/>
    </row>
    <row r="247" spans="1:12" ht="21" customHeight="1" x14ac:dyDescent="0.3">
      <c r="A247" s="9"/>
      <c r="B247" s="14"/>
      <c r="C247" s="11"/>
      <c r="D247" s="11"/>
      <c r="E247" s="11"/>
      <c r="F247" s="17"/>
      <c r="G247" s="17"/>
      <c r="H247" s="15" t="s">
        <v>15</v>
      </c>
      <c r="I247" s="16">
        <f>ROUND(SUM(I226:I246),2)</f>
        <v>210.34</v>
      </c>
      <c r="J247" s="13" t="s">
        <v>20</v>
      </c>
    </row>
    <row r="248" spans="1:12" ht="21" customHeight="1" x14ac:dyDescent="0.3">
      <c r="A248" s="9"/>
      <c r="B248" s="14"/>
      <c r="C248" s="11"/>
      <c r="D248" s="11"/>
      <c r="E248" s="11"/>
      <c r="F248" s="17"/>
      <c r="G248" s="17"/>
      <c r="H248" s="15"/>
      <c r="I248" s="16"/>
      <c r="J248" s="13"/>
    </row>
    <row r="249" spans="1:12" ht="79.95" customHeight="1" x14ac:dyDescent="0.3">
      <c r="A249" s="9">
        <v>31</v>
      </c>
      <c r="B249" s="92" t="s">
        <v>294</v>
      </c>
      <c r="C249" s="92"/>
      <c r="D249" s="92"/>
      <c r="E249" s="92"/>
      <c r="F249" s="92"/>
      <c r="G249" s="92"/>
      <c r="H249" s="92"/>
      <c r="I249" s="92"/>
      <c r="J249" s="13"/>
    </row>
    <row r="250" spans="1:12" ht="21" customHeight="1" x14ac:dyDescent="0.3">
      <c r="A250" s="9"/>
      <c r="B250" s="14" t="s">
        <v>212</v>
      </c>
      <c r="C250" s="11">
        <v>1</v>
      </c>
      <c r="D250" s="11" t="s">
        <v>16</v>
      </c>
      <c r="E250" s="11">
        <v>2</v>
      </c>
      <c r="F250" s="12">
        <v>0.6</v>
      </c>
      <c r="G250" s="12"/>
      <c r="H250" s="12">
        <v>0.6</v>
      </c>
      <c r="I250" s="12">
        <f>PRODUCT(C250:H250)</f>
        <v>0.72</v>
      </c>
      <c r="J250" s="13"/>
    </row>
    <row r="251" spans="1:12" ht="21" customHeight="1" x14ac:dyDescent="0.3">
      <c r="A251" s="9"/>
      <c r="B251" s="14" t="s">
        <v>214</v>
      </c>
      <c r="C251" s="11">
        <v>1</v>
      </c>
      <c r="D251" s="11" t="s">
        <v>205</v>
      </c>
      <c r="E251" s="11">
        <v>1</v>
      </c>
      <c r="F251" s="12">
        <v>1.5</v>
      </c>
      <c r="G251" s="12"/>
      <c r="H251" s="12">
        <v>1.35</v>
      </c>
      <c r="I251" s="12">
        <f t="shared" ref="I251:I252" si="35">PRODUCT(C251:H251)</f>
        <v>2.0250000000000004</v>
      </c>
      <c r="J251" s="13"/>
    </row>
    <row r="252" spans="1:12" ht="21" customHeight="1" x14ac:dyDescent="0.3">
      <c r="A252" s="9"/>
      <c r="B252" s="14" t="s">
        <v>215</v>
      </c>
      <c r="C252" s="11">
        <v>1</v>
      </c>
      <c r="D252" s="11" t="s">
        <v>16</v>
      </c>
      <c r="E252" s="11">
        <v>1</v>
      </c>
      <c r="F252" s="12">
        <v>1.5</v>
      </c>
      <c r="G252" s="12"/>
      <c r="H252" s="12">
        <v>1.35</v>
      </c>
      <c r="I252" s="12">
        <f t="shared" si="35"/>
        <v>2.0250000000000004</v>
      </c>
      <c r="J252" s="13"/>
    </row>
    <row r="253" spans="1:12" ht="21" customHeight="1" x14ac:dyDescent="0.3">
      <c r="A253" s="9"/>
      <c r="B253" s="14"/>
      <c r="C253" s="11"/>
      <c r="D253" s="11"/>
      <c r="E253" s="11"/>
      <c r="F253" s="17"/>
      <c r="G253" s="17"/>
      <c r="H253" s="15" t="s">
        <v>15</v>
      </c>
      <c r="I253" s="16">
        <f>ROUND(SUM(I250:I252),2)</f>
        <v>4.7699999999999996</v>
      </c>
      <c r="J253" s="13" t="s">
        <v>20</v>
      </c>
    </row>
    <row r="254" spans="1:12" ht="25.05" customHeight="1" x14ac:dyDescent="0.3">
      <c r="A254" s="9">
        <v>32</v>
      </c>
      <c r="B254" s="93" t="s">
        <v>234</v>
      </c>
      <c r="C254" s="93"/>
      <c r="D254" s="93"/>
      <c r="E254" s="93"/>
      <c r="F254" s="93"/>
      <c r="G254" s="93"/>
      <c r="H254" s="93"/>
      <c r="I254" s="93"/>
      <c r="J254" s="13"/>
    </row>
    <row r="255" spans="1:12" ht="21" customHeight="1" x14ac:dyDescent="0.3">
      <c r="A255" s="9"/>
      <c r="B255" s="14" t="s">
        <v>213</v>
      </c>
      <c r="C255" s="11">
        <v>1</v>
      </c>
      <c r="D255" s="11" t="s">
        <v>16</v>
      </c>
      <c r="E255" s="11">
        <v>7</v>
      </c>
      <c r="F255" s="12">
        <v>1.5</v>
      </c>
      <c r="G255" s="12">
        <v>1</v>
      </c>
      <c r="H255" s="12">
        <v>1.35</v>
      </c>
      <c r="I255" s="12">
        <f>PRODUCT(C255:H255)</f>
        <v>14.175000000000001</v>
      </c>
      <c r="J255" s="13"/>
    </row>
    <row r="256" spans="1:12" ht="21" customHeight="1" x14ac:dyDescent="0.3">
      <c r="A256" s="9"/>
      <c r="B256" s="14" t="s">
        <v>225</v>
      </c>
      <c r="C256" s="11">
        <v>1</v>
      </c>
      <c r="D256" s="11" t="s">
        <v>205</v>
      </c>
      <c r="E256" s="11">
        <v>16</v>
      </c>
      <c r="F256" s="12">
        <v>1</v>
      </c>
      <c r="G256" s="12">
        <v>1</v>
      </c>
      <c r="H256" s="12">
        <v>0.6</v>
      </c>
      <c r="I256" s="12">
        <f t="shared" ref="I256:I261" si="36">PRODUCT(C256:H256)</f>
        <v>9.6</v>
      </c>
      <c r="J256" s="13"/>
    </row>
    <row r="257" spans="1:10" ht="21" customHeight="1" x14ac:dyDescent="0.3">
      <c r="A257" s="9"/>
      <c r="B257" s="14" t="s">
        <v>246</v>
      </c>
      <c r="C257" s="11">
        <v>1</v>
      </c>
      <c r="D257" s="11" t="s">
        <v>205</v>
      </c>
      <c r="E257" s="11">
        <v>1</v>
      </c>
      <c r="F257" s="12">
        <v>0.75</v>
      </c>
      <c r="G257" s="12">
        <v>1</v>
      </c>
      <c r="H257" s="12">
        <v>1.35</v>
      </c>
      <c r="I257" s="12">
        <f t="shared" si="36"/>
        <v>1.0125000000000002</v>
      </c>
      <c r="J257" s="13"/>
    </row>
    <row r="258" spans="1:10" ht="21" customHeight="1" x14ac:dyDescent="0.3">
      <c r="A258" s="9"/>
      <c r="B258" s="14" t="s">
        <v>247</v>
      </c>
      <c r="C258" s="11">
        <v>1</v>
      </c>
      <c r="D258" s="11" t="s">
        <v>205</v>
      </c>
      <c r="E258" s="11">
        <v>1</v>
      </c>
      <c r="F258" s="12">
        <v>1.5</v>
      </c>
      <c r="G258" s="12">
        <v>1</v>
      </c>
      <c r="H258" s="12">
        <v>2.1</v>
      </c>
      <c r="I258" s="12">
        <f t="shared" si="36"/>
        <v>3.1500000000000004</v>
      </c>
      <c r="J258" s="13"/>
    </row>
    <row r="259" spans="1:10" ht="21" customHeight="1" x14ac:dyDescent="0.3">
      <c r="A259" s="9"/>
      <c r="B259" s="14" t="s">
        <v>248</v>
      </c>
      <c r="C259" s="11">
        <v>2</v>
      </c>
      <c r="D259" s="11" t="s">
        <v>205</v>
      </c>
      <c r="E259" s="11">
        <v>2</v>
      </c>
      <c r="F259" s="12">
        <v>1</v>
      </c>
      <c r="G259" s="12">
        <v>1</v>
      </c>
      <c r="H259" s="12">
        <v>2.1</v>
      </c>
      <c r="I259" s="12">
        <f t="shared" si="36"/>
        <v>8.4</v>
      </c>
      <c r="J259" s="13"/>
    </row>
    <row r="260" spans="1:10" ht="21" customHeight="1" x14ac:dyDescent="0.3">
      <c r="A260" s="9"/>
      <c r="B260" s="14" t="s">
        <v>249</v>
      </c>
      <c r="C260" s="11">
        <v>1</v>
      </c>
      <c r="D260" s="11" t="s">
        <v>205</v>
      </c>
      <c r="E260" s="11">
        <v>2</v>
      </c>
      <c r="F260" s="12">
        <v>1</v>
      </c>
      <c r="G260" s="12">
        <v>1</v>
      </c>
      <c r="H260" s="12">
        <v>0.6</v>
      </c>
      <c r="I260" s="12">
        <f t="shared" si="36"/>
        <v>1.2</v>
      </c>
      <c r="J260" s="13"/>
    </row>
    <row r="261" spans="1:10" ht="21" customHeight="1" x14ac:dyDescent="0.3">
      <c r="A261" s="9"/>
      <c r="B261" s="14" t="s">
        <v>215</v>
      </c>
      <c r="C261" s="11">
        <v>1</v>
      </c>
      <c r="D261" s="11" t="s">
        <v>16</v>
      </c>
      <c r="E261" s="11">
        <v>1</v>
      </c>
      <c r="F261" s="12">
        <v>1.5</v>
      </c>
      <c r="G261" s="12">
        <v>1</v>
      </c>
      <c r="H261" s="12">
        <v>1.2</v>
      </c>
      <c r="I261" s="12">
        <f t="shared" si="36"/>
        <v>1.7999999999999998</v>
      </c>
      <c r="J261" s="13"/>
    </row>
    <row r="262" spans="1:10" ht="21" customHeight="1" x14ac:dyDescent="0.3">
      <c r="A262" s="9"/>
      <c r="B262" s="14" t="s">
        <v>304</v>
      </c>
      <c r="C262" s="11"/>
      <c r="D262" s="11"/>
      <c r="E262" s="11"/>
      <c r="F262" s="12"/>
      <c r="G262" s="12"/>
      <c r="H262" s="12"/>
      <c r="I262" s="12">
        <f>-I253</f>
        <v>-4.7699999999999996</v>
      </c>
      <c r="J262" s="13"/>
    </row>
    <row r="263" spans="1:10" ht="21" customHeight="1" x14ac:dyDescent="0.3">
      <c r="A263" s="9"/>
      <c r="B263" s="14"/>
      <c r="C263" s="11"/>
      <c r="D263" s="11"/>
      <c r="E263" s="11"/>
      <c r="F263" s="17"/>
      <c r="G263" s="17"/>
      <c r="H263" s="15" t="s">
        <v>15</v>
      </c>
      <c r="I263" s="16">
        <f>ROUND(SUM(I255:I262),2)</f>
        <v>34.57</v>
      </c>
      <c r="J263" s="13" t="s">
        <v>20</v>
      </c>
    </row>
    <row r="264" spans="1:10" ht="25.05" customHeight="1" x14ac:dyDescent="0.3">
      <c r="A264" s="9">
        <v>33</v>
      </c>
      <c r="B264" s="92" t="s">
        <v>250</v>
      </c>
      <c r="C264" s="92"/>
      <c r="D264" s="92"/>
      <c r="E264" s="92"/>
      <c r="F264" s="92"/>
      <c r="G264" s="92"/>
      <c r="H264" s="92"/>
      <c r="I264" s="92"/>
      <c r="J264" s="13"/>
    </row>
    <row r="265" spans="1:10" ht="21" customHeight="1" x14ac:dyDescent="0.3">
      <c r="A265" s="9"/>
      <c r="B265" s="14" t="s">
        <v>251</v>
      </c>
      <c r="C265" s="11">
        <v>1</v>
      </c>
      <c r="D265" s="11" t="s">
        <v>16</v>
      </c>
      <c r="E265" s="11">
        <v>7</v>
      </c>
      <c r="F265" s="12">
        <v>1.5</v>
      </c>
      <c r="G265" s="12">
        <v>2.25</v>
      </c>
      <c r="H265" s="12">
        <v>2.1</v>
      </c>
      <c r="I265" s="12">
        <f>PRODUCT(C265:H265)</f>
        <v>49.612500000000004</v>
      </c>
      <c r="J265" s="13"/>
    </row>
    <row r="266" spans="1:10" ht="21" customHeight="1" x14ac:dyDescent="0.3">
      <c r="A266" s="9"/>
      <c r="B266" s="14"/>
      <c r="C266" s="11"/>
      <c r="D266" s="11"/>
      <c r="E266" s="11"/>
      <c r="F266" s="17"/>
      <c r="G266" s="17"/>
      <c r="H266" s="15" t="s">
        <v>15</v>
      </c>
      <c r="I266" s="16">
        <f>ROUND(SUM(I265:I265),2)</f>
        <v>49.61</v>
      </c>
      <c r="J266" s="13" t="s">
        <v>20</v>
      </c>
    </row>
    <row r="267" spans="1:10" ht="49.95" customHeight="1" x14ac:dyDescent="0.3">
      <c r="A267" s="9">
        <v>34</v>
      </c>
      <c r="B267" s="92" t="s">
        <v>295</v>
      </c>
      <c r="C267" s="92"/>
      <c r="D267" s="92"/>
      <c r="E267" s="92"/>
      <c r="F267" s="92"/>
      <c r="G267" s="92"/>
      <c r="H267" s="92"/>
      <c r="I267" s="92"/>
      <c r="J267" s="13"/>
    </row>
    <row r="268" spans="1:10" ht="21" customHeight="1" x14ac:dyDescent="0.3">
      <c r="A268" s="9"/>
      <c r="B268" s="14" t="s">
        <v>208</v>
      </c>
      <c r="C268" s="11">
        <v>1</v>
      </c>
      <c r="D268" s="11" t="s">
        <v>16</v>
      </c>
      <c r="E268" s="11">
        <v>1</v>
      </c>
      <c r="F268" s="12">
        <v>3</v>
      </c>
      <c r="G268" s="12"/>
      <c r="H268" s="12">
        <v>0.75</v>
      </c>
      <c r="I268" s="12">
        <f>PRODUCT(C268:H268)</f>
        <v>2.25</v>
      </c>
      <c r="J268" s="13"/>
    </row>
    <row r="269" spans="1:10" ht="21" customHeight="1" x14ac:dyDescent="0.3">
      <c r="A269" s="9"/>
      <c r="B269" s="14" t="s">
        <v>209</v>
      </c>
      <c r="C269" s="11">
        <v>1</v>
      </c>
      <c r="D269" s="11" t="s">
        <v>205</v>
      </c>
      <c r="E269" s="11">
        <v>2</v>
      </c>
      <c r="F269" s="12">
        <v>4.8</v>
      </c>
      <c r="G269" s="12"/>
      <c r="H269" s="12">
        <v>1.2</v>
      </c>
      <c r="I269" s="12">
        <f t="shared" ref="I269:I270" si="37">PRODUCT(C269:H269)</f>
        <v>11.52</v>
      </c>
      <c r="J269" s="13"/>
    </row>
    <row r="270" spans="1:10" ht="21" customHeight="1" x14ac:dyDescent="0.3">
      <c r="A270" s="9"/>
      <c r="B270" s="14" t="s">
        <v>252</v>
      </c>
      <c r="C270" s="11">
        <v>1</v>
      </c>
      <c r="D270" s="11" t="s">
        <v>205</v>
      </c>
      <c r="E270" s="11">
        <v>1</v>
      </c>
      <c r="F270" s="12">
        <v>3</v>
      </c>
      <c r="G270" s="12"/>
      <c r="H270" s="12">
        <v>0.75</v>
      </c>
      <c r="I270" s="12">
        <f t="shared" si="37"/>
        <v>2.25</v>
      </c>
      <c r="J270" s="13"/>
    </row>
    <row r="271" spans="1:10" ht="21" customHeight="1" x14ac:dyDescent="0.3">
      <c r="A271" s="9"/>
      <c r="B271" s="14"/>
      <c r="C271" s="11"/>
      <c r="D271" s="11"/>
      <c r="E271" s="11"/>
      <c r="F271" s="17"/>
      <c r="G271" s="17"/>
      <c r="H271" s="15" t="s">
        <v>15</v>
      </c>
      <c r="I271" s="16">
        <f>ROUND(SUM(I268:I270),2)</f>
        <v>16.02</v>
      </c>
      <c r="J271" s="13" t="s">
        <v>20</v>
      </c>
    </row>
    <row r="272" spans="1:10" ht="64.95" customHeight="1" x14ac:dyDescent="0.3">
      <c r="A272" s="9">
        <v>35</v>
      </c>
      <c r="B272" s="92" t="s">
        <v>279</v>
      </c>
      <c r="C272" s="92"/>
      <c r="D272" s="92"/>
      <c r="E272" s="92"/>
      <c r="F272" s="92"/>
      <c r="G272" s="92"/>
      <c r="H272" s="92"/>
      <c r="I272" s="92"/>
      <c r="J272" s="13"/>
    </row>
    <row r="273" spans="1:12" ht="21" customHeight="1" x14ac:dyDescent="0.3">
      <c r="A273" s="9"/>
      <c r="B273" s="14" t="s">
        <v>208</v>
      </c>
      <c r="C273" s="11">
        <v>1</v>
      </c>
      <c r="D273" s="11" t="s">
        <v>16</v>
      </c>
      <c r="E273" s="11">
        <v>1</v>
      </c>
      <c r="F273" s="12">
        <v>3</v>
      </c>
      <c r="G273" s="12"/>
      <c r="H273" s="12">
        <v>0.75</v>
      </c>
      <c r="I273" s="12">
        <f>PRODUCT(C273:H273)</f>
        <v>2.25</v>
      </c>
      <c r="J273" s="13"/>
    </row>
    <row r="274" spans="1:12" ht="21" customHeight="1" x14ac:dyDescent="0.3">
      <c r="A274" s="9"/>
      <c r="B274" s="14" t="s">
        <v>209</v>
      </c>
      <c r="C274" s="11">
        <v>1</v>
      </c>
      <c r="D274" s="11" t="s">
        <v>205</v>
      </c>
      <c r="E274" s="11">
        <v>2</v>
      </c>
      <c r="F274" s="12">
        <v>4.8</v>
      </c>
      <c r="G274" s="12"/>
      <c r="H274" s="12">
        <v>1.2</v>
      </c>
      <c r="I274" s="12">
        <f t="shared" ref="I274:I275" si="38">PRODUCT(C274:H274)</f>
        <v>11.52</v>
      </c>
      <c r="J274" s="13"/>
    </row>
    <row r="275" spans="1:12" ht="21" customHeight="1" x14ac:dyDescent="0.3">
      <c r="A275" s="9"/>
      <c r="B275" s="14" t="s">
        <v>252</v>
      </c>
      <c r="C275" s="11">
        <v>1</v>
      </c>
      <c r="D275" s="11" t="s">
        <v>205</v>
      </c>
      <c r="E275" s="11">
        <v>1</v>
      </c>
      <c r="F275" s="12">
        <v>3</v>
      </c>
      <c r="G275" s="12"/>
      <c r="H275" s="12">
        <v>0.75</v>
      </c>
      <c r="I275" s="12">
        <f t="shared" si="38"/>
        <v>2.25</v>
      </c>
      <c r="J275" s="13"/>
    </row>
    <row r="276" spans="1:12" ht="21" customHeight="1" x14ac:dyDescent="0.3">
      <c r="A276" s="9"/>
      <c r="B276" s="14"/>
      <c r="C276" s="11"/>
      <c r="D276" s="11"/>
      <c r="E276" s="11"/>
      <c r="F276" s="17"/>
      <c r="G276" s="17"/>
      <c r="H276" s="15" t="s">
        <v>15</v>
      </c>
      <c r="I276" s="16">
        <f>ROUND(SUM(I273:I275),2)</f>
        <v>16.02</v>
      </c>
      <c r="J276" s="13" t="s">
        <v>20</v>
      </c>
    </row>
    <row r="277" spans="1:12" ht="79.95" customHeight="1" x14ac:dyDescent="0.3">
      <c r="A277" s="9">
        <v>36</v>
      </c>
      <c r="B277" s="92" t="s">
        <v>297</v>
      </c>
      <c r="C277" s="92"/>
      <c r="D277" s="92"/>
      <c r="E277" s="92"/>
      <c r="F277" s="92"/>
      <c r="G277" s="92"/>
      <c r="H277" s="92"/>
      <c r="I277" s="92"/>
      <c r="J277" s="13"/>
    </row>
    <row r="278" spans="1:12" ht="21" customHeight="1" x14ac:dyDescent="0.3">
      <c r="A278" s="9"/>
      <c r="B278" s="14" t="s">
        <v>211</v>
      </c>
      <c r="C278" s="11">
        <v>1</v>
      </c>
      <c r="D278" s="11" t="s">
        <v>205</v>
      </c>
      <c r="E278" s="11">
        <v>2</v>
      </c>
      <c r="F278" s="12">
        <v>8</v>
      </c>
      <c r="G278" s="12"/>
      <c r="H278" s="12">
        <v>0.69</v>
      </c>
      <c r="I278" s="12">
        <f t="shared" ref="I278:I279" si="39">PRODUCT(C278:H278)</f>
        <v>11.04</v>
      </c>
      <c r="J278" s="13"/>
    </row>
    <row r="279" spans="1:12" ht="21" customHeight="1" x14ac:dyDescent="0.3">
      <c r="A279" s="9"/>
      <c r="B279" s="14" t="s">
        <v>76</v>
      </c>
      <c r="C279" s="11">
        <v>1</v>
      </c>
      <c r="D279" s="11" t="s">
        <v>16</v>
      </c>
      <c r="E279" s="11">
        <v>1</v>
      </c>
      <c r="F279" s="12">
        <v>3.5</v>
      </c>
      <c r="G279" s="12"/>
      <c r="H279" s="12">
        <v>0.6</v>
      </c>
      <c r="I279" s="12">
        <f t="shared" si="39"/>
        <v>2.1</v>
      </c>
      <c r="J279" s="13"/>
      <c r="L279" s="8"/>
    </row>
    <row r="280" spans="1:12" ht="21" customHeight="1" x14ac:dyDescent="0.3">
      <c r="A280" s="9"/>
      <c r="B280" s="14"/>
      <c r="C280" s="11"/>
      <c r="D280" s="11"/>
      <c r="E280" s="11"/>
      <c r="F280" s="17"/>
      <c r="G280" s="17"/>
      <c r="H280" s="15" t="s">
        <v>15</v>
      </c>
      <c r="I280" s="16">
        <f>ROUND(SUM(I278:I279),2)</f>
        <v>13.14</v>
      </c>
      <c r="J280" s="13" t="s">
        <v>20</v>
      </c>
    </row>
    <row r="281" spans="1:12" ht="21" customHeight="1" x14ac:dyDescent="0.3">
      <c r="A281" s="9"/>
      <c r="B281" s="14"/>
      <c r="C281" s="11"/>
      <c r="D281" s="11"/>
      <c r="E281" s="11"/>
      <c r="F281" s="12"/>
      <c r="G281" s="12"/>
      <c r="H281" s="16"/>
      <c r="I281" s="16"/>
      <c r="J281" s="13"/>
    </row>
    <row r="282" spans="1:12" ht="25.05" customHeight="1" x14ac:dyDescent="0.3">
      <c r="A282" s="9">
        <v>37</v>
      </c>
      <c r="B282" s="92" t="s">
        <v>191</v>
      </c>
      <c r="C282" s="92"/>
      <c r="D282" s="92"/>
      <c r="E282" s="92"/>
      <c r="F282" s="92"/>
      <c r="G282" s="92"/>
      <c r="H282" s="92"/>
      <c r="I282" s="92"/>
      <c r="J282" s="13"/>
    </row>
    <row r="283" spans="1:12" ht="21" customHeight="1" x14ac:dyDescent="0.3">
      <c r="A283" s="9"/>
      <c r="B283" s="14" t="s">
        <v>298</v>
      </c>
      <c r="C283" s="11"/>
      <c r="D283" s="11"/>
      <c r="E283" s="11"/>
      <c r="F283" s="12"/>
      <c r="G283" s="12"/>
      <c r="H283" s="12"/>
      <c r="I283" s="22">
        <f>I111</f>
        <v>482.25</v>
      </c>
      <c r="J283" s="13"/>
    </row>
    <row r="284" spans="1:12" ht="33" customHeight="1" x14ac:dyDescent="0.3">
      <c r="A284" s="9"/>
      <c r="B284" s="14" t="s">
        <v>299</v>
      </c>
      <c r="C284" s="11"/>
      <c r="D284" s="11"/>
      <c r="E284" s="11"/>
      <c r="F284" s="12"/>
      <c r="G284" s="12"/>
      <c r="H284" s="12"/>
      <c r="I284" s="22">
        <f>I302</f>
        <v>317.66000000000003</v>
      </c>
      <c r="J284" s="13"/>
    </row>
    <row r="285" spans="1:12" ht="21" customHeight="1" x14ac:dyDescent="0.3">
      <c r="A285" s="9"/>
      <c r="B285" s="14"/>
      <c r="C285" s="11"/>
      <c r="D285" s="11"/>
      <c r="E285" s="11"/>
      <c r="F285" s="12"/>
      <c r="G285" s="12"/>
      <c r="H285" s="16" t="s">
        <v>15</v>
      </c>
      <c r="I285" s="21">
        <f>ROUND(SUM(I283:I284),2)</f>
        <v>799.91</v>
      </c>
      <c r="J285" s="13" t="s">
        <v>20</v>
      </c>
    </row>
    <row r="286" spans="1:12" ht="21" customHeight="1" x14ac:dyDescent="0.3">
      <c r="A286" s="9"/>
      <c r="B286" s="14"/>
      <c r="C286" s="11"/>
      <c r="D286" s="11"/>
      <c r="E286" s="11"/>
      <c r="F286" s="12"/>
      <c r="G286" s="12"/>
      <c r="H286" s="12"/>
      <c r="I286" s="12"/>
      <c r="J286" s="13"/>
    </row>
    <row r="287" spans="1:12" ht="64.95" customHeight="1" x14ac:dyDescent="0.3">
      <c r="A287" s="9">
        <v>38</v>
      </c>
      <c r="B287" s="92" t="s">
        <v>296</v>
      </c>
      <c r="C287" s="92"/>
      <c r="D287" s="92"/>
      <c r="E287" s="92"/>
      <c r="F287" s="92"/>
      <c r="G287" s="92"/>
      <c r="H287" s="92"/>
      <c r="I287" s="92"/>
      <c r="J287" s="13"/>
      <c r="L287" s="8"/>
    </row>
    <row r="288" spans="1:12" ht="21" customHeight="1" x14ac:dyDescent="0.3">
      <c r="A288" s="9"/>
      <c r="B288" s="14" t="s">
        <v>192</v>
      </c>
      <c r="C288" s="11">
        <v>1</v>
      </c>
      <c r="D288" s="11" t="s">
        <v>16</v>
      </c>
      <c r="E288" s="11">
        <v>1</v>
      </c>
      <c r="F288" s="12">
        <v>63.37</v>
      </c>
      <c r="G288" s="12">
        <v>4</v>
      </c>
      <c r="H288" s="12"/>
      <c r="I288" s="22">
        <f>PRODUCT(C288:H288)</f>
        <v>253.48</v>
      </c>
      <c r="J288" s="13"/>
      <c r="L288" s="8"/>
    </row>
    <row r="289" spans="1:12" ht="21" customHeight="1" x14ac:dyDescent="0.3">
      <c r="A289" s="9"/>
      <c r="B289" s="14" t="s">
        <v>262</v>
      </c>
      <c r="C289" s="11">
        <v>1</v>
      </c>
      <c r="D289" s="11" t="s">
        <v>205</v>
      </c>
      <c r="E289" s="11">
        <v>1</v>
      </c>
      <c r="F289" s="12">
        <v>63.37</v>
      </c>
      <c r="G289" s="12">
        <v>0.23</v>
      </c>
      <c r="H289" s="12"/>
      <c r="I289" s="22">
        <f t="shared" ref="I289:I300" si="40">PRODUCT(C289:H289)</f>
        <v>14.575100000000001</v>
      </c>
      <c r="J289" s="13"/>
      <c r="L289" s="8"/>
    </row>
    <row r="290" spans="1:12" ht="21" customHeight="1" x14ac:dyDescent="0.3">
      <c r="A290" s="9"/>
      <c r="B290" s="14" t="s">
        <v>258</v>
      </c>
      <c r="C290" s="11">
        <v>-1</v>
      </c>
      <c r="D290" s="11" t="s">
        <v>16</v>
      </c>
      <c r="E290" s="11">
        <v>7</v>
      </c>
      <c r="F290" s="12">
        <v>1.5</v>
      </c>
      <c r="G290" s="12"/>
      <c r="H290" s="12">
        <v>1.35</v>
      </c>
      <c r="I290" s="22">
        <f t="shared" si="40"/>
        <v>-14.175000000000001</v>
      </c>
      <c r="J290" s="13"/>
      <c r="L290" s="8"/>
    </row>
    <row r="291" spans="1:12" ht="21" customHeight="1" x14ac:dyDescent="0.3">
      <c r="A291" s="9"/>
      <c r="B291" s="14" t="s">
        <v>193</v>
      </c>
      <c r="C291" s="11">
        <v>-1</v>
      </c>
      <c r="D291" s="11" t="s">
        <v>16</v>
      </c>
      <c r="E291" s="11">
        <v>1</v>
      </c>
      <c r="F291" s="12">
        <v>0.75</v>
      </c>
      <c r="G291" s="12"/>
      <c r="H291" s="12">
        <v>1.35</v>
      </c>
      <c r="I291" s="22">
        <f t="shared" si="40"/>
        <v>-1.0125000000000002</v>
      </c>
      <c r="J291" s="13"/>
      <c r="L291" s="8"/>
    </row>
    <row r="292" spans="1:12" ht="21" customHeight="1" x14ac:dyDescent="0.3">
      <c r="A292" s="9"/>
      <c r="B292" s="14" t="s">
        <v>194</v>
      </c>
      <c r="C292" s="11">
        <v>-1</v>
      </c>
      <c r="D292" s="11" t="s">
        <v>16</v>
      </c>
      <c r="E292" s="11">
        <v>1</v>
      </c>
      <c r="F292" s="12">
        <v>1.5</v>
      </c>
      <c r="G292" s="12"/>
      <c r="H292" s="12">
        <v>2.1</v>
      </c>
      <c r="I292" s="22">
        <f t="shared" si="40"/>
        <v>-3.1500000000000004</v>
      </c>
      <c r="J292" s="13"/>
      <c r="L292" s="8"/>
    </row>
    <row r="293" spans="1:12" ht="21" customHeight="1" x14ac:dyDescent="0.3">
      <c r="A293" s="9"/>
      <c r="B293" s="14" t="s">
        <v>259</v>
      </c>
      <c r="C293" s="11">
        <v>2</v>
      </c>
      <c r="D293" s="11" t="s">
        <v>205</v>
      </c>
      <c r="E293" s="11">
        <v>7</v>
      </c>
      <c r="F293" s="12">
        <v>1.96</v>
      </c>
      <c r="G293" s="12">
        <v>0.6</v>
      </c>
      <c r="H293" s="12"/>
      <c r="I293" s="22">
        <f t="shared" si="40"/>
        <v>16.463999999999999</v>
      </c>
      <c r="J293" s="13"/>
      <c r="L293" s="8"/>
    </row>
    <row r="294" spans="1:12" ht="21" customHeight="1" x14ac:dyDescent="0.3">
      <c r="A294" s="9"/>
      <c r="B294" s="14" t="s">
        <v>260</v>
      </c>
      <c r="C294" s="11">
        <v>2</v>
      </c>
      <c r="D294" s="11" t="s">
        <v>205</v>
      </c>
      <c r="E294" s="11">
        <v>7</v>
      </c>
      <c r="F294" s="12">
        <v>0.6</v>
      </c>
      <c r="G294" s="12"/>
      <c r="H294" s="12">
        <v>6.225E-2</v>
      </c>
      <c r="I294" s="22">
        <f t="shared" si="40"/>
        <v>0.52290000000000003</v>
      </c>
      <c r="J294" s="13"/>
      <c r="L294" s="8"/>
    </row>
    <row r="295" spans="1:12" ht="21" customHeight="1" x14ac:dyDescent="0.3">
      <c r="A295" s="9"/>
      <c r="B295" s="14" t="s">
        <v>264</v>
      </c>
      <c r="C295" s="11">
        <v>1</v>
      </c>
      <c r="D295" s="11" t="s">
        <v>205</v>
      </c>
      <c r="E295" s="11">
        <v>1</v>
      </c>
      <c r="F295" s="12">
        <v>28.04</v>
      </c>
      <c r="G295" s="12"/>
      <c r="H295" s="12">
        <v>1.3</v>
      </c>
      <c r="I295" s="22">
        <f t="shared" si="40"/>
        <v>36.451999999999998</v>
      </c>
      <c r="J295" s="13"/>
      <c r="L295" s="8"/>
    </row>
    <row r="296" spans="1:12" ht="21" customHeight="1" x14ac:dyDescent="0.3">
      <c r="A296" s="9"/>
      <c r="B296" s="14" t="s">
        <v>262</v>
      </c>
      <c r="C296" s="11">
        <v>1</v>
      </c>
      <c r="D296" s="11" t="s">
        <v>205</v>
      </c>
      <c r="E296" s="11">
        <v>1</v>
      </c>
      <c r="F296" s="12">
        <v>28.04</v>
      </c>
      <c r="G296" s="12">
        <v>0.23</v>
      </c>
      <c r="H296" s="12"/>
      <c r="I296" s="22">
        <f t="shared" si="40"/>
        <v>6.4492000000000003</v>
      </c>
      <c r="J296" s="13"/>
      <c r="L296" s="8"/>
    </row>
    <row r="297" spans="1:12" ht="21" customHeight="1" x14ac:dyDescent="0.3">
      <c r="A297" s="9"/>
      <c r="B297" s="14" t="s">
        <v>265</v>
      </c>
      <c r="C297" s="11">
        <v>-1</v>
      </c>
      <c r="D297" s="11" t="s">
        <v>205</v>
      </c>
      <c r="E297" s="11">
        <v>16</v>
      </c>
      <c r="F297" s="12">
        <v>1</v>
      </c>
      <c r="G297" s="12"/>
      <c r="H297" s="12">
        <v>0.6</v>
      </c>
      <c r="I297" s="22">
        <f t="shared" si="40"/>
        <v>-9.6</v>
      </c>
      <c r="J297" s="13"/>
      <c r="L297" s="8"/>
    </row>
    <row r="298" spans="1:12" ht="21" customHeight="1" x14ac:dyDescent="0.3">
      <c r="A298" s="9"/>
      <c r="B298" s="14" t="s">
        <v>266</v>
      </c>
      <c r="C298" s="11">
        <v>1</v>
      </c>
      <c r="D298" s="11" t="s">
        <v>205</v>
      </c>
      <c r="E298" s="11">
        <v>2</v>
      </c>
      <c r="F298" s="12">
        <v>3.4</v>
      </c>
      <c r="G298" s="12"/>
      <c r="H298" s="12">
        <v>0.6</v>
      </c>
      <c r="I298" s="22">
        <f t="shared" si="40"/>
        <v>4.08</v>
      </c>
      <c r="J298" s="13"/>
      <c r="L298" s="8"/>
    </row>
    <row r="299" spans="1:12" ht="21" customHeight="1" x14ac:dyDescent="0.3">
      <c r="A299" s="9"/>
      <c r="B299" s="14" t="s">
        <v>263</v>
      </c>
      <c r="C299" s="11">
        <v>1</v>
      </c>
      <c r="D299" s="11" t="s">
        <v>205</v>
      </c>
      <c r="E299" s="11">
        <v>20</v>
      </c>
      <c r="F299" s="12">
        <v>1.06</v>
      </c>
      <c r="G299" s="12"/>
      <c r="H299" s="12">
        <v>1.2</v>
      </c>
      <c r="I299" s="22">
        <f t="shared" si="40"/>
        <v>25.44</v>
      </c>
      <c r="J299" s="13"/>
      <c r="L299" s="8"/>
    </row>
    <row r="300" spans="1:12" ht="21" customHeight="1" x14ac:dyDescent="0.3">
      <c r="A300" s="9"/>
      <c r="B300" s="14" t="s">
        <v>261</v>
      </c>
      <c r="C300" s="11">
        <v>1</v>
      </c>
      <c r="D300" s="11" t="s">
        <v>205</v>
      </c>
      <c r="E300" s="11">
        <v>1</v>
      </c>
      <c r="F300" s="12">
        <v>8.5</v>
      </c>
      <c r="G300" s="12">
        <v>0.15</v>
      </c>
      <c r="H300" s="12"/>
      <c r="I300" s="22">
        <f t="shared" si="40"/>
        <v>1.2749999999999999</v>
      </c>
      <c r="J300" s="13"/>
      <c r="L300" s="8"/>
    </row>
    <row r="301" spans="1:12" ht="21" customHeight="1" x14ac:dyDescent="0.3">
      <c r="A301" s="9"/>
      <c r="B301" s="14" t="s">
        <v>267</v>
      </c>
      <c r="C301" s="11"/>
      <c r="D301" s="11"/>
      <c r="E301" s="11"/>
      <c r="F301" s="12"/>
      <c r="G301" s="12"/>
      <c r="H301" s="12"/>
      <c r="I301" s="22">
        <f>-I280</f>
        <v>-13.14</v>
      </c>
      <c r="J301" s="13"/>
      <c r="L301" s="8"/>
    </row>
    <row r="302" spans="1:12" ht="21" customHeight="1" x14ac:dyDescent="0.3">
      <c r="A302" s="9"/>
      <c r="B302" s="14"/>
      <c r="C302" s="11"/>
      <c r="D302" s="11"/>
      <c r="E302" s="11"/>
      <c r="F302" s="12"/>
      <c r="G302" s="12"/>
      <c r="H302" s="16" t="s">
        <v>15</v>
      </c>
      <c r="I302" s="16">
        <f>ROUND(SUM(I288:I301),2)</f>
        <v>317.66000000000003</v>
      </c>
      <c r="J302" s="13" t="s">
        <v>20</v>
      </c>
      <c r="L302" s="8"/>
    </row>
    <row r="303" spans="1:12" ht="25.05" customHeight="1" x14ac:dyDescent="0.3">
      <c r="A303" s="9">
        <v>39</v>
      </c>
      <c r="B303" s="92" t="s">
        <v>305</v>
      </c>
      <c r="C303" s="92"/>
      <c r="D303" s="92"/>
      <c r="E303" s="92"/>
      <c r="F303" s="92"/>
      <c r="G303" s="92"/>
      <c r="H303" s="92"/>
      <c r="I303" s="92"/>
      <c r="J303" s="13"/>
      <c r="L303" s="8"/>
    </row>
    <row r="304" spans="1:12" ht="21" customHeight="1" x14ac:dyDescent="0.3">
      <c r="A304" s="9"/>
      <c r="B304" s="14" t="s">
        <v>306</v>
      </c>
      <c r="C304" s="11">
        <v>1</v>
      </c>
      <c r="D304" s="11" t="s">
        <v>16</v>
      </c>
      <c r="E304" s="11">
        <v>3</v>
      </c>
      <c r="F304" s="12">
        <v>4.5</v>
      </c>
      <c r="G304" s="12"/>
      <c r="H304" s="12"/>
      <c r="I304" s="22">
        <f>PRODUCT(C304:H304)</f>
        <v>13.5</v>
      </c>
      <c r="J304" s="13"/>
      <c r="L304" s="8"/>
    </row>
    <row r="305" spans="1:12" ht="21" customHeight="1" x14ac:dyDescent="0.3">
      <c r="A305" s="9"/>
      <c r="B305" s="14"/>
      <c r="C305" s="11"/>
      <c r="D305" s="11"/>
      <c r="E305" s="11"/>
      <c r="F305" s="12"/>
      <c r="G305" s="12"/>
      <c r="H305" s="16" t="s">
        <v>15</v>
      </c>
      <c r="I305" s="16">
        <f>ROUND(SUM(I304:I304),2)</f>
        <v>13.5</v>
      </c>
      <c r="J305" s="13" t="s">
        <v>229</v>
      </c>
      <c r="L305" s="8"/>
    </row>
    <row r="306" spans="1:12" ht="21" customHeight="1" x14ac:dyDescent="0.3">
      <c r="A306" s="9"/>
      <c r="B306" s="14"/>
      <c r="C306" s="11"/>
      <c r="D306" s="11"/>
      <c r="E306" s="11"/>
      <c r="F306" s="12"/>
      <c r="G306" s="12"/>
      <c r="H306" s="16"/>
      <c r="I306" s="16"/>
      <c r="J306" s="13"/>
    </row>
    <row r="307" spans="1:12" ht="33" customHeight="1" x14ac:dyDescent="0.3">
      <c r="A307" s="9">
        <v>40</v>
      </c>
      <c r="B307" s="19" t="s">
        <v>199</v>
      </c>
      <c r="C307" s="94" t="s">
        <v>22</v>
      </c>
      <c r="D307" s="94"/>
      <c r="E307" s="94"/>
      <c r="F307" s="94"/>
      <c r="G307" s="94"/>
      <c r="H307" s="94"/>
      <c r="I307" s="94"/>
      <c r="J307" s="94"/>
    </row>
    <row r="308" spans="1:12" ht="33" customHeight="1" x14ac:dyDescent="0.3">
      <c r="A308" s="9">
        <v>41</v>
      </c>
      <c r="B308" s="19" t="s">
        <v>444</v>
      </c>
      <c r="C308" s="94" t="s">
        <v>22</v>
      </c>
      <c r="D308" s="94"/>
      <c r="E308" s="94"/>
      <c r="F308" s="94"/>
      <c r="G308" s="94"/>
      <c r="H308" s="94"/>
      <c r="I308" s="94"/>
      <c r="J308" s="94"/>
    </row>
    <row r="309" spans="1:12" ht="33" customHeight="1" x14ac:dyDescent="0.3">
      <c r="A309" s="9">
        <v>42</v>
      </c>
      <c r="B309" s="19" t="s">
        <v>443</v>
      </c>
      <c r="C309" s="94" t="s">
        <v>22</v>
      </c>
      <c r="D309" s="94"/>
      <c r="E309" s="94"/>
      <c r="F309" s="94"/>
      <c r="G309" s="94"/>
      <c r="H309" s="94"/>
      <c r="I309" s="94"/>
      <c r="J309" s="94"/>
    </row>
    <row r="310" spans="1:12" ht="33" customHeight="1" x14ac:dyDescent="0.3">
      <c r="A310" s="9">
        <v>43</v>
      </c>
      <c r="B310" s="19" t="s">
        <v>27</v>
      </c>
      <c r="C310" s="94" t="s">
        <v>22</v>
      </c>
      <c r="D310" s="94"/>
      <c r="E310" s="94"/>
      <c r="F310" s="94"/>
      <c r="G310" s="94"/>
      <c r="H310" s="94"/>
      <c r="I310" s="94"/>
      <c r="J310" s="94"/>
    </row>
    <row r="311" spans="1:12" ht="33" customHeight="1" x14ac:dyDescent="0.3">
      <c r="A311" s="9">
        <v>44</v>
      </c>
      <c r="B311" s="20" t="s">
        <v>427</v>
      </c>
      <c r="C311" s="94" t="s">
        <v>22</v>
      </c>
      <c r="D311" s="94"/>
      <c r="E311" s="94"/>
      <c r="F311" s="94"/>
      <c r="G311" s="94"/>
      <c r="H311" s="94"/>
      <c r="I311" s="94"/>
      <c r="J311" s="94"/>
    </row>
    <row r="312" spans="1:12" ht="33" customHeight="1" x14ac:dyDescent="0.3">
      <c r="A312" s="9">
        <v>45</v>
      </c>
      <c r="B312" s="20" t="s">
        <v>26</v>
      </c>
      <c r="C312" s="94" t="s">
        <v>22</v>
      </c>
      <c r="D312" s="94"/>
      <c r="E312" s="94"/>
      <c r="F312" s="94"/>
      <c r="G312" s="94"/>
      <c r="H312" s="94"/>
      <c r="I312" s="94"/>
      <c r="J312" s="94"/>
    </row>
  </sheetData>
  <mergeCells count="56">
    <mergeCell ref="B272:I272"/>
    <mergeCell ref="B277:I277"/>
    <mergeCell ref="B282:I282"/>
    <mergeCell ref="B287:I287"/>
    <mergeCell ref="B303:I303"/>
    <mergeCell ref="B225:I225"/>
    <mergeCell ref="B249:I249"/>
    <mergeCell ref="B254:I254"/>
    <mergeCell ref="B264:I264"/>
    <mergeCell ref="B267:I267"/>
    <mergeCell ref="B208:I208"/>
    <mergeCell ref="B211:I211"/>
    <mergeCell ref="B214:I214"/>
    <mergeCell ref="B217:I217"/>
    <mergeCell ref="B221:I221"/>
    <mergeCell ref="B183:I183"/>
    <mergeCell ref="B191:I191"/>
    <mergeCell ref="B197:I197"/>
    <mergeCell ref="B201:I201"/>
    <mergeCell ref="B205:I205"/>
    <mergeCell ref="B152:I152"/>
    <mergeCell ref="B160:I160"/>
    <mergeCell ref="B168:I168"/>
    <mergeCell ref="B174:I174"/>
    <mergeCell ref="B178:I178"/>
    <mergeCell ref="B79:I79"/>
    <mergeCell ref="B119:I119"/>
    <mergeCell ref="B127:I127"/>
    <mergeCell ref="B135:I135"/>
    <mergeCell ref="B144:I144"/>
    <mergeCell ref="C310:J310"/>
    <mergeCell ref="C311:J311"/>
    <mergeCell ref="C312:J312"/>
    <mergeCell ref="H9:H10"/>
    <mergeCell ref="C11:E11"/>
    <mergeCell ref="C307:J307"/>
    <mergeCell ref="C308:J308"/>
    <mergeCell ref="C309:J309"/>
    <mergeCell ref="B12:I12"/>
    <mergeCell ref="B18:I18"/>
    <mergeCell ref="B25:I25"/>
    <mergeCell ref="B33:I33"/>
    <mergeCell ref="B40:I40"/>
    <mergeCell ref="B46:I46"/>
    <mergeCell ref="B64:I64"/>
    <mergeCell ref="B72:I72"/>
    <mergeCell ref="A1:J1"/>
    <mergeCell ref="A4:J6"/>
    <mergeCell ref="A8:A10"/>
    <mergeCell ref="B8:B10"/>
    <mergeCell ref="C8:E10"/>
    <mergeCell ref="F8:H8"/>
    <mergeCell ref="I8:I10"/>
    <mergeCell ref="J8:J10"/>
    <mergeCell ref="F9:F10"/>
    <mergeCell ref="G9:G10"/>
  </mergeCells>
  <pageMargins left="0.7" right="0.7" top="0.7" bottom="0.4" header="0.31496062992126" footer="0.31496062992126"/>
  <pageSetup paperSize="9" scale="95" orientation="portrait" r:id="rId1"/>
  <headerFooter>
    <oddHeader>Page &amp;P</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opLeftCell="A12" zoomScale="90" zoomScaleNormal="90" workbookViewId="0">
      <selection activeCell="D14" sqref="D14"/>
    </sheetView>
  </sheetViews>
  <sheetFormatPr defaultColWidth="9.109375" defaultRowHeight="15.6" x14ac:dyDescent="0.3"/>
  <cols>
    <col min="1" max="1" width="5.88671875" style="36" customWidth="1"/>
    <col min="2" max="2" width="13.33203125" style="39" bestFit="1" customWidth="1"/>
    <col min="3" max="3" width="45.44140625" style="39" customWidth="1"/>
    <col min="4" max="4" width="16.109375" style="39" customWidth="1"/>
    <col min="5" max="5" width="7.6640625" style="39" customWidth="1"/>
    <col min="6" max="6" width="12.77734375" style="41" customWidth="1"/>
    <col min="7" max="7" width="9.109375" style="26"/>
    <col min="8" max="8" width="9.5546875" style="26" bestFit="1" customWidth="1"/>
    <col min="9" max="9" width="10.33203125" style="26" customWidth="1"/>
    <col min="10" max="16384" width="9.109375" style="26"/>
  </cols>
  <sheetData>
    <row r="1" spans="1:6" ht="19.95" customHeight="1" x14ac:dyDescent="0.3">
      <c r="A1" s="53" t="s">
        <v>18</v>
      </c>
      <c r="B1" s="53"/>
      <c r="C1" s="53"/>
      <c r="D1" s="53"/>
      <c r="E1" s="53"/>
      <c r="F1" s="53"/>
    </row>
    <row r="2" spans="1:6" ht="19.95" customHeight="1" x14ac:dyDescent="0.3">
      <c r="A2" s="54" t="s">
        <v>4</v>
      </c>
      <c r="B2" s="54"/>
      <c r="C2" s="54"/>
      <c r="D2" s="54"/>
      <c r="E2" s="54"/>
      <c r="F2" s="54"/>
    </row>
    <row r="3" spans="1:6" ht="21" customHeight="1" x14ac:dyDescent="0.3">
      <c r="A3" s="55" t="str">
        <f>Detailed!A4</f>
        <v xml:space="preserve"> SPECIAL REPAIR WORKS FOR THE POLICE STATION BUILDING AT VAATATHIKKOTTAI  IN THANJAVUR DISTRICT.</v>
      </c>
      <c r="B3" s="55"/>
      <c r="C3" s="55"/>
      <c r="D3" s="55"/>
      <c r="E3" s="55"/>
      <c r="F3" s="55"/>
    </row>
    <row r="4" spans="1:6" ht="25.5" customHeight="1" x14ac:dyDescent="0.3">
      <c r="A4" s="55"/>
      <c r="B4" s="55"/>
      <c r="C4" s="55"/>
      <c r="D4" s="55"/>
      <c r="E4" s="55"/>
      <c r="F4" s="55"/>
    </row>
    <row r="5" spans="1:6" ht="18" customHeight="1" x14ac:dyDescent="0.35">
      <c r="A5" s="119"/>
      <c r="B5" s="120"/>
      <c r="C5" s="120"/>
      <c r="D5" s="120"/>
      <c r="E5" s="120"/>
      <c r="F5" s="121"/>
    </row>
    <row r="6" spans="1:6" ht="18" customHeight="1" x14ac:dyDescent="0.3">
      <c r="A6" s="56" t="s">
        <v>7</v>
      </c>
      <c r="B6" s="58" t="s">
        <v>10</v>
      </c>
      <c r="C6" s="60" t="s">
        <v>14</v>
      </c>
      <c r="D6" s="32" t="s">
        <v>11</v>
      </c>
      <c r="E6" s="58" t="s">
        <v>12</v>
      </c>
      <c r="F6" s="27" t="s">
        <v>13</v>
      </c>
    </row>
    <row r="7" spans="1:6" ht="18" customHeight="1" x14ac:dyDescent="0.3">
      <c r="A7" s="57"/>
      <c r="B7" s="59"/>
      <c r="C7" s="61"/>
      <c r="D7" s="33" t="s">
        <v>19</v>
      </c>
      <c r="E7" s="59"/>
      <c r="F7" s="34" t="s">
        <v>202</v>
      </c>
    </row>
    <row r="8" spans="1:6" x14ac:dyDescent="0.3">
      <c r="A8" s="28">
        <v>1</v>
      </c>
      <c r="B8" s="28">
        <v>2</v>
      </c>
      <c r="C8" s="28">
        <v>3</v>
      </c>
      <c r="D8" s="97">
        <v>4</v>
      </c>
      <c r="E8" s="28">
        <v>5</v>
      </c>
      <c r="F8" s="28">
        <v>6</v>
      </c>
    </row>
    <row r="9" spans="1:6" ht="19.95" customHeight="1" x14ac:dyDescent="0.3">
      <c r="A9" s="65">
        <v>1</v>
      </c>
      <c r="B9" s="67">
        <f>Detailed!I17</f>
        <v>168.1</v>
      </c>
      <c r="C9" s="95" t="str">
        <f>Detailed!B12</f>
        <v>Dismantling pressed tiles and weathering course</v>
      </c>
      <c r="D9" s="98">
        <v>41.8</v>
      </c>
      <c r="E9" s="112" t="s">
        <v>20</v>
      </c>
      <c r="F9" s="69">
        <f>B9*D9</f>
        <v>7026.579999999999</v>
      </c>
    </row>
    <row r="10" spans="1:6" ht="31.2" x14ac:dyDescent="0.3">
      <c r="A10" s="66"/>
      <c r="B10" s="68"/>
      <c r="C10" s="96"/>
      <c r="D10" s="99" t="s">
        <v>449</v>
      </c>
      <c r="E10" s="113"/>
      <c r="F10" s="70"/>
    </row>
    <row r="11" spans="1:6" ht="176.4" customHeight="1" x14ac:dyDescent="0.3">
      <c r="A11" s="24">
        <v>2</v>
      </c>
      <c r="B11" s="40"/>
      <c r="C11" s="103" t="str">
        <f>Detailed!B18</f>
        <v>Supplying and fixing the following dia PVC (SWR) pipe with ISI mark confirming to IS 13952:1992- type 'B' for soil line with relevant specials confirming to IS 14735 including jointing with seal ring confirming to IS 5382 with leaving a gap about 10mm to allow thermal expansion, fixing the pipes into walls with necessary wooden plug, screws, holding wherever necessary and making good of the dismantled portion with necessary connections to sanitary fittings etc., complete in all respects and as directed by the departmental officers.</v>
      </c>
      <c r="D11" s="108"/>
      <c r="E11" s="103"/>
      <c r="F11" s="23"/>
    </row>
    <row r="12" spans="1:6" ht="25.05" customHeight="1" x14ac:dyDescent="0.3">
      <c r="A12" s="24"/>
      <c r="B12" s="40">
        <f>Detailed!I23</f>
        <v>18</v>
      </c>
      <c r="C12" s="103" t="str">
        <f>Detailed!B19</f>
        <v>a) 110mm dia</v>
      </c>
      <c r="D12" s="45">
        <f>Data!F30</f>
        <v>717.55</v>
      </c>
      <c r="E12" s="103" t="s">
        <v>66</v>
      </c>
      <c r="F12" s="23">
        <f>D12*B12</f>
        <v>12915.9</v>
      </c>
    </row>
    <row r="13" spans="1:6" ht="100.2" customHeight="1" x14ac:dyDescent="0.3">
      <c r="A13" s="24">
        <v>3</v>
      </c>
      <c r="B13" s="40">
        <f>Detailed!I31</f>
        <v>29.16</v>
      </c>
      <c r="C13" s="103" t="str">
        <f>Detailed!B25</f>
        <v>Plastering with CM 1:5 (one of cement and five of sand) 12mm thick finished with  neat cement including providing band cornice, ceiling cornice, curing, scaffolding  etc., complete in all respects and complying with relevant standard specifications.</v>
      </c>
      <c r="D13" s="45">
        <f>Data!F42</f>
        <v>254.85</v>
      </c>
      <c r="E13" s="103" t="str">
        <f>Detailed!J31</f>
        <v>Sqm</v>
      </c>
      <c r="F13" s="23">
        <f>D13*B13</f>
        <v>7431.4259999999995</v>
      </c>
    </row>
    <row r="14" spans="1:6" ht="149.4" customHeight="1" x14ac:dyDescent="0.3">
      <c r="A14" s="24">
        <v>4</v>
      </c>
      <c r="B14" s="40">
        <f>Detailed!I38</f>
        <v>7.17</v>
      </c>
      <c r="C14" s="103" t="str">
        <f>Detailed!B33</f>
        <v>Supplying and fixing of 4mm thick pin headed glass panels with aluminium anodized 'U'  shape beeding of size 12x12 mm with 107 gram in average weight for 1 m length with aluminium bolts and nuts for the shutters of the steel windows already supplied to suit all the size and as directed by the departmental officers.(The quality of glass and aluminium beeding should be got approved from the executive engineer before use)</v>
      </c>
      <c r="D14" s="45">
        <f>Data!F56</f>
        <v>835.7</v>
      </c>
      <c r="E14" s="103" t="str">
        <f>Detailed!J38</f>
        <v>Sqm</v>
      </c>
      <c r="F14" s="23">
        <f>D14*B14</f>
        <v>5991.9690000000001</v>
      </c>
    </row>
    <row r="15" spans="1:6" ht="230.4" customHeight="1" x14ac:dyDescent="0.3">
      <c r="A15" s="24">
        <v>5</v>
      </c>
      <c r="B15" s="40">
        <f>Detailed!I45</f>
        <v>133.56</v>
      </c>
      <c r="C15" s="103" t="str">
        <f>Detailed!B40</f>
        <v>Manufacturing and supplying of steel windows confirming to is 1038/1983 specification  with steel section used for fabrication of windows  as per is 7452/1982 specification and as per the approved type design for all size applicable for the work with iron oxidised handles with locking arrangements, peg stays and including cost for one coat of red oxide primer etc., complete and as directed by the departmental officers. (windows should be weighed excluding aluminium beeding and glass  panel. the standard models of window with grill design drawing are enclosed in the annexure. however the windows grill and design  should be got approved by the executive engineer before use.)</v>
      </c>
      <c r="D15" s="45">
        <f>Data!F61</f>
        <v>69.599999999999994</v>
      </c>
      <c r="E15" s="103" t="s">
        <v>216</v>
      </c>
      <c r="F15" s="23">
        <f t="shared" ref="F15:F49" si="0">D15*B15</f>
        <v>9295.7759999999998</v>
      </c>
    </row>
    <row r="16" spans="1:6" ht="205.8" customHeight="1" x14ac:dyDescent="0.3">
      <c r="A16" s="24">
        <v>6</v>
      </c>
      <c r="B16" s="40"/>
      <c r="C16" s="103" t="str">
        <f>Detailed!B46</f>
        <v>Supplying, laying, fixing and joining the following PVC pipes as per ASTM D-1785 of schedule 40 of wall thickness not less than the specified in IS 4985 suitable for  plumbing by threading of wall thickness including the cost of suitable PVC/GI specials/GM specials like elbow, tee, reducers, plug, unions, bend, coupler, nipple, gm gate valve, check and wheel valve etc., wherever required above the ground level including the cost of teflon tape, special clamps, nails etc., fixing on wall to the proper gradiant and alignment and redoing the chipped of masonry etc., as directed by the departmental officers.</v>
      </c>
      <c r="D16" s="45"/>
      <c r="E16" s="103"/>
      <c r="F16" s="23">
        <f t="shared" si="0"/>
        <v>0</v>
      </c>
    </row>
    <row r="17" spans="1:7" ht="25.05" customHeight="1" x14ac:dyDescent="0.3">
      <c r="A17" s="24"/>
      <c r="B17" s="40">
        <f>Detailed!I53</f>
        <v>75</v>
      </c>
      <c r="C17" s="103" t="str">
        <f>Detailed!B47</f>
        <v>b) 25mm dia.</v>
      </c>
      <c r="D17" s="109">
        <f>Data!F88</f>
        <v>234.47</v>
      </c>
      <c r="E17" s="103" t="str">
        <f>Detailed!J53</f>
        <v>Rmt</v>
      </c>
      <c r="F17" s="23">
        <f>D17*B17</f>
        <v>17585.25</v>
      </c>
    </row>
    <row r="18" spans="1:7" ht="25.05" customHeight="1" x14ac:dyDescent="0.3">
      <c r="A18" s="24"/>
      <c r="B18" s="40">
        <f>Detailed!I60</f>
        <v>16</v>
      </c>
      <c r="C18" s="103" t="str">
        <f>Detailed!B54</f>
        <v>c) 20mm dia.</v>
      </c>
      <c r="D18" s="109">
        <f>Data!F80</f>
        <v>229.61</v>
      </c>
      <c r="E18" s="103" t="s">
        <v>66</v>
      </c>
      <c r="F18" s="23">
        <f>D18*B18</f>
        <v>3673.76</v>
      </c>
    </row>
    <row r="19" spans="1:7" ht="25.05" customHeight="1" x14ac:dyDescent="0.3">
      <c r="A19" s="24"/>
      <c r="B19" s="40">
        <f>Detailed!I63</f>
        <v>35</v>
      </c>
      <c r="C19" s="103" t="str">
        <f>Detailed!B61</f>
        <v>a) 32mm dia.</v>
      </c>
      <c r="D19" s="109">
        <f>Data!F96</f>
        <v>252.72</v>
      </c>
      <c r="E19" s="103" t="s">
        <v>66</v>
      </c>
      <c r="F19" s="23">
        <f>D19*B19</f>
        <v>8845.2000000000007</v>
      </c>
    </row>
    <row r="20" spans="1:7" ht="112.8" customHeight="1" x14ac:dyDescent="0.3">
      <c r="A20" s="24">
        <v>7</v>
      </c>
      <c r="B20" s="40">
        <f>Detailed!I70</f>
        <v>5</v>
      </c>
      <c r="C20" s="103" t="str">
        <f>Detailed!B64</f>
        <v>Supplying and fixing of Engineering Polymer long body Tap Heavy Type of 15mm dia of best quality including cost of tap with required specials and labour for fixing etc., all complete and as directed by the departmental officers.(The quality and brand should be got approved from the executive engineer before use)</v>
      </c>
      <c r="D20" s="45">
        <f>Data!D103</f>
        <v>252</v>
      </c>
      <c r="E20" s="103" t="str">
        <f>Detailed!J70</f>
        <v>Nos.</v>
      </c>
      <c r="F20" s="23">
        <f>D20*B20</f>
        <v>1260</v>
      </c>
    </row>
    <row r="21" spans="1:7" ht="129" customHeight="1" x14ac:dyDescent="0.3">
      <c r="A21" s="24">
        <v>8</v>
      </c>
      <c r="B21" s="40">
        <f>Detailed!I77</f>
        <v>5</v>
      </c>
      <c r="C21" s="103" t="str">
        <f>Detailed!B72</f>
        <v>Supplying and fixing of Engineering Polymer Short body Tap Heavy Type of 15mm dia of best quality including cost of tap with required specials and labour for fixing etc., all complete and as directed by the departmental officers.(The quality and brand should be got approved from the executive engineer before use)</v>
      </c>
      <c r="D21" s="45">
        <f>Data!E103</f>
        <v>241</v>
      </c>
      <c r="E21" s="103" t="str">
        <f>Detailed!J77</f>
        <v>Nos.</v>
      </c>
      <c r="F21" s="23">
        <f>D21*B21</f>
        <v>1205</v>
      </c>
    </row>
    <row r="22" spans="1:7" ht="126" customHeight="1" x14ac:dyDescent="0.3">
      <c r="A22" s="24">
        <v>9</v>
      </c>
      <c r="B22" s="40">
        <f>Detailed!I111</f>
        <v>482.25</v>
      </c>
      <c r="C22" s="104" t="str">
        <f>Detailed!B79</f>
        <v>Painting the old walls with two coats of Oil Bound Distemper of approved brand over new cement plastered wall surfaces including cost of paints, putty, brushes, watering, curing, etc., all complete as directed by the departmental officers (paints and its shade shall be got approved from the executive engineer before use)</v>
      </c>
      <c r="D22" s="45">
        <f>Data!F411</f>
        <v>125.25920000000001</v>
      </c>
      <c r="E22" s="114" t="str">
        <f>Detailed!J111</f>
        <v>Sqm</v>
      </c>
      <c r="F22" s="23">
        <f t="shared" ref="F22:F37" si="1">D22*B22</f>
        <v>60406.249200000006</v>
      </c>
      <c r="G22" s="46" t="e">
        <f>Data!#REF!</f>
        <v>#REF!</v>
      </c>
    </row>
    <row r="23" spans="1:7" ht="25.05" customHeight="1" x14ac:dyDescent="0.3">
      <c r="A23" s="24">
        <v>10</v>
      </c>
      <c r="B23" s="40">
        <f>Detailed!I117</f>
        <v>4.2</v>
      </c>
      <c r="C23" s="103" t="str">
        <f>Detailed!B113</f>
        <v>Supply &amp; fixing of PVC door</v>
      </c>
      <c r="D23" s="45">
        <f>Data!D119</f>
        <v>3325</v>
      </c>
      <c r="E23" s="103" t="str">
        <f>Detailed!J117</f>
        <v>Sqm</v>
      </c>
      <c r="F23" s="23">
        <f t="shared" si="1"/>
        <v>13965</v>
      </c>
    </row>
    <row r="24" spans="1:7" ht="157.80000000000001" customHeight="1" x14ac:dyDescent="0.3">
      <c r="A24" s="24">
        <v>11</v>
      </c>
      <c r="B24" s="40">
        <f>Detailed!I125</f>
        <v>10</v>
      </c>
      <c r="C24" s="103" t="str">
        <f>Detailed!B119</f>
        <v>Supplying and delivery of following electric ceiling fan with ISI mark with blades and double ball bearing, capacitor, etc., complete with 300mm down rod, canopies, capacitor, shackle blades with electronic dimmer suitable for operation on 230 volts 50 htz single phase ac supply conforming to ISS no.374/79 and provided with insulation. (the brand should be got approved from the executive engineer before supply made).</v>
      </c>
      <c r="D24" s="45">
        <f>Data!F121</f>
        <v>1552.7</v>
      </c>
      <c r="E24" s="103" t="str">
        <f>Detailed!J125</f>
        <v>Nos</v>
      </c>
      <c r="F24" s="23">
        <f t="shared" si="1"/>
        <v>15527</v>
      </c>
    </row>
    <row r="25" spans="1:7" ht="70.8" customHeight="1" x14ac:dyDescent="0.3">
      <c r="A25" s="24">
        <v>12</v>
      </c>
      <c r="B25" s="40">
        <f>Detailed!I133</f>
        <v>10</v>
      </c>
      <c r="C25" s="103" t="str">
        <f>Detailed!B127</f>
        <v>Charges for assembling and fixing of ceiling fan of different sweep with  necessary connections and fixing of fan regulator on the existing board etc., all complete (excluding cost of fan).</v>
      </c>
      <c r="D25" s="45">
        <f>Data!F123</f>
        <v>601.20000000000005</v>
      </c>
      <c r="E25" s="103" t="str">
        <f>Detailed!J133</f>
        <v>Nos</v>
      </c>
      <c r="F25" s="23">
        <f t="shared" si="1"/>
        <v>6012</v>
      </c>
    </row>
    <row r="26" spans="1:7" ht="135.6" customHeight="1" x14ac:dyDescent="0.3">
      <c r="A26" s="24">
        <v>13</v>
      </c>
      <c r="B26" s="40">
        <f>Detailed!I142</f>
        <v>14</v>
      </c>
      <c r="C26" s="103" t="str">
        <f>Detailed!B135</f>
        <v xml:space="preserve">Supplying and fixing of  4"18 watts Crystal  LED tube light fittings on teak wood round blocks of 75mm dia 40mm deep suspended from ceiling or mounted on the wall including cost of all materials and labour for fixing in position and as directed by the departmental officers. (The entire fittings should be got approved from the executive  engineer before use)  </v>
      </c>
      <c r="D26" s="109">
        <f>Data!F130</f>
        <v>705</v>
      </c>
      <c r="E26" s="103" t="str">
        <f>Detailed!J142</f>
        <v>Nos</v>
      </c>
      <c r="F26" s="23">
        <f t="shared" si="1"/>
        <v>9870</v>
      </c>
    </row>
    <row r="27" spans="1:7" ht="100.8" customHeight="1" x14ac:dyDescent="0.3">
      <c r="A27" s="24">
        <v>14</v>
      </c>
      <c r="B27" s="40">
        <f>Detailed!I151</f>
        <v>12</v>
      </c>
      <c r="C27" s="103" t="str">
        <f>Detailed!B144</f>
        <v xml:space="preserve">Supplying and fixing of 9W LED Bulb and fixing the bulb including cost of all materials and labour for fixing in position and as directed by the departmental officers. (The entire fittings should be got approved from the executive  engineer before use) </v>
      </c>
      <c r="D27" s="45">
        <v>135</v>
      </c>
      <c r="E27" s="103" t="s">
        <v>82</v>
      </c>
      <c r="F27" s="23">
        <f t="shared" si="1"/>
        <v>1620</v>
      </c>
    </row>
    <row r="28" spans="1:7" ht="223.2" customHeight="1" x14ac:dyDescent="0.3">
      <c r="A28" s="24">
        <v>15</v>
      </c>
      <c r="B28" s="40">
        <f>Detailed!I159</f>
        <v>8</v>
      </c>
      <c r="C28" s="103" t="str">
        <f>Detailed!B152</f>
        <v>Wiring with 1.5 Sqm.m PVC insulated single core multi strand fire retardant flexible copper cable with isi mark conforming to is: 694/1990, 1.1.k.v. grade cable with continuous earth by means of 1.5 sq.mm pvc insulated single core multi strand fire retardant flexible copper cable with isi mark conforming to is:694/1990, 1.1.k.v. grade cable in fully concealed pvc rigid conduit pipe heavy duty with isi mark with suitable size ms box of  1 no (each) 16g thick concealed and covered with 3mm thick laminated hylem sheet for 5 amps 5 pin plug socket point at CONVENIENT PLACES including circuit mains, cost of all materials, specials, etc., all complete. (open wiring)</v>
      </c>
      <c r="D28" s="45">
        <f>Data!F149</f>
        <v>707.47</v>
      </c>
      <c r="E28" s="103" t="s">
        <v>233</v>
      </c>
      <c r="F28" s="23">
        <f t="shared" si="1"/>
        <v>5659.76</v>
      </c>
    </row>
    <row r="29" spans="1:7" ht="220.2" customHeight="1" x14ac:dyDescent="0.3">
      <c r="A29" s="24">
        <v>16</v>
      </c>
      <c r="B29" s="40">
        <f>Detailed!I167</f>
        <v>7</v>
      </c>
      <c r="C29" s="103" t="str">
        <f>Detailed!B160</f>
        <v>Wiring with 1.5 Sqm.m pvc insulated single core multi strand fire retardant flexible copper cable with isi mark conforming to is: 694/1990, 1.1.k.v. grade cable with continuous earth by means of 1.5 Sqm.m pvc insulated single core multi strand fire retardant flexible copper cable with isi mark conforming to is:694/1990,1.1.k.v. grade cable in fully concealed pvc rigid conduit pipe heavy duty with isi mark with suitable size ms box  of 16g thick concealed and covered with 3mm thick laminated hylem sheet  for 5 amps 5 pin plug socket point at SWITCH BOARD ITSELF including circuit  mains, cost of all materials, specials, etc., all complete. (without pipe)</v>
      </c>
      <c r="D29" s="45">
        <f>Data!F161</f>
        <v>869.5</v>
      </c>
      <c r="E29" s="103" t="s">
        <v>233</v>
      </c>
      <c r="F29" s="23">
        <f t="shared" si="1"/>
        <v>6086.5</v>
      </c>
    </row>
    <row r="30" spans="1:7" ht="96.6" customHeight="1" x14ac:dyDescent="0.3">
      <c r="A30" s="24">
        <v>17</v>
      </c>
      <c r="B30" s="40">
        <f>Detailed!I173</f>
        <v>5</v>
      </c>
      <c r="C30" s="103" t="str">
        <f>Detailed!B168</f>
        <v>Supplying and fixing 15 amps 3 pin plug type socket on a suitable MS box 16g thick concealed and covered with 3mm thick laminated hylem sheet inclusive of  all connections and cost of all materials. (open wiring)</v>
      </c>
      <c r="D30" s="45">
        <f>Data!F458</f>
        <v>150</v>
      </c>
      <c r="E30" s="103" t="s">
        <v>233</v>
      </c>
      <c r="F30" s="23">
        <f t="shared" si="1"/>
        <v>750</v>
      </c>
    </row>
    <row r="31" spans="1:7" ht="121.2" customHeight="1" x14ac:dyDescent="0.3">
      <c r="A31" s="24">
        <v>18</v>
      </c>
      <c r="B31" s="40">
        <f>Detailed!I176</f>
        <v>2</v>
      </c>
      <c r="C31" s="103" t="str">
        <f>Detailed!B174</f>
        <v xml:space="preserve">Supplying and fixing of 25 W LED Street light fitting including labour charges for fixing of LED Street light fitting etc all complete as per relevant standard specification and as directed by the departmental officers. (The quality and brand should be got approved from the executive engineer before use) </v>
      </c>
      <c r="D31" s="109">
        <f>Data!F170</f>
        <v>3460</v>
      </c>
      <c r="E31" s="103" t="str">
        <f>Detailed!J176</f>
        <v>Nos</v>
      </c>
      <c r="F31" s="23">
        <f t="shared" si="1"/>
        <v>6920</v>
      </c>
    </row>
    <row r="32" spans="1:7" ht="48.6" customHeight="1" x14ac:dyDescent="0.3">
      <c r="A32" s="24">
        <v>19</v>
      </c>
      <c r="B32" s="40">
        <f>Detailed!I180</f>
        <v>1</v>
      </c>
      <c r="C32" s="103" t="str">
        <f>Detailed!B178</f>
        <v>Supplying and fixing of three phase ELCB/RCCB etc.,</v>
      </c>
      <c r="D32" s="45">
        <f>Data!F447</f>
        <v>3091.3</v>
      </c>
      <c r="E32" s="103" t="str">
        <f>Detailed!J180</f>
        <v>No.</v>
      </c>
      <c r="F32" s="23">
        <f t="shared" si="1"/>
        <v>3091.3</v>
      </c>
    </row>
    <row r="33" spans="1:6" ht="180.6" customHeight="1" x14ac:dyDescent="0.3">
      <c r="A33" s="24">
        <v>20</v>
      </c>
      <c r="B33" s="40">
        <f>Detailed!I188</f>
        <v>168.1</v>
      </c>
      <c r="C33" s="103" t="str">
        <f>Detailed!B183</f>
        <v>Finishing the top of roof with one course of hydraulic pressed tiles of approved superior quality of size 23cmx23cmx20mm thick laid over weathering course in cm 1:3 (one of cement and three of sand) 12mm thick mixed with water proofing compound  at 2% by weight of cement used and pointed neatly with the same cement morter mixed with water proofing compound including curing etc., as per standard specifications. (the quality of the tiles shall be got  approved from the executive engineer before use.)</v>
      </c>
      <c r="D33" s="45">
        <f>Data!F206</f>
        <v>1195.81</v>
      </c>
      <c r="E33" s="103" t="str">
        <f>Detailed!J188</f>
        <v>Sqm</v>
      </c>
      <c r="F33" s="23">
        <f t="shared" si="1"/>
        <v>201015.66099999999</v>
      </c>
    </row>
    <row r="34" spans="1:6" ht="160.80000000000001" customHeight="1" x14ac:dyDescent="0.3">
      <c r="A34" s="24">
        <v>21</v>
      </c>
      <c r="B34" s="40">
        <f>Detailed!I195</f>
        <v>1.35</v>
      </c>
      <c r="C34" s="103" t="str">
        <f>Detailed!B191</f>
        <v>Providing cuddappah slab of 20mm thick, finishing with two sides for cupboard, wardrobes shelves, and other similar works including finishing and fixing in position complying with relevant standard specifications etc., complete in the following floors (measurement will be taken including bearing also) as directed by the departmental officers (quality of cuddappah slab shall be got approved by the executive engineer before fixing)</v>
      </c>
      <c r="D34" s="45">
        <f>Data!F225</f>
        <v>556.1</v>
      </c>
      <c r="E34" s="103" t="str">
        <f>Detailed!J195</f>
        <v>Sqm</v>
      </c>
      <c r="F34" s="23">
        <f t="shared" si="1"/>
        <v>750.73500000000013</v>
      </c>
    </row>
    <row r="35" spans="1:6" ht="155.4" customHeight="1" x14ac:dyDescent="0.3">
      <c r="A35" s="24">
        <v>22</v>
      </c>
      <c r="B35" s="40">
        <f>Detailed!I199</f>
        <v>8.1199999999999992</v>
      </c>
      <c r="C35" s="103" t="str">
        <f>Detailed!B197</f>
        <v>Providing cuddappah slab of 40mm thick finishing with two sides for cupboard, sunshade, wardrobes, shelves, side slabs of boxing around windows, kitchen platform slabs, sink and other similar works including finishing and fixing in position complying with relevant standard specifications etc., complete in the following floors (measurement will be taken including bearing also) as directed by the departmental officers</v>
      </c>
      <c r="D35" s="45">
        <f>Data!F245</f>
        <v>589.79</v>
      </c>
      <c r="E35" s="103" t="str">
        <f>Detailed!J199</f>
        <v>Sqm</v>
      </c>
      <c r="F35" s="23">
        <f t="shared" si="1"/>
        <v>4789.0947999999989</v>
      </c>
    </row>
    <row r="36" spans="1:6" ht="189" customHeight="1" x14ac:dyDescent="0.3">
      <c r="A36" s="24">
        <v>23</v>
      </c>
      <c r="B36" s="40">
        <f>Detailed!I203</f>
        <v>1</v>
      </c>
      <c r="C36" s="103" t="str">
        <f>Detailed!B201</f>
        <v>Supplying and fixing EWC (white) superior variety 500mm with PVC SWR grade ' P' or "S' trap including cost and fixing of double flapped coloured plastic sheet cover pvc flushing cistern in appropriate level as directed by the departmental officers at a maximum level of 5’6" and of approved brand of 10 litres capacity including fittings such as c.i. brackets. pvc connection gm wheel valve, hex nipple, etc., complete (EWC and plastic cover shall be got approved from the executive engineer before fixing)</v>
      </c>
      <c r="D36" s="109">
        <f>Data!F263</f>
        <v>7114.2</v>
      </c>
      <c r="E36" s="103" t="str">
        <f>Detailed!J203</f>
        <v>No</v>
      </c>
      <c r="F36" s="23">
        <f t="shared" si="1"/>
        <v>7114.2</v>
      </c>
    </row>
    <row r="37" spans="1:6" ht="164.4" customHeight="1" x14ac:dyDescent="0.3">
      <c r="A37" s="24">
        <v>24</v>
      </c>
      <c r="B37" s="40">
        <f>Detailed!I207</f>
        <v>1</v>
      </c>
      <c r="C37" s="103" t="str">
        <f>Detailed!B205</f>
        <v>Supplying and fixing of porcelin wash hand basin (White), superior variety of size 550x400mm with all accessories such as powder coated cast iron brackets, 32mm dia c.p. waste coupling, rubber plug and aluminium chain, 32mm dia 'B' class G.I. PVC waste pipe, angle valve, 15mm dia nylon connection, 15mm dia brass nipples, 15mm C.P. pillar tap &amp; required grating etc., complete in all respects (wash hand basin shall be got approved by the executive engineer before fixing).</v>
      </c>
      <c r="D37" s="45">
        <f>Data!F282</f>
        <v>3337.32</v>
      </c>
      <c r="E37" s="103" t="s">
        <v>118</v>
      </c>
      <c r="F37" s="23">
        <f t="shared" si="1"/>
        <v>3337.32</v>
      </c>
    </row>
    <row r="38" spans="1:6" ht="46.8" x14ac:dyDescent="0.3">
      <c r="A38" s="42">
        <v>25</v>
      </c>
      <c r="B38" s="40">
        <f>Detailed!I210</f>
        <v>30</v>
      </c>
      <c r="C38" s="103" t="str">
        <f>Detailed!B208</f>
        <v>Supplying of 4 core of 10 sqmm PVC armoured ALTUG cable  
PWD SR 2023-24/p 133</v>
      </c>
      <c r="D38" s="45">
        <v>139.1</v>
      </c>
      <c r="E38" s="103" t="s">
        <v>66</v>
      </c>
      <c r="F38" s="23">
        <f t="shared" ref="F38:F43" si="2">D38*B38</f>
        <v>4173</v>
      </c>
    </row>
    <row r="39" spans="1:6" ht="81.599999999999994" customHeight="1" x14ac:dyDescent="0.3">
      <c r="A39" s="42">
        <v>26</v>
      </c>
      <c r="B39" s="40">
        <f>Detailed!I213</f>
        <v>1</v>
      </c>
      <c r="C39" s="103" t="str">
        <f>Detailed!B211</f>
        <v>Supplying and fixing 3 Nos of 32amps 500 volts grade porcelain fuse unit on suitable teakwood plank varnished to be fixed on the top of pole eb street pole with necessary clamps including cost of all materials etc., all complete.</v>
      </c>
      <c r="D39" s="45">
        <f>Data!F439</f>
        <v>852.12</v>
      </c>
      <c r="E39" s="103" t="s">
        <v>118</v>
      </c>
      <c r="F39" s="23">
        <f t="shared" si="2"/>
        <v>852.12</v>
      </c>
    </row>
    <row r="40" spans="1:6" ht="93" customHeight="1" x14ac:dyDescent="0.3">
      <c r="A40" s="24">
        <v>27</v>
      </c>
      <c r="B40" s="40">
        <f>Detailed!I216</f>
        <v>1</v>
      </c>
      <c r="C40" s="103" t="str">
        <f>Detailed!B214</f>
        <v xml:space="preserve">supplying and fixing of 32 amps triple pole main switch with fuse and neutral link on a suitable well varnished teak wood board including necessary inter connection cost of all materials etc., all complete and as directed by the departmental officers. </v>
      </c>
      <c r="D40" s="45">
        <f>Data!F291</f>
        <v>2195.34</v>
      </c>
      <c r="E40" s="103" t="s">
        <v>118</v>
      </c>
      <c r="F40" s="23">
        <f t="shared" si="2"/>
        <v>2195.34</v>
      </c>
    </row>
    <row r="41" spans="1:6" ht="99.6" customHeight="1" x14ac:dyDescent="0.3">
      <c r="A41" s="24">
        <v>28</v>
      </c>
      <c r="B41" s="40">
        <f>Detailed!I220</f>
        <v>9.5399999999999991</v>
      </c>
      <c r="C41" s="103" t="str">
        <f>Detailed!B217</f>
        <v>Special ceiling plastering in cement mortar 1:3 (one of cement and three of sand)  10mm thick for bottom of roof, stair waist, landing and sunshades in all floors finished with neat cement including hacking the areas, providing band cornice, scaffolding curing etc., complete.</v>
      </c>
      <c r="D41" s="109">
        <f>Data!F303</f>
        <v>289.82</v>
      </c>
      <c r="E41" s="103" t="str">
        <f>Detailed!J220</f>
        <v>Sqm</v>
      </c>
      <c r="F41" s="23">
        <f t="shared" si="2"/>
        <v>2764.8827999999999</v>
      </c>
    </row>
    <row r="42" spans="1:6" ht="64.8" customHeight="1" x14ac:dyDescent="0.3">
      <c r="A42" s="24">
        <v>29</v>
      </c>
      <c r="B42" s="40">
        <f>Detailed!I224</f>
        <v>9.5399999999999991</v>
      </c>
      <c r="C42" s="103" t="str">
        <f>Detailed!B221</f>
        <v>White washing three coats using clean shell lime slaked including cost of lime, gum, blue, brushes including scaffolding etc., complete in all respects.</v>
      </c>
      <c r="D42" s="45">
        <f>Data!F315</f>
        <v>45.28</v>
      </c>
      <c r="E42" s="103" t="s">
        <v>20</v>
      </c>
      <c r="F42" s="23">
        <f t="shared" si="2"/>
        <v>431.97119999999995</v>
      </c>
    </row>
    <row r="43" spans="1:6" ht="46.8" customHeight="1" x14ac:dyDescent="0.3">
      <c r="A43" s="24">
        <v>30</v>
      </c>
      <c r="B43" s="40">
        <f>Detailed!I247</f>
        <v>210.34</v>
      </c>
      <c r="C43" s="103" t="str">
        <f>Detailed!B225</f>
        <v>Old White washing two coats of using shell lime slaked etc.,</v>
      </c>
      <c r="D43" s="45">
        <f>Data!F327</f>
        <v>33.549999999999997</v>
      </c>
      <c r="E43" s="103" t="s">
        <v>20</v>
      </c>
      <c r="F43" s="23">
        <f t="shared" si="2"/>
        <v>7056.9069999999992</v>
      </c>
    </row>
    <row r="44" spans="1:6" ht="129" customHeight="1" x14ac:dyDescent="0.3">
      <c r="A44" s="24">
        <v>31</v>
      </c>
      <c r="B44" s="40">
        <f>Detailed!I253</f>
        <v>4.7699999999999996</v>
      </c>
      <c r="C44" s="103" t="str">
        <f>Detailed!B249</f>
        <v>Painting the new iron work with two coats of approved first class synthetic enamel ready mixed paint in addtion to one coat of primer of approved quality and shade, the paint should be supplied by the contractor at his own cost (the quality and the shade of paint should be got approved by the executive engineer before use) complying with relevant standard specifications.</v>
      </c>
      <c r="D44" s="45">
        <f>Data!F351</f>
        <v>138.35</v>
      </c>
      <c r="E44" s="103" t="s">
        <v>20</v>
      </c>
      <c r="F44" s="23">
        <f t="shared" si="0"/>
        <v>659.92949999999996</v>
      </c>
    </row>
    <row r="45" spans="1:6" ht="34.950000000000003" customHeight="1" x14ac:dyDescent="0.3">
      <c r="A45" s="24">
        <v>32</v>
      </c>
      <c r="B45" s="40">
        <f>Detailed!I263</f>
        <v>34.57</v>
      </c>
      <c r="C45" s="103" t="str">
        <f>Detailed!B254</f>
        <v>Painting old iron work with two coats of synthetic enamel paint</v>
      </c>
      <c r="D45" s="45">
        <f>Data!F339</f>
        <v>139.97999999999999</v>
      </c>
      <c r="E45" s="103" t="s">
        <v>20</v>
      </c>
      <c r="F45" s="23">
        <f t="shared" si="0"/>
        <v>4839.1085999999996</v>
      </c>
    </row>
    <row r="46" spans="1:6" ht="34.950000000000003" customHeight="1" x14ac:dyDescent="0.3">
      <c r="A46" s="24">
        <v>33</v>
      </c>
      <c r="B46" s="40">
        <f>Detailed!I266</f>
        <v>49.61</v>
      </c>
      <c r="C46" s="103" t="str">
        <f>Detailed!B264</f>
        <v>Painting old wood work with two coats of synthetic enamel paint</v>
      </c>
      <c r="D46" s="45">
        <f>Data!F363</f>
        <v>159.19</v>
      </c>
      <c r="E46" s="103" t="s">
        <v>20</v>
      </c>
      <c r="F46" s="23">
        <f t="shared" si="0"/>
        <v>7897.4159</v>
      </c>
    </row>
    <row r="47" spans="1:6" ht="97.2" customHeight="1" x14ac:dyDescent="0.3">
      <c r="A47" s="24">
        <v>34</v>
      </c>
      <c r="B47" s="40">
        <f>Detailed!I271</f>
        <v>16.02</v>
      </c>
      <c r="C47" s="103" t="str">
        <f>Detailed!B267</f>
        <v>Painting primer coat using approved quality of white cement over the cement plastered / concrete wall surfaces, ceiling or other similar works including cost of white cement, putty, brushes, watering, curing, etc., all complete and as directed by the departmental officers.</v>
      </c>
      <c r="D47" s="45">
        <f>Data!F375</f>
        <v>61.63</v>
      </c>
      <c r="E47" s="103" t="s">
        <v>20</v>
      </c>
      <c r="F47" s="23">
        <f>D47*B47</f>
        <v>987.31259999999997</v>
      </c>
    </row>
    <row r="48" spans="1:6" ht="136.80000000000001" customHeight="1" x14ac:dyDescent="0.3">
      <c r="A48" s="24">
        <v>35</v>
      </c>
      <c r="B48" s="40">
        <f>Detailed!I276</f>
        <v>16.02</v>
      </c>
      <c r="C48" s="103" t="str">
        <f>Detailed!B272</f>
        <v>Painting the new walls with two coats of Oil Bound Distemper over the existing primer coat of white cement of approved brand over new cement plastered wall surfaces including cost of paints, putty, brushes, watering, curing, etc., all complete as directed by the departmental officers (paints and its shade shall be got approved from the executive engineer before use)</v>
      </c>
      <c r="D48" s="45">
        <f>Data!F117</f>
        <v>125.27</v>
      </c>
      <c r="E48" s="103" t="s">
        <v>20</v>
      </c>
      <c r="F48" s="23">
        <f t="shared" si="0"/>
        <v>2006.8253999999999</v>
      </c>
    </row>
    <row r="49" spans="1:11" ht="149.4" customHeight="1" x14ac:dyDescent="0.3">
      <c r="A49" s="24">
        <v>36</v>
      </c>
      <c r="B49" s="40">
        <f>Detailed!I280</f>
        <v>13.14</v>
      </c>
      <c r="C49" s="103" t="str">
        <f>Detailed!B277</f>
        <v>Painting the new walls with two coats of approved best ready mixed plastic emulsion paint in addition to one coat of approved primer coat over cement plastered wall surfaces and ceiling including cost of plastic emulsion paint, putty, brushers etc., all complete and as directed by the departmental officers (the emulsion paint and its shade should be got approved from the executive engineer before using)</v>
      </c>
      <c r="D49" s="110">
        <f>Data!F388</f>
        <v>232.95</v>
      </c>
      <c r="E49" s="103" t="s">
        <v>20</v>
      </c>
      <c r="F49" s="23">
        <f t="shared" si="0"/>
        <v>3060.9630000000002</v>
      </c>
    </row>
    <row r="50" spans="1:11" x14ac:dyDescent="0.3">
      <c r="A50" s="65">
        <v>37</v>
      </c>
      <c r="B50" s="67">
        <f>Detailed!I285</f>
        <v>799.91</v>
      </c>
      <c r="C50" s="95" t="str">
        <f>Detailed!B282</f>
        <v>Scapping the white washing and colour washing of old plastered surface</v>
      </c>
      <c r="D50" s="35">
        <v>4.2</v>
      </c>
      <c r="E50" s="112" t="str">
        <f>Detailed!J285</f>
        <v>Sqm</v>
      </c>
      <c r="F50" s="69">
        <f>B50*D50</f>
        <v>3359.6219999999998</v>
      </c>
    </row>
    <row r="51" spans="1:11" ht="31.2" x14ac:dyDescent="0.3">
      <c r="A51" s="66"/>
      <c r="B51" s="68"/>
      <c r="C51" s="96"/>
      <c r="D51" s="117" t="s">
        <v>409</v>
      </c>
      <c r="E51" s="113"/>
      <c r="F51" s="70"/>
    </row>
    <row r="52" spans="1:11" ht="132" customHeight="1" x14ac:dyDescent="0.3">
      <c r="A52" s="24">
        <v>38</v>
      </c>
      <c r="B52" s="40">
        <f>Detailed!I302</f>
        <v>317.66000000000003</v>
      </c>
      <c r="C52" s="103" t="str">
        <f>Detailed!B287</f>
        <v>Painting the old walls with two coats of approved best ready mixed plastic emulsion paint over old surfaces and ceiling including cost of Scrapping, plastic emulsion paint, putty, brushers etc., all complete and as directed by the departmental officers (the emulsion paint and its shade should be got approved from the executive engineer before using)</v>
      </c>
      <c r="D52" s="111">
        <f>Data!F398</f>
        <v>162.52000000000001</v>
      </c>
      <c r="E52" s="103" t="str">
        <f>Detailed!J302</f>
        <v>Sqm</v>
      </c>
      <c r="F52" s="18">
        <f>D52*B52</f>
        <v>51626.103200000005</v>
      </c>
    </row>
    <row r="53" spans="1:11" ht="34.950000000000003" customHeight="1" x14ac:dyDescent="0.3">
      <c r="A53" s="24">
        <v>39</v>
      </c>
      <c r="B53" s="40">
        <f>Detailed!I305</f>
        <v>13.5</v>
      </c>
      <c r="C53" s="103" t="str">
        <f>Detailed!B303</f>
        <v>Supplying and fixing of 110mm dia. Rain water down fall pipe etc.,</v>
      </c>
      <c r="D53" s="45">
        <f>Data!F429</f>
        <v>343.11</v>
      </c>
      <c r="E53" s="103" t="s">
        <v>66</v>
      </c>
      <c r="F53" s="23">
        <f t="shared" ref="F53" si="3">D53*B53</f>
        <v>4631.9850000000006</v>
      </c>
    </row>
    <row r="54" spans="1:11" ht="25.2" customHeight="1" x14ac:dyDescent="0.3">
      <c r="A54" s="102"/>
      <c r="B54" s="100"/>
      <c r="C54" s="47" t="s">
        <v>200</v>
      </c>
      <c r="D54" s="64"/>
      <c r="E54" s="64"/>
      <c r="F54" s="116">
        <f>ROUND(SUM(F9:F53),2)-1.85</f>
        <v>518687.32</v>
      </c>
      <c r="I54" s="29">
        <v>518687.32</v>
      </c>
      <c r="K54" s="29">
        <f>F54-I54</f>
        <v>0</v>
      </c>
    </row>
    <row r="55" spans="1:11" ht="25.2" customHeight="1" x14ac:dyDescent="0.3">
      <c r="A55" s="24">
        <v>40</v>
      </c>
      <c r="B55" s="25" t="s">
        <v>22</v>
      </c>
      <c r="C55" s="103" t="str">
        <f>Detailed!B307</f>
        <v>G.S.T @ 18.00%</v>
      </c>
      <c r="D55" s="62" t="s">
        <v>22</v>
      </c>
      <c r="E55" s="63"/>
      <c r="F55" s="23">
        <f>F54*18/100</f>
        <v>93363.717600000004</v>
      </c>
    </row>
    <row r="56" spans="1:11" ht="25.05" customHeight="1" x14ac:dyDescent="0.3">
      <c r="A56" s="102"/>
      <c r="B56" s="37"/>
      <c r="C56" s="47" t="s">
        <v>201</v>
      </c>
      <c r="D56" s="64"/>
      <c r="E56" s="64"/>
      <c r="F56" s="116">
        <f>ROUND(SUM(F54:F55),2)</f>
        <v>612051.04</v>
      </c>
    </row>
    <row r="57" spans="1:11" ht="25.05" customHeight="1" x14ac:dyDescent="0.3">
      <c r="A57" s="24">
        <v>41</v>
      </c>
      <c r="B57" s="38" t="s">
        <v>22</v>
      </c>
      <c r="C57" s="103" t="str">
        <f>Detailed!B308</f>
        <v>Provision for Repair of door and window shutters</v>
      </c>
      <c r="D57" s="62" t="s">
        <v>22</v>
      </c>
      <c r="E57" s="63"/>
      <c r="F57" s="23">
        <v>11500</v>
      </c>
    </row>
    <row r="58" spans="1:11" ht="25.05" customHeight="1" x14ac:dyDescent="0.3">
      <c r="A58" s="24">
        <v>42</v>
      </c>
      <c r="B58" s="38" t="s">
        <v>22</v>
      </c>
      <c r="C58" s="103" t="str">
        <f>Detailed!B309</f>
        <v>Provsion for Septic tank cleaning</v>
      </c>
      <c r="D58" s="62" t="s">
        <v>22</v>
      </c>
      <c r="E58" s="63"/>
      <c r="F58" s="23">
        <v>10000</v>
      </c>
    </row>
    <row r="59" spans="1:11" ht="25.05" customHeight="1" x14ac:dyDescent="0.3">
      <c r="A59" s="24">
        <v>43</v>
      </c>
      <c r="B59" s="25" t="s">
        <v>22</v>
      </c>
      <c r="C59" s="103" t="str">
        <f>Detailed!B310</f>
        <v>Provision for Labour welfare fund @ 1.00%</v>
      </c>
      <c r="D59" s="62" t="s">
        <v>22</v>
      </c>
      <c r="E59" s="63"/>
      <c r="F59" s="23">
        <f>F54*1/100</f>
        <v>5186.8732</v>
      </c>
    </row>
    <row r="60" spans="1:11" ht="34.950000000000003" customHeight="1" x14ac:dyDescent="0.3">
      <c r="A60" s="24">
        <v>44</v>
      </c>
      <c r="B60" s="25" t="s">
        <v>22</v>
      </c>
      <c r="C60" s="105" t="str">
        <f>Detailed!B311</f>
        <v>Provision for Contingencies and Petty supervision charges @ 2.50%</v>
      </c>
      <c r="D60" s="62" t="s">
        <v>22</v>
      </c>
      <c r="E60" s="63"/>
      <c r="F60" s="23">
        <f>F56*2.5/100</f>
        <v>15301.276000000002</v>
      </c>
      <c r="H60" s="29"/>
    </row>
    <row r="61" spans="1:11" ht="25.05" customHeight="1" x14ac:dyDescent="0.3">
      <c r="A61" s="24">
        <v>45</v>
      </c>
      <c r="B61" s="25" t="s">
        <v>22</v>
      </c>
      <c r="C61" s="105" t="str">
        <f>Detailed!B312</f>
        <v>Provision for  Supervision charges  @ 7.50%</v>
      </c>
      <c r="D61" s="62" t="s">
        <v>22</v>
      </c>
      <c r="E61" s="63"/>
      <c r="F61" s="23">
        <f>F56*7.5/100</f>
        <v>45903.828000000009</v>
      </c>
      <c r="H61" s="29"/>
      <c r="I61" s="29"/>
    </row>
    <row r="62" spans="1:11" ht="25.05" customHeight="1" x14ac:dyDescent="0.3">
      <c r="A62" s="38"/>
      <c r="B62" s="101"/>
      <c r="C62" s="47" t="s">
        <v>23</v>
      </c>
      <c r="D62" s="64"/>
      <c r="E62" s="64"/>
      <c r="F62" s="116">
        <f>ROUND(SUM(F56:F61),2)</f>
        <v>699943.02</v>
      </c>
      <c r="H62" s="30"/>
    </row>
    <row r="63" spans="1:11" ht="25.05" customHeight="1" x14ac:dyDescent="0.3">
      <c r="C63" s="106"/>
      <c r="D63" s="31" t="s">
        <v>17</v>
      </c>
      <c r="E63" s="115">
        <f>F62/100000</f>
        <v>6.9994301999999999</v>
      </c>
      <c r="F63" s="118" t="s">
        <v>24</v>
      </c>
    </row>
    <row r="64" spans="1:11" x14ac:dyDescent="0.3">
      <c r="C64" s="107"/>
    </row>
  </sheetData>
  <mergeCells count="26">
    <mergeCell ref="A9:A10"/>
    <mergeCell ref="B9:B10"/>
    <mergeCell ref="C9:C10"/>
    <mergeCell ref="E9:E10"/>
    <mergeCell ref="F9:F10"/>
    <mergeCell ref="A50:A51"/>
    <mergeCell ref="F50:F51"/>
    <mergeCell ref="E50:E51"/>
    <mergeCell ref="C50:C51"/>
    <mergeCell ref="B50:B51"/>
    <mergeCell ref="D60:E60"/>
    <mergeCell ref="D61:E61"/>
    <mergeCell ref="D62:E62"/>
    <mergeCell ref="D54:E54"/>
    <mergeCell ref="D59:E59"/>
    <mergeCell ref="D55:E55"/>
    <mergeCell ref="D56:E56"/>
    <mergeCell ref="D57:E57"/>
    <mergeCell ref="D58:E58"/>
    <mergeCell ref="A1:F1"/>
    <mergeCell ref="A2:F2"/>
    <mergeCell ref="A3:F4"/>
    <mergeCell ref="A6:A7"/>
    <mergeCell ref="B6:B7"/>
    <mergeCell ref="C6:C7"/>
    <mergeCell ref="E6:E7"/>
  </mergeCells>
  <pageMargins left="0.7" right="0.7" top="0.7" bottom="0.4" header="0.31496062992126" footer="0.31496062992126"/>
  <pageSetup paperSize="9" scale="85" orientation="portrait" r:id="rId1"/>
  <headerFooter>
    <oddHeader>Page &amp;P</oddHead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7"/>
  <sheetViews>
    <sheetView tabSelected="1" topLeftCell="A385" workbookViewId="0">
      <selection activeCell="C391" sqref="C391"/>
    </sheetView>
  </sheetViews>
  <sheetFormatPr defaultColWidth="9.109375" defaultRowHeight="14.4" x14ac:dyDescent="0.3"/>
  <cols>
    <col min="1" max="1" width="9.109375" style="76"/>
    <col min="2" max="2" width="9.109375" style="79" customWidth="1"/>
    <col min="3" max="3" width="40.109375" style="79" customWidth="1"/>
    <col min="4" max="4" width="9.109375" style="2"/>
    <col min="5" max="5" width="9.109375" style="79"/>
    <col min="6" max="6" width="9.5546875" style="76" bestFit="1" customWidth="1"/>
    <col min="7" max="16384" width="9.109375" style="2"/>
  </cols>
  <sheetData>
    <row r="1" spans="1:6" ht="27.9" customHeight="1" x14ac:dyDescent="0.3">
      <c r="A1" s="72" t="str">
        <f>Detailed!A3</f>
        <v>NAME OF WORK:</v>
      </c>
      <c r="B1" s="72"/>
    </row>
    <row r="2" spans="1:6" ht="43.5" customHeight="1" x14ac:dyDescent="0.3">
      <c r="A2" s="71" t="str">
        <f>Detailed!A4</f>
        <v xml:space="preserve"> SPECIAL REPAIR WORKS FOR THE POLICE STATION BUILDING AT VAATATHIKKOTTAI  IN THANJAVUR DISTRICT.</v>
      </c>
      <c r="B2" s="71"/>
      <c r="C2" s="71"/>
      <c r="D2" s="71"/>
      <c r="E2" s="71"/>
      <c r="F2" s="71"/>
    </row>
    <row r="3" spans="1:6" ht="22.5" customHeight="1" x14ac:dyDescent="0.25">
      <c r="A3" s="72" t="s">
        <v>186</v>
      </c>
      <c r="B3" s="72"/>
      <c r="C3" s="72"/>
      <c r="D3" s="72"/>
      <c r="E3" s="72"/>
      <c r="F3" s="72"/>
    </row>
    <row r="5" spans="1:6" x14ac:dyDescent="0.3">
      <c r="A5" s="86" t="s">
        <v>92</v>
      </c>
      <c r="B5" s="87" t="s">
        <v>28</v>
      </c>
      <c r="C5" s="87" t="s">
        <v>93</v>
      </c>
    </row>
    <row r="6" spans="1:6" x14ac:dyDescent="0.3">
      <c r="A6" s="86"/>
      <c r="B6" s="87"/>
      <c r="C6" s="87" t="s">
        <v>94</v>
      </c>
    </row>
    <row r="7" spans="1:6" ht="15" x14ac:dyDescent="0.25"/>
    <row r="8" spans="1:6" ht="15" x14ac:dyDescent="0.25">
      <c r="B8" s="79" t="s">
        <v>95</v>
      </c>
      <c r="C8" s="79" t="s">
        <v>96</v>
      </c>
    </row>
    <row r="9" spans="1:6" ht="15" x14ac:dyDescent="0.25">
      <c r="C9" s="79" t="s">
        <v>97</v>
      </c>
    </row>
    <row r="10" spans="1:6" ht="15" x14ac:dyDescent="0.25">
      <c r="C10" s="79" t="s">
        <v>98</v>
      </c>
    </row>
    <row r="11" spans="1:6" ht="15" x14ac:dyDescent="0.25">
      <c r="C11" s="79" t="s">
        <v>99</v>
      </c>
    </row>
    <row r="12" spans="1:6" ht="15" x14ac:dyDescent="0.25">
      <c r="C12" s="79" t="s">
        <v>100</v>
      </c>
    </row>
    <row r="13" spans="1:6" ht="15" x14ac:dyDescent="0.25">
      <c r="C13" s="79" t="s">
        <v>101</v>
      </c>
    </row>
    <row r="14" spans="1:6" ht="15" x14ac:dyDescent="0.25">
      <c r="C14" s="79" t="s">
        <v>102</v>
      </c>
    </row>
    <row r="15" spans="1:6" ht="15" x14ac:dyDescent="0.25"/>
    <row r="16" spans="1:6" x14ac:dyDescent="0.3">
      <c r="A16" s="77">
        <v>3</v>
      </c>
      <c r="B16" s="79" t="s">
        <v>103</v>
      </c>
      <c r="C16" s="79" t="s">
        <v>104</v>
      </c>
      <c r="D16" s="43">
        <v>193.05</v>
      </c>
      <c r="E16" s="79" t="s">
        <v>103</v>
      </c>
      <c r="F16" s="77">
        <v>579.15</v>
      </c>
    </row>
    <row r="17" spans="1:6" x14ac:dyDescent="0.3">
      <c r="A17" s="77">
        <v>1</v>
      </c>
      <c r="B17" s="79" t="s">
        <v>86</v>
      </c>
      <c r="C17" s="79" t="s">
        <v>105</v>
      </c>
      <c r="D17" s="43">
        <v>76</v>
      </c>
      <c r="E17" s="79" t="s">
        <v>106</v>
      </c>
      <c r="F17" s="77">
        <v>76</v>
      </c>
    </row>
    <row r="18" spans="1:6" x14ac:dyDescent="0.3">
      <c r="A18" s="77">
        <v>1</v>
      </c>
      <c r="B18" s="79" t="s">
        <v>86</v>
      </c>
      <c r="C18" s="79" t="s">
        <v>107</v>
      </c>
      <c r="D18" s="43">
        <v>82.3</v>
      </c>
      <c r="E18" s="79" t="s">
        <v>106</v>
      </c>
      <c r="F18" s="77">
        <v>82.3</v>
      </c>
    </row>
    <row r="19" spans="1:6" x14ac:dyDescent="0.3">
      <c r="A19" s="77">
        <v>1</v>
      </c>
      <c r="B19" s="79" t="s">
        <v>86</v>
      </c>
      <c r="C19" s="79" t="s">
        <v>308</v>
      </c>
      <c r="D19" s="43">
        <v>187.8</v>
      </c>
      <c r="E19" s="79" t="s">
        <v>106</v>
      </c>
      <c r="F19" s="77">
        <v>187.8</v>
      </c>
    </row>
    <row r="20" spans="1:6" x14ac:dyDescent="0.3">
      <c r="A20" s="77">
        <v>0.5</v>
      </c>
      <c r="B20" s="79" t="s">
        <v>35</v>
      </c>
      <c r="C20" s="79" t="s">
        <v>108</v>
      </c>
      <c r="D20" s="43">
        <v>866</v>
      </c>
      <c r="E20" s="79" t="s">
        <v>106</v>
      </c>
      <c r="F20" s="77">
        <v>433</v>
      </c>
    </row>
    <row r="21" spans="1:6" x14ac:dyDescent="0.3">
      <c r="A21" s="77">
        <v>0.5</v>
      </c>
      <c r="B21" s="79" t="s">
        <v>35</v>
      </c>
      <c r="C21" s="79" t="s">
        <v>36</v>
      </c>
      <c r="D21" s="43">
        <v>932</v>
      </c>
      <c r="E21" s="79" t="s">
        <v>106</v>
      </c>
      <c r="F21" s="77">
        <v>466</v>
      </c>
    </row>
    <row r="22" spans="1:6" x14ac:dyDescent="0.3">
      <c r="A22" s="77">
        <v>0.5</v>
      </c>
      <c r="B22" s="79" t="s">
        <v>35</v>
      </c>
      <c r="C22" s="79" t="s">
        <v>37</v>
      </c>
      <c r="D22" s="43">
        <v>651</v>
      </c>
      <c r="E22" s="79" t="s">
        <v>106</v>
      </c>
      <c r="F22" s="77">
        <v>325.5</v>
      </c>
    </row>
    <row r="23" spans="1:6" x14ac:dyDescent="0.3">
      <c r="B23" s="79" t="s">
        <v>22</v>
      </c>
      <c r="C23" s="79" t="s">
        <v>109</v>
      </c>
      <c r="D23" s="43">
        <v>2.79</v>
      </c>
      <c r="E23" s="79" t="s">
        <v>22</v>
      </c>
      <c r="F23" s="77">
        <v>2.79</v>
      </c>
    </row>
    <row r="24" spans="1:6" x14ac:dyDescent="0.3">
      <c r="C24" s="79" t="s">
        <v>110</v>
      </c>
      <c r="F24" s="77"/>
    </row>
    <row r="25" spans="1:6" x14ac:dyDescent="0.3">
      <c r="C25" s="79" t="s">
        <v>111</v>
      </c>
      <c r="F25" s="77"/>
    </row>
    <row r="26" spans="1:6" x14ac:dyDescent="0.3">
      <c r="C26" s="79" t="s">
        <v>112</v>
      </c>
      <c r="E26" s="79" t="s">
        <v>22</v>
      </c>
      <c r="F26" s="77">
        <v>0.12</v>
      </c>
    </row>
    <row r="28" spans="1:6" x14ac:dyDescent="0.3">
      <c r="C28" s="79" t="s">
        <v>113</v>
      </c>
      <c r="F28" s="76">
        <v>2152.66</v>
      </c>
    </row>
    <row r="30" spans="1:6" x14ac:dyDescent="0.3">
      <c r="C30" s="79" t="s">
        <v>114</v>
      </c>
      <c r="F30" s="86">
        <v>717.55</v>
      </c>
    </row>
    <row r="31" spans="1:6" x14ac:dyDescent="0.3">
      <c r="F31" s="76" t="s">
        <v>187</v>
      </c>
    </row>
    <row r="32" spans="1:6" x14ac:dyDescent="0.3">
      <c r="A32" s="86" t="s">
        <v>309</v>
      </c>
      <c r="B32" s="87" t="s">
        <v>28</v>
      </c>
      <c r="C32" s="87" t="s">
        <v>189</v>
      </c>
    </row>
    <row r="34" spans="1:6" x14ac:dyDescent="0.3">
      <c r="A34" s="77">
        <v>0.14000000000000001</v>
      </c>
      <c r="B34" s="79" t="s">
        <v>33</v>
      </c>
      <c r="C34" s="79" t="s">
        <v>190</v>
      </c>
      <c r="D34" s="43">
        <v>3798.1</v>
      </c>
      <c r="E34" s="79" t="s">
        <v>33</v>
      </c>
      <c r="F34" s="77">
        <v>531.73</v>
      </c>
    </row>
    <row r="35" spans="1:6" x14ac:dyDescent="0.3">
      <c r="A35" s="77">
        <v>1.1000000000000001</v>
      </c>
      <c r="B35" s="79" t="s">
        <v>35</v>
      </c>
      <c r="C35" s="79" t="s">
        <v>91</v>
      </c>
      <c r="D35" s="43">
        <v>999</v>
      </c>
      <c r="E35" s="79" t="s">
        <v>35</v>
      </c>
      <c r="F35" s="77">
        <v>1098.9000000000001</v>
      </c>
    </row>
    <row r="36" spans="1:6" x14ac:dyDescent="0.3">
      <c r="A36" s="77">
        <v>0.5</v>
      </c>
      <c r="B36" s="79" t="s">
        <v>35</v>
      </c>
      <c r="C36" s="79" t="s">
        <v>37</v>
      </c>
      <c r="D36" s="43">
        <v>651</v>
      </c>
      <c r="E36" s="79" t="s">
        <v>35</v>
      </c>
      <c r="F36" s="77">
        <v>325.5</v>
      </c>
    </row>
    <row r="37" spans="1:6" x14ac:dyDescent="0.3">
      <c r="A37" s="77">
        <v>1.1000000000000001</v>
      </c>
      <c r="B37" s="79" t="s">
        <v>35</v>
      </c>
      <c r="C37" s="79" t="s">
        <v>38</v>
      </c>
      <c r="D37" s="43">
        <v>534</v>
      </c>
      <c r="E37" s="79" t="s">
        <v>35</v>
      </c>
      <c r="F37" s="77">
        <v>587.4</v>
      </c>
    </row>
    <row r="38" spans="1:6" x14ac:dyDescent="0.3">
      <c r="B38" s="79" t="s">
        <v>22</v>
      </c>
      <c r="C38" s="79" t="s">
        <v>39</v>
      </c>
      <c r="D38" s="2" t="s">
        <v>30</v>
      </c>
      <c r="E38" s="79" t="s">
        <v>22</v>
      </c>
      <c r="F38" s="77">
        <v>5</v>
      </c>
    </row>
    <row r="39" spans="1:6" x14ac:dyDescent="0.3">
      <c r="F39" s="77"/>
    </row>
    <row r="40" spans="1:6" x14ac:dyDescent="0.3">
      <c r="C40" s="79" t="s">
        <v>89</v>
      </c>
      <c r="F40" s="77">
        <v>2548.5300000000002</v>
      </c>
    </row>
    <row r="41" spans="1:6" x14ac:dyDescent="0.3">
      <c r="F41" s="77"/>
    </row>
    <row r="42" spans="1:6" x14ac:dyDescent="0.3">
      <c r="C42" s="79" t="s">
        <v>90</v>
      </c>
      <c r="F42" s="84">
        <v>254.85</v>
      </c>
    </row>
    <row r="44" spans="1:6" x14ac:dyDescent="0.3">
      <c r="A44" s="86" t="s">
        <v>115</v>
      </c>
      <c r="B44" s="87" t="s">
        <v>28</v>
      </c>
      <c r="C44" s="87" t="s">
        <v>116</v>
      </c>
    </row>
    <row r="45" spans="1:6" x14ac:dyDescent="0.3">
      <c r="A45" s="86"/>
      <c r="B45" s="87"/>
      <c r="C45" s="87" t="s">
        <v>117</v>
      </c>
    </row>
    <row r="46" spans="1:6" x14ac:dyDescent="0.3">
      <c r="D46" s="2" t="s">
        <v>187</v>
      </c>
    </row>
    <row r="47" spans="1:6" x14ac:dyDescent="0.3">
      <c r="A47" s="90">
        <v>0.53339999999999999</v>
      </c>
      <c r="B47" s="79" t="s">
        <v>20</v>
      </c>
      <c r="C47" s="79" t="s">
        <v>330</v>
      </c>
      <c r="D47" s="43">
        <v>306.89999999999998</v>
      </c>
      <c r="E47" s="79" t="s">
        <v>20</v>
      </c>
      <c r="F47" s="77">
        <v>163.69999999999999</v>
      </c>
    </row>
    <row r="48" spans="1:6" x14ac:dyDescent="0.3">
      <c r="A48" s="90">
        <v>4.24</v>
      </c>
      <c r="B48" s="79" t="s">
        <v>66</v>
      </c>
      <c r="C48" s="79" t="s">
        <v>331</v>
      </c>
      <c r="D48" s="43">
        <v>35.61</v>
      </c>
      <c r="E48" s="79" t="s">
        <v>66</v>
      </c>
      <c r="F48" s="77">
        <v>150.99</v>
      </c>
    </row>
    <row r="49" spans="1:6" x14ac:dyDescent="0.3">
      <c r="A49" s="90">
        <v>16</v>
      </c>
      <c r="B49" s="79" t="s">
        <v>118</v>
      </c>
      <c r="C49" s="79" t="s">
        <v>332</v>
      </c>
      <c r="D49" s="43">
        <v>1</v>
      </c>
      <c r="E49" s="79" t="s">
        <v>119</v>
      </c>
      <c r="F49" s="77">
        <v>16</v>
      </c>
    </row>
    <row r="50" spans="1:6" x14ac:dyDescent="0.3">
      <c r="A50" s="90">
        <v>0.53339999999999999</v>
      </c>
      <c r="B50" s="79" t="s">
        <v>20</v>
      </c>
      <c r="C50" s="79" t="s">
        <v>120</v>
      </c>
      <c r="D50" s="43">
        <v>215.74</v>
      </c>
      <c r="E50" s="79" t="s">
        <v>20</v>
      </c>
      <c r="F50" s="77">
        <v>115.08</v>
      </c>
    </row>
    <row r="51" spans="1:6" x14ac:dyDescent="0.3">
      <c r="B51" s="79" t="s">
        <v>22</v>
      </c>
      <c r="C51" s="79" t="s">
        <v>121</v>
      </c>
      <c r="E51" s="79" t="s">
        <v>22</v>
      </c>
      <c r="F51" s="77"/>
    </row>
    <row r="52" spans="1:6" x14ac:dyDescent="0.3">
      <c r="C52" s="79" t="s">
        <v>122</v>
      </c>
      <c r="F52" s="77"/>
    </row>
    <row r="53" spans="1:6" x14ac:dyDescent="0.3">
      <c r="F53" s="77"/>
    </row>
    <row r="54" spans="1:6" x14ac:dyDescent="0.3">
      <c r="C54" s="79" t="s">
        <v>123</v>
      </c>
      <c r="F54" s="77">
        <v>445.77</v>
      </c>
    </row>
    <row r="55" spans="1:6" x14ac:dyDescent="0.3">
      <c r="F55" s="77"/>
    </row>
    <row r="56" spans="1:6" x14ac:dyDescent="0.3">
      <c r="C56" s="79" t="s">
        <v>124</v>
      </c>
      <c r="F56" s="84">
        <v>835.7</v>
      </c>
    </row>
    <row r="58" spans="1:6" x14ac:dyDescent="0.3">
      <c r="A58" s="86" t="s">
        <v>310</v>
      </c>
      <c r="B58" s="87" t="s">
        <v>28</v>
      </c>
      <c r="C58" s="87" t="s">
        <v>311</v>
      </c>
    </row>
    <row r="59" spans="1:6" x14ac:dyDescent="0.3">
      <c r="A59" s="86"/>
      <c r="B59" s="87"/>
      <c r="C59" s="87" t="s">
        <v>312</v>
      </c>
    </row>
    <row r="60" spans="1:6" x14ac:dyDescent="0.3">
      <c r="C60" s="79" t="s">
        <v>187</v>
      </c>
    </row>
    <row r="61" spans="1:6" x14ac:dyDescent="0.3">
      <c r="A61" s="77">
        <v>1</v>
      </c>
      <c r="B61" s="79" t="s">
        <v>25</v>
      </c>
      <c r="C61" s="79" t="s">
        <v>313</v>
      </c>
      <c r="D61" s="2">
        <v>69.599999999999994</v>
      </c>
      <c r="E61" s="79" t="s">
        <v>25</v>
      </c>
      <c r="F61" s="84">
        <v>69.599999999999994</v>
      </c>
    </row>
    <row r="63" spans="1:6" x14ac:dyDescent="0.3">
      <c r="A63" s="76">
        <v>52</v>
      </c>
      <c r="B63" s="79" t="s">
        <v>28</v>
      </c>
      <c r="C63" s="79" t="s">
        <v>125</v>
      </c>
    </row>
    <row r="64" spans="1:6" x14ac:dyDescent="0.3">
      <c r="C64" s="79" t="s">
        <v>126</v>
      </c>
    </row>
    <row r="65" spans="1:6" x14ac:dyDescent="0.3">
      <c r="C65" s="79" t="s">
        <v>127</v>
      </c>
    </row>
    <row r="66" spans="1:6" x14ac:dyDescent="0.3">
      <c r="C66" s="79" t="s">
        <v>128</v>
      </c>
    </row>
    <row r="67" spans="1:6" x14ac:dyDescent="0.3">
      <c r="C67" s="79" t="s">
        <v>129</v>
      </c>
    </row>
    <row r="68" spans="1:6" x14ac:dyDescent="0.3">
      <c r="C68" s="79" t="s">
        <v>130</v>
      </c>
    </row>
    <row r="69" spans="1:6" x14ac:dyDescent="0.3">
      <c r="C69" s="79" t="s">
        <v>131</v>
      </c>
    </row>
    <row r="70" spans="1:6" x14ac:dyDescent="0.3">
      <c r="C70" s="79" t="s">
        <v>132</v>
      </c>
    </row>
    <row r="72" spans="1:6" x14ac:dyDescent="0.3">
      <c r="B72" s="79" t="s">
        <v>28</v>
      </c>
      <c r="C72" s="79" t="s">
        <v>133</v>
      </c>
    </row>
    <row r="73" spans="1:6" x14ac:dyDescent="0.3">
      <c r="C73" s="79" t="s">
        <v>134</v>
      </c>
    </row>
    <row r="74" spans="1:6" x14ac:dyDescent="0.3">
      <c r="B74" s="87" t="s">
        <v>314</v>
      </c>
      <c r="C74" s="87" t="s">
        <v>315</v>
      </c>
    </row>
    <row r="76" spans="1:6" x14ac:dyDescent="0.3">
      <c r="A76" s="77">
        <v>1</v>
      </c>
      <c r="B76" s="79" t="s">
        <v>66</v>
      </c>
      <c r="C76" s="79" t="s">
        <v>316</v>
      </c>
      <c r="D76" s="43">
        <v>26</v>
      </c>
      <c r="E76" s="79" t="s">
        <v>66</v>
      </c>
      <c r="F76" s="77">
        <v>26</v>
      </c>
    </row>
    <row r="77" spans="1:6" x14ac:dyDescent="0.3">
      <c r="A77" s="77">
        <v>1</v>
      </c>
      <c r="B77" s="79" t="s">
        <v>22</v>
      </c>
      <c r="C77" s="79" t="s">
        <v>317</v>
      </c>
      <c r="D77" s="43">
        <v>18.2</v>
      </c>
      <c r="E77" s="79" t="s">
        <v>22</v>
      </c>
      <c r="F77" s="77">
        <v>18.2</v>
      </c>
    </row>
    <row r="78" spans="1:6" x14ac:dyDescent="0.3">
      <c r="A78" s="77">
        <v>1</v>
      </c>
      <c r="B78" s="79" t="s">
        <v>66</v>
      </c>
      <c r="C78" s="79" t="s">
        <v>135</v>
      </c>
      <c r="D78" s="43">
        <v>185.41</v>
      </c>
      <c r="E78" s="79" t="s">
        <v>66</v>
      </c>
      <c r="F78" s="77">
        <v>185.41</v>
      </c>
    </row>
    <row r="79" spans="1:6" x14ac:dyDescent="0.3">
      <c r="D79" s="2" t="s">
        <v>30</v>
      </c>
      <c r="F79" s="77"/>
    </row>
    <row r="80" spans="1:6" x14ac:dyDescent="0.3">
      <c r="C80" s="79" t="s">
        <v>136</v>
      </c>
      <c r="F80" s="83">
        <v>229.61</v>
      </c>
    </row>
    <row r="81" spans="1:6" x14ac:dyDescent="0.3">
      <c r="C81" s="79" t="s">
        <v>30</v>
      </c>
      <c r="D81" s="2" t="s">
        <v>30</v>
      </c>
      <c r="F81" s="77"/>
    </row>
    <row r="82" spans="1:6" x14ac:dyDescent="0.3">
      <c r="B82" s="87" t="s">
        <v>32</v>
      </c>
      <c r="C82" s="87" t="s">
        <v>137</v>
      </c>
    </row>
    <row r="84" spans="1:6" x14ac:dyDescent="0.3">
      <c r="A84" s="77">
        <v>1</v>
      </c>
      <c r="B84" s="79" t="s">
        <v>66</v>
      </c>
      <c r="C84" s="79" t="s">
        <v>138</v>
      </c>
      <c r="D84" s="43">
        <v>35</v>
      </c>
      <c r="E84" s="79" t="s">
        <v>66</v>
      </c>
      <c r="F84" s="77">
        <v>35</v>
      </c>
    </row>
    <row r="85" spans="1:6" x14ac:dyDescent="0.3">
      <c r="A85" s="77">
        <v>1</v>
      </c>
      <c r="B85" s="79" t="s">
        <v>22</v>
      </c>
      <c r="C85" s="79" t="s">
        <v>139</v>
      </c>
      <c r="D85" s="43">
        <v>14</v>
      </c>
      <c r="E85" s="79" t="s">
        <v>22</v>
      </c>
      <c r="F85" s="77">
        <v>14</v>
      </c>
    </row>
    <row r="86" spans="1:6" x14ac:dyDescent="0.3">
      <c r="A86" s="77">
        <v>1</v>
      </c>
      <c r="B86" s="79" t="s">
        <v>66</v>
      </c>
      <c r="C86" s="79" t="s">
        <v>135</v>
      </c>
      <c r="D86" s="43">
        <v>185.4</v>
      </c>
      <c r="E86" s="79" t="s">
        <v>66</v>
      </c>
      <c r="F86" s="77">
        <v>185.4</v>
      </c>
    </row>
    <row r="87" spans="1:6" x14ac:dyDescent="0.3">
      <c r="D87" s="2" t="s">
        <v>30</v>
      </c>
      <c r="F87" s="77"/>
    </row>
    <row r="88" spans="1:6" x14ac:dyDescent="0.3">
      <c r="C88" s="79" t="s">
        <v>136</v>
      </c>
      <c r="F88" s="83">
        <v>234.47</v>
      </c>
    </row>
    <row r="89" spans="1:6" x14ac:dyDescent="0.3">
      <c r="D89" s="2" t="s">
        <v>30</v>
      </c>
    </row>
    <row r="90" spans="1:6" x14ac:dyDescent="0.3">
      <c r="B90" s="87" t="s">
        <v>318</v>
      </c>
      <c r="C90" s="87" t="s">
        <v>319</v>
      </c>
    </row>
    <row r="92" spans="1:6" x14ac:dyDescent="0.3">
      <c r="A92" s="77">
        <v>1</v>
      </c>
      <c r="B92" s="79" t="s">
        <v>66</v>
      </c>
      <c r="C92" s="79" t="s">
        <v>320</v>
      </c>
      <c r="D92" s="73">
        <v>52</v>
      </c>
      <c r="E92" s="79" t="s">
        <v>66</v>
      </c>
      <c r="F92" s="77">
        <v>52</v>
      </c>
    </row>
    <row r="93" spans="1:6" x14ac:dyDescent="0.3">
      <c r="A93" s="77">
        <v>1</v>
      </c>
      <c r="B93" s="79" t="s">
        <v>22</v>
      </c>
      <c r="C93" s="79" t="s">
        <v>321</v>
      </c>
      <c r="D93" s="73">
        <v>10.4</v>
      </c>
      <c r="E93" s="79" t="s">
        <v>22</v>
      </c>
      <c r="F93" s="77">
        <v>10.4</v>
      </c>
    </row>
    <row r="94" spans="1:6" x14ac:dyDescent="0.3">
      <c r="A94" s="77">
        <v>1</v>
      </c>
      <c r="B94" s="79" t="s">
        <v>66</v>
      </c>
      <c r="C94" s="79" t="s">
        <v>135</v>
      </c>
      <c r="D94" s="73">
        <v>189.61</v>
      </c>
      <c r="E94" s="79" t="s">
        <v>66</v>
      </c>
      <c r="F94" s="77">
        <v>189.61</v>
      </c>
    </row>
    <row r="95" spans="1:6" x14ac:dyDescent="0.3">
      <c r="D95" s="2" t="s">
        <v>30</v>
      </c>
      <c r="F95" s="77"/>
    </row>
    <row r="96" spans="1:6" x14ac:dyDescent="0.3">
      <c r="C96" s="79" t="s">
        <v>136</v>
      </c>
      <c r="F96" s="83">
        <v>252.72</v>
      </c>
    </row>
    <row r="98" spans="1:6" x14ac:dyDescent="0.3">
      <c r="C98" s="79" t="s">
        <v>322</v>
      </c>
      <c r="D98" s="75" t="s">
        <v>323</v>
      </c>
      <c r="E98" s="87" t="s">
        <v>324</v>
      </c>
    </row>
    <row r="100" spans="1:6" x14ac:dyDescent="0.3">
      <c r="C100" s="79" t="s">
        <v>325</v>
      </c>
      <c r="D100" s="43">
        <v>96</v>
      </c>
      <c r="E100" s="81">
        <v>85</v>
      </c>
    </row>
    <row r="101" spans="1:6" x14ac:dyDescent="0.3">
      <c r="C101" s="79" t="s">
        <v>326</v>
      </c>
      <c r="D101" s="43">
        <v>155.94999999999999</v>
      </c>
      <c r="E101" s="81">
        <v>155.94999999999999</v>
      </c>
    </row>
    <row r="102" spans="1:6" x14ac:dyDescent="0.3">
      <c r="D102" s="43">
        <v>251.95</v>
      </c>
      <c r="E102" s="81">
        <v>240.95</v>
      </c>
    </row>
    <row r="103" spans="1:6" x14ac:dyDescent="0.3">
      <c r="D103" s="74">
        <v>252</v>
      </c>
      <c r="E103" s="88">
        <v>241</v>
      </c>
    </row>
    <row r="105" spans="1:6" x14ac:dyDescent="0.3">
      <c r="B105" s="79" t="s">
        <v>28</v>
      </c>
      <c r="C105" s="87" t="s">
        <v>83</v>
      </c>
    </row>
    <row r="106" spans="1:6" x14ac:dyDescent="0.3">
      <c r="C106" s="87" t="s">
        <v>84</v>
      </c>
    </row>
    <row r="107" spans="1:6" x14ac:dyDescent="0.3">
      <c r="C107" s="87" t="s">
        <v>85</v>
      </c>
    </row>
    <row r="109" spans="1:6" x14ac:dyDescent="0.3">
      <c r="A109" s="77">
        <v>1.34</v>
      </c>
      <c r="B109" s="79" t="s">
        <v>25</v>
      </c>
      <c r="C109" s="79" t="s">
        <v>327</v>
      </c>
      <c r="D109" s="43">
        <v>73.8</v>
      </c>
      <c r="E109" s="79" t="s">
        <v>25</v>
      </c>
      <c r="F109" s="77">
        <v>98.89</v>
      </c>
    </row>
    <row r="110" spans="1:6" x14ac:dyDescent="0.3">
      <c r="A110" s="77">
        <v>0.5</v>
      </c>
      <c r="B110" s="79" t="s">
        <v>86</v>
      </c>
      <c r="C110" s="79" t="s">
        <v>87</v>
      </c>
      <c r="D110" s="43">
        <v>797</v>
      </c>
      <c r="E110" s="79" t="s">
        <v>86</v>
      </c>
      <c r="F110" s="77">
        <v>398.5</v>
      </c>
    </row>
    <row r="111" spans="1:6" x14ac:dyDescent="0.3">
      <c r="A111" s="77">
        <v>0.5</v>
      </c>
      <c r="B111" s="79" t="s">
        <v>86</v>
      </c>
      <c r="C111" s="79" t="s">
        <v>37</v>
      </c>
      <c r="D111" s="43">
        <v>651</v>
      </c>
      <c r="E111" s="79" t="s">
        <v>86</v>
      </c>
      <c r="F111" s="77">
        <v>325.5</v>
      </c>
    </row>
    <row r="112" spans="1:6" x14ac:dyDescent="0.3">
      <c r="A112" s="77">
        <v>0.8</v>
      </c>
      <c r="B112" s="79" t="s">
        <v>86</v>
      </c>
      <c r="C112" s="79" t="s">
        <v>38</v>
      </c>
      <c r="D112" s="43">
        <v>534</v>
      </c>
      <c r="E112" s="79" t="s">
        <v>86</v>
      </c>
      <c r="F112" s="77">
        <v>427.2</v>
      </c>
    </row>
    <row r="113" spans="1:7" x14ac:dyDescent="0.3">
      <c r="B113" s="79" t="s">
        <v>22</v>
      </c>
      <c r="C113" s="79" t="s">
        <v>88</v>
      </c>
      <c r="D113" s="2" t="s">
        <v>30</v>
      </c>
      <c r="E113" s="79" t="s">
        <v>22</v>
      </c>
      <c r="F113" s="77">
        <v>2.6</v>
      </c>
    </row>
    <row r="114" spans="1:7" x14ac:dyDescent="0.3">
      <c r="F114" s="77"/>
    </row>
    <row r="115" spans="1:7" x14ac:dyDescent="0.3">
      <c r="C115" s="79" t="s">
        <v>89</v>
      </c>
      <c r="F115" s="77">
        <v>1252.69</v>
      </c>
    </row>
    <row r="116" spans="1:7" x14ac:dyDescent="0.3">
      <c r="F116" s="77"/>
    </row>
    <row r="117" spans="1:7" x14ac:dyDescent="0.3">
      <c r="C117" s="79" t="s">
        <v>90</v>
      </c>
      <c r="F117" s="84">
        <v>125.27</v>
      </c>
    </row>
    <row r="118" spans="1:7" x14ac:dyDescent="0.3">
      <c r="A118" s="76" t="s">
        <v>30</v>
      </c>
    </row>
    <row r="119" spans="1:7" ht="28.8" x14ac:dyDescent="0.3">
      <c r="C119" s="89" t="s">
        <v>328</v>
      </c>
      <c r="D119" s="74">
        <v>3325</v>
      </c>
      <c r="E119" s="87" t="s">
        <v>140</v>
      </c>
    </row>
    <row r="121" spans="1:7" ht="43.2" x14ac:dyDescent="0.3">
      <c r="C121" s="89" t="s">
        <v>329</v>
      </c>
      <c r="D121" s="75"/>
      <c r="E121" s="87" t="s">
        <v>119</v>
      </c>
      <c r="F121" s="84">
        <v>1552.7</v>
      </c>
      <c r="G121" s="75"/>
    </row>
    <row r="123" spans="1:7" x14ac:dyDescent="0.3">
      <c r="A123" s="86">
        <v>74</v>
      </c>
      <c r="B123" s="87"/>
      <c r="C123" s="87" t="s">
        <v>141</v>
      </c>
      <c r="F123" s="84">
        <v>601.20000000000005</v>
      </c>
    </row>
    <row r="125" spans="1:7" x14ac:dyDescent="0.3">
      <c r="C125" s="87" t="s">
        <v>405</v>
      </c>
    </row>
    <row r="126" spans="1:7" ht="28.8" x14ac:dyDescent="0.3">
      <c r="A126" s="77">
        <v>1</v>
      </c>
      <c r="B126" s="79" t="s">
        <v>80</v>
      </c>
      <c r="C126" s="80" t="s">
        <v>406</v>
      </c>
      <c r="D126" s="43">
        <v>391</v>
      </c>
      <c r="E126" s="79" t="s">
        <v>80</v>
      </c>
      <c r="F126" s="77">
        <v>391</v>
      </c>
    </row>
    <row r="127" spans="1:7" x14ac:dyDescent="0.3">
      <c r="E127" s="79" t="s">
        <v>80</v>
      </c>
      <c r="F127" s="77">
        <v>0</v>
      </c>
    </row>
    <row r="128" spans="1:7" x14ac:dyDescent="0.3">
      <c r="C128" s="79" t="s">
        <v>407</v>
      </c>
      <c r="F128" s="77">
        <v>312.93</v>
      </c>
    </row>
    <row r="129" spans="1:6" x14ac:dyDescent="0.3">
      <c r="C129" s="79" t="s">
        <v>121</v>
      </c>
      <c r="F129" s="77">
        <v>0.2</v>
      </c>
    </row>
    <row r="130" spans="1:6" x14ac:dyDescent="0.3">
      <c r="C130" s="79" t="s">
        <v>408</v>
      </c>
      <c r="F130" s="83">
        <v>705</v>
      </c>
    </row>
    <row r="132" spans="1:6" x14ac:dyDescent="0.3">
      <c r="C132" s="87" t="s">
        <v>333</v>
      </c>
    </row>
    <row r="134" spans="1:6" ht="187.2" x14ac:dyDescent="0.3">
      <c r="C134" s="80" t="s">
        <v>334</v>
      </c>
    </row>
    <row r="135" spans="1:6" ht="28.8" x14ac:dyDescent="0.3">
      <c r="A135" s="77">
        <v>90</v>
      </c>
      <c r="B135" s="79" t="s">
        <v>66</v>
      </c>
      <c r="C135" s="80" t="s">
        <v>335</v>
      </c>
      <c r="D135" s="43">
        <v>16.55</v>
      </c>
      <c r="E135" s="79" t="s">
        <v>66</v>
      </c>
      <c r="F135" s="77">
        <v>1489.5</v>
      </c>
    </row>
    <row r="136" spans="1:6" ht="28.8" x14ac:dyDescent="0.3">
      <c r="A136" s="77">
        <v>45</v>
      </c>
      <c r="B136" s="79" t="s">
        <v>66</v>
      </c>
      <c r="C136" s="80" t="s">
        <v>336</v>
      </c>
      <c r="D136" s="43">
        <v>20</v>
      </c>
      <c r="E136" s="79" t="s">
        <v>66</v>
      </c>
      <c r="F136" s="77">
        <v>900</v>
      </c>
    </row>
    <row r="137" spans="1:6" x14ac:dyDescent="0.3">
      <c r="A137" s="77">
        <v>20</v>
      </c>
      <c r="B137" s="79" t="s">
        <v>80</v>
      </c>
      <c r="C137" s="79" t="s">
        <v>337</v>
      </c>
      <c r="D137" s="43">
        <v>3.15</v>
      </c>
      <c r="E137" s="79" t="s">
        <v>338</v>
      </c>
      <c r="F137" s="77">
        <v>63</v>
      </c>
    </row>
    <row r="138" spans="1:6" x14ac:dyDescent="0.3">
      <c r="A138" s="77">
        <v>10</v>
      </c>
      <c r="B138" s="79" t="s">
        <v>80</v>
      </c>
      <c r="C138" s="79" t="s">
        <v>339</v>
      </c>
      <c r="D138" s="43">
        <v>1.34</v>
      </c>
      <c r="E138" s="79" t="s">
        <v>338</v>
      </c>
      <c r="F138" s="77">
        <v>13.4</v>
      </c>
    </row>
    <row r="139" spans="1:6" x14ac:dyDescent="0.3">
      <c r="A139" s="77">
        <v>1</v>
      </c>
      <c r="B139" s="79" t="s">
        <v>80</v>
      </c>
      <c r="C139" s="79" t="s">
        <v>340</v>
      </c>
      <c r="D139" s="43">
        <v>70.7</v>
      </c>
      <c r="E139" s="79" t="s">
        <v>80</v>
      </c>
      <c r="F139" s="77">
        <v>70.7</v>
      </c>
    </row>
    <row r="140" spans="1:6" x14ac:dyDescent="0.3">
      <c r="A140" s="77">
        <v>1.4999999999999999E-2</v>
      </c>
      <c r="B140" s="79" t="s">
        <v>20</v>
      </c>
      <c r="C140" s="79" t="s">
        <v>341</v>
      </c>
      <c r="D140" s="43">
        <v>661</v>
      </c>
      <c r="E140" s="79" t="s">
        <v>20</v>
      </c>
      <c r="F140" s="77">
        <v>9.92</v>
      </c>
    </row>
    <row r="141" spans="1:6" ht="28.8" x14ac:dyDescent="0.3">
      <c r="A141" s="77">
        <v>15</v>
      </c>
      <c r="B141" s="79" t="s">
        <v>80</v>
      </c>
      <c r="C141" s="80" t="s">
        <v>342</v>
      </c>
      <c r="D141" s="43">
        <v>40.31</v>
      </c>
      <c r="E141" s="79" t="s">
        <v>80</v>
      </c>
      <c r="F141" s="77">
        <v>604.65</v>
      </c>
    </row>
    <row r="142" spans="1:6" x14ac:dyDescent="0.3">
      <c r="A142" s="77">
        <v>15</v>
      </c>
      <c r="B142" s="79" t="s">
        <v>80</v>
      </c>
      <c r="C142" s="79" t="s">
        <v>340</v>
      </c>
      <c r="D142" s="43">
        <v>70.7</v>
      </c>
      <c r="E142" s="79" t="s">
        <v>80</v>
      </c>
      <c r="F142" s="77">
        <v>1060.5</v>
      </c>
    </row>
    <row r="143" spans="1:6" x14ac:dyDescent="0.3">
      <c r="A143" s="77">
        <v>0.22500000000000001</v>
      </c>
      <c r="B143" s="79" t="s">
        <v>20</v>
      </c>
      <c r="C143" s="79" t="s">
        <v>341</v>
      </c>
      <c r="D143" s="43">
        <v>661</v>
      </c>
      <c r="E143" s="79" t="s">
        <v>343</v>
      </c>
      <c r="F143" s="77">
        <v>148.72999999999999</v>
      </c>
    </row>
    <row r="144" spans="1:6" x14ac:dyDescent="0.3">
      <c r="A144" s="77">
        <v>1.25</v>
      </c>
      <c r="B144" s="79" t="s">
        <v>344</v>
      </c>
      <c r="C144" s="79" t="s">
        <v>345</v>
      </c>
      <c r="D144" s="43">
        <v>302</v>
      </c>
      <c r="E144" s="79" t="s">
        <v>344</v>
      </c>
      <c r="F144" s="77">
        <v>377.5</v>
      </c>
    </row>
    <row r="145" spans="1:6" ht="43.2" x14ac:dyDescent="0.3">
      <c r="A145" s="77">
        <v>45</v>
      </c>
      <c r="B145" s="79" t="s">
        <v>20</v>
      </c>
      <c r="C145" s="80" t="s">
        <v>346</v>
      </c>
      <c r="D145" s="2">
        <v>16.55</v>
      </c>
      <c r="E145" s="79" t="s">
        <v>66</v>
      </c>
      <c r="F145" s="77">
        <v>744.75</v>
      </c>
    </row>
    <row r="146" spans="1:6" x14ac:dyDescent="0.3">
      <c r="C146" s="79" t="s">
        <v>347</v>
      </c>
      <c r="F146" s="77">
        <v>5090</v>
      </c>
    </row>
    <row r="147" spans="1:6" x14ac:dyDescent="0.3">
      <c r="C147" s="79" t="s">
        <v>121</v>
      </c>
      <c r="F147" s="77">
        <v>39.35</v>
      </c>
    </row>
    <row r="148" spans="1:6" x14ac:dyDescent="0.3">
      <c r="C148" s="79" t="s">
        <v>348</v>
      </c>
      <c r="F148" s="77">
        <v>10612</v>
      </c>
    </row>
    <row r="149" spans="1:6" x14ac:dyDescent="0.3">
      <c r="C149" s="79" t="s">
        <v>349</v>
      </c>
      <c r="F149" s="84">
        <v>707.47</v>
      </c>
    </row>
    <row r="151" spans="1:6" x14ac:dyDescent="0.3">
      <c r="C151" s="87" t="s">
        <v>350</v>
      </c>
    </row>
    <row r="152" spans="1:6" x14ac:dyDescent="0.3">
      <c r="C152" s="87" t="s">
        <v>351</v>
      </c>
    </row>
    <row r="154" spans="1:6" ht="187.2" x14ac:dyDescent="0.3">
      <c r="C154" s="80" t="s">
        <v>352</v>
      </c>
    </row>
    <row r="156" spans="1:6" ht="28.8" x14ac:dyDescent="0.3">
      <c r="A156" s="77">
        <v>5</v>
      </c>
      <c r="B156" s="79" t="s">
        <v>66</v>
      </c>
      <c r="C156" s="80" t="s">
        <v>335</v>
      </c>
      <c r="D156" s="43">
        <v>16.55</v>
      </c>
      <c r="E156" s="79" t="s">
        <v>353</v>
      </c>
      <c r="F156" s="77">
        <v>82.75</v>
      </c>
    </row>
    <row r="157" spans="1:6" ht="28.8" x14ac:dyDescent="0.3">
      <c r="A157" s="77">
        <v>2.5</v>
      </c>
      <c r="B157" s="79" t="s">
        <v>66</v>
      </c>
      <c r="C157" s="80" t="s">
        <v>336</v>
      </c>
      <c r="D157" s="43">
        <v>20</v>
      </c>
      <c r="E157" s="79" t="s">
        <v>66</v>
      </c>
      <c r="F157" s="77">
        <v>50</v>
      </c>
    </row>
    <row r="158" spans="1:6" ht="43.2" x14ac:dyDescent="0.3">
      <c r="A158" s="77">
        <v>1</v>
      </c>
      <c r="B158" s="79" t="s">
        <v>80</v>
      </c>
      <c r="C158" s="80" t="s">
        <v>354</v>
      </c>
      <c r="D158" s="43">
        <v>40.31</v>
      </c>
      <c r="E158" s="79" t="s">
        <v>80</v>
      </c>
      <c r="F158" s="77">
        <v>40.31</v>
      </c>
    </row>
    <row r="159" spans="1:6" x14ac:dyDescent="0.3">
      <c r="C159" s="79" t="s">
        <v>347</v>
      </c>
      <c r="F159" s="77">
        <v>670.83</v>
      </c>
    </row>
    <row r="160" spans="1:6" x14ac:dyDescent="0.3">
      <c r="C160" s="79" t="s">
        <v>121</v>
      </c>
      <c r="F160" s="77">
        <v>25.61</v>
      </c>
    </row>
    <row r="161" spans="1:6" x14ac:dyDescent="0.3">
      <c r="C161" s="79" t="s">
        <v>349</v>
      </c>
      <c r="F161" s="84">
        <v>869.5</v>
      </c>
    </row>
    <row r="163" spans="1:6" x14ac:dyDescent="0.3">
      <c r="C163" s="79" t="s">
        <v>355</v>
      </c>
    </row>
    <row r="165" spans="1:6" x14ac:dyDescent="0.3">
      <c r="C165" s="87" t="s">
        <v>356</v>
      </c>
    </row>
    <row r="167" spans="1:6" ht="28.8" x14ac:dyDescent="0.3">
      <c r="A167" s="77">
        <v>1</v>
      </c>
      <c r="B167" s="79" t="s">
        <v>80</v>
      </c>
      <c r="C167" s="80" t="s">
        <v>357</v>
      </c>
      <c r="D167" s="43">
        <v>1193</v>
      </c>
      <c r="E167" s="79" t="s">
        <v>80</v>
      </c>
      <c r="F167" s="77">
        <v>1193</v>
      </c>
    </row>
    <row r="168" spans="1:6" x14ac:dyDescent="0.3">
      <c r="A168" s="77">
        <v>1</v>
      </c>
      <c r="B168" s="79" t="s">
        <v>80</v>
      </c>
      <c r="C168" s="79" t="s">
        <v>347</v>
      </c>
      <c r="D168" s="43">
        <v>2265.67</v>
      </c>
      <c r="E168" s="79" t="s">
        <v>80</v>
      </c>
      <c r="F168" s="77">
        <v>2265.67</v>
      </c>
    </row>
    <row r="169" spans="1:6" x14ac:dyDescent="0.3">
      <c r="C169" s="79" t="s">
        <v>121</v>
      </c>
      <c r="F169" s="77"/>
    </row>
    <row r="170" spans="1:6" x14ac:dyDescent="0.3">
      <c r="C170" s="79" t="s">
        <v>358</v>
      </c>
      <c r="F170" s="84">
        <v>3460</v>
      </c>
    </row>
    <row r="172" spans="1:6" x14ac:dyDescent="0.3">
      <c r="A172" s="86" t="s">
        <v>142</v>
      </c>
      <c r="B172" s="87" t="s">
        <v>28</v>
      </c>
      <c r="C172" s="87" t="s">
        <v>143</v>
      </c>
    </row>
    <row r="173" spans="1:6" x14ac:dyDescent="0.3">
      <c r="A173" s="86"/>
      <c r="B173" s="87"/>
      <c r="C173" s="87" t="s">
        <v>144</v>
      </c>
    </row>
    <row r="174" spans="1:6" x14ac:dyDescent="0.3">
      <c r="A174" s="86"/>
      <c r="B174" s="87"/>
      <c r="C174" s="87" t="s">
        <v>145</v>
      </c>
    </row>
    <row r="175" spans="1:6" x14ac:dyDescent="0.3">
      <c r="A175" s="86"/>
      <c r="B175" s="87"/>
      <c r="C175" s="87" t="s">
        <v>146</v>
      </c>
    </row>
    <row r="177" spans="1:6" x14ac:dyDescent="0.3">
      <c r="A177" s="77">
        <v>0.24</v>
      </c>
      <c r="B177" s="79" t="s">
        <v>33</v>
      </c>
      <c r="C177" s="79" t="s">
        <v>147</v>
      </c>
      <c r="D177" s="43">
        <v>1418.45</v>
      </c>
      <c r="E177" s="79" t="s">
        <v>33</v>
      </c>
      <c r="F177" s="77">
        <v>340.43</v>
      </c>
    </row>
    <row r="178" spans="1:6" x14ac:dyDescent="0.3">
      <c r="A178" s="77">
        <v>0.11700000000000001</v>
      </c>
      <c r="B178" s="79" t="s">
        <v>34</v>
      </c>
      <c r="C178" s="79" t="s">
        <v>31</v>
      </c>
      <c r="D178" s="43">
        <v>6040</v>
      </c>
      <c r="E178" s="79" t="s">
        <v>34</v>
      </c>
      <c r="F178" s="77">
        <v>706.68</v>
      </c>
    </row>
    <row r="179" spans="1:6" x14ac:dyDescent="0.3">
      <c r="A179" s="77">
        <v>0.5</v>
      </c>
      <c r="B179" s="79" t="s">
        <v>86</v>
      </c>
      <c r="C179" s="79" t="s">
        <v>91</v>
      </c>
      <c r="D179" s="43">
        <v>999</v>
      </c>
      <c r="E179" s="79" t="s">
        <v>86</v>
      </c>
      <c r="F179" s="77">
        <v>499.5</v>
      </c>
    </row>
    <row r="180" spans="1:6" x14ac:dyDescent="0.3">
      <c r="A180" s="77">
        <v>1.1000000000000001</v>
      </c>
      <c r="B180" s="79" t="s">
        <v>86</v>
      </c>
      <c r="C180" s="79" t="s">
        <v>148</v>
      </c>
      <c r="D180" s="43">
        <v>651</v>
      </c>
      <c r="E180" s="79" t="s">
        <v>86</v>
      </c>
      <c r="F180" s="77">
        <v>716.1</v>
      </c>
    </row>
    <row r="181" spans="1:6" x14ac:dyDescent="0.3">
      <c r="A181" s="77">
        <v>4.3</v>
      </c>
      <c r="B181" s="79" t="s">
        <v>86</v>
      </c>
      <c r="C181" s="79" t="s">
        <v>38</v>
      </c>
      <c r="D181" s="43">
        <v>534</v>
      </c>
      <c r="E181" s="79" t="s">
        <v>86</v>
      </c>
      <c r="F181" s="77">
        <v>2296.1999999999998</v>
      </c>
    </row>
    <row r="182" spans="1:6" x14ac:dyDescent="0.3">
      <c r="B182" s="79" t="s">
        <v>22</v>
      </c>
      <c r="C182" s="79" t="s">
        <v>39</v>
      </c>
      <c r="E182" s="79" t="s">
        <v>22</v>
      </c>
      <c r="F182" s="77">
        <v>0</v>
      </c>
    </row>
    <row r="183" spans="1:6" x14ac:dyDescent="0.3">
      <c r="F183" s="77"/>
    </row>
    <row r="184" spans="1:6" x14ac:dyDescent="0.3">
      <c r="C184" s="79" t="s">
        <v>89</v>
      </c>
      <c r="F184" s="77"/>
    </row>
    <row r="185" spans="1:6" x14ac:dyDescent="0.3">
      <c r="F185" s="77"/>
    </row>
    <row r="186" spans="1:6" x14ac:dyDescent="0.3">
      <c r="C186" s="79" t="s">
        <v>90</v>
      </c>
      <c r="F186" s="84">
        <v>455.89</v>
      </c>
    </row>
    <row r="188" spans="1:6" x14ac:dyDescent="0.3">
      <c r="A188" s="86">
        <v>32.1</v>
      </c>
      <c r="B188" s="87" t="s">
        <v>28</v>
      </c>
      <c r="C188" s="87" t="s">
        <v>149</v>
      </c>
    </row>
    <row r="189" spans="1:6" x14ac:dyDescent="0.3">
      <c r="A189" s="86"/>
      <c r="B189" s="87"/>
      <c r="C189" s="87" t="s">
        <v>150</v>
      </c>
    </row>
    <row r="190" spans="1:6" x14ac:dyDescent="0.3">
      <c r="A190" s="86"/>
      <c r="B190" s="87"/>
      <c r="C190" s="87" t="s">
        <v>151</v>
      </c>
    </row>
    <row r="191" spans="1:6" x14ac:dyDescent="0.3">
      <c r="A191" s="86"/>
      <c r="B191" s="87"/>
      <c r="C191" s="87" t="s">
        <v>152</v>
      </c>
    </row>
    <row r="192" spans="1:6" x14ac:dyDescent="0.3">
      <c r="A192" s="86"/>
      <c r="B192" s="87"/>
      <c r="C192" s="87" t="s">
        <v>153</v>
      </c>
    </row>
    <row r="194" spans="1:6" x14ac:dyDescent="0.3">
      <c r="A194" s="77">
        <v>190</v>
      </c>
      <c r="B194" s="79" t="s">
        <v>154</v>
      </c>
      <c r="C194" s="79" t="s">
        <v>359</v>
      </c>
      <c r="D194" s="43">
        <v>16106</v>
      </c>
      <c r="E194" s="79" t="s">
        <v>155</v>
      </c>
      <c r="F194" s="77">
        <v>3060.14</v>
      </c>
    </row>
    <row r="195" spans="1:6" x14ac:dyDescent="0.3">
      <c r="A195" s="77">
        <v>0.12</v>
      </c>
      <c r="B195" s="79" t="s">
        <v>33</v>
      </c>
      <c r="C195" s="79" t="s">
        <v>156</v>
      </c>
      <c r="D195" s="43">
        <v>4957.78</v>
      </c>
      <c r="E195" s="79" t="s">
        <v>33</v>
      </c>
      <c r="F195" s="77">
        <v>594.92999999999995</v>
      </c>
    </row>
    <row r="196" spans="1:6" x14ac:dyDescent="0.3">
      <c r="A196" s="77">
        <v>10</v>
      </c>
      <c r="B196" s="79" t="s">
        <v>140</v>
      </c>
      <c r="C196" s="79" t="s">
        <v>157</v>
      </c>
      <c r="D196" s="43">
        <v>316.16000000000003</v>
      </c>
      <c r="E196" s="79" t="s">
        <v>140</v>
      </c>
      <c r="F196" s="77">
        <v>3161.6</v>
      </c>
    </row>
    <row r="197" spans="1:6" x14ac:dyDescent="0.3">
      <c r="A197" s="77">
        <v>1.54</v>
      </c>
      <c r="B197" s="79" t="s">
        <v>25</v>
      </c>
      <c r="C197" s="79" t="s">
        <v>158</v>
      </c>
      <c r="D197" s="43">
        <v>42.7</v>
      </c>
      <c r="E197" s="79" t="s">
        <v>25</v>
      </c>
      <c r="F197" s="77">
        <v>65.760000000000005</v>
      </c>
    </row>
    <row r="198" spans="1:6" x14ac:dyDescent="0.3">
      <c r="A198" s="77">
        <v>1.1000000000000001</v>
      </c>
      <c r="B198" s="79" t="s">
        <v>86</v>
      </c>
      <c r="C198" s="79" t="s">
        <v>91</v>
      </c>
      <c r="D198" s="43">
        <v>999</v>
      </c>
      <c r="E198" s="79" t="s">
        <v>86</v>
      </c>
      <c r="F198" s="77">
        <v>1098.9000000000001</v>
      </c>
    </row>
    <row r="199" spans="1:6" x14ac:dyDescent="0.3">
      <c r="A199" s="77">
        <v>2.1</v>
      </c>
      <c r="B199" s="79" t="s">
        <v>86</v>
      </c>
      <c r="C199" s="79" t="s">
        <v>36</v>
      </c>
      <c r="D199" s="43">
        <v>932</v>
      </c>
      <c r="E199" s="79" t="s">
        <v>86</v>
      </c>
      <c r="F199" s="77">
        <v>1957.2</v>
      </c>
    </row>
    <row r="200" spans="1:6" x14ac:dyDescent="0.3">
      <c r="A200" s="77">
        <v>2.2000000000000002</v>
      </c>
      <c r="B200" s="79" t="s">
        <v>86</v>
      </c>
      <c r="C200" s="79" t="s">
        <v>37</v>
      </c>
      <c r="D200" s="43">
        <v>651</v>
      </c>
      <c r="E200" s="79" t="s">
        <v>86</v>
      </c>
      <c r="F200" s="77">
        <v>1432.2</v>
      </c>
    </row>
    <row r="201" spans="1:6" x14ac:dyDescent="0.3">
      <c r="A201" s="77">
        <v>1.1000000000000001</v>
      </c>
      <c r="B201" s="79" t="s">
        <v>86</v>
      </c>
      <c r="C201" s="79" t="s">
        <v>38</v>
      </c>
      <c r="D201" s="43">
        <v>534</v>
      </c>
      <c r="E201" s="79" t="s">
        <v>86</v>
      </c>
      <c r="F201" s="77">
        <v>587.4</v>
      </c>
    </row>
    <row r="202" spans="1:6" x14ac:dyDescent="0.3">
      <c r="B202" s="79" t="s">
        <v>22</v>
      </c>
      <c r="C202" s="79" t="s">
        <v>39</v>
      </c>
      <c r="E202" s="79" t="s">
        <v>22</v>
      </c>
      <c r="F202" s="77">
        <v>0</v>
      </c>
    </row>
    <row r="203" spans="1:6" x14ac:dyDescent="0.3">
      <c r="F203" s="77"/>
    </row>
    <row r="204" spans="1:6" x14ac:dyDescent="0.3">
      <c r="C204" s="79" t="s">
        <v>89</v>
      </c>
      <c r="F204" s="77">
        <v>11958.13</v>
      </c>
    </row>
    <row r="205" spans="1:6" x14ac:dyDescent="0.3">
      <c r="F205" s="77"/>
    </row>
    <row r="206" spans="1:6" x14ac:dyDescent="0.3">
      <c r="C206" s="79" t="s">
        <v>90</v>
      </c>
      <c r="F206" s="86">
        <v>1195.81</v>
      </c>
    </row>
    <row r="208" spans="1:6" x14ac:dyDescent="0.3">
      <c r="C208" s="79" t="s">
        <v>160</v>
      </c>
    </row>
    <row r="209" spans="1:6" x14ac:dyDescent="0.3">
      <c r="C209" s="79" t="s">
        <v>161</v>
      </c>
    </row>
    <row r="210" spans="1:6" x14ac:dyDescent="0.3">
      <c r="C210" s="79" t="s">
        <v>162</v>
      </c>
    </row>
    <row r="211" spans="1:6" x14ac:dyDescent="0.3">
      <c r="C211" s="79" t="s">
        <v>163</v>
      </c>
    </row>
    <row r="212" spans="1:6" x14ac:dyDescent="0.3">
      <c r="C212" s="79" t="s">
        <v>164</v>
      </c>
    </row>
    <row r="213" spans="1:6" x14ac:dyDescent="0.3">
      <c r="C213" s="79" t="s">
        <v>165</v>
      </c>
    </row>
    <row r="214" spans="1:6" x14ac:dyDescent="0.3">
      <c r="C214" s="79" t="s">
        <v>187</v>
      </c>
      <c r="D214" s="2" t="s">
        <v>187</v>
      </c>
    </row>
    <row r="215" spans="1:6" x14ac:dyDescent="0.3">
      <c r="B215" s="87" t="s">
        <v>95</v>
      </c>
      <c r="C215" s="87" t="s">
        <v>166</v>
      </c>
    </row>
    <row r="216" spans="1:6" x14ac:dyDescent="0.3">
      <c r="C216" s="79" t="s">
        <v>167</v>
      </c>
    </row>
    <row r="217" spans="1:6" x14ac:dyDescent="0.3">
      <c r="A217" s="77">
        <v>10</v>
      </c>
      <c r="B217" s="79" t="s">
        <v>20</v>
      </c>
      <c r="C217" s="79" t="s">
        <v>168</v>
      </c>
      <c r="D217" s="43">
        <v>376.7</v>
      </c>
      <c r="E217" s="79" t="s">
        <v>20</v>
      </c>
      <c r="F217" s="77">
        <v>3767</v>
      </c>
    </row>
    <row r="218" spans="1:6" x14ac:dyDescent="0.3">
      <c r="A218" s="77">
        <v>1</v>
      </c>
      <c r="B218" s="79" t="s">
        <v>118</v>
      </c>
      <c r="C218" s="79" t="s">
        <v>169</v>
      </c>
      <c r="D218" s="43">
        <v>999</v>
      </c>
      <c r="E218" s="79" t="s">
        <v>119</v>
      </c>
      <c r="F218" s="77">
        <v>999</v>
      </c>
    </row>
    <row r="219" spans="1:6" x14ac:dyDescent="0.3">
      <c r="A219" s="77">
        <v>1</v>
      </c>
      <c r="B219" s="79" t="s">
        <v>118</v>
      </c>
      <c r="C219" s="79" t="s">
        <v>170</v>
      </c>
      <c r="D219" s="43">
        <v>651</v>
      </c>
      <c r="E219" s="79" t="s">
        <v>119</v>
      </c>
      <c r="F219" s="77">
        <v>651</v>
      </c>
    </row>
    <row r="220" spans="1:6" x14ac:dyDescent="0.3">
      <c r="B220" s="79" t="s">
        <v>22</v>
      </c>
      <c r="C220" s="79" t="s">
        <v>171</v>
      </c>
      <c r="E220" s="79" t="s">
        <v>22</v>
      </c>
      <c r="F220" s="77">
        <v>120</v>
      </c>
    </row>
    <row r="221" spans="1:6" x14ac:dyDescent="0.3">
      <c r="C221" s="79" t="s">
        <v>172</v>
      </c>
      <c r="F221" s="77"/>
    </row>
    <row r="222" spans="1:6" x14ac:dyDescent="0.3">
      <c r="C222" s="79" t="s">
        <v>173</v>
      </c>
      <c r="F222" s="77">
        <v>5537</v>
      </c>
    </row>
    <row r="223" spans="1:6" x14ac:dyDescent="0.3">
      <c r="F223" s="77"/>
    </row>
    <row r="224" spans="1:6" x14ac:dyDescent="0.3">
      <c r="C224" s="79" t="s">
        <v>174</v>
      </c>
      <c r="F224" s="77">
        <v>553.70000000000005</v>
      </c>
    </row>
    <row r="225" spans="1:6" x14ac:dyDescent="0.3">
      <c r="C225" s="79" t="s">
        <v>40</v>
      </c>
      <c r="D225" s="2">
        <v>553.70000000000005</v>
      </c>
      <c r="E225" s="79">
        <v>2.4</v>
      </c>
      <c r="F225" s="84">
        <v>556.1</v>
      </c>
    </row>
    <row r="227" spans="1:6" x14ac:dyDescent="0.3">
      <c r="B227" s="79" t="s">
        <v>30</v>
      </c>
      <c r="C227" s="79" t="s">
        <v>159</v>
      </c>
    </row>
    <row r="228" spans="1:6" x14ac:dyDescent="0.3">
      <c r="C228" s="79" t="s">
        <v>160</v>
      </c>
    </row>
    <row r="229" spans="1:6" x14ac:dyDescent="0.3">
      <c r="C229" s="79" t="s">
        <v>161</v>
      </c>
    </row>
    <row r="230" spans="1:6" x14ac:dyDescent="0.3">
      <c r="C230" s="79" t="s">
        <v>162</v>
      </c>
    </row>
    <row r="231" spans="1:6" x14ac:dyDescent="0.3">
      <c r="C231" s="79" t="s">
        <v>163</v>
      </c>
    </row>
    <row r="232" spans="1:6" x14ac:dyDescent="0.3">
      <c r="C232" s="79" t="s">
        <v>164</v>
      </c>
    </row>
    <row r="233" spans="1:6" x14ac:dyDescent="0.3">
      <c r="C233" s="79" t="s">
        <v>165</v>
      </c>
    </row>
    <row r="234" spans="1:6" x14ac:dyDescent="0.3">
      <c r="C234" s="79" t="s">
        <v>187</v>
      </c>
      <c r="D234" s="2" t="s">
        <v>187</v>
      </c>
    </row>
    <row r="235" spans="1:6" x14ac:dyDescent="0.3">
      <c r="B235" s="87" t="s">
        <v>95</v>
      </c>
      <c r="C235" s="87" t="s">
        <v>188</v>
      </c>
    </row>
    <row r="236" spans="1:6" x14ac:dyDescent="0.3">
      <c r="C236" s="79" t="s">
        <v>167</v>
      </c>
    </row>
    <row r="237" spans="1:6" x14ac:dyDescent="0.3">
      <c r="A237" s="77">
        <v>10</v>
      </c>
      <c r="B237" s="79" t="s">
        <v>20</v>
      </c>
      <c r="C237" s="79" t="s">
        <v>168</v>
      </c>
      <c r="D237" s="43">
        <v>408</v>
      </c>
      <c r="E237" s="79" t="s">
        <v>20</v>
      </c>
      <c r="F237" s="77">
        <v>4080</v>
      </c>
    </row>
    <row r="238" spans="1:6" x14ac:dyDescent="0.3">
      <c r="A238" s="77">
        <v>1</v>
      </c>
      <c r="B238" s="79" t="s">
        <v>118</v>
      </c>
      <c r="C238" s="79" t="s">
        <v>169</v>
      </c>
      <c r="D238" s="43">
        <v>999</v>
      </c>
      <c r="E238" s="79" t="s">
        <v>119</v>
      </c>
      <c r="F238" s="77">
        <v>999</v>
      </c>
    </row>
    <row r="239" spans="1:6" x14ac:dyDescent="0.3">
      <c r="A239" s="77">
        <v>1</v>
      </c>
      <c r="B239" s="79" t="s">
        <v>118</v>
      </c>
      <c r="C239" s="79" t="s">
        <v>170</v>
      </c>
      <c r="D239" s="43">
        <v>651</v>
      </c>
      <c r="E239" s="79" t="s">
        <v>119</v>
      </c>
      <c r="F239" s="77">
        <v>651</v>
      </c>
    </row>
    <row r="240" spans="1:6" x14ac:dyDescent="0.3">
      <c r="A240" s="77"/>
      <c r="B240" s="79" t="s">
        <v>22</v>
      </c>
      <c r="C240" s="79" t="s">
        <v>171</v>
      </c>
      <c r="D240" s="43">
        <v>0</v>
      </c>
      <c r="E240" s="79" t="s">
        <v>22</v>
      </c>
      <c r="F240" s="77">
        <v>120</v>
      </c>
    </row>
    <row r="241" spans="1:6" x14ac:dyDescent="0.3">
      <c r="C241" s="79" t="s">
        <v>172</v>
      </c>
      <c r="F241" s="77"/>
    </row>
    <row r="242" spans="1:6" x14ac:dyDescent="0.3">
      <c r="C242" s="79" t="s">
        <v>173</v>
      </c>
      <c r="F242" s="77">
        <v>5850</v>
      </c>
    </row>
    <row r="243" spans="1:6" x14ac:dyDescent="0.3">
      <c r="F243" s="77"/>
    </row>
    <row r="244" spans="1:6" x14ac:dyDescent="0.3">
      <c r="C244" s="79" t="s">
        <v>174</v>
      </c>
      <c r="F244" s="77">
        <v>585</v>
      </c>
    </row>
    <row r="245" spans="1:6" x14ac:dyDescent="0.3">
      <c r="C245" s="79" t="s">
        <v>40</v>
      </c>
      <c r="D245" s="2">
        <v>4.79</v>
      </c>
      <c r="E245" s="79">
        <v>38.85</v>
      </c>
      <c r="F245" s="84">
        <v>589.79</v>
      </c>
    </row>
    <row r="247" spans="1:6" x14ac:dyDescent="0.3">
      <c r="A247" s="86">
        <v>57</v>
      </c>
      <c r="B247" s="87" t="s">
        <v>28</v>
      </c>
      <c r="C247" s="87" t="s">
        <v>175</v>
      </c>
    </row>
    <row r="248" spans="1:6" x14ac:dyDescent="0.3">
      <c r="A248" s="86"/>
      <c r="B248" s="87"/>
      <c r="C248" s="87" t="s">
        <v>176</v>
      </c>
    </row>
    <row r="249" spans="1:6" x14ac:dyDescent="0.3">
      <c r="A249" s="86"/>
      <c r="B249" s="87"/>
      <c r="C249" s="87" t="s">
        <v>177</v>
      </c>
    </row>
    <row r="251" spans="1:6" ht="72" x14ac:dyDescent="0.3">
      <c r="A251" s="77">
        <v>1</v>
      </c>
      <c r="B251" s="79" t="s">
        <v>178</v>
      </c>
      <c r="C251" s="80" t="s">
        <v>179</v>
      </c>
      <c r="D251" s="43">
        <v>3090</v>
      </c>
      <c r="E251" s="79" t="s">
        <v>178</v>
      </c>
      <c r="F251" s="77">
        <v>3090</v>
      </c>
    </row>
    <row r="252" spans="1:6" x14ac:dyDescent="0.3">
      <c r="A252" s="77"/>
      <c r="C252" s="79" t="s">
        <v>180</v>
      </c>
      <c r="D252" s="43"/>
      <c r="F252" s="77"/>
    </row>
    <row r="253" spans="1:6" x14ac:dyDescent="0.3">
      <c r="A253" s="77">
        <v>1</v>
      </c>
      <c r="B253" s="79" t="s">
        <v>35</v>
      </c>
      <c r="C253" s="79" t="s">
        <v>91</v>
      </c>
      <c r="D253" s="43">
        <v>999</v>
      </c>
      <c r="E253" s="79" t="s">
        <v>35</v>
      </c>
      <c r="F253" s="77">
        <v>999</v>
      </c>
    </row>
    <row r="254" spans="1:6" x14ac:dyDescent="0.3">
      <c r="A254" s="77">
        <v>2</v>
      </c>
      <c r="B254" s="79" t="s">
        <v>35</v>
      </c>
      <c r="C254" s="79" t="s">
        <v>108</v>
      </c>
      <c r="D254" s="43">
        <v>866</v>
      </c>
      <c r="E254" s="79" t="s">
        <v>35</v>
      </c>
      <c r="F254" s="77">
        <v>1732</v>
      </c>
    </row>
    <row r="255" spans="1:6" x14ac:dyDescent="0.3">
      <c r="A255" s="77">
        <v>1</v>
      </c>
      <c r="B255" s="79" t="s">
        <v>35</v>
      </c>
      <c r="C255" s="79" t="s">
        <v>38</v>
      </c>
      <c r="D255" s="43">
        <v>534</v>
      </c>
      <c r="E255" s="79" t="s">
        <v>35</v>
      </c>
      <c r="F255" s="77">
        <v>534</v>
      </c>
    </row>
    <row r="256" spans="1:6" x14ac:dyDescent="0.3">
      <c r="A256" s="77"/>
      <c r="C256" s="79" t="s">
        <v>181</v>
      </c>
      <c r="D256" s="43"/>
      <c r="F256" s="77"/>
    </row>
    <row r="257" spans="1:6" x14ac:dyDescent="0.3">
      <c r="A257" s="77">
        <v>0.5</v>
      </c>
      <c r="B257" s="79" t="s">
        <v>35</v>
      </c>
      <c r="C257" s="79" t="s">
        <v>108</v>
      </c>
      <c r="D257" s="43">
        <v>866</v>
      </c>
      <c r="E257" s="79" t="s">
        <v>35</v>
      </c>
      <c r="F257" s="77">
        <v>433</v>
      </c>
    </row>
    <row r="258" spans="1:6" x14ac:dyDescent="0.3">
      <c r="A258" s="77">
        <v>0.5</v>
      </c>
      <c r="B258" s="79" t="s">
        <v>35</v>
      </c>
      <c r="C258" s="79" t="s">
        <v>37</v>
      </c>
      <c r="D258" s="43">
        <v>651</v>
      </c>
      <c r="E258" s="79" t="s">
        <v>35</v>
      </c>
      <c r="F258" s="77">
        <v>325.5</v>
      </c>
    </row>
    <row r="259" spans="1:6" x14ac:dyDescent="0.3">
      <c r="C259" s="79" t="s">
        <v>360</v>
      </c>
      <c r="D259" s="2">
        <v>0</v>
      </c>
      <c r="F259" s="77">
        <v>-164</v>
      </c>
    </row>
    <row r="260" spans="1:6" x14ac:dyDescent="0.3">
      <c r="C260" s="79" t="s">
        <v>361</v>
      </c>
      <c r="F260" s="77">
        <v>134.1</v>
      </c>
    </row>
    <row r="261" spans="1:6" x14ac:dyDescent="0.3">
      <c r="B261" s="79" t="s">
        <v>22</v>
      </c>
      <c r="C261" s="79" t="s">
        <v>39</v>
      </c>
      <c r="E261" s="79" t="s">
        <v>22</v>
      </c>
      <c r="F261" s="77">
        <v>0.7</v>
      </c>
    </row>
    <row r="262" spans="1:6" x14ac:dyDescent="0.3">
      <c r="C262" s="79" t="s">
        <v>182</v>
      </c>
      <c r="F262" s="77"/>
    </row>
    <row r="263" spans="1:6" x14ac:dyDescent="0.3">
      <c r="F263" s="83">
        <v>7114.2</v>
      </c>
    </row>
    <row r="265" spans="1:6" x14ac:dyDescent="0.3">
      <c r="A265" s="86">
        <v>53.1</v>
      </c>
      <c r="B265" s="87" t="s">
        <v>28</v>
      </c>
      <c r="C265" s="87" t="s">
        <v>362</v>
      </c>
    </row>
    <row r="266" spans="1:6" x14ac:dyDescent="0.3">
      <c r="A266" s="86"/>
      <c r="B266" s="87"/>
      <c r="C266" s="87" t="s">
        <v>363</v>
      </c>
    </row>
    <row r="267" spans="1:6" x14ac:dyDescent="0.3">
      <c r="A267" s="86"/>
      <c r="B267" s="87"/>
      <c r="C267" s="87" t="s">
        <v>364</v>
      </c>
    </row>
    <row r="268" spans="1:6" x14ac:dyDescent="0.3">
      <c r="A268" s="86"/>
      <c r="B268" s="87"/>
      <c r="C268" s="87" t="s">
        <v>365</v>
      </c>
    </row>
    <row r="270" spans="1:6" ht="72" x14ac:dyDescent="0.3">
      <c r="A270" s="77">
        <v>1</v>
      </c>
      <c r="B270" s="79" t="s">
        <v>35</v>
      </c>
      <c r="C270" s="80" t="s">
        <v>366</v>
      </c>
      <c r="D270" s="43">
        <v>1672</v>
      </c>
      <c r="E270" s="79" t="s">
        <v>35</v>
      </c>
      <c r="F270" s="77">
        <v>1672</v>
      </c>
    </row>
    <row r="271" spans="1:6" x14ac:dyDescent="0.3">
      <c r="A271" s="77"/>
      <c r="D271" s="43"/>
      <c r="F271" s="77"/>
    </row>
    <row r="272" spans="1:6" x14ac:dyDescent="0.3">
      <c r="A272" s="77"/>
      <c r="D272" s="43"/>
      <c r="F272" s="77"/>
    </row>
    <row r="273" spans="1:6" ht="28.8" x14ac:dyDescent="0.3">
      <c r="A273" s="77">
        <v>1</v>
      </c>
      <c r="B273" s="79" t="s">
        <v>35</v>
      </c>
      <c r="C273" s="80" t="s">
        <v>367</v>
      </c>
      <c r="D273" s="43">
        <v>-169</v>
      </c>
      <c r="E273" s="79" t="s">
        <v>35</v>
      </c>
      <c r="F273" s="77">
        <v>-169</v>
      </c>
    </row>
    <row r="274" spans="1:6" x14ac:dyDescent="0.3">
      <c r="A274" s="77"/>
      <c r="D274" s="43"/>
      <c r="F274" s="77"/>
    </row>
    <row r="275" spans="1:6" x14ac:dyDescent="0.3">
      <c r="A275" s="77">
        <v>1</v>
      </c>
      <c r="B275" s="79" t="s">
        <v>35</v>
      </c>
      <c r="C275" s="79" t="s">
        <v>368</v>
      </c>
      <c r="D275" s="43">
        <v>250</v>
      </c>
      <c r="E275" s="79" t="s">
        <v>35</v>
      </c>
      <c r="F275" s="77">
        <v>250</v>
      </c>
    </row>
    <row r="276" spans="1:6" x14ac:dyDescent="0.3">
      <c r="A276" s="77"/>
      <c r="D276" s="43"/>
      <c r="F276" s="77"/>
    </row>
    <row r="277" spans="1:6" x14ac:dyDescent="0.3">
      <c r="A277" s="77">
        <v>0.5</v>
      </c>
      <c r="B277" s="79" t="s">
        <v>35</v>
      </c>
      <c r="C277" s="79" t="s">
        <v>108</v>
      </c>
      <c r="D277" s="43">
        <v>866</v>
      </c>
      <c r="E277" s="79" t="s">
        <v>35</v>
      </c>
      <c r="F277" s="77">
        <v>433</v>
      </c>
    </row>
    <row r="278" spans="1:6" x14ac:dyDescent="0.3">
      <c r="A278" s="77">
        <v>1</v>
      </c>
      <c r="B278" s="79" t="s">
        <v>35</v>
      </c>
      <c r="C278" s="79" t="s">
        <v>37</v>
      </c>
      <c r="D278" s="43">
        <v>651</v>
      </c>
      <c r="E278" s="79" t="s">
        <v>35</v>
      </c>
      <c r="F278" s="77">
        <v>651</v>
      </c>
    </row>
    <row r="279" spans="1:6" x14ac:dyDescent="0.3">
      <c r="A279" s="77">
        <v>0.5</v>
      </c>
      <c r="B279" s="79" t="s">
        <v>35</v>
      </c>
      <c r="C279" s="79" t="s">
        <v>91</v>
      </c>
      <c r="D279" s="43">
        <v>999</v>
      </c>
      <c r="E279" s="79" t="s">
        <v>35</v>
      </c>
      <c r="F279" s="77">
        <v>499.5</v>
      </c>
    </row>
    <row r="280" spans="1:6" x14ac:dyDescent="0.3">
      <c r="B280" s="79" t="s">
        <v>22</v>
      </c>
      <c r="C280" s="79" t="s">
        <v>369</v>
      </c>
      <c r="E280" s="79" t="s">
        <v>22</v>
      </c>
      <c r="F280" s="77">
        <v>0.82</v>
      </c>
    </row>
    <row r="281" spans="1:6" x14ac:dyDescent="0.3">
      <c r="F281" s="77"/>
    </row>
    <row r="282" spans="1:6" x14ac:dyDescent="0.3">
      <c r="C282" s="79" t="s">
        <v>182</v>
      </c>
      <c r="F282" s="84">
        <v>3337.32</v>
      </c>
    </row>
    <row r="284" spans="1:6" x14ac:dyDescent="0.3">
      <c r="C284" s="87" t="s">
        <v>370</v>
      </c>
    </row>
    <row r="286" spans="1:6" ht="86.4" x14ac:dyDescent="0.3">
      <c r="C286" s="80" t="s">
        <v>371</v>
      </c>
    </row>
    <row r="287" spans="1:6" ht="28.8" x14ac:dyDescent="0.3">
      <c r="A287" s="77">
        <v>1</v>
      </c>
      <c r="B287" s="79" t="s">
        <v>80</v>
      </c>
      <c r="C287" s="80" t="s">
        <v>372</v>
      </c>
      <c r="D287" s="43">
        <v>1315</v>
      </c>
      <c r="E287" s="79" t="s">
        <v>80</v>
      </c>
      <c r="F287" s="77">
        <v>1315</v>
      </c>
    </row>
    <row r="288" spans="1:6" ht="28.8" x14ac:dyDescent="0.3">
      <c r="A288" s="77">
        <v>1</v>
      </c>
      <c r="B288" s="79" t="s">
        <v>80</v>
      </c>
      <c r="C288" s="80" t="s">
        <v>373</v>
      </c>
      <c r="D288" s="43">
        <v>161.30000000000001</v>
      </c>
      <c r="E288" s="79" t="s">
        <v>80</v>
      </c>
      <c r="F288" s="77">
        <v>161.30000000000001</v>
      </c>
    </row>
    <row r="289" spans="1:6" ht="28.8" x14ac:dyDescent="0.3">
      <c r="C289" s="80" t="s">
        <v>374</v>
      </c>
      <c r="F289" s="77">
        <v>14.37</v>
      </c>
    </row>
    <row r="290" spans="1:6" x14ac:dyDescent="0.3">
      <c r="C290" s="79" t="s">
        <v>347</v>
      </c>
      <c r="F290" s="77">
        <v>704.67</v>
      </c>
    </row>
    <row r="291" spans="1:6" x14ac:dyDescent="0.3">
      <c r="C291" s="79" t="s">
        <v>358</v>
      </c>
      <c r="F291" s="86">
        <v>2195.34</v>
      </c>
    </row>
    <row r="293" spans="1:6" ht="16.5" customHeight="1" x14ac:dyDescent="0.3">
      <c r="A293" s="86" t="s">
        <v>183</v>
      </c>
      <c r="B293" s="87" t="s">
        <v>28</v>
      </c>
      <c r="C293" s="87" t="s">
        <v>184</v>
      </c>
    </row>
    <row r="295" spans="1:6" x14ac:dyDescent="0.3">
      <c r="A295" s="77">
        <v>0.1</v>
      </c>
      <c r="B295" s="79" t="s">
        <v>33</v>
      </c>
      <c r="C295" s="79" t="s">
        <v>185</v>
      </c>
      <c r="D295" s="43">
        <v>4957.78</v>
      </c>
      <c r="E295" s="79" t="s">
        <v>33</v>
      </c>
      <c r="F295" s="77">
        <v>495.78</v>
      </c>
    </row>
    <row r="296" spans="1:6" x14ac:dyDescent="0.3">
      <c r="A296" s="77">
        <v>1.1000000000000001</v>
      </c>
      <c r="B296" s="79" t="s">
        <v>35</v>
      </c>
      <c r="C296" s="79" t="s">
        <v>91</v>
      </c>
      <c r="D296" s="43">
        <v>999</v>
      </c>
      <c r="E296" s="79" t="s">
        <v>35</v>
      </c>
      <c r="F296" s="77">
        <v>1098.9000000000001</v>
      </c>
    </row>
    <row r="297" spans="1:6" x14ac:dyDescent="0.3">
      <c r="A297" s="77">
        <v>1.1000000000000001</v>
      </c>
      <c r="B297" s="79" t="s">
        <v>35</v>
      </c>
      <c r="C297" s="79" t="s">
        <v>37</v>
      </c>
      <c r="D297" s="43">
        <v>651</v>
      </c>
      <c r="E297" s="79" t="s">
        <v>35</v>
      </c>
      <c r="F297" s="77">
        <v>716.1</v>
      </c>
    </row>
    <row r="298" spans="1:6" x14ac:dyDescent="0.3">
      <c r="A298" s="77">
        <v>1.1000000000000001</v>
      </c>
      <c r="B298" s="79" t="s">
        <v>35</v>
      </c>
      <c r="C298" s="79" t="s">
        <v>38</v>
      </c>
      <c r="D298" s="43">
        <v>534</v>
      </c>
      <c r="E298" s="79" t="s">
        <v>35</v>
      </c>
      <c r="F298" s="77">
        <v>587.4</v>
      </c>
    </row>
    <row r="299" spans="1:6" x14ac:dyDescent="0.3">
      <c r="B299" s="79" t="s">
        <v>22</v>
      </c>
      <c r="C299" s="79" t="s">
        <v>39</v>
      </c>
      <c r="D299" s="2" t="s">
        <v>30</v>
      </c>
      <c r="E299" s="79" t="s">
        <v>22</v>
      </c>
      <c r="F299" s="77"/>
    </row>
    <row r="300" spans="1:6" x14ac:dyDescent="0.3">
      <c r="F300" s="77"/>
    </row>
    <row r="301" spans="1:6" x14ac:dyDescent="0.3">
      <c r="C301" s="79" t="s">
        <v>89</v>
      </c>
      <c r="F301" s="76">
        <v>2898.18</v>
      </c>
    </row>
    <row r="303" spans="1:6" x14ac:dyDescent="0.3">
      <c r="C303" s="79" t="s">
        <v>90</v>
      </c>
      <c r="F303" s="85">
        <v>289.82</v>
      </c>
    </row>
    <row r="305" spans="1:6" x14ac:dyDescent="0.3">
      <c r="A305" s="86">
        <v>37.1</v>
      </c>
      <c r="B305" s="87" t="s">
        <v>28</v>
      </c>
      <c r="C305" s="87" t="s">
        <v>375</v>
      </c>
    </row>
    <row r="307" spans="1:6" x14ac:dyDescent="0.3">
      <c r="A307" s="78">
        <v>0.09</v>
      </c>
      <c r="B307" s="79" t="s">
        <v>33</v>
      </c>
      <c r="C307" s="79" t="s">
        <v>376</v>
      </c>
      <c r="D307" s="43">
        <v>1348</v>
      </c>
      <c r="E307" s="79" t="s">
        <v>33</v>
      </c>
      <c r="F307" s="77">
        <v>121.32</v>
      </c>
    </row>
    <row r="308" spans="1:6" x14ac:dyDescent="0.3">
      <c r="A308" s="78">
        <v>2.2000000000000002</v>
      </c>
      <c r="B308" s="79" t="s">
        <v>35</v>
      </c>
      <c r="C308" s="79" t="s">
        <v>36</v>
      </c>
      <c r="D308" s="43">
        <v>932</v>
      </c>
      <c r="E308" s="79" t="s">
        <v>35</v>
      </c>
      <c r="F308" s="77">
        <v>2050.4</v>
      </c>
    </row>
    <row r="309" spans="1:6" x14ac:dyDescent="0.3">
      <c r="A309" s="78">
        <v>0.5</v>
      </c>
      <c r="B309" s="79" t="s">
        <v>35</v>
      </c>
      <c r="C309" s="79" t="s">
        <v>37</v>
      </c>
      <c r="D309" s="43">
        <v>651</v>
      </c>
      <c r="E309" s="79" t="s">
        <v>35</v>
      </c>
      <c r="F309" s="77">
        <v>325.5</v>
      </c>
    </row>
    <row r="310" spans="1:6" x14ac:dyDescent="0.3">
      <c r="A310" s="77">
        <v>3.8</v>
      </c>
      <c r="B310" s="79" t="s">
        <v>35</v>
      </c>
      <c r="C310" s="79" t="s">
        <v>38</v>
      </c>
      <c r="D310" s="43">
        <v>534</v>
      </c>
      <c r="E310" s="79" t="s">
        <v>35</v>
      </c>
      <c r="F310" s="77">
        <v>2029.2</v>
      </c>
    </row>
    <row r="311" spans="1:6" x14ac:dyDescent="0.3">
      <c r="B311" s="79" t="s">
        <v>22</v>
      </c>
      <c r="C311" s="79" t="s">
        <v>377</v>
      </c>
      <c r="D311" s="2" t="s">
        <v>30</v>
      </c>
      <c r="E311" s="79" t="s">
        <v>22</v>
      </c>
      <c r="F311" s="77">
        <v>1.5</v>
      </c>
    </row>
    <row r="312" spans="1:6" x14ac:dyDescent="0.3">
      <c r="F312" s="77"/>
    </row>
    <row r="313" spans="1:6" x14ac:dyDescent="0.3">
      <c r="C313" s="79" t="s">
        <v>378</v>
      </c>
      <c r="F313" s="76">
        <v>4527.92</v>
      </c>
    </row>
    <row r="315" spans="1:6" x14ac:dyDescent="0.3">
      <c r="C315" s="79" t="s">
        <v>90</v>
      </c>
      <c r="F315" s="86">
        <v>45.28</v>
      </c>
    </row>
    <row r="317" spans="1:6" x14ac:dyDescent="0.3">
      <c r="B317" s="79" t="s">
        <v>379</v>
      </c>
      <c r="C317" s="87" t="s">
        <v>380</v>
      </c>
    </row>
    <row r="319" spans="1:6" x14ac:dyDescent="0.3">
      <c r="A319" s="77">
        <v>7.0000000000000007E-2</v>
      </c>
      <c r="B319" s="79" t="s">
        <v>33</v>
      </c>
      <c r="C319" s="79" t="s">
        <v>376</v>
      </c>
      <c r="D319" s="43">
        <v>1348</v>
      </c>
      <c r="E319" s="79" t="s">
        <v>33</v>
      </c>
      <c r="F319" s="77">
        <v>94.36</v>
      </c>
    </row>
    <row r="320" spans="1:6" x14ac:dyDescent="0.3">
      <c r="A320" s="77">
        <v>1.6</v>
      </c>
      <c r="B320" s="79" t="s">
        <v>35</v>
      </c>
      <c r="C320" s="79" t="s">
        <v>36</v>
      </c>
      <c r="D320" s="43">
        <v>932</v>
      </c>
      <c r="E320" s="79" t="s">
        <v>35</v>
      </c>
      <c r="F320" s="77">
        <v>1491.2</v>
      </c>
    </row>
    <row r="321" spans="1:6" x14ac:dyDescent="0.3">
      <c r="A321" s="77">
        <v>0.5</v>
      </c>
      <c r="B321" s="79" t="s">
        <v>35</v>
      </c>
      <c r="C321" s="79" t="s">
        <v>37</v>
      </c>
      <c r="D321" s="43">
        <v>651</v>
      </c>
      <c r="E321" s="79" t="s">
        <v>35</v>
      </c>
      <c r="F321" s="77">
        <v>325.5</v>
      </c>
    </row>
    <row r="322" spans="1:6" x14ac:dyDescent="0.3">
      <c r="A322" s="77">
        <v>2.7</v>
      </c>
      <c r="B322" s="79" t="s">
        <v>35</v>
      </c>
      <c r="C322" s="79" t="s">
        <v>38</v>
      </c>
      <c r="D322" s="43">
        <v>534</v>
      </c>
      <c r="E322" s="79" t="s">
        <v>35</v>
      </c>
      <c r="F322" s="77">
        <v>1441.8</v>
      </c>
    </row>
    <row r="323" spans="1:6" x14ac:dyDescent="0.3">
      <c r="B323" s="79" t="s">
        <v>22</v>
      </c>
      <c r="C323" s="79" t="s">
        <v>381</v>
      </c>
      <c r="D323" s="2" t="s">
        <v>30</v>
      </c>
      <c r="E323" s="79" t="s">
        <v>22</v>
      </c>
      <c r="F323" s="77">
        <v>2.09</v>
      </c>
    </row>
    <row r="324" spans="1:6" x14ac:dyDescent="0.3">
      <c r="F324" s="77"/>
    </row>
    <row r="325" spans="1:6" x14ac:dyDescent="0.3">
      <c r="C325" s="79" t="s">
        <v>378</v>
      </c>
      <c r="F325" s="77">
        <v>3354.95</v>
      </c>
    </row>
    <row r="326" spans="1:6" x14ac:dyDescent="0.3">
      <c r="F326" s="77"/>
    </row>
    <row r="327" spans="1:6" x14ac:dyDescent="0.3">
      <c r="C327" s="79" t="s">
        <v>90</v>
      </c>
      <c r="F327" s="84">
        <v>33.549999999999997</v>
      </c>
    </row>
    <row r="329" spans="1:6" x14ac:dyDescent="0.3">
      <c r="C329" s="87" t="s">
        <v>382</v>
      </c>
    </row>
    <row r="330" spans="1:6" x14ac:dyDescent="0.3">
      <c r="C330" s="87" t="s">
        <v>383</v>
      </c>
    </row>
    <row r="331" spans="1:6" x14ac:dyDescent="0.3">
      <c r="C331" s="87" t="s">
        <v>384</v>
      </c>
    </row>
    <row r="333" spans="1:6" x14ac:dyDescent="0.3">
      <c r="A333" s="77">
        <v>1.89</v>
      </c>
      <c r="B333" s="79" t="s">
        <v>385</v>
      </c>
      <c r="C333" s="79" t="s">
        <v>386</v>
      </c>
      <c r="D333" s="43">
        <v>227.6</v>
      </c>
      <c r="E333" s="79" t="s">
        <v>385</v>
      </c>
      <c r="F333" s="77">
        <v>430.16</v>
      </c>
    </row>
    <row r="334" spans="1:6" x14ac:dyDescent="0.3">
      <c r="A334" s="77">
        <v>1.1000000000000001</v>
      </c>
      <c r="B334" s="79" t="s">
        <v>387</v>
      </c>
      <c r="C334" s="79" t="s">
        <v>87</v>
      </c>
      <c r="D334" s="43">
        <v>797</v>
      </c>
      <c r="E334" s="79" t="s">
        <v>387</v>
      </c>
      <c r="F334" s="77">
        <v>876.7</v>
      </c>
    </row>
    <row r="335" spans="1:6" x14ac:dyDescent="0.3">
      <c r="A335" s="77">
        <v>10</v>
      </c>
      <c r="B335" s="79" t="s">
        <v>20</v>
      </c>
      <c r="C335" s="79" t="s">
        <v>388</v>
      </c>
      <c r="D335" s="43">
        <v>9.1</v>
      </c>
      <c r="E335" s="79" t="s">
        <v>20</v>
      </c>
      <c r="F335" s="77">
        <v>91</v>
      </c>
    </row>
    <row r="336" spans="1:6" x14ac:dyDescent="0.3">
      <c r="C336" s="79" t="s">
        <v>389</v>
      </c>
      <c r="D336" s="2" t="s">
        <v>390</v>
      </c>
      <c r="F336" s="77">
        <v>1.9</v>
      </c>
    </row>
    <row r="337" spans="1:6" x14ac:dyDescent="0.3">
      <c r="C337" s="79" t="s">
        <v>89</v>
      </c>
      <c r="F337" s="77">
        <v>1399.76</v>
      </c>
    </row>
    <row r="338" spans="1:6" x14ac:dyDescent="0.3">
      <c r="F338" s="77"/>
    </row>
    <row r="339" spans="1:6" x14ac:dyDescent="0.3">
      <c r="C339" s="79" t="s">
        <v>90</v>
      </c>
      <c r="F339" s="86">
        <v>139.97999999999999</v>
      </c>
    </row>
    <row r="341" spans="1:6" x14ac:dyDescent="0.3">
      <c r="A341" s="86">
        <v>41</v>
      </c>
      <c r="B341" s="87" t="s">
        <v>28</v>
      </c>
      <c r="C341" s="87" t="s">
        <v>391</v>
      </c>
    </row>
    <row r="342" spans="1:6" x14ac:dyDescent="0.3">
      <c r="A342" s="86"/>
      <c r="B342" s="87"/>
      <c r="C342" s="87" t="s">
        <v>383</v>
      </c>
    </row>
    <row r="343" spans="1:6" x14ac:dyDescent="0.3">
      <c r="A343" s="86"/>
      <c r="B343" s="87"/>
      <c r="C343" s="87" t="s">
        <v>384</v>
      </c>
    </row>
    <row r="345" spans="1:6" x14ac:dyDescent="0.3">
      <c r="A345" s="77">
        <v>2.2200000000000002</v>
      </c>
      <c r="B345" s="79" t="s">
        <v>29</v>
      </c>
      <c r="C345" s="79" t="s">
        <v>386</v>
      </c>
      <c r="D345" s="43">
        <v>227.6</v>
      </c>
      <c r="E345" s="79" t="s">
        <v>29</v>
      </c>
      <c r="F345" s="77">
        <v>505.27</v>
      </c>
    </row>
    <row r="346" spans="1:6" x14ac:dyDescent="0.3">
      <c r="A346" s="77">
        <v>1.1000000000000001</v>
      </c>
      <c r="B346" s="79" t="s">
        <v>86</v>
      </c>
      <c r="C346" s="79" t="s">
        <v>87</v>
      </c>
      <c r="D346" s="43">
        <v>797</v>
      </c>
      <c r="E346" s="79" t="s">
        <v>86</v>
      </c>
      <c r="F346" s="77">
        <v>876.7</v>
      </c>
    </row>
    <row r="347" spans="1:6" x14ac:dyDescent="0.3">
      <c r="B347" s="79" t="s">
        <v>22</v>
      </c>
      <c r="C347" s="79" t="s">
        <v>88</v>
      </c>
      <c r="D347" s="2" t="s">
        <v>30</v>
      </c>
      <c r="E347" s="79" t="s">
        <v>22</v>
      </c>
      <c r="F347" s="77">
        <v>1.5</v>
      </c>
    </row>
    <row r="348" spans="1:6" x14ac:dyDescent="0.3">
      <c r="F348" s="77"/>
    </row>
    <row r="349" spans="1:6" x14ac:dyDescent="0.3">
      <c r="C349" s="79" t="s">
        <v>89</v>
      </c>
      <c r="F349" s="77">
        <v>1383.47</v>
      </c>
    </row>
    <row r="350" spans="1:6" x14ac:dyDescent="0.3">
      <c r="F350" s="77"/>
    </row>
    <row r="351" spans="1:6" x14ac:dyDescent="0.3">
      <c r="C351" s="79" t="s">
        <v>90</v>
      </c>
      <c r="F351" s="84">
        <v>138.35</v>
      </c>
    </row>
    <row r="353" spans="1:6" x14ac:dyDescent="0.3">
      <c r="C353" s="79" t="s">
        <v>382</v>
      </c>
    </row>
    <row r="354" spans="1:6" x14ac:dyDescent="0.3">
      <c r="C354" s="79" t="s">
        <v>392</v>
      </c>
    </row>
    <row r="355" spans="1:6" x14ac:dyDescent="0.3">
      <c r="C355" s="79" t="s">
        <v>384</v>
      </c>
    </row>
    <row r="357" spans="1:6" x14ac:dyDescent="0.3">
      <c r="A357" s="77">
        <v>2.2200000000000002</v>
      </c>
      <c r="B357" s="79" t="s">
        <v>385</v>
      </c>
      <c r="C357" s="79" t="s">
        <v>386</v>
      </c>
      <c r="D357" s="43">
        <v>238.9</v>
      </c>
      <c r="E357" s="79" t="s">
        <v>385</v>
      </c>
      <c r="F357" s="77">
        <v>530.36</v>
      </c>
    </row>
    <row r="358" spans="1:6" x14ac:dyDescent="0.3">
      <c r="A358" s="77">
        <v>1.2</v>
      </c>
      <c r="B358" s="79" t="s">
        <v>387</v>
      </c>
      <c r="C358" s="79" t="s">
        <v>87</v>
      </c>
      <c r="D358" s="43">
        <v>797</v>
      </c>
      <c r="E358" s="79" t="s">
        <v>387</v>
      </c>
      <c r="F358" s="77">
        <v>956.4</v>
      </c>
    </row>
    <row r="359" spans="1:6" x14ac:dyDescent="0.3">
      <c r="A359" s="77">
        <v>10</v>
      </c>
      <c r="B359" s="79" t="s">
        <v>20</v>
      </c>
      <c r="C359" s="79" t="s">
        <v>388</v>
      </c>
      <c r="D359" s="43">
        <v>9.85</v>
      </c>
      <c r="E359" s="79" t="s">
        <v>20</v>
      </c>
      <c r="F359" s="77">
        <v>98.5</v>
      </c>
    </row>
    <row r="360" spans="1:6" x14ac:dyDescent="0.3">
      <c r="C360" s="79" t="s">
        <v>389</v>
      </c>
      <c r="D360" s="2" t="s">
        <v>390</v>
      </c>
      <c r="F360" s="77">
        <v>6.65</v>
      </c>
    </row>
    <row r="361" spans="1:6" x14ac:dyDescent="0.3">
      <c r="C361" s="79" t="s">
        <v>89</v>
      </c>
      <c r="F361" s="77">
        <v>1591.91</v>
      </c>
    </row>
    <row r="362" spans="1:6" x14ac:dyDescent="0.3">
      <c r="F362" s="77"/>
    </row>
    <row r="363" spans="1:6" x14ac:dyDescent="0.3">
      <c r="C363" s="79" t="s">
        <v>90</v>
      </c>
      <c r="F363" s="84">
        <v>159.19</v>
      </c>
    </row>
    <row r="365" spans="1:6" x14ac:dyDescent="0.3">
      <c r="A365" s="86" t="s">
        <v>393</v>
      </c>
      <c r="B365" s="87" t="s">
        <v>28</v>
      </c>
      <c r="C365" s="87" t="s">
        <v>394</v>
      </c>
    </row>
    <row r="366" spans="1:6" x14ac:dyDescent="0.3">
      <c r="A366" s="86"/>
      <c r="B366" s="87"/>
      <c r="C366" s="87" t="s">
        <v>395</v>
      </c>
    </row>
    <row r="367" spans="1:6" x14ac:dyDescent="0.3">
      <c r="A367" s="86"/>
      <c r="B367" s="87"/>
      <c r="C367" s="87" t="s">
        <v>396</v>
      </c>
    </row>
    <row r="368" spans="1:6" x14ac:dyDescent="0.3">
      <c r="A368" s="86"/>
      <c r="B368" s="87"/>
      <c r="C368" s="87" t="s">
        <v>397</v>
      </c>
    </row>
    <row r="370" spans="1:6" x14ac:dyDescent="0.3">
      <c r="A370" s="76">
        <v>1.8</v>
      </c>
      <c r="B370" s="79" t="s">
        <v>25</v>
      </c>
      <c r="C370" s="79" t="s">
        <v>398</v>
      </c>
      <c r="D370" s="2">
        <v>22.6</v>
      </c>
      <c r="E370" s="79" t="s">
        <v>25</v>
      </c>
      <c r="F370" s="76">
        <v>40.68</v>
      </c>
    </row>
    <row r="371" spans="1:6" x14ac:dyDescent="0.3">
      <c r="A371" s="76">
        <v>0.25</v>
      </c>
      <c r="B371" s="79" t="s">
        <v>35</v>
      </c>
      <c r="C371" s="79" t="s">
        <v>399</v>
      </c>
      <c r="D371" s="2">
        <v>797</v>
      </c>
      <c r="E371" s="79" t="s">
        <v>35</v>
      </c>
      <c r="F371" s="76">
        <v>199.25</v>
      </c>
    </row>
    <row r="372" spans="1:6" x14ac:dyDescent="0.3">
      <c r="A372" s="76">
        <v>0.25</v>
      </c>
      <c r="B372" s="79" t="s">
        <v>35</v>
      </c>
      <c r="C372" s="79" t="s">
        <v>148</v>
      </c>
      <c r="D372" s="2">
        <v>651</v>
      </c>
      <c r="E372" s="79" t="s">
        <v>35</v>
      </c>
      <c r="F372" s="76">
        <v>162.75</v>
      </c>
    </row>
    <row r="373" spans="1:6" x14ac:dyDescent="0.3">
      <c r="A373" s="76">
        <v>0.4</v>
      </c>
      <c r="B373" s="79" t="s">
        <v>35</v>
      </c>
      <c r="C373" s="79" t="s">
        <v>38</v>
      </c>
      <c r="D373" s="2">
        <v>534</v>
      </c>
      <c r="E373" s="79" t="s">
        <v>35</v>
      </c>
      <c r="F373" s="76">
        <v>213.6</v>
      </c>
    </row>
    <row r="374" spans="1:6" x14ac:dyDescent="0.3">
      <c r="D374" s="2" t="s">
        <v>30</v>
      </c>
      <c r="F374" s="76">
        <v>616.28</v>
      </c>
    </row>
    <row r="375" spans="1:6" x14ac:dyDescent="0.3">
      <c r="F375" s="86">
        <v>61.63</v>
      </c>
    </row>
    <row r="377" spans="1:6" x14ac:dyDescent="0.3">
      <c r="A377" s="86" t="s">
        <v>195</v>
      </c>
      <c r="B377" s="87" t="s">
        <v>28</v>
      </c>
      <c r="C377" s="87" t="s">
        <v>196</v>
      </c>
    </row>
    <row r="378" spans="1:6" x14ac:dyDescent="0.3">
      <c r="A378" s="86"/>
      <c r="B378" s="87"/>
      <c r="C378" s="87" t="s">
        <v>84</v>
      </c>
    </row>
    <row r="379" spans="1:6" x14ac:dyDescent="0.3">
      <c r="A379" s="86"/>
      <c r="B379" s="87"/>
      <c r="C379" s="87" t="s">
        <v>197</v>
      </c>
    </row>
    <row r="380" spans="1:6" x14ac:dyDescent="0.3">
      <c r="A380" s="86"/>
      <c r="B380" s="87"/>
      <c r="C380" s="87"/>
    </row>
    <row r="381" spans="1:6" x14ac:dyDescent="0.3">
      <c r="A381" s="76">
        <v>1.4</v>
      </c>
      <c r="B381" s="79" t="s">
        <v>29</v>
      </c>
      <c r="C381" s="79" t="s">
        <v>400</v>
      </c>
      <c r="D381" s="2">
        <v>295.60000000000002</v>
      </c>
      <c r="E381" s="79" t="s">
        <v>29</v>
      </c>
      <c r="F381" s="76">
        <v>413.84</v>
      </c>
    </row>
    <row r="382" spans="1:6" x14ac:dyDescent="0.3">
      <c r="A382" s="76">
        <v>0.98</v>
      </c>
      <c r="B382" s="79" t="s">
        <v>29</v>
      </c>
      <c r="C382" s="79" t="s">
        <v>401</v>
      </c>
      <c r="D382" s="2">
        <v>147.5</v>
      </c>
      <c r="E382" s="79" t="s">
        <v>29</v>
      </c>
      <c r="F382" s="76">
        <v>144.55000000000001</v>
      </c>
    </row>
    <row r="383" spans="1:6" x14ac:dyDescent="0.3">
      <c r="A383" s="76">
        <v>2.2000000000000002</v>
      </c>
      <c r="B383" s="79" t="s">
        <v>86</v>
      </c>
      <c r="C383" s="79" t="s">
        <v>87</v>
      </c>
      <c r="D383" s="2">
        <v>797</v>
      </c>
      <c r="E383" s="79" t="s">
        <v>86</v>
      </c>
      <c r="F383" s="76">
        <v>1753.4</v>
      </c>
    </row>
    <row r="384" spans="1:6" x14ac:dyDescent="0.3">
      <c r="B384" s="79" t="s">
        <v>22</v>
      </c>
      <c r="C384" s="79" t="s">
        <v>88</v>
      </c>
      <c r="D384" s="2" t="s">
        <v>30</v>
      </c>
      <c r="E384" s="79" t="s">
        <v>22</v>
      </c>
      <c r="F384" s="76">
        <v>2.5499999999999998</v>
      </c>
    </row>
    <row r="386" spans="1:6" x14ac:dyDescent="0.3">
      <c r="C386" s="79" t="s">
        <v>89</v>
      </c>
      <c r="F386" s="76">
        <v>2314.34</v>
      </c>
    </row>
    <row r="388" spans="1:6" x14ac:dyDescent="0.3">
      <c r="C388" s="79" t="s">
        <v>90</v>
      </c>
      <c r="F388" s="85">
        <v>232.95</v>
      </c>
    </row>
    <row r="390" spans="1:6" x14ac:dyDescent="0.3">
      <c r="A390" s="77">
        <v>10</v>
      </c>
      <c r="B390" s="79" t="s">
        <v>20</v>
      </c>
      <c r="C390" s="79" t="s">
        <v>198</v>
      </c>
      <c r="D390" s="43">
        <v>4.2</v>
      </c>
      <c r="E390" s="79" t="s">
        <v>20</v>
      </c>
      <c r="F390" s="77">
        <v>42</v>
      </c>
    </row>
    <row r="392" spans="1:6" x14ac:dyDescent="0.3">
      <c r="C392" s="87" t="s">
        <v>402</v>
      </c>
    </row>
    <row r="394" spans="1:6" x14ac:dyDescent="0.3">
      <c r="A394" s="77">
        <v>1.4</v>
      </c>
      <c r="B394" s="79" t="s">
        <v>29</v>
      </c>
      <c r="C394" s="79" t="s">
        <v>197</v>
      </c>
      <c r="D394" s="43">
        <v>295.60000000000002</v>
      </c>
      <c r="E394" s="79" t="s">
        <v>29</v>
      </c>
      <c r="F394" s="77">
        <f>D394*A394</f>
        <v>413.84000000000003</v>
      </c>
    </row>
    <row r="395" spans="1:6" x14ac:dyDescent="0.3">
      <c r="A395" s="77">
        <v>1.5</v>
      </c>
      <c r="B395" s="79" t="s">
        <v>86</v>
      </c>
      <c r="C395" s="79" t="s">
        <v>403</v>
      </c>
      <c r="D395" s="43">
        <v>797</v>
      </c>
      <c r="E395" s="79" t="s">
        <v>86</v>
      </c>
      <c r="F395" s="77">
        <f t="shared" ref="F395" si="0">D395*A395</f>
        <v>1195.5</v>
      </c>
    </row>
    <row r="396" spans="1:6" x14ac:dyDescent="0.3">
      <c r="C396" s="79" t="s">
        <v>389</v>
      </c>
      <c r="D396" s="2" t="s">
        <v>404</v>
      </c>
      <c r="F396" s="77">
        <v>4.33</v>
      </c>
    </row>
    <row r="397" spans="1:6" x14ac:dyDescent="0.3">
      <c r="C397" s="79" t="s">
        <v>89</v>
      </c>
      <c r="F397" s="77">
        <f>SUM(F394:F396)</f>
        <v>1613.67</v>
      </c>
    </row>
    <row r="398" spans="1:6" x14ac:dyDescent="0.3">
      <c r="C398" s="79" t="s">
        <v>90</v>
      </c>
      <c r="F398" s="83">
        <v>162.52000000000001</v>
      </c>
    </row>
    <row r="400" spans="1:6" x14ac:dyDescent="0.3">
      <c r="B400" s="79" t="s">
        <v>28</v>
      </c>
      <c r="C400" s="87" t="s">
        <v>410</v>
      </c>
    </row>
    <row r="401" spans="1:6" x14ac:dyDescent="0.3">
      <c r="C401" s="87" t="s">
        <v>84</v>
      </c>
    </row>
    <row r="402" spans="1:6" x14ac:dyDescent="0.3">
      <c r="C402" s="87" t="s">
        <v>85</v>
      </c>
    </row>
    <row r="404" spans="1:6" x14ac:dyDescent="0.3">
      <c r="A404" s="77">
        <v>1.34</v>
      </c>
      <c r="B404" s="81" t="s">
        <v>25</v>
      </c>
      <c r="C404" s="81" t="s">
        <v>327</v>
      </c>
      <c r="D404" s="43">
        <v>73.8</v>
      </c>
      <c r="E404" s="81" t="s">
        <v>25</v>
      </c>
      <c r="F404" s="77">
        <f>D404*A404</f>
        <v>98.891999999999996</v>
      </c>
    </row>
    <row r="405" spans="1:6" x14ac:dyDescent="0.3">
      <c r="A405" s="77">
        <v>0.5</v>
      </c>
      <c r="B405" s="81" t="s">
        <v>86</v>
      </c>
      <c r="C405" s="81" t="s">
        <v>87</v>
      </c>
      <c r="D405" s="43">
        <v>797</v>
      </c>
      <c r="E405" s="81" t="s">
        <v>86</v>
      </c>
      <c r="F405" s="77">
        <f t="shared" ref="F405:F407" si="1">D405*A405</f>
        <v>398.5</v>
      </c>
    </row>
    <row r="406" spans="1:6" x14ac:dyDescent="0.3">
      <c r="A406" s="77">
        <v>0.5</v>
      </c>
      <c r="B406" s="81" t="s">
        <v>86</v>
      </c>
      <c r="C406" s="81" t="s">
        <v>37</v>
      </c>
      <c r="D406" s="43">
        <v>651</v>
      </c>
      <c r="E406" s="81" t="s">
        <v>86</v>
      </c>
      <c r="F406" s="77">
        <f t="shared" si="1"/>
        <v>325.5</v>
      </c>
    </row>
    <row r="407" spans="1:6" x14ac:dyDescent="0.3">
      <c r="A407" s="77">
        <v>0.8</v>
      </c>
      <c r="B407" s="81" t="s">
        <v>86</v>
      </c>
      <c r="C407" s="81" t="s">
        <v>38</v>
      </c>
      <c r="D407" s="43">
        <v>534</v>
      </c>
      <c r="E407" s="81" t="s">
        <v>86</v>
      </c>
      <c r="F407" s="77">
        <f t="shared" si="1"/>
        <v>427.20000000000005</v>
      </c>
    </row>
    <row r="408" spans="1:6" x14ac:dyDescent="0.3">
      <c r="A408" s="77"/>
      <c r="B408" s="81" t="s">
        <v>22</v>
      </c>
      <c r="C408" s="81" t="s">
        <v>88</v>
      </c>
      <c r="D408" s="43" t="s">
        <v>30</v>
      </c>
      <c r="E408" s="81" t="s">
        <v>22</v>
      </c>
      <c r="F408" s="77">
        <v>2.5</v>
      </c>
    </row>
    <row r="409" spans="1:6" x14ac:dyDescent="0.3">
      <c r="A409" s="77"/>
      <c r="B409" s="81"/>
      <c r="C409" s="81" t="s">
        <v>89</v>
      </c>
      <c r="D409" s="43"/>
      <c r="E409" s="81"/>
      <c r="F409" s="77">
        <f>SUM(F404:F408)</f>
        <v>1252.5920000000001</v>
      </c>
    </row>
    <row r="410" spans="1:6" x14ac:dyDescent="0.3">
      <c r="A410" s="77"/>
      <c r="B410" s="81"/>
      <c r="C410" s="81"/>
      <c r="D410" s="43"/>
      <c r="E410" s="81"/>
      <c r="F410" s="77"/>
    </row>
    <row r="411" spans="1:6" x14ac:dyDescent="0.3">
      <c r="A411" s="77"/>
      <c r="B411" s="81"/>
      <c r="C411" s="81" t="s">
        <v>90</v>
      </c>
      <c r="D411" s="43"/>
      <c r="E411" s="81"/>
      <c r="F411" s="84">
        <f>F409/10</f>
        <v>125.25920000000001</v>
      </c>
    </row>
    <row r="413" spans="1:6" x14ac:dyDescent="0.3">
      <c r="A413" s="86">
        <v>44.1</v>
      </c>
      <c r="B413" s="87" t="s">
        <v>28</v>
      </c>
      <c r="C413" s="87" t="s">
        <v>411</v>
      </c>
    </row>
    <row r="414" spans="1:6" x14ac:dyDescent="0.3">
      <c r="A414" s="86"/>
      <c r="B414" s="87"/>
      <c r="C414" s="87" t="s">
        <v>412</v>
      </c>
    </row>
    <row r="415" spans="1:6" x14ac:dyDescent="0.3">
      <c r="A415" s="86"/>
      <c r="B415" s="87"/>
      <c r="C415" s="87" t="s">
        <v>413</v>
      </c>
    </row>
    <row r="417" spans="1:6" x14ac:dyDescent="0.3">
      <c r="A417" s="77">
        <v>3</v>
      </c>
      <c r="B417" s="79" t="s">
        <v>103</v>
      </c>
      <c r="C417" s="79" t="s">
        <v>414</v>
      </c>
      <c r="D417" s="43">
        <v>120.54</v>
      </c>
      <c r="E417" s="79" t="s">
        <v>103</v>
      </c>
      <c r="F417" s="77">
        <v>361.62</v>
      </c>
    </row>
    <row r="418" spans="1:6" x14ac:dyDescent="0.3">
      <c r="A418" s="77">
        <v>1</v>
      </c>
      <c r="B418" s="79" t="s">
        <v>35</v>
      </c>
      <c r="C418" s="79" t="s">
        <v>415</v>
      </c>
      <c r="D418" s="43">
        <v>76</v>
      </c>
      <c r="E418" s="79" t="s">
        <v>35</v>
      </c>
      <c r="F418" s="77">
        <v>76</v>
      </c>
    </row>
    <row r="419" spans="1:6" x14ac:dyDescent="0.3">
      <c r="A419" s="77">
        <v>1</v>
      </c>
      <c r="B419" s="79" t="s">
        <v>35</v>
      </c>
      <c r="C419" s="79" t="s">
        <v>416</v>
      </c>
      <c r="D419" s="43">
        <v>83.4</v>
      </c>
      <c r="E419" s="79" t="s">
        <v>35</v>
      </c>
      <c r="F419" s="77">
        <v>83.4</v>
      </c>
    </row>
    <row r="420" spans="1:6" x14ac:dyDescent="0.3">
      <c r="A420" s="77">
        <v>2</v>
      </c>
      <c r="B420" s="79" t="s">
        <v>35</v>
      </c>
      <c r="C420" s="79" t="s">
        <v>417</v>
      </c>
      <c r="D420" s="43">
        <v>21.6</v>
      </c>
      <c r="E420" s="79" t="s">
        <v>35</v>
      </c>
      <c r="F420" s="77">
        <v>43.2</v>
      </c>
    </row>
    <row r="421" spans="1:6" x14ac:dyDescent="0.3">
      <c r="A421" s="77">
        <v>1</v>
      </c>
      <c r="B421" s="79" t="s">
        <v>35</v>
      </c>
      <c r="C421" s="79" t="s">
        <v>418</v>
      </c>
      <c r="D421" s="43">
        <v>32.1</v>
      </c>
      <c r="E421" s="79" t="s">
        <v>35</v>
      </c>
      <c r="F421" s="77">
        <v>32.1</v>
      </c>
    </row>
    <row r="422" spans="1:6" x14ac:dyDescent="0.3">
      <c r="A422" s="77">
        <v>0.5</v>
      </c>
      <c r="B422" s="79" t="s">
        <v>35</v>
      </c>
      <c r="C422" s="79" t="s">
        <v>108</v>
      </c>
      <c r="D422" s="43">
        <v>866</v>
      </c>
      <c r="E422" s="79" t="s">
        <v>35</v>
      </c>
      <c r="F422" s="77">
        <v>433</v>
      </c>
    </row>
    <row r="423" spans="1:6" x14ac:dyDescent="0.3">
      <c r="B423" s="79" t="s">
        <v>22</v>
      </c>
      <c r="C423" s="79" t="s">
        <v>419</v>
      </c>
      <c r="E423" s="79" t="s">
        <v>22</v>
      </c>
      <c r="F423" s="77"/>
    </row>
    <row r="424" spans="1:6" x14ac:dyDescent="0.3">
      <c r="C424" s="79" t="s">
        <v>420</v>
      </c>
      <c r="F424" s="77"/>
    </row>
    <row r="425" spans="1:6" x14ac:dyDescent="0.3">
      <c r="F425" s="77"/>
    </row>
    <row r="426" spans="1:6" x14ac:dyDescent="0.3">
      <c r="C426" s="79" t="s">
        <v>113</v>
      </c>
      <c r="F426" s="77">
        <v>1029.32</v>
      </c>
    </row>
    <row r="427" spans="1:6" x14ac:dyDescent="0.3">
      <c r="A427" s="76" t="s">
        <v>30</v>
      </c>
      <c r="F427" s="77"/>
    </row>
    <row r="428" spans="1:6" x14ac:dyDescent="0.3">
      <c r="F428" s="77"/>
    </row>
    <row r="429" spans="1:6" x14ac:dyDescent="0.3">
      <c r="C429" s="79" t="s">
        <v>114</v>
      </c>
      <c r="F429" s="84">
        <v>343.11</v>
      </c>
    </row>
    <row r="431" spans="1:6" x14ac:dyDescent="0.3">
      <c r="C431" s="87" t="s">
        <v>421</v>
      </c>
    </row>
    <row r="432" spans="1:6" x14ac:dyDescent="0.3">
      <c r="C432" s="87" t="s">
        <v>422</v>
      </c>
    </row>
    <row r="434" spans="1:6" ht="72" x14ac:dyDescent="0.3">
      <c r="C434" s="80" t="s">
        <v>423</v>
      </c>
    </row>
    <row r="435" spans="1:6" x14ac:dyDescent="0.3">
      <c r="A435" s="77">
        <v>3</v>
      </c>
      <c r="B435" s="79" t="s">
        <v>80</v>
      </c>
      <c r="C435" s="79" t="s">
        <v>424</v>
      </c>
      <c r="D435" s="43">
        <v>85.2</v>
      </c>
      <c r="E435" s="79" t="s">
        <v>119</v>
      </c>
      <c r="F435" s="77">
        <v>255.6</v>
      </c>
    </row>
    <row r="436" spans="1:6" x14ac:dyDescent="0.3">
      <c r="A436" s="77">
        <v>1</v>
      </c>
      <c r="B436" s="79" t="s">
        <v>80</v>
      </c>
      <c r="C436" s="79" t="s">
        <v>425</v>
      </c>
      <c r="D436" s="43">
        <v>62.57</v>
      </c>
      <c r="E436" s="79" t="s">
        <v>80</v>
      </c>
      <c r="F436" s="77">
        <v>62.57</v>
      </c>
    </row>
    <row r="437" spans="1:6" x14ac:dyDescent="0.3">
      <c r="C437" s="79" t="s">
        <v>347</v>
      </c>
      <c r="F437" s="77">
        <v>527.75</v>
      </c>
    </row>
    <row r="438" spans="1:6" x14ac:dyDescent="0.3">
      <c r="C438" s="79" t="s">
        <v>426</v>
      </c>
      <c r="D438" s="2" t="s">
        <v>390</v>
      </c>
      <c r="F438" s="77">
        <v>6.2</v>
      </c>
    </row>
    <row r="439" spans="1:6" x14ac:dyDescent="0.3">
      <c r="C439" s="79" t="s">
        <v>358</v>
      </c>
      <c r="F439" s="84">
        <v>852.12</v>
      </c>
    </row>
    <row r="441" spans="1:6" x14ac:dyDescent="0.3">
      <c r="C441" s="87" t="s">
        <v>430</v>
      </c>
    </row>
    <row r="443" spans="1:6" x14ac:dyDescent="0.3">
      <c r="A443" s="77">
        <v>1</v>
      </c>
      <c r="B443" s="81" t="s">
        <v>80</v>
      </c>
      <c r="C443" s="81" t="s">
        <v>431</v>
      </c>
      <c r="D443" s="43">
        <v>1876</v>
      </c>
      <c r="E443" s="81" t="s">
        <v>80</v>
      </c>
      <c r="F443" s="77">
        <v>1876</v>
      </c>
    </row>
    <row r="444" spans="1:6" x14ac:dyDescent="0.3">
      <c r="A444" s="77">
        <v>3</v>
      </c>
      <c r="B444" s="81" t="s">
        <v>80</v>
      </c>
      <c r="C444" s="81" t="s">
        <v>432</v>
      </c>
      <c r="D444" s="43">
        <v>128</v>
      </c>
      <c r="E444" s="81" t="s">
        <v>80</v>
      </c>
      <c r="F444" s="77">
        <v>384</v>
      </c>
    </row>
    <row r="445" spans="1:6" x14ac:dyDescent="0.3">
      <c r="A445" s="77"/>
      <c r="B445" s="81"/>
      <c r="C445" s="81" t="s">
        <v>433</v>
      </c>
      <c r="D445" s="43"/>
      <c r="E445" s="81"/>
      <c r="F445" s="77">
        <v>826.3</v>
      </c>
    </row>
    <row r="446" spans="1:6" x14ac:dyDescent="0.3">
      <c r="A446" s="77"/>
      <c r="B446" s="81"/>
      <c r="C446" s="81" t="s">
        <v>121</v>
      </c>
      <c r="D446" s="43"/>
      <c r="E446" s="81"/>
      <c r="F446" s="77">
        <v>5</v>
      </c>
    </row>
    <row r="447" spans="1:6" x14ac:dyDescent="0.3">
      <c r="A447" s="77"/>
      <c r="B447" s="81"/>
      <c r="C447" s="81" t="s">
        <v>434</v>
      </c>
      <c r="D447" s="43"/>
      <c r="E447" s="81"/>
      <c r="F447" s="84">
        <v>3091.3</v>
      </c>
    </row>
    <row r="449" spans="1:6" x14ac:dyDescent="0.3">
      <c r="C449" s="87" t="s">
        <v>435</v>
      </c>
    </row>
    <row r="450" spans="1:6" x14ac:dyDescent="0.3">
      <c r="C450" s="87" t="s">
        <v>436</v>
      </c>
    </row>
    <row r="452" spans="1:6" ht="72" x14ac:dyDescent="0.3">
      <c r="C452" s="80" t="s">
        <v>437</v>
      </c>
    </row>
    <row r="454" spans="1:6" x14ac:dyDescent="0.3">
      <c r="A454" s="78">
        <v>1</v>
      </c>
      <c r="B454" s="82" t="s">
        <v>80</v>
      </c>
      <c r="C454" s="82" t="s">
        <v>438</v>
      </c>
      <c r="D454" s="43">
        <v>54.5</v>
      </c>
      <c r="E454" s="82" t="s">
        <v>80</v>
      </c>
      <c r="F454" s="77">
        <v>54.5</v>
      </c>
    </row>
    <row r="455" spans="1:6" x14ac:dyDescent="0.3">
      <c r="A455" s="78">
        <v>1</v>
      </c>
      <c r="B455" s="82" t="s">
        <v>80</v>
      </c>
      <c r="C455" s="82" t="s">
        <v>439</v>
      </c>
      <c r="D455" s="43">
        <v>70.7</v>
      </c>
      <c r="E455" s="82" t="s">
        <v>80</v>
      </c>
      <c r="F455" s="77">
        <v>70.7</v>
      </c>
    </row>
    <row r="456" spans="1:6" x14ac:dyDescent="0.3">
      <c r="A456" s="78">
        <v>1.4999999999999999E-2</v>
      </c>
      <c r="B456" s="82" t="s">
        <v>20</v>
      </c>
      <c r="C456" s="82" t="s">
        <v>440</v>
      </c>
      <c r="D456" s="43">
        <v>661</v>
      </c>
      <c r="E456" s="82" t="s">
        <v>20</v>
      </c>
      <c r="F456" s="77">
        <v>9.92</v>
      </c>
    </row>
    <row r="457" spans="1:6" x14ac:dyDescent="0.3">
      <c r="A457" s="78" t="s">
        <v>390</v>
      </c>
      <c r="B457" s="82"/>
      <c r="C457" s="82" t="s">
        <v>441</v>
      </c>
      <c r="D457" s="44"/>
      <c r="E457" s="82"/>
      <c r="F457" s="77">
        <v>14.88</v>
      </c>
    </row>
    <row r="458" spans="1:6" x14ac:dyDescent="0.3">
      <c r="A458" s="78"/>
      <c r="B458" s="82"/>
      <c r="C458" s="82" t="s">
        <v>358</v>
      </c>
      <c r="D458" s="44"/>
      <c r="E458" s="82"/>
      <c r="F458" s="84">
        <v>150</v>
      </c>
    </row>
    <row r="462" spans="1:6" x14ac:dyDescent="0.3">
      <c r="A462" s="77"/>
      <c r="B462" s="81"/>
      <c r="C462" s="81"/>
      <c r="D462" s="43"/>
      <c r="E462" s="81"/>
      <c r="F462" s="77"/>
    </row>
    <row r="463" spans="1:6" x14ac:dyDescent="0.3">
      <c r="A463" s="77"/>
      <c r="B463" s="81"/>
      <c r="C463" s="81"/>
      <c r="D463" s="43"/>
      <c r="E463" s="81"/>
      <c r="F463" s="77"/>
    </row>
    <row r="464" spans="1:6" x14ac:dyDescent="0.3">
      <c r="A464" s="77"/>
      <c r="B464" s="81"/>
      <c r="C464" s="81"/>
      <c r="D464" s="43"/>
      <c r="E464" s="81"/>
      <c r="F464" s="77"/>
    </row>
    <row r="465" spans="1:6" x14ac:dyDescent="0.3">
      <c r="A465" s="77"/>
      <c r="B465" s="81"/>
      <c r="C465" s="81"/>
      <c r="D465" s="43"/>
      <c r="E465" s="81"/>
      <c r="F465" s="77"/>
    </row>
    <row r="466" spans="1:6" x14ac:dyDescent="0.3">
      <c r="A466" s="77"/>
      <c r="B466" s="81"/>
      <c r="C466" s="81"/>
      <c r="D466" s="43"/>
      <c r="E466" s="81"/>
      <c r="F466" s="77"/>
    </row>
    <row r="467" spans="1:6" x14ac:dyDescent="0.3">
      <c r="A467" s="77"/>
      <c r="B467" s="81"/>
      <c r="C467" s="81"/>
      <c r="D467" s="43"/>
      <c r="E467" s="81"/>
      <c r="F467" s="77"/>
    </row>
  </sheetData>
  <mergeCells count="3">
    <mergeCell ref="A2:F2"/>
    <mergeCell ref="A3:F3"/>
    <mergeCell ref="A1:B1"/>
  </mergeCells>
  <pageMargins left="0.7" right="0.7" top="0.7" bottom="0.5" header="0.31496062992126" footer="0.31496062992126"/>
  <pageSetup paperSize="9" orientation="portrait" r:id="rId1"/>
  <headerFooter>
    <oddHeade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Detailed</vt:lpstr>
      <vt:lpstr>Abstract</vt:lpstr>
      <vt:lpstr>Data</vt:lpstr>
      <vt:lpstr>Abstract!Print_Titles</vt:lpstr>
      <vt:lpstr>Detailed!Print_Titles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R ELANGOVAN</cp:lastModifiedBy>
  <cp:lastPrinted>2023-09-22T15:37:43Z</cp:lastPrinted>
  <dcterms:created xsi:type="dcterms:W3CDTF">2014-02-01T07:00:52Z</dcterms:created>
  <dcterms:modified xsi:type="dcterms:W3CDTF">2023-09-22T15:38:06Z</dcterms:modified>
</cp:coreProperties>
</file>