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6"/>
  </bookViews>
  <sheets>
    <sheet name="F.Data (2)" sheetId="24" r:id="rId1"/>
    <sheet name="Lead" sheetId="22" r:id="rId2"/>
    <sheet name="F.Data" sheetId="23" r:id="rId3"/>
    <sheet name="Detailed Estimate" sheetId="21" r:id="rId4"/>
    <sheet name="Abstract Estimate " sheetId="20" r:id="rId5"/>
    <sheet name="New Lead" sheetId="25" r:id="rId6"/>
    <sheet name="N.F.Data" sheetId="26" r:id="rId7"/>
  </sheets>
  <definedNames>
    <definedName name="_m" localSheetId="0">#REF!</definedName>
    <definedName name="_m">#REF!</definedName>
    <definedName name="aa" localSheetId="0">#REF!</definedName>
    <definedName name="aa">#REF!</definedName>
    <definedName name="Abs" localSheetId="0">#REF!</definedName>
    <definedName name="Abs">#REF!</definedName>
    <definedName name="adfdsafok" localSheetId="0">#REF!</definedName>
    <definedName name="adfdsafok">#REF!</definedName>
    <definedName name="ag" localSheetId="0">#REF!</definedName>
    <definedName name="ag">#REF!</definedName>
    <definedName name="ahfk" localSheetId="4">#REF!</definedName>
    <definedName name="ahfk" localSheetId="3">#REF!</definedName>
    <definedName name="ahfk" localSheetId="0">#REF!</definedName>
    <definedName name="ahfk">#REF!</definedName>
    <definedName name="anbu\" localSheetId="0">#REF!</definedName>
    <definedName name="anbu\">#REF!</definedName>
    <definedName name="asdfg" localSheetId="0">#REF!</definedName>
    <definedName name="asdfg">#REF!</definedName>
    <definedName name="asdfsahgfh" localSheetId="0">#REF!</definedName>
    <definedName name="asdfsahgfh">#REF!</definedName>
    <definedName name="asr" localSheetId="0">#REF!</definedName>
    <definedName name="asr">#REF!</definedName>
    <definedName name="b" localSheetId="0">#REF!</definedName>
    <definedName name="b">#REF!</definedName>
    <definedName name="bor" localSheetId="0">#REF!</definedName>
    <definedName name="bor">#REF!</definedName>
    <definedName name="Buildingevelopment." localSheetId="0">#REF!</definedName>
    <definedName name="Buildingevelopment.">#REF!</definedName>
    <definedName name="c.data" localSheetId="0">#REF!</definedName>
    <definedName name="c.data">#REF!</definedName>
    <definedName name="c641." localSheetId="0">#REF!</definedName>
    <definedName name="c641.">#REF!</definedName>
    <definedName name="de" localSheetId="0">#REF!</definedName>
    <definedName name="de">#REF!</definedName>
    <definedName name="dergh" localSheetId="0">#REF!</definedName>
    <definedName name="dergh">#REF!</definedName>
    <definedName name="ED" localSheetId="0">#REF!</definedName>
    <definedName name="ED">#REF!</definedName>
    <definedName name="electri" localSheetId="4">#REF!</definedName>
    <definedName name="electri" localSheetId="3">#REF!</definedName>
    <definedName name="electri" localSheetId="0">#REF!</definedName>
    <definedName name="electri">#REF!</definedName>
    <definedName name="erd" localSheetId="0">#REF!</definedName>
    <definedName name="erd">#REF!</definedName>
    <definedName name="fgfg" localSheetId="0">#REF!</definedName>
    <definedName name="fgfg">#REF!</definedName>
    <definedName name="fhd" localSheetId="4">#REF!</definedName>
    <definedName name="fhd" localSheetId="3">#REF!</definedName>
    <definedName name="fhd" localSheetId="0">#REF!</definedName>
    <definedName name="fhd">#REF!</definedName>
    <definedName name="floq" localSheetId="0">#REF!</definedName>
    <definedName name="floq">#REF!</definedName>
    <definedName name="g" localSheetId="0">#REF!</definedName>
    <definedName name="g">#REF!</definedName>
    <definedName name="gib" localSheetId="0">#REF!</definedName>
    <definedName name="gib">#REF!</definedName>
    <definedName name="gjkhjkl" localSheetId="0">#REF!</definedName>
    <definedName name="gjkhjkl">#REF!</definedName>
    <definedName name="hia" localSheetId="4">#REF!</definedName>
    <definedName name="hia" localSheetId="3">#REF!</definedName>
    <definedName name="hia" localSheetId="0">#REF!</definedName>
    <definedName name="hia">#REF!</definedName>
    <definedName name="ins" localSheetId="4">#REF!</definedName>
    <definedName name="ins" localSheetId="3">#REF!</definedName>
    <definedName name="ins" localSheetId="0">#REF!</definedName>
    <definedName name="ins">#REF!</definedName>
    <definedName name="iuyt" localSheetId="0">#REF!</definedName>
    <definedName name="iuyt">#REF!</definedName>
    <definedName name="jj" localSheetId="0">#REF!</definedName>
    <definedName name="jj">#REF!</definedName>
    <definedName name="Junior_Engineer" localSheetId="0">#REF!</definedName>
    <definedName name="Junior_Engineer">#REF!</definedName>
    <definedName name="k404." localSheetId="4">#REF!</definedName>
    <definedName name="k404." localSheetId="3">#REF!</definedName>
    <definedName name="k404." localSheetId="0">#REF!</definedName>
    <definedName name="k404.">#REF!</definedName>
    <definedName name="kfujrtyer" localSheetId="0">#REF!</definedName>
    <definedName name="kfujrtyer">#REF!</definedName>
    <definedName name="lerbu" localSheetId="0">#REF!</definedName>
    <definedName name="lerbu">#REF!</definedName>
    <definedName name="lkij" localSheetId="0">#REF!</definedName>
    <definedName name="lkij">#REF!</definedName>
    <definedName name="lrvht" localSheetId="0">#REF!</definedName>
    <definedName name="lrvht">#REF!</definedName>
    <definedName name="mm" localSheetId="0">#REF!</definedName>
    <definedName name="mm">#REF!</definedName>
    <definedName name="myufgh" localSheetId="0">#REF!</definedName>
    <definedName name="myufgh">#REF!</definedName>
    <definedName name="nan" localSheetId="0">#REF!</definedName>
    <definedName name="nan">#REF!</definedName>
    <definedName name="nretsg" localSheetId="0">#REF!</definedName>
    <definedName name="nretsg">#REF!</definedName>
    <definedName name="P" localSheetId="0">#REF!</definedName>
    <definedName name="P">#REF!</definedName>
    <definedName name="pc" localSheetId="4">#REF!</definedName>
    <definedName name="pc" localSheetId="3">#REF!</definedName>
    <definedName name="pc" localSheetId="0">#REF!</definedName>
    <definedName name="pc">#REF!</definedName>
    <definedName name="pri" localSheetId="0">#REF!</definedName>
    <definedName name="pri">#REF!</definedName>
    <definedName name="PRIN_TITLES_MI" localSheetId="0">#REF!</definedName>
    <definedName name="PRIN_TITLES_MI">#REF!</definedName>
    <definedName name="print" localSheetId="4">#REF!</definedName>
    <definedName name="print" localSheetId="3">#REF!</definedName>
    <definedName name="print" localSheetId="0">#REF!</definedName>
    <definedName name="print">#REF!</definedName>
    <definedName name="PRINT_ARE" localSheetId="0">#REF!</definedName>
    <definedName name="PRINT_ARE">#REF!</definedName>
    <definedName name="_xlnm.Print_Area" localSheetId="4">'Abstract Estimate '!$A$1:$F$89</definedName>
    <definedName name="_xlnm.Print_Area" localSheetId="3">'Detailed Estimate'!$A$1:$J$492</definedName>
    <definedName name="_xlnm.Print_Area" localSheetId="2">F.Data!$A$1:$F$909</definedName>
    <definedName name="_xlnm.Print_Area" localSheetId="0">'F.Data (2)'!$A$1:$F$11</definedName>
    <definedName name="_xlnm.Print_Area" localSheetId="6">N.F.Data!$A$1:$F$761</definedName>
    <definedName name="_xlnm.Print_Area">#REF!</definedName>
    <definedName name="PRINT_AREA_" localSheetId="0">#REF!</definedName>
    <definedName name="PRINT_AREA_">#REF!</definedName>
    <definedName name="PRINT_AREA_M" localSheetId="0">#REF!</definedName>
    <definedName name="PRINT_AREA_M">#REF!</definedName>
    <definedName name="PRINT_AREA_MI" localSheetId="4">#REF!</definedName>
    <definedName name="PRINT_AREA_MI" localSheetId="3">#REF!</definedName>
    <definedName name="PRINT_AREA_MI" localSheetId="0">#REF!</definedName>
    <definedName name="PRINT_AREA_MI">#REF!</definedName>
    <definedName name="Print_T" localSheetId="0">#REF!</definedName>
    <definedName name="Print_T">#REF!</definedName>
    <definedName name="Print_Tit" localSheetId="0">#REF!</definedName>
    <definedName name="Print_Tit">#REF!</definedName>
    <definedName name="Print_Titl" localSheetId="0">#REF!</definedName>
    <definedName name="Print_Titl">#REF!</definedName>
    <definedName name="Print_Title" localSheetId="0">#REF!</definedName>
    <definedName name="Print_Title">#REF!</definedName>
    <definedName name="_xlnm.Print_Titles" localSheetId="4">'Abstract Estimate '!$5:$5</definedName>
    <definedName name="_xlnm.Print_Titles" localSheetId="3">'Detailed Estimate'!$5:$5</definedName>
    <definedName name="_xlnm.Print_Titles" localSheetId="0">#REF!</definedName>
    <definedName name="_xlnm.Print_Titles">#REF!</definedName>
    <definedName name="PRINT_TITLES_MI" localSheetId="4">#REF!</definedName>
    <definedName name="PRINT_TITLES_MI" localSheetId="3">#REF!</definedName>
    <definedName name="PRINT_TITLES_MI" localSheetId="0">#REF!</definedName>
    <definedName name="PRINT_TITLES_MI">#REF!</definedName>
    <definedName name="Print_titlesnew" localSheetId="0">#REF!</definedName>
    <definedName name="Print_titlesnew">#REF!</definedName>
    <definedName name="printarea1" localSheetId="0">#REF!</definedName>
    <definedName name="printarea1">#REF!</definedName>
    <definedName name="QQE" localSheetId="4">#REF!</definedName>
    <definedName name="QQE" localSheetId="3">#REF!</definedName>
    <definedName name="QQE" localSheetId="0">#REF!</definedName>
    <definedName name="QQE">#REF!</definedName>
    <definedName name="QWE" localSheetId="4">#REF!</definedName>
    <definedName name="QWE" localSheetId="3">#REF!</definedName>
    <definedName name="QWE" localSheetId="0">#REF!</definedName>
    <definedName name="QWE">#REF!</definedName>
    <definedName name="red" localSheetId="0">#REF!</definedName>
    <definedName name="red">#REF!</definedName>
    <definedName name="roya" localSheetId="0">#REF!</definedName>
    <definedName name="roya">#REF!</definedName>
    <definedName name="rvyt" localSheetId="0">#REF!</definedName>
    <definedName name="rvyt">#REF!</definedName>
    <definedName name="S" localSheetId="0">#REF!</definedName>
    <definedName name="S">#REF!</definedName>
    <definedName name="sa" localSheetId="0">#REF!</definedName>
    <definedName name="sa">#REF!</definedName>
    <definedName name="saran" localSheetId="0">#REF!</definedName>
    <definedName name="saran">#REF!</definedName>
    <definedName name="sas" localSheetId="0">#REF!</definedName>
    <definedName name="sas">#REF!</definedName>
    <definedName name="sasi" localSheetId="0">#REF!</definedName>
    <definedName name="sasi">#REF!</definedName>
    <definedName name="sast" localSheetId="0">#REF!</definedName>
    <definedName name="sast">#REF!</definedName>
    <definedName name="sdudh" localSheetId="0">#REF!</definedName>
    <definedName name="sdudh">#REF!</definedName>
    <definedName name="sn" localSheetId="0">#REF!</definedName>
    <definedName name="sn">#REF!</definedName>
    <definedName name="sos" localSheetId="0">#REF!</definedName>
    <definedName name="sos">#REF!</definedName>
    <definedName name="ss" localSheetId="0">#REF!</definedName>
    <definedName name="ss">#REF!</definedName>
    <definedName name="ssdde" localSheetId="0">#REF!</definedName>
    <definedName name="ssdde">#REF!</definedName>
    <definedName name="tgbv" localSheetId="0">#REF!</definedName>
    <definedName name="tgbv">#REF!</definedName>
    <definedName name="w" localSheetId="0">#REF!</definedName>
    <definedName name="w">#REF!</definedName>
    <definedName name="wfg" localSheetId="0">#REF!</definedName>
    <definedName name="wfg">#REF!</definedName>
    <definedName name="wswss" localSheetId="0">#REF!</definedName>
    <definedName name="wswss">#REF!</definedName>
  </definedNames>
  <calcPr calcId="144525"/>
</workbook>
</file>

<file path=xl/calcChain.xml><?xml version="1.0" encoding="utf-8"?>
<calcChain xmlns="http://schemas.openxmlformats.org/spreadsheetml/2006/main">
  <c r="D41" i="25" l="1"/>
  <c r="I377" i="21"/>
  <c r="I378" i="21"/>
  <c r="I67" i="21"/>
  <c r="I66" i="21"/>
  <c r="I60" i="21"/>
  <c r="I49" i="21"/>
  <c r="D23" i="20"/>
  <c r="F748" i="26"/>
  <c r="F747" i="26"/>
  <c r="D749" i="26"/>
  <c r="F749" i="26" s="1"/>
  <c r="D36" i="20"/>
  <c r="D35" i="20"/>
  <c r="D72" i="20"/>
  <c r="G75" i="20"/>
  <c r="G83" i="20"/>
  <c r="D70" i="20"/>
  <c r="D69" i="20"/>
  <c r="D68" i="20"/>
  <c r="D57" i="20"/>
  <c r="F639" i="26"/>
  <c r="F643" i="26" s="1"/>
  <c r="F645" i="26" s="1"/>
  <c r="F620" i="26"/>
  <c r="F624" i="26" s="1"/>
  <c r="F626" i="26" s="1"/>
  <c r="D56" i="20" s="1"/>
  <c r="F600" i="26"/>
  <c r="F604" i="26" s="1"/>
  <c r="F606" i="26" s="1"/>
  <c r="D55" i="20" s="1"/>
  <c r="F581" i="26"/>
  <c r="F585" i="26" s="1"/>
  <c r="F587" i="26" s="1"/>
  <c r="D54" i="20" s="1"/>
  <c r="D53" i="20"/>
  <c r="D51" i="20"/>
  <c r="D50" i="20"/>
  <c r="D49" i="20"/>
  <c r="D48" i="20"/>
  <c r="D47" i="20"/>
  <c r="D46" i="20"/>
  <c r="D45" i="20"/>
  <c r="D44" i="20"/>
  <c r="D43" i="20"/>
  <c r="D42" i="20"/>
  <c r="D41" i="20"/>
  <c r="D40" i="20"/>
  <c r="D39" i="20"/>
  <c r="D16" i="20"/>
  <c r="D37" i="20"/>
  <c r="F381" i="26"/>
  <c r="F382" i="26"/>
  <c r="F383" i="26"/>
  <c r="F384" i="26"/>
  <c r="F385" i="26"/>
  <c r="F386" i="26"/>
  <c r="F387" i="26"/>
  <c r="F379" i="26"/>
  <c r="F368" i="26"/>
  <c r="F373" i="26" s="1"/>
  <c r="F375" i="26" s="1"/>
  <c r="D33" i="20" s="1"/>
  <c r="F347" i="26"/>
  <c r="F341" i="26"/>
  <c r="F342" i="26"/>
  <c r="F343" i="26"/>
  <c r="F344" i="26"/>
  <c r="F345" i="26"/>
  <c r="F346" i="26"/>
  <c r="F339" i="26"/>
  <c r="D332" i="26"/>
  <c r="F332" i="26" s="1"/>
  <c r="D331" i="26"/>
  <c r="F331" i="26" s="1"/>
  <c r="F330" i="26"/>
  <c r="D30" i="20"/>
  <c r="D29" i="20"/>
  <c r="D28" i="20"/>
  <c r="D27" i="20"/>
  <c r="D26" i="20"/>
  <c r="D25" i="20"/>
  <c r="D24" i="20"/>
  <c r="D22" i="20"/>
  <c r="D21" i="20"/>
  <c r="D20" i="20"/>
  <c r="D19" i="20"/>
  <c r="D18" i="20"/>
  <c r="D17" i="20"/>
  <c r="D15" i="20"/>
  <c r="D14" i="20"/>
  <c r="D13" i="20"/>
  <c r="D12" i="20"/>
  <c r="F750" i="26" l="1"/>
  <c r="D38" i="20" s="1"/>
  <c r="F392" i="26"/>
  <c r="F394" i="26" s="1"/>
  <c r="D34" i="20" s="1"/>
  <c r="F353" i="26"/>
  <c r="F355" i="26" s="1"/>
  <c r="D32" i="20" s="1"/>
  <c r="F333" i="26"/>
  <c r="F334" i="26" s="1"/>
  <c r="D31" i="20" s="1"/>
  <c r="F8" i="24"/>
  <c r="F7" i="24"/>
  <c r="F6" i="24"/>
  <c r="F9" i="24" s="1"/>
  <c r="F893" i="23"/>
  <c r="F892" i="23"/>
  <c r="F891" i="23"/>
  <c r="F890" i="23"/>
  <c r="I77" i="21" l="1"/>
  <c r="I170" i="21"/>
  <c r="I169" i="21"/>
  <c r="F879" i="23"/>
  <c r="F881" i="23" s="1"/>
  <c r="F875" i="23"/>
  <c r="I481" i="21"/>
  <c r="I482" i="21" s="1"/>
  <c r="B73" i="20" s="1"/>
  <c r="F73" i="20" s="1"/>
  <c r="I444" i="21"/>
  <c r="I76" i="21"/>
  <c r="I75" i="21"/>
  <c r="I74" i="21"/>
  <c r="I146" i="21"/>
  <c r="I73" i="21"/>
  <c r="I392" i="21"/>
  <c r="I355" i="21"/>
  <c r="I354" i="21"/>
  <c r="I147" i="21"/>
  <c r="I257" i="21"/>
  <c r="I242" i="21"/>
  <c r="I442" i="21"/>
  <c r="I445" i="21" l="1"/>
  <c r="B57" i="20" s="1"/>
  <c r="F57" i="20" s="1"/>
  <c r="I477" i="21"/>
  <c r="I476" i="21"/>
  <c r="I473" i="21"/>
  <c r="I474" i="21" s="1"/>
  <c r="B71" i="20" s="1"/>
  <c r="F71" i="20" s="1"/>
  <c r="I478" i="21" l="1"/>
  <c r="B72" i="20" s="1"/>
  <c r="F72" i="20" s="1"/>
  <c r="I102" i="21"/>
  <c r="I469" i="21" l="1"/>
  <c r="I470" i="21" s="1"/>
  <c r="B70" i="20" s="1"/>
  <c r="I121" i="21"/>
  <c r="I105" i="21"/>
  <c r="F70" i="20" l="1"/>
  <c r="I17" i="21"/>
  <c r="I126" i="21"/>
  <c r="I125" i="21"/>
  <c r="I464" i="21"/>
  <c r="I466" i="21" l="1"/>
  <c r="B69" i="20" s="1"/>
  <c r="F69" i="20" s="1"/>
  <c r="I110" i="21"/>
  <c r="I109" i="21"/>
  <c r="I253" i="21"/>
  <c r="I460" i="21"/>
  <c r="I462" i="21" s="1"/>
  <c r="B68" i="20" s="1"/>
  <c r="I425" i="21"/>
  <c r="I167" i="21"/>
  <c r="I269" i="21"/>
  <c r="I255" i="21"/>
  <c r="I240" i="21"/>
  <c r="F772" i="23"/>
  <c r="F771" i="23"/>
  <c r="F770" i="23"/>
  <c r="F769" i="23"/>
  <c r="F767" i="23"/>
  <c r="F766" i="23"/>
  <c r="F765" i="23"/>
  <c r="F764" i="23"/>
  <c r="F763" i="23"/>
  <c r="F762" i="23"/>
  <c r="I431" i="21"/>
  <c r="I430" i="21"/>
  <c r="I144" i="21"/>
  <c r="I432" i="21" l="1"/>
  <c r="B54" i="20" s="1"/>
  <c r="F776" i="23"/>
  <c r="F778" i="23" s="1"/>
  <c r="F68" i="20"/>
  <c r="F741" i="23"/>
  <c r="F742" i="23"/>
  <c r="F743" i="23"/>
  <c r="F744" i="23"/>
  <c r="F745" i="23"/>
  <c r="F747" i="23"/>
  <c r="F748" i="23"/>
  <c r="F749" i="23"/>
  <c r="F750" i="23"/>
  <c r="F740" i="23"/>
  <c r="F730" i="23"/>
  <c r="F734" i="23" s="1"/>
  <c r="F736" i="23" s="1"/>
  <c r="F701" i="23"/>
  <c r="F702" i="23"/>
  <c r="F703" i="23"/>
  <c r="F704" i="23"/>
  <c r="F705" i="23"/>
  <c r="F706" i="23"/>
  <c r="F707" i="23"/>
  <c r="F708" i="23"/>
  <c r="F699" i="23"/>
  <c r="I456" i="21"/>
  <c r="B67" i="20" s="1"/>
  <c r="F67" i="20" s="1"/>
  <c r="I455" i="21"/>
  <c r="B66" i="20" s="1"/>
  <c r="F66" i="20" s="1"/>
  <c r="I454" i="21"/>
  <c r="B65" i="20" s="1"/>
  <c r="F65" i="20" s="1"/>
  <c r="I453" i="21"/>
  <c r="B64" i="20" s="1"/>
  <c r="F64" i="20" s="1"/>
  <c r="I452" i="21"/>
  <c r="B63" i="20" s="1"/>
  <c r="F63" i="20" s="1"/>
  <c r="I451" i="21"/>
  <c r="B62" i="20" s="1"/>
  <c r="F62" i="20" s="1"/>
  <c r="I450" i="21"/>
  <c r="B61" i="20" s="1"/>
  <c r="F61" i="20" s="1"/>
  <c r="I449" i="21"/>
  <c r="B60" i="20" s="1"/>
  <c r="F60" i="20" s="1"/>
  <c r="I448" i="21"/>
  <c r="B59" i="20" s="1"/>
  <c r="F59" i="20" s="1"/>
  <c r="F754" i="23" l="1"/>
  <c r="F756" i="23" s="1"/>
  <c r="F713" i="23"/>
  <c r="F715" i="23" s="1"/>
  <c r="I447" i="21" l="1"/>
  <c r="B58" i="20" s="1"/>
  <c r="F58" i="20" s="1"/>
  <c r="I434" i="21"/>
  <c r="I435" i="21"/>
  <c r="I438" i="21"/>
  <c r="I439" i="21"/>
  <c r="I308" i="21"/>
  <c r="I309" i="21"/>
  <c r="I302" i="21"/>
  <c r="I440" i="21" l="1"/>
  <c r="B56" i="20" s="1"/>
  <c r="F56" i="20" s="1"/>
  <c r="I436" i="21"/>
  <c r="I310" i="21"/>
  <c r="B34" i="20" s="1"/>
  <c r="F34" i="20" s="1"/>
  <c r="I384" i="21"/>
  <c r="I123" i="21"/>
  <c r="I107" i="21"/>
  <c r="I199" i="21"/>
  <c r="I424" i="21"/>
  <c r="I423" i="21"/>
  <c r="I427" i="21" l="1"/>
  <c r="B53" i="20" s="1"/>
  <c r="F53" i="20" s="1"/>
  <c r="F54" i="20"/>
  <c r="B55" i="20"/>
  <c r="F55" i="20" s="1"/>
  <c r="D52" i="20"/>
  <c r="I418" i="21"/>
  <c r="I419" i="21" s="1"/>
  <c r="B52" i="20" s="1"/>
  <c r="F52" i="20" l="1"/>
  <c r="I414" i="21"/>
  <c r="I416" i="21" s="1"/>
  <c r="B51" i="20" s="1"/>
  <c r="I166" i="21"/>
  <c r="I165" i="21"/>
  <c r="I410" i="21"/>
  <c r="I409" i="21"/>
  <c r="I406" i="21"/>
  <c r="I407" i="21" s="1"/>
  <c r="B49" i="20" s="1"/>
  <c r="I402" i="21"/>
  <c r="I403" i="21" s="1"/>
  <c r="B48" i="20" s="1"/>
  <c r="F51" i="20" l="1"/>
  <c r="F48" i="20"/>
  <c r="F49" i="20"/>
  <c r="I411" i="21"/>
  <c r="B50" i="20" s="1"/>
  <c r="F50" i="20" s="1"/>
  <c r="I366" i="21" l="1"/>
  <c r="I365" i="21"/>
  <c r="I361" i="21"/>
  <c r="I360" i="21"/>
  <c r="I352" i="21"/>
  <c r="I351" i="21"/>
  <c r="I350" i="21"/>
  <c r="I349" i="21"/>
  <c r="I348" i="21"/>
  <c r="I347" i="21"/>
  <c r="I346" i="21"/>
  <c r="I345" i="21"/>
  <c r="I341" i="21"/>
  <c r="I254" i="21"/>
  <c r="I340" i="21"/>
  <c r="I339" i="21"/>
  <c r="I398" i="21"/>
  <c r="I397" i="21"/>
  <c r="I396" i="21"/>
  <c r="I390" i="21"/>
  <c r="I389" i="21"/>
  <c r="I388" i="21"/>
  <c r="I383" i="21"/>
  <c r="I382" i="21"/>
  <c r="I381" i="21"/>
  <c r="I239" i="21"/>
  <c r="I238" i="21"/>
  <c r="I394" i="21" l="1"/>
  <c r="I357" i="21"/>
  <c r="B40" i="20" s="1"/>
  <c r="F40" i="20" s="1"/>
  <c r="I386" i="21"/>
  <c r="F375" i="21" s="1"/>
  <c r="I363" i="21"/>
  <c r="B41" i="20" s="1"/>
  <c r="F41" i="20" s="1"/>
  <c r="I367" i="21"/>
  <c r="B42" i="20" s="1"/>
  <c r="F42" i="20" s="1"/>
  <c r="I400" i="21"/>
  <c r="H375" i="21" s="1"/>
  <c r="I369" i="21"/>
  <c r="I371" i="21" s="1"/>
  <c r="B43" i="20" s="1"/>
  <c r="F559" i="23"/>
  <c r="F565" i="23" s="1"/>
  <c r="F567" i="23" s="1"/>
  <c r="F540" i="23"/>
  <c r="F545" i="23" s="1"/>
  <c r="F547" i="23" s="1"/>
  <c r="F350" i="23"/>
  <c r="D352" i="23"/>
  <c r="F352" i="23" s="1"/>
  <c r="D351" i="23"/>
  <c r="F351" i="23" s="1"/>
  <c r="B46" i="20" l="1"/>
  <c r="F46" i="20" s="1"/>
  <c r="G375" i="21"/>
  <c r="I375" i="21" s="1"/>
  <c r="I376" i="21" s="1"/>
  <c r="B47" i="20"/>
  <c r="F47" i="20" s="1"/>
  <c r="B45" i="20"/>
  <c r="F45" i="20" s="1"/>
  <c r="F43" i="20"/>
  <c r="F353" i="23"/>
  <c r="F354" i="23" s="1"/>
  <c r="D44" i="22"/>
  <c r="I99" i="21"/>
  <c r="I343" i="21" l="1"/>
  <c r="B39" i="20" s="1"/>
  <c r="F39" i="20" s="1"/>
  <c r="I334" i="21"/>
  <c r="I335" i="21" s="1"/>
  <c r="B38" i="20" s="1"/>
  <c r="F38" i="20" s="1"/>
  <c r="I221" i="21"/>
  <c r="I220" i="21"/>
  <c r="I218" i="21"/>
  <c r="I217" i="21"/>
  <c r="I215" i="21"/>
  <c r="I214" i="21"/>
  <c r="I197" i="21"/>
  <c r="I196" i="21"/>
  <c r="I195" i="21"/>
  <c r="I193" i="21"/>
  <c r="I192" i="21"/>
  <c r="I191" i="21"/>
  <c r="I189" i="21"/>
  <c r="I188" i="21"/>
  <c r="I187" i="21"/>
  <c r="I212" i="21"/>
  <c r="I163" i="21"/>
  <c r="I211" i="21"/>
  <c r="I162" i="21"/>
  <c r="I268" i="21"/>
  <c r="I251" i="21"/>
  <c r="I236" i="21"/>
  <c r="I329" i="21"/>
  <c r="I328" i="21"/>
  <c r="I323" i="21"/>
  <c r="I325" i="21" s="1"/>
  <c r="B36" i="20" s="1"/>
  <c r="F36" i="20" s="1"/>
  <c r="I317" i="21"/>
  <c r="I316" i="21"/>
  <c r="I315" i="21"/>
  <c r="I314" i="21"/>
  <c r="I313" i="21"/>
  <c r="I92" i="21"/>
  <c r="I91" i="21"/>
  <c r="I182" i="21"/>
  <c r="I160" i="21"/>
  <c r="B44" i="20" l="1"/>
  <c r="F44" i="20" s="1"/>
  <c r="I331" i="21"/>
  <c r="B37" i="20" s="1"/>
  <c r="F37" i="20" s="1"/>
  <c r="I319" i="21"/>
  <c r="B35" i="20" s="1"/>
  <c r="F35" i="20" s="1"/>
  <c r="I158" i="21"/>
  <c r="I157" i="21"/>
  <c r="I155" i="21"/>
  <c r="I156" i="21"/>
  <c r="I154" i="21"/>
  <c r="I266" i="21"/>
  <c r="I265" i="21"/>
  <c r="I264" i="21"/>
  <c r="I249" i="21"/>
  <c r="I234" i="21"/>
  <c r="I209" i="21"/>
  <c r="I208" i="21"/>
  <c r="I185" i="21"/>
  <c r="I184" i="21"/>
  <c r="I183" i="21"/>
  <c r="I59" i="21"/>
  <c r="I48" i="21"/>
  <c r="I227" i="21"/>
  <c r="I226" i="21"/>
  <c r="I22" i="21"/>
  <c r="I24" i="21" s="1"/>
  <c r="B8" i="20" s="1"/>
  <c r="F8" i="20" s="1"/>
  <c r="I206" i="21"/>
  <c r="I180" i="21"/>
  <c r="I179" i="21"/>
  <c r="I57" i="21"/>
  <c r="I46" i="21"/>
  <c r="I305" i="21"/>
  <c r="I304" i="21"/>
  <c r="I301" i="21"/>
  <c r="I300" i="21"/>
  <c r="I295" i="21"/>
  <c r="I294" i="21"/>
  <c r="I292" i="21"/>
  <c r="I291" i="21"/>
  <c r="I120" i="21"/>
  <c r="I118" i="21"/>
  <c r="I116" i="21"/>
  <c r="I115" i="21"/>
  <c r="I271" i="21" l="1"/>
  <c r="B28" i="20" s="1"/>
  <c r="F28" i="20" s="1"/>
  <c r="I306" i="21"/>
  <c r="B33" i="20" s="1"/>
  <c r="F33" i="20" s="1"/>
  <c r="I229" i="21"/>
  <c r="B25" i="20" s="1"/>
  <c r="F25" i="20" s="1"/>
  <c r="I128" i="21"/>
  <c r="B18" i="20" s="1"/>
  <c r="F18" i="20" s="1"/>
  <c r="I296" i="21"/>
  <c r="B32" i="20" s="1"/>
  <c r="F32" i="20" s="1"/>
  <c r="I286" i="21"/>
  <c r="I285" i="21"/>
  <c r="I284" i="21"/>
  <c r="I280" i="21"/>
  <c r="I279" i="21"/>
  <c r="I278" i="21"/>
  <c r="I275" i="21"/>
  <c r="I274" i="21"/>
  <c r="I273" i="21"/>
  <c r="I262" i="21"/>
  <c r="I261" i="21"/>
  <c r="I247" i="21"/>
  <c r="I246" i="21"/>
  <c r="I232" i="21"/>
  <c r="I231" i="21"/>
  <c r="I28" i="21"/>
  <c r="I204" i="21"/>
  <c r="I177" i="21"/>
  <c r="I176" i="21"/>
  <c r="I152" i="21"/>
  <c r="I142" i="21"/>
  <c r="I149" i="21" s="1"/>
  <c r="I137" i="21"/>
  <c r="I138" i="21" s="1"/>
  <c r="B20" i="20" s="1"/>
  <c r="F20" i="20" s="1"/>
  <c r="I131" i="21"/>
  <c r="I39" i="21"/>
  <c r="I104" i="21"/>
  <c r="I101" i="21"/>
  <c r="I98" i="21"/>
  <c r="I89" i="21"/>
  <c r="I87" i="21"/>
  <c r="I82" i="21"/>
  <c r="I83" i="21" s="1"/>
  <c r="B15" i="20" s="1"/>
  <c r="F15" i="20" s="1"/>
  <c r="I71" i="21"/>
  <c r="I70" i="21"/>
  <c r="I79" i="21" s="1"/>
  <c r="I65" i="21"/>
  <c r="B13" i="20" s="1"/>
  <c r="F13" i="20" s="1"/>
  <c r="I34" i="21"/>
  <c r="I33" i="21"/>
  <c r="I31" i="21"/>
  <c r="I30" i="21"/>
  <c r="I55" i="21"/>
  <c r="I62" i="21" s="1"/>
  <c r="K61" i="21" s="1"/>
  <c r="I44" i="21"/>
  <c r="I38" i="21"/>
  <c r="I27" i="21"/>
  <c r="I16" i="21"/>
  <c r="I15" i="21"/>
  <c r="I11" i="21"/>
  <c r="I10" i="21"/>
  <c r="I51" i="21" l="1"/>
  <c r="K50" i="21" s="1"/>
  <c r="B14" i="20"/>
  <c r="F14" i="20" s="1"/>
  <c r="I133" i="21"/>
  <c r="B19" i="20" s="1"/>
  <c r="F19" i="20" s="1"/>
  <c r="B21" i="20"/>
  <c r="F21" i="20" s="1"/>
  <c r="I244" i="21"/>
  <c r="B26" i="20" s="1"/>
  <c r="F26" i="20" s="1"/>
  <c r="I259" i="21"/>
  <c r="I94" i="21"/>
  <c r="B16" i="20" s="1"/>
  <c r="F16" i="20" s="1"/>
  <c r="I201" i="21"/>
  <c r="I223" i="21"/>
  <c r="K222" i="21" s="1"/>
  <c r="I112" i="21"/>
  <c r="I172" i="21"/>
  <c r="B12" i="20"/>
  <c r="F12" i="20" s="1"/>
  <c r="I282" i="21"/>
  <c r="B30" i="20" s="1"/>
  <c r="F30" i="20" s="1"/>
  <c r="I276" i="21"/>
  <c r="B29" i="20" s="1"/>
  <c r="F29" i="20" s="1"/>
  <c r="I287" i="21"/>
  <c r="B31" i="20" s="1"/>
  <c r="F31" i="20" s="1"/>
  <c r="I41" i="21"/>
  <c r="B10" i="20" s="1"/>
  <c r="F10" i="20" s="1"/>
  <c r="I35" i="21"/>
  <c r="B9" i="20" s="1"/>
  <c r="F9" i="20" s="1"/>
  <c r="I19" i="21"/>
  <c r="B7" i="20" s="1"/>
  <c r="F7" i="20" s="1"/>
  <c r="I9" i="21"/>
  <c r="I8" i="21"/>
  <c r="B24" i="20" l="1"/>
  <c r="F24" i="20" s="1"/>
  <c r="B27" i="20"/>
  <c r="F27" i="20" s="1"/>
  <c r="K258" i="21"/>
  <c r="B22" i="20"/>
  <c r="F22" i="20" s="1"/>
  <c r="K171" i="21"/>
  <c r="B11" i="20"/>
  <c r="F11" i="20" s="1"/>
  <c r="F74" i="20" s="1"/>
  <c r="K200" i="21"/>
  <c r="B23" i="20"/>
  <c r="F23" i="20" s="1"/>
  <c r="K111" i="21"/>
  <c r="B17" i="20"/>
  <c r="F17" i="20" s="1"/>
  <c r="I12" i="21"/>
  <c r="B6" i="20" s="1"/>
  <c r="F6" i="20" s="1"/>
  <c r="A3" i="20"/>
  <c r="F75" i="20" l="1"/>
  <c r="F76" i="20" s="1"/>
  <c r="F77" i="20" s="1"/>
  <c r="F78" i="20" l="1"/>
  <c r="F79" i="20" s="1"/>
  <c r="F80" i="20" s="1"/>
  <c r="G80" i="20" l="1"/>
  <c r="G81" i="20"/>
</calcChain>
</file>

<file path=xl/sharedStrings.xml><?xml version="1.0" encoding="utf-8"?>
<sst xmlns="http://schemas.openxmlformats.org/spreadsheetml/2006/main" count="4214" uniqueCount="871">
  <si>
    <t>Qty</t>
  </si>
  <si>
    <t>S.No</t>
  </si>
  <si>
    <t>Nos</t>
  </si>
  <si>
    <t>Abstract Estimate</t>
  </si>
  <si>
    <t xml:space="preserve">Description of Work </t>
  </si>
  <si>
    <t xml:space="preserve">Rate </t>
  </si>
  <si>
    <t>Unit</t>
  </si>
  <si>
    <t xml:space="preserve">Amount </t>
  </si>
  <si>
    <t>Rmt</t>
  </si>
  <si>
    <t>SUB TOTAL - I</t>
  </si>
  <si>
    <t>TAMIL NADU POLICE HOUSING CORPORATION LTD.</t>
  </si>
  <si>
    <t>SALEM  DIVISION.</t>
  </si>
  <si>
    <t>Detailed Estimate</t>
  </si>
  <si>
    <t>Description of Work</t>
  </si>
  <si>
    <t>L</t>
  </si>
  <si>
    <t>B</t>
  </si>
  <si>
    <t>D</t>
  </si>
  <si>
    <t>Cum</t>
  </si>
  <si>
    <t>TAMIL NADU POLICE HOUSING CORPORATION LIMITED</t>
  </si>
  <si>
    <t>SALEM DIVISION</t>
  </si>
  <si>
    <t>Say</t>
  </si>
  <si>
    <t>Provision for GST @ 18%</t>
  </si>
  <si>
    <t>Provision for Labour welfare fund @ 1%</t>
  </si>
  <si>
    <t>Provision for Supervision Charges @ 7.5%</t>
  </si>
  <si>
    <t>SUB TOTAL - II</t>
  </si>
  <si>
    <t>Provision for Labour Welfare Fund @ 1%</t>
  </si>
  <si>
    <t>GRAND TOTAL</t>
  </si>
  <si>
    <t>x</t>
  </si>
  <si>
    <t>No</t>
  </si>
  <si>
    <t>NAME OF WORK : - PROVIDING REPAIRS &amp; RENOVATION WORKS TO THE EXISTING TOILETS AT GOVERNMENT HIGHER SECONDARY SCHOOL AT KOKARAYANPETTAI IN NAMAKKAL DISTRICT.</t>
  </si>
  <si>
    <t>Dismantling, clearing away and carefully stacking materials useful for re-use for any thickness of walls            Floor finish &amp; dadooing walls in cement mortar with Mosaic Tiles / Glazed Tiles / Clay Tiles / Cuddapah Slabs and all Directed by the Departmental officers.</t>
  </si>
  <si>
    <t xml:space="preserve">For Flooring tiles </t>
  </si>
  <si>
    <t>For divider wall tiles</t>
  </si>
  <si>
    <t xml:space="preserve">For Urinal base slab </t>
  </si>
  <si>
    <t>Sqm</t>
  </si>
  <si>
    <t xml:space="preserve">For divider wall </t>
  </si>
  <si>
    <t>Dismantling, clearing away and carefully stacking materials useful for re-use for any thickness of walls               Dismantling RCC by manual / by using deploying machineries and all directed by the departmental officers.</t>
  </si>
  <si>
    <t xml:space="preserve">For Door </t>
  </si>
  <si>
    <t>Dismantling, clearing away and carefully stacking materials useful for re-use for any thickness of walls              Brick / Stone Masonry in cement mortar walls under 3m
high and all directed by the departmental officers.</t>
  </si>
  <si>
    <t>For urinal base pillar</t>
  </si>
  <si>
    <t>Clean removal of the old cement plastering both inside and outside from the existing walls of brick masonry  without damaging the existing structure and surroundings and clearing the debris away from the site including cost of required tools and plant and necessary scaffolding if necessary etc., all complete in all respect and as directed by the departmental officers.</t>
  </si>
  <si>
    <t>Alround outside</t>
  </si>
  <si>
    <t>Plastering with cm 1:5 (One of cement and five of Sand) 12mm thick finished with neat cement including providing band cornice, ceiling cornice, curing, scaffolding, etc., complete in all respects and complying with relevant standard specifications.</t>
  </si>
  <si>
    <t>Plastering with cm 1:5 (One of cement and five of Sand) 20 mm thick finished with neat cement including providing band cornice, ceiling cornice, curing, scaffolding, etc., complete in all respects and complying with relevant standard specifications.</t>
  </si>
  <si>
    <t>For Grill door</t>
  </si>
  <si>
    <t>For Boys Toilet 3</t>
  </si>
  <si>
    <t>For Boys Toilet 1 &amp; 2</t>
  </si>
  <si>
    <t xml:space="preserve">For Main grill door </t>
  </si>
  <si>
    <t>For Girls Toilet 1 &amp; 2 &amp; 3</t>
  </si>
  <si>
    <t>Supplying and fixing of Colour glazed tiles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coloured cement, curing, finishing etc., all complete and as directed by the departmental officers.</t>
  </si>
  <si>
    <t xml:space="preserve">For Alround skiriting </t>
  </si>
  <si>
    <t>For Toilet wall alround</t>
  </si>
  <si>
    <t>Supplying and fixing of Colour Ceramic tiles (Anti skid) without corrugated design for flooring and other similar works (Best approved quality, colour and shade shall be got approved from the Executive Engineer before using) over cement plastering in CM 1:3 (One of cement and two of Sand) 20mm thick including fixing in position, cutting the tiles to the required size wherever necessary, pointing the joints with coloured cement, curing, finishing etc., all complete and as directed by the departmental officers.</t>
  </si>
  <si>
    <t>For Urinal area</t>
  </si>
  <si>
    <t>Providing  Cuddappah slab of 40mm thick finishing with two sides for cupboard, sunshade, ward-robes, shelves , side slabs of boxing around  windows, kitchen platform slabs, sink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Cuddappah sunshade shall  be provided with cuddppah beeding of required size to prevent rain water in the rooms without any extra cost) II. 40mm thick (a) In Ground Floor</t>
  </si>
  <si>
    <t>For urinal divider</t>
  </si>
  <si>
    <t>For Boys Toilet 2</t>
  </si>
  <si>
    <t>Supplying and fixing Mild Steel grills as per the design approved to verandah enclosure or gate including one coat of primer and labour for fixing in position etc. all complete</t>
  </si>
  <si>
    <t xml:space="preserve">For door open </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</si>
  <si>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</si>
  <si>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 xml:space="preserve">Supplying and fixing of UPVC doors of required overall size (single leaf) with UPVC door frame and PVC shutter (superior variety). The doorframe of 60mm thick made out of superior quality polymeric material confirming to IS: 10151-1982. </t>
  </si>
  <si>
    <t xml:space="preserve">For IWC Door </t>
  </si>
  <si>
    <t>For Girls Toilet 1,2 &amp; 3</t>
  </si>
  <si>
    <t>Supplying and fixing of Indian Water Closet white glazed (oriya type) of size 580 mm x 440 mm of approved make with ISI mark (to be got approved from EE before use) with P or S trap confirming to IS 2556 part 12, including concrete packing filling portion with earth, flooring the area with 75mm thick brick jelly concrete in CC 1:8:16 (one of cement, eight of Sandand sixteen of brick jelly) using 40 mm size brick jelly and top left rough to receive the floor plastering but including anti-syphonage connection, curing, etc., all complete and as direct by the departmental officers.
(a) In Ground Floor</t>
  </si>
  <si>
    <t>Brick work in Cement Mortar 1:6 (One of cement and six of Sand) using Chamber burnt bricks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Ground Floor</t>
  </si>
  <si>
    <t xml:space="preserve">For door open wall </t>
  </si>
  <si>
    <t>For door open wall inner &amp; outer</t>
  </si>
  <si>
    <t xml:space="preserve">For ceiling </t>
  </si>
  <si>
    <t xml:space="preserve">For wall alround </t>
  </si>
  <si>
    <t>Colour washing two coats over one coat of white washing, old walls using clean shell lime slaked including cost of lime, gum , blue, brushes, colouring materials, including scaffolding etc., complete in all respects.</t>
  </si>
  <si>
    <t xml:space="preserve">For Toilet Door </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</si>
  <si>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</si>
  <si>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For Toilet 1 &amp; 2 Approach path way</t>
  </si>
  <si>
    <t>For Paver block main path way</t>
  </si>
  <si>
    <t>CC 1:5:10 (One of cement, five of Sandand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t>
  </si>
  <si>
    <t>Brick work in cm 1:5 (One of cement and five of Sand) using chamber burnt bricks of size 9”x4½”x3” (23x11.4x7.5 cm) in foundation and basement including dewatering wherever necessary proper setting, curing etc., complete with relevant standard specifications.</t>
  </si>
  <si>
    <t>Supplying and filling in foundation and basement with gravel in layers of 150mm thickness well watered , rammed and consolidated complying  with relevant standard specification including cost of  gravel  etc., all complete and as directed by the departmental officers.</t>
  </si>
  <si>
    <t>For Toilet 1 Approach path way</t>
  </si>
  <si>
    <t>For Toilet 2 Approach path way</t>
  </si>
  <si>
    <t>Supplying and filling in foundation and basement with filling M Sand in layers of 150 mm thickness well watered, rammed and  consolidated complying with relevant Standard specification including cost of supplying filling M Sand.</t>
  </si>
  <si>
    <t>Supplying and laying of concrete paver Blocks of 63mm thickness of approved quality and make colour Grey/Terracotta including cost and conveyance of Paver Blocks and labour charges for laying to proper level, slope etc., all complete and as directed by the departmental officers. (design and colour should be got approved by the Executive Engineer before use.</t>
  </si>
  <si>
    <t xml:space="preserve">For toilet &amp; Bath  alround </t>
  </si>
  <si>
    <t xml:space="preserve">For Toilet </t>
  </si>
  <si>
    <t>Supply and fixing GI pipe B class approved quality with ISI mark including cutting, jointing and laying charegs etc,, (Above Ground Level)             a) 32mm dia GI Pipe</t>
  </si>
  <si>
    <t>For Ground level to Toilet line</t>
  </si>
  <si>
    <t xml:space="preserve">do - Urinal line </t>
  </si>
  <si>
    <t xml:space="preserve">For bath line damaged </t>
  </si>
  <si>
    <t xml:space="preserve">do - Urinal line damaged </t>
  </si>
  <si>
    <t>For Boys Toilet 3 Vertical line</t>
  </si>
  <si>
    <t>For Boys Toilet 3 Horizontal line</t>
  </si>
  <si>
    <t xml:space="preserve">D/F Door </t>
  </si>
  <si>
    <t>Dismantling the existing damaged Ellis pattern flooring without affecting the existing structures, including the cost of required tools and plants and clearing the debris away from the site etc., all complete and as directed by the departmental officers.</t>
  </si>
  <si>
    <t xml:space="preserve">For Kitchen </t>
  </si>
  <si>
    <t xml:space="preserve">For Flooring </t>
  </si>
  <si>
    <t xml:space="preserve">For alround skirting </t>
  </si>
  <si>
    <t xml:space="preserve">Kitchen </t>
  </si>
  <si>
    <t xml:space="preserve">For alround inner </t>
  </si>
  <si>
    <t xml:space="preserve">For cross wall </t>
  </si>
  <si>
    <t>For steps</t>
  </si>
  <si>
    <t>For steps 1</t>
  </si>
  <si>
    <t>For steps 2</t>
  </si>
  <si>
    <t>For steps 3</t>
  </si>
  <si>
    <t>For steps top</t>
  </si>
  <si>
    <t xml:space="preserve">do front </t>
  </si>
  <si>
    <t>do sides 1</t>
  </si>
  <si>
    <t>do sides 2</t>
  </si>
  <si>
    <t>do sides 3</t>
  </si>
  <si>
    <t>For C/B walls</t>
  </si>
  <si>
    <t xml:space="preserve">For Ceiling </t>
  </si>
  <si>
    <t xml:space="preserve">For C/B top </t>
  </si>
  <si>
    <t xml:space="preserve">For Main Grill Door </t>
  </si>
  <si>
    <t xml:space="preserve">For Girls open Toilet Door </t>
  </si>
  <si>
    <t xml:space="preserve">For Kitchen Main door </t>
  </si>
  <si>
    <t>For Window</t>
  </si>
  <si>
    <t>Providing precast concrete slab for cupboard wardrobes shelves, cover slab for chambers, Baffle walls side slabs of boxing around    windows and other similar works in M20 Design Mix Concrete using hard broken stone jelly of size 10mmm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40mm thick a) In Ground Floor</t>
  </si>
  <si>
    <t>For Girls Toilet 1</t>
  </si>
  <si>
    <t>For Teachers toilet incinerator slab</t>
  </si>
  <si>
    <t xml:space="preserve">For incinerator tank cover slab </t>
  </si>
  <si>
    <t>For Teachers Toilet</t>
  </si>
  <si>
    <t>Incinerator tank</t>
  </si>
  <si>
    <t xml:space="preserve"> </t>
  </si>
  <si>
    <t xml:space="preserve">For incinerator alround </t>
  </si>
  <si>
    <t>For incinerator alround outer</t>
  </si>
  <si>
    <t>For Girls Toilet 2</t>
  </si>
  <si>
    <t>For Girls Toilet 3</t>
  </si>
  <si>
    <t>For alround outer</t>
  </si>
  <si>
    <t xml:space="preserve">For incinerator cover slab top </t>
  </si>
  <si>
    <t>Supplying and fixing of approved brand Porcelain Flat Back urinal superior variety including cost of Urinal lead pipe, waste pipe, 15mm wheel valve, TW plug and labour for fixing etc., all complete as directed by the departmental officers (The brand and quality shall got approved from the Executive Engineer before use)</t>
  </si>
  <si>
    <t>=</t>
  </si>
  <si>
    <t>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                               a. For Column footings,plinth beam,Grade beam, Raftbeam,Raft slab etc.,</t>
  </si>
  <si>
    <t>KG</t>
  </si>
  <si>
    <t>Co.eff</t>
  </si>
  <si>
    <t>Removing the damaged broken door/window /ventilators including the removal of frames, hinges, fastenings and shutters form the existing structure and stacking the same carefully for reuse if any in the departmental stores at site of work and as directed by the departmental officers etc., all complete (including removing the furniture fittings such as hinges, hookes and eyes etc.,</t>
  </si>
  <si>
    <t>Providing  Cuddappah slab of 40mm thick finishing with two sides for cupboard, sunshade, ward-robes, shelves , side slabs of boxing around  windows, kitchen platform slabs, sink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Cuddappah sunshade shall  be provided with cuddppah beeding of required size to prevent rain water in the rooms without any extra cost)                 II. 40mm thick (a) In Ground Floor</t>
  </si>
  <si>
    <t>Brick work in Cement Mortar 1:6 (One of cement and six of Sand) using Chamber burnt bricks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Ground Floor</t>
  </si>
  <si>
    <t xml:space="preserve">b) 20mm dia GI Pipe </t>
  </si>
  <si>
    <t>Supply and fixing GI pipe B class approved quality with ISI mark including cutting, jointing and laying charegs etc,, (Above Ground Level) a) 32mm dia GI Pipe</t>
  </si>
  <si>
    <t>Kg</t>
  </si>
  <si>
    <t>Dismantling, clearing away and carefully stacking materials useful for re-use for any thickness of walls               Dismantling RCC by manual / by using deploying machineries and all directed by the departmental officers.      (PWD SR.P.No.22)</t>
  </si>
  <si>
    <t>Dismantling the existing damaged Ellis pattern flooring without affecting the existing structures, including the cost of required tools and plants and clearing the debris away from the site etc., all complete and as directed by the departmental officers. (PWD SR.P.No.22)</t>
  </si>
  <si>
    <t>Removing the damaged broken door/window /ventilators including the removal of frames, hinges, fastenings and shutters form the existing structure and stacking the same carefully for reuse if any in the departmental stores at site of work and as directed by the departmental officers etc., all complete (including removing the furniture fittings such as hinges, hookes and eyes etc., (PWD SR.P.No.22)</t>
  </si>
  <si>
    <t>Dismantling, clearing away and carefully stacking materials useful for re-use for any thickness of walls              Brick / Stone Masonry in cement mortar walls under 3m
high and all directed by the departmental officers.                   (PWD SR.P.No.21)</t>
  </si>
  <si>
    <t>Clean removal of the old cement plastering both inside and outside from the existing walls of brick masonry  without damaging the existing structure and surroundings and clearing the debris away from the site including cost of required tools and plant and necessary scaffolding if necessary etc., all complete in all respect and as directed by the departmental officers. (PWD SR.P.No.25)</t>
  </si>
  <si>
    <t>Tamil Nadu Police Housing Corparation Ltd.</t>
  </si>
  <si>
    <t>==========================================================</t>
  </si>
  <si>
    <t>PLACE:-</t>
  </si>
  <si>
    <t>Kokkarayanpettai, Namakkal</t>
  </si>
  <si>
    <t>2022-2023</t>
  </si>
  <si>
    <t xml:space="preserve">  </t>
  </si>
  <si>
    <t>-</t>
  </si>
  <si>
    <t>SL.NO</t>
  </si>
  <si>
    <t>DESCRIPTION OF MATERIALS</t>
  </si>
  <si>
    <t>UNIT</t>
  </si>
  <si>
    <t>SOURCE</t>
  </si>
  <si>
    <t>Total</t>
  </si>
  <si>
    <t xml:space="preserve">COST OF </t>
  </si>
  <si>
    <t>LEAD</t>
  </si>
  <si>
    <t>MATERIAL</t>
  </si>
  <si>
    <t>LABOUR RATE</t>
  </si>
  <si>
    <t>Lead</t>
  </si>
  <si>
    <t>CHARGE</t>
  </si>
  <si>
    <t>COST @ SITE</t>
  </si>
  <si>
    <t>1.</t>
  </si>
  <si>
    <t>ROUGH STONE sl.37  p15</t>
  </si>
  <si>
    <t>CUM.</t>
  </si>
  <si>
    <t>Kumarapalayam Ammani</t>
  </si>
  <si>
    <t>MASON-I Brick / Stone work</t>
  </si>
  <si>
    <t>2.</t>
  </si>
  <si>
    <t>BOND STONE sl.44 p16</t>
  </si>
  <si>
    <t>MASON-II Brick / Stone work</t>
  </si>
  <si>
    <t>3.</t>
  </si>
  <si>
    <t>HARD BROKEN STONE JELLY 3mm To 10mm p-16(53-55)</t>
  </si>
  <si>
    <t>MAZDOOR-I</t>
  </si>
  <si>
    <t>4.</t>
  </si>
  <si>
    <t>HARD BROKEN STONE JELLY 10mm</t>
  </si>
  <si>
    <t>MAZDOOR-II</t>
  </si>
  <si>
    <t>5.</t>
  </si>
  <si>
    <t>HARD BROKEN STONE JELLY 12mm</t>
  </si>
  <si>
    <t>PAINTER-I</t>
  </si>
  <si>
    <t>6.</t>
  </si>
  <si>
    <t>HARD BROKEN STONE JELLY 20mm</t>
  </si>
  <si>
    <t>PAINTER-II</t>
  </si>
  <si>
    <t>7.</t>
  </si>
  <si>
    <t>HARD BROKEN STONE JELLY 40mm</t>
  </si>
  <si>
    <t>PLUMBER-I</t>
  </si>
  <si>
    <t>8.</t>
  </si>
  <si>
    <t>SAND FOR MORTAR sl.100  p20</t>
  </si>
  <si>
    <t>Karumandisellipalayam</t>
  </si>
  <si>
    <t>PLUMBER-II</t>
  </si>
  <si>
    <t>9.</t>
  </si>
  <si>
    <t>SAND FOR FILLING (Ann IV)</t>
  </si>
  <si>
    <t>FITTER-I</t>
  </si>
  <si>
    <t>10.</t>
  </si>
  <si>
    <t>Kiln Burnt Country Bricks  SIZE 22x11x7Cm p-14 it-5a</t>
  </si>
  <si>
    <t>1000nos.</t>
  </si>
  <si>
    <t>Masakalipatty</t>
  </si>
  <si>
    <t>FITTER-II</t>
  </si>
  <si>
    <t>11.</t>
  </si>
  <si>
    <t>BRICK JELLY 40mmGAUGE p-14 it-10 a</t>
  </si>
  <si>
    <t>CUM</t>
  </si>
  <si>
    <t>Odapalli</t>
  </si>
  <si>
    <t>CARPENTER-I</t>
  </si>
  <si>
    <t>12.</t>
  </si>
  <si>
    <t>BRICK JELLY 20mmGAUGE</t>
  </si>
  <si>
    <t>CARPENTER-II</t>
  </si>
  <si>
    <t>13.</t>
  </si>
  <si>
    <t>MACHINE PRESSED TILES 23x 23x 2 Cm p-15 It-20</t>
  </si>
  <si>
    <t>Local</t>
  </si>
  <si>
    <t>STONE CUTTER-I</t>
  </si>
  <si>
    <t>14.</t>
  </si>
  <si>
    <t>SLACKED SHELL LIME sl.89 p17</t>
  </si>
  <si>
    <t>STONE CUTTER-II</t>
  </si>
  <si>
    <t>15.</t>
  </si>
  <si>
    <t>SLACKED &amp;SREENED LIME STONE sl107/67</t>
  </si>
  <si>
    <t>FLOOR POLISHER</t>
  </si>
  <si>
    <t>16.</t>
  </si>
  <si>
    <t>C.W SCANTLING UPTO 4M LONG p-21 it-127</t>
  </si>
  <si>
    <t>local</t>
  </si>
  <si>
    <t>Mortar mix charges manual  sl.125(Ann3 N-29)</t>
  </si>
  <si>
    <t>17.</t>
  </si>
  <si>
    <t>C.W. PLANK UPTO 40mmTHICK UPTO 30 Cm WIDTH</t>
  </si>
  <si>
    <t>Vibrat-charges(R.C.C) sl.71/2 p25</t>
  </si>
  <si>
    <t>18.</t>
  </si>
  <si>
    <t>T.W SCANTLING 2M TO 3M LONG 112/73 p-21</t>
  </si>
  <si>
    <t>Vibrat-charges(P.C.C) sl.71/1 p25</t>
  </si>
  <si>
    <t>19.</t>
  </si>
  <si>
    <t>T.W.SCANTLING BELOW 2M LONG 113/74 p-21</t>
  </si>
  <si>
    <t>Sand filling charges sl.46/84p23</t>
  </si>
  <si>
    <t>20.</t>
  </si>
  <si>
    <t>T.W.PLANKS 15TO30cm WIDTH &amp; 12to25mm Thick it-119 p-21</t>
  </si>
  <si>
    <t>Earth filling charges sl.46/85 p23</t>
  </si>
  <si>
    <t>21.</t>
  </si>
  <si>
    <t>Country BricksKiln Burnt of SIZE 22x11x5Cm (7c)p-14</t>
  </si>
  <si>
    <t>E.W.  40/62 p-22</t>
  </si>
  <si>
    <t>22.</t>
  </si>
  <si>
    <t>MOSAIC TILES GRAY 25X25X2cm.it-30 p-17</t>
  </si>
  <si>
    <t>L.C.T.W.Door- 104/2 p-27</t>
  </si>
  <si>
    <t>23.</t>
  </si>
  <si>
    <t>CEMENT (supply at site)</t>
  </si>
  <si>
    <t>M.T</t>
  </si>
  <si>
    <t>L.C.marine doors-105/3 p-27</t>
  </si>
  <si>
    <t>24.</t>
  </si>
  <si>
    <t>R.T.S. / M.S upto 16mm</t>
  </si>
  <si>
    <t>TW glazed window 109/8 p-27</t>
  </si>
  <si>
    <t>25.</t>
  </si>
  <si>
    <t>M.S./ R.T.S above 16mm</t>
  </si>
  <si>
    <t>Wrought&amp;putup 103/1 p-27</t>
  </si>
  <si>
    <t>26.</t>
  </si>
  <si>
    <t>Country BricksKiln Burnt  SIZE 22x11x5Cm</t>
  </si>
  <si>
    <t>Ventilator 113/14 p-28</t>
  </si>
  <si>
    <t>27.</t>
  </si>
  <si>
    <t>HBSJ 11.2mm IRC metal (SR 22-23,p16/48)</t>
  </si>
  <si>
    <t>Meter- Cupboard Weldmesh 118/23 p-28</t>
  </si>
  <si>
    <t>28.</t>
  </si>
  <si>
    <t>HBSJ 37.5mm to 26.5mm IRC metal</t>
  </si>
  <si>
    <t>E.W (SDR) 41/67 p-23</t>
  </si>
  <si>
    <t>29.</t>
  </si>
  <si>
    <t>HBSJ 63mm to 45mm IRC metal</t>
  </si>
  <si>
    <t>FITTER-II (Pipe &amp; Bar Bend) 57/20a p-11</t>
  </si>
  <si>
    <t>30.</t>
  </si>
  <si>
    <t xml:space="preserve"> Gravel p17  75</t>
  </si>
  <si>
    <t>FITTER-I (Pipe &amp; Bar Bend) 16/20A p-9</t>
  </si>
  <si>
    <t xml:space="preserve"> Well Gravel p17  It76</t>
  </si>
  <si>
    <t>E.W  loose soil p-22 SS20B/38/50</t>
  </si>
  <si>
    <t>Chamber Burnt Bricks of size 23x11.2x7Cm p14/4b</t>
  </si>
  <si>
    <t>LIFT CHARGES FOR B.W IN G.F  * it-62/1 p-25</t>
  </si>
  <si>
    <t>Chamber Burnt Bricks  of size 23x11.4x7.5Cmp14 /3a</t>
  </si>
  <si>
    <t>LIFT CHARGES FOR B.W IN F.F  *</t>
  </si>
  <si>
    <t>Stone dust p17  79</t>
  </si>
  <si>
    <t>LIFT CHARGES FOR B.W IN S.F  *</t>
  </si>
  <si>
    <t>6mmto 10mm HBG metal p-19 it-83+84/2</t>
  </si>
  <si>
    <t>LIFT CHARGES FOR CONCRETE IN G.F  *it-60/1 p-24</t>
  </si>
  <si>
    <t>Fly Ash Bricks  it-3A/8a p-16</t>
  </si>
  <si>
    <t>Tiruchengodu</t>
  </si>
  <si>
    <t>LIFT CHARGES FOR CONCRETE IN F.F  *</t>
  </si>
  <si>
    <t>LIFT CHARGES FOR CONCRETE IN S.F  *</t>
  </si>
  <si>
    <t>Certified that the lead particluars furnished here are above truth upto best of my Knowledge</t>
  </si>
  <si>
    <t>JE/NKL</t>
  </si>
  <si>
    <t>AEE/NKL</t>
  </si>
  <si>
    <t>EE/SALEM</t>
  </si>
  <si>
    <t>TAMIL NADU POLICE HOUSING CORPORATION</t>
  </si>
  <si>
    <t>======================================</t>
  </si>
  <si>
    <t>QTY</t>
  </si>
  <si>
    <t>COST OF MATERIALS</t>
  </si>
  <si>
    <t>RATE</t>
  </si>
  <si>
    <t>PER</t>
  </si>
  <si>
    <t>AMOUNT</t>
  </si>
  <si>
    <t>*</t>
  </si>
  <si>
    <t>CEMENT MORTAR(1:1.5)</t>
  </si>
  <si>
    <t>CEMENT</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</si>
  <si>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</si>
  <si>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</si>
  <si>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</si>
  <si>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</si>
  <si>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</si>
  <si>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</si>
  <si>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</si>
  <si>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</si>
  <si>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</si>
  <si>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</si>
  <si>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</si>
  <si>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</si>
  <si>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</si>
  <si>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</si>
  <si>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</si>
  <si>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</si>
  <si>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</si>
  <si>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</si>
  <si>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</si>
  <si>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</si>
  <si>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</si>
  <si>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PLASTERING C.M(1:5) 20mmTHICK</t>
  </si>
  <si>
    <t>NO.</t>
  </si>
  <si>
    <t>MASON I</t>
  </si>
  <si>
    <t>MAZDOOR I</t>
  </si>
  <si>
    <t>MAZDOOR II</t>
  </si>
  <si>
    <t>TOTAL FOR 10 SQM</t>
  </si>
  <si>
    <t>RATE PER SQM</t>
  </si>
  <si>
    <t>Providing White/Color ceramic floor tiles (Anti-skid)of</t>
  </si>
  <si>
    <t>any size 0f 6mm T.K including pointing etc.,</t>
  </si>
  <si>
    <t>as directed by the Dept.Officers.</t>
  </si>
  <si>
    <t>SQM</t>
  </si>
  <si>
    <t>COST OF CERAMIC FLOOR TILES</t>
  </si>
  <si>
    <t>C.M(1:3)</t>
  </si>
  <si>
    <t>LABOUR FOR LAYING &amp; POINTING</t>
  </si>
  <si>
    <t>NO</t>
  </si>
  <si>
    <t>MASON II</t>
  </si>
  <si>
    <t>Grout ( qtn)</t>
  </si>
  <si>
    <t>Suppling and laying White/Plain colour</t>
  </si>
  <si>
    <t xml:space="preserve">Glazed tiles in C.M(1:2)  </t>
  </si>
  <si>
    <t>COST OF GLAZED  TILES</t>
  </si>
  <si>
    <t>Grout</t>
  </si>
  <si>
    <t>C.M(1:2)</t>
  </si>
  <si>
    <t>Mazdoor-I</t>
  </si>
  <si>
    <t>TOTAL FOR 1.860 SQM</t>
  </si>
  <si>
    <t>S &amp; F of Flat urinal (white)</t>
  </si>
  <si>
    <t>Flat back urinal including all accesseries p-50/136 1</t>
  </si>
  <si>
    <t>Plumber I class</t>
  </si>
  <si>
    <t>Mason I class</t>
  </si>
  <si>
    <t>Mazdoor I class</t>
  </si>
  <si>
    <t>Add sundries for CM 1:3</t>
  </si>
  <si>
    <t>Ls</t>
  </si>
  <si>
    <t>============</t>
  </si>
  <si>
    <t>Providing CUDDAPPAH SLAB for cupboard</t>
  </si>
  <si>
    <t>wardrobe, shelves, kitchen sinks,</t>
  </si>
  <si>
    <t>hearth slab and sunshade etc., for the</t>
  </si>
  <si>
    <t>following thickness including cost of</t>
  </si>
  <si>
    <t>Cuddappah slab and labour charges for</t>
  </si>
  <si>
    <t>fixing in position etc., all complete</t>
  </si>
  <si>
    <t>(Both sides polished)</t>
  </si>
  <si>
    <t>A.</t>
  </si>
  <si>
    <t xml:space="preserve"> 20mm Thick slab:-</t>
  </si>
  <si>
    <t>==================</t>
  </si>
  <si>
    <t>Cuddappah slab</t>
  </si>
  <si>
    <t>No.</t>
  </si>
  <si>
    <t>Mason Ist</t>
  </si>
  <si>
    <t>Each</t>
  </si>
  <si>
    <t>Mazdoor Ist</t>
  </si>
  <si>
    <t>Packing with C.M., Scaffolding</t>
  </si>
  <si>
    <t>and Polishing etc.,</t>
  </si>
  <si>
    <t>Total for Ten sqm</t>
  </si>
  <si>
    <t>Rate for one SQM</t>
  </si>
  <si>
    <t>G.F</t>
  </si>
  <si>
    <t>F.F</t>
  </si>
  <si>
    <t xml:space="preserve"> 40mm Thick slab:- for sun shade only</t>
  </si>
  <si>
    <t>StonecutterII</t>
  </si>
  <si>
    <t>Total for one sqm</t>
  </si>
  <si>
    <t>Steel grill for Verandah Enclousure PWD SR p20/ Item 138/131</t>
  </si>
  <si>
    <t>PAINTING TWO COATS OVER NEW</t>
  </si>
  <si>
    <t>IRON WORKS WITH IIND CLASS</t>
  </si>
  <si>
    <t>SYNTHETIC ENAMEL PAINT</t>
  </si>
  <si>
    <t>LIT</t>
  </si>
  <si>
    <t>READY MIXED IIND CLASS PAINT</t>
  </si>
  <si>
    <t xml:space="preserve">PAINTER I </t>
  </si>
  <si>
    <t>SUNDRIES FOR BRUSHES,ETC</t>
  </si>
  <si>
    <t>Solid panel PVC door with frame (Rajeshree) p-43 it-125a</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</si>
  <si>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</si>
  <si>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</si>
  <si>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</si>
  <si>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</si>
  <si>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</si>
  <si>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</si>
  <si>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</si>
  <si>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</si>
  <si>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</si>
  <si>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</si>
  <si>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Deduct rate for "P" &amp; "S" trap</t>
  </si>
  <si>
    <t xml:space="preserve">Add rate for PVC SWR "P" &amp; "S" trap </t>
  </si>
  <si>
    <t>LS</t>
  </si>
  <si>
    <t>Sundries</t>
  </si>
  <si>
    <t>TOTAL FOR ONE NUMBER</t>
  </si>
  <si>
    <t xml:space="preserve">B.W IN C.M(1:5) using chamber burnt  bricks </t>
  </si>
  <si>
    <t>Bricks of size 23x11.4x7.5 cm</t>
  </si>
  <si>
    <t>NOS.</t>
  </si>
  <si>
    <t xml:space="preserve"> 1000NO.</t>
  </si>
  <si>
    <t>RATE PER CUM</t>
  </si>
  <si>
    <t xml:space="preserve">B.W IN C.M(1:6) using chamber burnt </t>
  </si>
  <si>
    <t>33.</t>
  </si>
  <si>
    <t>PLASTERING C.M(1:5) 12mmTHICK</t>
  </si>
  <si>
    <t>WHITE WASHING THREE COAT</t>
  </si>
  <si>
    <t>SLACKED SHELL LIME</t>
  </si>
  <si>
    <t>SUNDRIES FOR BRUSH,BLUE,GUM ETC</t>
  </si>
  <si>
    <t>TOTAL FOR 100 SQM</t>
  </si>
  <si>
    <t xml:space="preserve">COLOUR  WASHING TWO COATS OVER </t>
  </si>
  <si>
    <t>ONE COAT OF WHITE WASHING.</t>
  </si>
  <si>
    <t>WHITE WASHING ONE COAT</t>
  </si>
  <si>
    <t>COLOUR WASHING  TWO COATS</t>
  </si>
  <si>
    <t>Vertified  tile flooring  ( Ivory)</t>
  </si>
  <si>
    <t>COST OF Vertified TILES (p51, it-156)</t>
  </si>
  <si>
    <t>Grout joint filler</t>
  </si>
  <si>
    <t>3.1</t>
  </si>
  <si>
    <t>CEMENT CONCRETE(1:5:10) USING</t>
  </si>
  <si>
    <t>40mm HBSTONE METEL</t>
  </si>
  <si>
    <t xml:space="preserve">  H.B.STONEJELLY 40mm</t>
  </si>
  <si>
    <t>2.1</t>
  </si>
  <si>
    <t>FILLING IN FOUNDATION AND</t>
  </si>
  <si>
    <t>BASEMENT  WITH  FILLING GRAVEL</t>
  </si>
  <si>
    <t>COST OF FILLING GRAVEL</t>
  </si>
  <si>
    <t>LABOUR CHARGES FOR FILLING</t>
  </si>
  <si>
    <t xml:space="preserve">   </t>
  </si>
  <si>
    <t>BASEMENT  WITH  FILLING SAND</t>
  </si>
  <si>
    <t>COST OF FILLINGSAND</t>
  </si>
  <si>
    <t>TOTAL FOR 1.0 CUM</t>
  </si>
  <si>
    <t>laying of M40 Grade Inter locking paver block 63 mm thick</t>
  </si>
  <si>
    <t>SqM</t>
  </si>
  <si>
    <t>Interlocking paver block 63 mm thick(PWD S.R.P.No. 35)</t>
  </si>
  <si>
    <t>Mason I</t>
  </si>
  <si>
    <t>Mazdoor I</t>
  </si>
  <si>
    <t>Total for 10 sqm</t>
  </si>
  <si>
    <t>Rate per 1 sqm</t>
  </si>
  <si>
    <t>PARTITION WALL</t>
  </si>
  <si>
    <t>B.W IN C.M(1:4) using Chamber burnt Bricks of size 23x11.4x7.5Cm</t>
  </si>
  <si>
    <t>**</t>
  </si>
  <si>
    <t>PARTITION WALL OF 114 mm thick</t>
  </si>
  <si>
    <t>PARATITION B.W IN C.M(1:4)</t>
  </si>
  <si>
    <t>B.W IN C.M(1:4) USING 2-B Categery</t>
  </si>
  <si>
    <t>1000NO.</t>
  </si>
  <si>
    <t>***</t>
  </si>
  <si>
    <t>PARTITION WALL OF 75mm thick</t>
  </si>
  <si>
    <t>PRATITION B.W IN C.M(1:4)</t>
  </si>
  <si>
    <t>PAINTING TWO COATS OVER OLD</t>
  </si>
  <si>
    <t>Lit</t>
  </si>
  <si>
    <t>nos</t>
  </si>
  <si>
    <t>Thorouh scrapping</t>
  </si>
  <si>
    <t xml:space="preserve">SUNDRIES </t>
  </si>
  <si>
    <t>WOOD WORKS WITH IIND CLASS</t>
  </si>
  <si>
    <t>14.II</t>
  </si>
  <si>
    <t xml:space="preserve"> P.C.C,R.C.C SLAB OF40mm THICK using standardised concrete mix of M20 grade</t>
  </si>
  <si>
    <t xml:space="preserve">standardised concrete mix M20 </t>
  </si>
  <si>
    <t>TOTAL FOR 0.743 SQM</t>
  </si>
  <si>
    <t>RATE PER SQM (Foundation and basement)</t>
  </si>
  <si>
    <t>58.2</t>
  </si>
  <si>
    <t xml:space="preserve">Supplying &amp;fixing 110mm dia PVC </t>
  </si>
  <si>
    <t xml:space="preserve">SWR pipe for ventilating shaft </t>
  </si>
  <si>
    <t xml:space="preserve">of 3M length with cowl </t>
  </si>
  <si>
    <t>RM</t>
  </si>
  <si>
    <t>110mm dia PVC SWR pipe</t>
  </si>
  <si>
    <t>no</t>
  </si>
  <si>
    <t>110mm dia cowl</t>
  </si>
  <si>
    <t>Labour for fixing</t>
  </si>
  <si>
    <t>l.s</t>
  </si>
  <si>
    <t>Sundries for PVC solution etc.</t>
  </si>
  <si>
    <t>Rate for 1 no.</t>
  </si>
  <si>
    <t>3.2</t>
  </si>
  <si>
    <t>CEMENT CONCRETE PCC (1:2:4) USING</t>
  </si>
  <si>
    <t>20mm HBSTONE METEL</t>
  </si>
  <si>
    <t xml:space="preserve">  H.B.STONEJELLY 20mm</t>
  </si>
  <si>
    <t>Strutting to centering of R.C.C plain surface, 3.00m height wall.</t>
  </si>
  <si>
    <t>RMT</t>
  </si>
  <si>
    <t>Casurina Props 10 to 13 m dia @ 75m c/c cost for 1 
operation 25.20/5=5.040 p-19 it-116/b</t>
  </si>
  <si>
    <t>Carpenter I class</t>
  </si>
  <si>
    <t>Add sundries</t>
  </si>
  <si>
    <t>Rate for 10 sqm</t>
  </si>
  <si>
    <t>Rate for 1 sqm, for 3m ht.</t>
  </si>
  <si>
    <t>Rate for 1 sqm, for 1m ht.</t>
  </si>
  <si>
    <t>18.1.a.</t>
  </si>
  <si>
    <t>Form work for Plinth beam, Grade beam, Raft beam</t>
  </si>
  <si>
    <t>b.</t>
  </si>
  <si>
    <t>Form work for Roof and lintels using M.S sheet</t>
  </si>
  <si>
    <t>c.</t>
  </si>
  <si>
    <t>Form work for Small quantity and column using M.S. sheet</t>
  </si>
  <si>
    <t>d.</t>
  </si>
  <si>
    <t>Form work for Vertical walls</t>
  </si>
  <si>
    <t>SUPPLY AND FIXING OF GALVANIUM SHEET 0.47MM THICK</t>
  </si>
  <si>
    <t>GALVANIUM SHEET 0.47MM THICK ( SR p-72)</t>
  </si>
  <si>
    <t xml:space="preserve">FITTER I st  CLASS </t>
  </si>
  <si>
    <t>CARPENTER I ST CLASS</t>
  </si>
  <si>
    <t>MAZDOOR I ST CLASS</t>
  </si>
  <si>
    <t xml:space="preserve">L.S </t>
  </si>
  <si>
    <t xml:space="preserve">Bolts &amp;  Washers </t>
  </si>
  <si>
    <t xml:space="preserve">Rate For 10 Sqm </t>
  </si>
  <si>
    <t xml:space="preserve">Rate For 1 Sqm </t>
  </si>
  <si>
    <t>20mm  DIA G.I PIPE ABOVE G.L</t>
  </si>
  <si>
    <t>LAYING JOINTING INCLUDING</t>
  </si>
  <si>
    <t>ALIGNING</t>
  </si>
  <si>
    <t>CUTTING CHARGES</t>
  </si>
  <si>
    <t>THREADING CHARGES</t>
  </si>
  <si>
    <t>STONE CUTTER II</t>
  </si>
  <si>
    <t>MADON I</t>
  </si>
  <si>
    <t>COST OF CLAMPS PLUGS PAINTING</t>
  </si>
  <si>
    <t>REDOING WORKS ETC</t>
  </si>
  <si>
    <t>TOTAL FOR 30 M</t>
  </si>
  <si>
    <t>RATE PER RMT</t>
  </si>
  <si>
    <t>Cost of 20mm dia GI Pipe  (PWD SR.P.No.50)</t>
  </si>
  <si>
    <t>C</t>
  </si>
  <si>
    <t>32mm  DIA G.I PIPE ABOVE G.L</t>
  </si>
  <si>
    <t>CUTTING CHARGES (PWD SR.P.No.26)</t>
  </si>
  <si>
    <t>THREADING CHARGES (PWD SR.P.No.26)</t>
  </si>
  <si>
    <t>Cost of 32mm dia GI Pipe  (PWD SR.P.No.50)</t>
  </si>
  <si>
    <t>Providing precast concrete slab for cupboard wardrobes shelves, cover slab for chambers, Baffle walls side slabs of boxing around    windows and other similar works in M20 Design Mix Concrete using hard broken stone jelly of size 10mmm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75mm thick a) In Foundation &amp; Basement</t>
  </si>
  <si>
    <t xml:space="preserve">For Rainwater pit cover slab </t>
  </si>
  <si>
    <t>Supplying, fabricating and placing in position of  Mild steel Grills / Ribbed Tor Steels for reinforcement for all floors including cost of  binding wire, bending tying   without cement slurry etc., all complete in all respects.</t>
  </si>
  <si>
    <t>As per item no .38</t>
  </si>
  <si>
    <t>43.</t>
  </si>
  <si>
    <t>a.</t>
  </si>
  <si>
    <t>SUPPLYING AND FABRICATING AND</t>
  </si>
  <si>
    <t>PLACING R.T.S RODS/MS RODS upto 16mm dia(without cement  slurry)</t>
  </si>
  <si>
    <t>QUTL</t>
  </si>
  <si>
    <t>R.T.S RODS/M.S.RODS UPTO 16MM DIA</t>
  </si>
  <si>
    <t>MT</t>
  </si>
  <si>
    <t>BINDING WIRE</t>
  </si>
  <si>
    <t>FITTER I</t>
  </si>
  <si>
    <t>TOTTAL FOR 1 QTL</t>
  </si>
  <si>
    <t>RATE PER M.T</t>
  </si>
  <si>
    <t>Over Head Tank</t>
  </si>
  <si>
    <t>For Footing F1</t>
  </si>
  <si>
    <t xml:space="preserve">For Grade beam </t>
  </si>
  <si>
    <t>Supplying and laying m20 concrete as per IS 456 : 2000 a) In Foundation &amp; Basement</t>
  </si>
  <si>
    <t>For Footings F1</t>
  </si>
  <si>
    <t xml:space="preserve">For Column Upto Grade beam bottom </t>
  </si>
  <si>
    <t xml:space="preserve">b) In Ground Floor </t>
  </si>
  <si>
    <t xml:space="preserve">For Column Upto Roof beam bottom </t>
  </si>
  <si>
    <t>For roof beam alround  (0.23 x 0.30m)</t>
  </si>
  <si>
    <t xml:space="preserve">For tank base slab </t>
  </si>
  <si>
    <t>C) In First Floor</t>
  </si>
  <si>
    <t>For tank wall alround (2.50 x 2.00x1.00m)</t>
  </si>
  <si>
    <t xml:space="preserve">For Cover slab </t>
  </si>
  <si>
    <t>D/F Manhole cover</t>
  </si>
  <si>
    <t>Over head tank</t>
  </si>
  <si>
    <t>For Grade beam outer</t>
  </si>
  <si>
    <t xml:space="preserve">For Footing F1 </t>
  </si>
  <si>
    <t xml:space="preserve">Over Head Tank </t>
  </si>
  <si>
    <t xml:space="preserve">do - Inner </t>
  </si>
  <si>
    <t>b.Plain surfaces such as Roof slab, floorslab, Beams, lintels, lofts, sillslab, staircase waist, portico slab and other similar works</t>
  </si>
  <si>
    <t>For tank base slab bottom</t>
  </si>
  <si>
    <t xml:space="preserve">Slab alround </t>
  </si>
  <si>
    <t xml:space="preserve">Roof beam bottom </t>
  </si>
  <si>
    <t>Roof beam inner</t>
  </si>
  <si>
    <t>do beam outer</t>
  </si>
  <si>
    <t xml:space="preserve">For cover slab bottom </t>
  </si>
  <si>
    <t xml:space="preserve">For slab alround </t>
  </si>
  <si>
    <t xml:space="preserve">D/F Manhole </t>
  </si>
  <si>
    <t>c.For Square and rectangular columns and small quantities such as sunshade, parapet cum drops window boxiing, fin projection and other similar works.</t>
  </si>
  <si>
    <t xml:space="preserve">For Column upto GB bottom </t>
  </si>
  <si>
    <t xml:space="preserve">For Column upto Roof beam  bottom </t>
  </si>
  <si>
    <t>d.For vertical walls (sump)</t>
  </si>
  <si>
    <t xml:space="preserve">For OHT inner alround </t>
  </si>
  <si>
    <t xml:space="preserve">For OHT outer alround </t>
  </si>
  <si>
    <t>Plastering in cement mortar 1:3 (One of cement and three of Sand) 12mm including plasticizer mixed with water proof compound at 2% by weight of cement for sump including scaffolding curing, finishing etc., complete in all respects and complying with standard specifications.</t>
  </si>
  <si>
    <t>For OHT Alround inner (2.50 x 2.00x 1.00m)</t>
  </si>
  <si>
    <t>Plastering the top of flooring in cm 1:4 (One of cement and four of Sand) 20mm thick including surface rendered smooth including providing proper slopes, thread lining, curing and 150mm wide skirting alround with the same cement mortar etc., complete in all respects.</t>
  </si>
  <si>
    <t xml:space="preserve">For OHT Bottom </t>
  </si>
  <si>
    <t xml:space="preserve">For Column up to roof beam bottom </t>
  </si>
  <si>
    <t>For OHT Alround outer</t>
  </si>
  <si>
    <t>Finishing the top of flooring with cement concrete 1:3 (One of cement and three of blue granite chips of size 10mm and below) 20 mm thick Ellis Pattern Flooring (No Sand) and surface rendered smooth including 150mm wide skirting, providing proper slopes,   thread lining, curing etc.. complete   in all floors complying with relevant standard specifications.</t>
  </si>
  <si>
    <t xml:space="preserve">For OHT Top </t>
  </si>
  <si>
    <t>Standardised concrete Mix M20 Grade Concrete</t>
  </si>
  <si>
    <t>cum</t>
  </si>
  <si>
    <t>20mm HBG Machine crushed stone jelly    (7730 Kg)</t>
  </si>
  <si>
    <t>10-12mm HBG Machine crushed stone jelly    (5156 Kg)</t>
  </si>
  <si>
    <t>Sand    (7670 Kg)</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</si>
  <si>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</si>
  <si>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</si>
  <si>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</si>
  <si>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</si>
  <si>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</si>
  <si>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</si>
  <si>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</si>
  <si>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</si>
  <si>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</si>
  <si>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</si>
  <si>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</si>
  <si>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PLASTERING C.M(1:3)12mmTHICK</t>
  </si>
  <si>
    <t>MIXEDWITH WATER PROOF COMPOUND</t>
  </si>
  <si>
    <t xml:space="preserve">  2Kg/10 SQM</t>
  </si>
  <si>
    <t>WATER PROOF COMPOUNDS</t>
  </si>
  <si>
    <t>FINISHING THE TOP OF FLOORING</t>
  </si>
  <si>
    <t>WITH C.M(1:4)20mm THICK</t>
  </si>
  <si>
    <t>MAZDOOR  I</t>
  </si>
  <si>
    <t>38.1.</t>
  </si>
  <si>
    <t>CEMENT PAINTING TWO COATS</t>
  </si>
  <si>
    <t>OVER THE PRIMER COAT OF</t>
  </si>
  <si>
    <t>APPROVED CEMENT PAINT FOR NEW</t>
  </si>
  <si>
    <t>PLASTERED SURFACES</t>
  </si>
  <si>
    <t>Primer coat using white cement</t>
  </si>
  <si>
    <t>PAINTER I</t>
  </si>
  <si>
    <t>CEMENT PAINT</t>
  </si>
  <si>
    <t>SUNDRIES FOR BRUSH ETC</t>
  </si>
  <si>
    <t>WITH C.M(1:3)20mm THICK</t>
  </si>
  <si>
    <t xml:space="preserve"> (NO SAND)USING GRANITECHIPS</t>
  </si>
  <si>
    <t>OF 10mm&amp;BELOW (ELLISPATTERN)</t>
  </si>
  <si>
    <t xml:space="preserve">STONE JELLY 3mm to 10mm </t>
  </si>
  <si>
    <t>Painting primer coat using approved quality of White cement over the cement plastered / concrete wall surfaces, ceiling or other similar works including cost of white cement, putty, brushes, watering, curing etc., all complete and as directed by the departmental officers</t>
  </si>
  <si>
    <t>Supplying and fixing of C.I. manhole cover with locking arrangements of approved quality and brand of size 0.6 m x 0.6 m(50 kg) as per standard specifications including cost of material, labour charges for fixing etc. all complete and as directed by the departmental officers</t>
  </si>
  <si>
    <t xml:space="preserve">For Over Head Tank </t>
  </si>
  <si>
    <t>CI MANHOLE COVER 60CMX60CMX50KG p-55/238</t>
  </si>
  <si>
    <t xml:space="preserve">GST provision 18%  for Supervision charges 7.5% @ </t>
  </si>
  <si>
    <t>Providing precast concrete slab for cupboard wardrobes shelves, cover slab for chambers, Baffle walls side slabs of boxing around    windows and other similar works in M20 Design Mix Concrete using hard broken stone jelly of size 10mmm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75mm thick                                 a) In Foundation &amp; Basement</t>
  </si>
  <si>
    <t>As per item no .40</t>
  </si>
  <si>
    <t>As per item no .32</t>
  </si>
  <si>
    <t>Painting two coats with ready mixed Plastic Emulsion Paint of first class quality paint of approved colour and shade over a priming coat on cement plastered / concrete wall surfaces or other similar works including cost of necessary brushes, labour charges, patty etc., complying with relavent standard specification. The paint should be supplies by the contractors at his own cost. (The quaility and shade of the paint should be got approved  by the Executive enginner before use)</t>
  </si>
  <si>
    <t xml:space="preserve">White washing three coats for old walls using clean shell lime slaked including cost of lime, gum, blue, brushes, including scaffolding, thorough scrapping and washing with soap, soda water etc., complete in all respects and complying with relevant standard specifications. </t>
  </si>
  <si>
    <t xml:space="preserve">White washing three coats for walls using clean shell lime slaked including cost of lime, gum, blue, brushes, including scaffolding, thorough scrapping and washing with soap, soda water etc., complete in all respects and complying with relevant standard specifications. </t>
  </si>
  <si>
    <t xml:space="preserve">Tank bottom ceiling </t>
  </si>
  <si>
    <t xml:space="preserve">Over head tank </t>
  </si>
  <si>
    <t xml:space="preserve">For ladder </t>
  </si>
  <si>
    <t>co.eff</t>
  </si>
  <si>
    <t xml:space="preserve">For OHT Ladder concrete </t>
  </si>
  <si>
    <t>40.</t>
  </si>
  <si>
    <t>PAINTING TWO COATS OVER NEW             (as per CER-112/2007-08)</t>
  </si>
  <si>
    <t xml:space="preserve">PLASTERED SURFACE WITH </t>
  </si>
  <si>
    <t>Plastic Emulsion PAINT</t>
  </si>
  <si>
    <t>Plastic Emulsion PAINT  (LMR item 113) p-45 143( First qty</t>
  </si>
  <si>
    <t>Primer     (LMR item 142) p45</t>
  </si>
  <si>
    <t xml:space="preserve"> GST provision @ 18% for Supervision charges @ 7.5% </t>
  </si>
  <si>
    <t xml:space="preserve">Bath &amp; Toilet line </t>
  </si>
  <si>
    <t xml:space="preserve">c) 20mm dia GI Pipe </t>
  </si>
  <si>
    <t xml:space="preserve">For OHT Delivery line </t>
  </si>
  <si>
    <t>For Cleaning line</t>
  </si>
  <si>
    <t xml:space="preserve">For OHT to HM room &amp; New Block 6 to 10th block </t>
  </si>
  <si>
    <t>For 10th class to Boys toilet 3</t>
  </si>
  <si>
    <t xml:space="preserve">For Chemistry lab to wash area line </t>
  </si>
  <si>
    <t xml:space="preserve">do - OHT to chemistry lab </t>
  </si>
  <si>
    <t xml:space="preserve">Supplying and fixing GI/PVC Specials    a) 50mm dia GI union </t>
  </si>
  <si>
    <t>b) 50mm dia GI Bend</t>
  </si>
  <si>
    <t xml:space="preserve">c) 40mm dia PVC bend </t>
  </si>
  <si>
    <t xml:space="preserve">d) 50mm dia PVC bend </t>
  </si>
  <si>
    <t>e) 50mm dia PVC Coupler</t>
  </si>
  <si>
    <t>f) 50mm dia PVC TEE</t>
  </si>
  <si>
    <t>g) 40mm dia PVC Tee</t>
  </si>
  <si>
    <t>h) 50 x 40mm dia reducer</t>
  </si>
  <si>
    <t xml:space="preserve">i) 50mm dia Hex nipple </t>
  </si>
  <si>
    <t>Supplying and fixing GI/PVC Specials                                     a) 50mm dia GI union (PWD SR P.No.51)</t>
  </si>
  <si>
    <t>b) 50mm dia GI Bend (PWD SR P.No.51)</t>
  </si>
  <si>
    <t xml:space="preserve">j) 50mm dia Gun metal gate valve </t>
  </si>
  <si>
    <t>c) 40mm dia PVC bend  (PWD SR P.No.105)</t>
  </si>
  <si>
    <t>d) 50mm dia PVC bend  (PWD SR P.No.105)</t>
  </si>
  <si>
    <t>e) 50mm dia PVC Coupler (PWD SR P.No.106)</t>
  </si>
  <si>
    <t>f) 50mm dia PVC TEE (PWD SR P.No.105)</t>
  </si>
  <si>
    <t>g) 40mm dia PVC Tee PWD SR P.No.105)</t>
  </si>
  <si>
    <t>h) 50 x 40mm dia reducer PWD SR P.No.105)</t>
  </si>
  <si>
    <t>i) 50mm dia GI  Hex nipple  PWD SR P.No.53)</t>
  </si>
  <si>
    <t>j) 50mm dia Gun metal gate valve   PWD SR P.No.53)</t>
  </si>
  <si>
    <t>50mm  DIA G.I PIPE ABOVE G.L</t>
  </si>
  <si>
    <t>Cost of 50mm dia GI Pipe  (PWD SR P.No.50)</t>
  </si>
  <si>
    <t>A</t>
  </si>
  <si>
    <t>E.W EXCLUDING REFILLING</t>
  </si>
  <si>
    <t>REFILLING CHARGE</t>
  </si>
  <si>
    <t>CONVEYING,LOWERING  ANDLAYING</t>
  </si>
  <si>
    <t>TO PROPER GRADE AND</t>
  </si>
  <si>
    <t>ALIGNMENT,JOINTING</t>
  </si>
  <si>
    <t>ETC BUT EXCLUDING  COST OF</t>
  </si>
  <si>
    <t>JOINTING MATERIALS.</t>
  </si>
  <si>
    <t>COST OF JOINTING  MATERIALS</t>
  </si>
  <si>
    <t>TOTAL FOR 30M</t>
  </si>
  <si>
    <t>UP 40MM OD PVC PIPE</t>
  </si>
  <si>
    <t>Cost 40mm dia pvc pipe PWD SR.P.No.104</t>
  </si>
  <si>
    <t>UP 50MM OD PVC PIPE</t>
  </si>
  <si>
    <t>Cost 50mm dia pvc pipe PWD SR.P.No.104</t>
  </si>
  <si>
    <t>4ns</t>
  </si>
  <si>
    <t xml:space="preserve">Supplying and laying of shahabad slab/ stone, 20 mm thick ( Grey colour )of approved quality  for flooring in cm 1:3,(One of cement and three of Sand) 20 mm thick and other similar works including polishing, rubbing and fixing in position cutting, pointing the joints with coloured cement pigment with cement slurry, curing etc., complete in all respects for all floors as directed by the departmental officers      ( quality of shahabad slab/ stone and colour shall be got approved by the Executive Engineer before use). </t>
  </si>
  <si>
    <t xml:space="preserve">Supplying and fixing the following dia Asbestous pipe with cowl and relevant specials necessary holding wherever necessary and making good of the dismantled portion with necessary connections to sanitary fittings etc., complete in all respects as directed by the departmental officers.                                 a)   110mm dia </t>
  </si>
  <si>
    <t>Supplying and fixing the following dia Asbestous pipe with cowl and relevant specials necessary holding wherever necessary and making good of the dismantled portion with necessary connections to sanitary fittings etc., complete in all respects as directed by the departmental officers.                                 a)   110mm dia (PWD SR P.No.43)</t>
  </si>
  <si>
    <t>Supplying and laying of OD PVC pipe 10kg/sqm including necessary earthwork excavation, refilling and labour charges etc., and all directed by the departmental officers.                      a) 63mm dia Pvc Pipe</t>
  </si>
  <si>
    <t>b) 50mm dia OD PVC pipe</t>
  </si>
  <si>
    <t xml:space="preserve">b) 50mm dia OD PVC pipe </t>
  </si>
  <si>
    <t>UP 63MM OD PVC PIPE</t>
  </si>
  <si>
    <t xml:space="preserve">For gate valve chamber </t>
  </si>
  <si>
    <t>c) 65mm dia GI pipe B class</t>
  </si>
  <si>
    <t>c) 65mm dia GI Pipe</t>
  </si>
  <si>
    <t>Gate valve chamber</t>
  </si>
  <si>
    <t>Supplying and laying of Hard core 300mm consolidated thickness using 60% of IRC metal 80mm to 63mm and 40% of IRC metal 40mm to 10mm and laying river Sand50mm thickness over the metal layer and it shall be copiously watered using a water jet in order to force the Sandinto the void spaces.  The process shall be repeated until no more Sandand water get into the void spaces of the broken stone etc., all complete for the formation of hard core layer including compacting the existing earth using vibrator/Earth rammer initially and consolidation of hard core layer by hand roller in layers not exceeding 15 cm thickness as directed by the departmental officers. The IRC metal should confirming to IS 383-1970 Table 2 gradation etc all complete.</t>
  </si>
  <si>
    <t>For Over Head Tank</t>
  </si>
  <si>
    <t>29.2</t>
  </si>
  <si>
    <t xml:space="preserve">              Providing shahabad stone grey colour of 20mm thick in C.M 1:3</t>
  </si>
  <si>
    <t>COST OF Shahabad stone grey colour (Polished Shahabad stone 20mm thick with machine cut edges of size 2' x 2' below) p -36/ 34</t>
  </si>
  <si>
    <t>Cement slurry</t>
  </si>
  <si>
    <t>1000 Kg</t>
  </si>
  <si>
    <t>Pigment (20.03+23.13)/2 =21.58 p37 ( 9 &amp;10/2)</t>
  </si>
  <si>
    <t xml:space="preserve">Mason II </t>
  </si>
  <si>
    <t>Mazdoor II</t>
  </si>
  <si>
    <t>==========</t>
  </si>
  <si>
    <t>Supply and laying of Hard core layer of 300mm consolidated thickness (10Sqm x .3m thick= 3.0 cum)</t>
  </si>
  <si>
    <t>Supply of 80-63mm metal 60%</t>
  </si>
  <si>
    <t>Supply of 40-10mm metal 40%</t>
  </si>
  <si>
    <t>Supply of river sand for filling the voids at 20%</t>
  </si>
  <si>
    <t xml:space="preserve">Labour charges for placing metal and sand </t>
  </si>
  <si>
    <t>labour charges for watering and consolidation by power roller</t>
  </si>
  <si>
    <t xml:space="preserve">Vibrator / Earth rammed </t>
  </si>
  <si>
    <t>Sundries for watering through water set</t>
  </si>
  <si>
    <t xml:space="preserve">For 3 m3 </t>
  </si>
  <si>
    <t>For 1m3</t>
  </si>
  <si>
    <t>For ms angle 25x25mm</t>
  </si>
  <si>
    <t>Vertical</t>
  </si>
  <si>
    <t>Supplying and fixing Galvalume sheet roofing 0.47mm thick including conveyance charges, fixing &amp; labour charges, bolts &amp; nuts and all required specials etc., and all directed by the departmental officers.</t>
  </si>
  <si>
    <t>For Kitchen &amp; Toilet  S/S</t>
  </si>
  <si>
    <t>For doors</t>
  </si>
  <si>
    <t>For Sunshade</t>
  </si>
  <si>
    <t>do -</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</si>
  <si>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</si>
  <si>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For paver block cross</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</si>
  <si>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</si>
  <si>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</si>
  <si>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</si>
  <si>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</si>
  <si>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</si>
  <si>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</si>
  <si>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</si>
  <si>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</si>
  <si>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</si>
  <si>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</si>
  <si>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TOTAL FOR 3 RMT</t>
  </si>
  <si>
    <t>Dismantling, clearing away and carefully stacking materials useful for re-use for any thickness of walls Floor finish &amp; dadooing walls in cement mortar with Mosaic Tiles / Glazed Tiles / Clay Tiles / Cuddapah Slabs and all Directed by the Departmental officers. (PWD SR.P.No.22)</t>
  </si>
  <si>
    <t>Supplying and fixing of Push type 25mm Gunmetal flush valve with relevant ISI specification and all directed by the Departmental officers.</t>
  </si>
  <si>
    <t>Supplying and fixing of 15mm dia CP Long body Tap of Best quality including cost of fittings with required specials, bends, labour for fixing etc., all complete and as directed by the departmental officers.,(The quality and brand of fittings should be got approved from Executive Engineer before use).</t>
  </si>
  <si>
    <t>For Boys Toilet 1,2,3</t>
  </si>
  <si>
    <t>For Girls toilet   1,2,3</t>
  </si>
  <si>
    <t>15mm dia half turn CP tap</t>
  </si>
  <si>
    <t>Sub-Data</t>
  </si>
  <si>
    <t>Labour charge</t>
  </si>
  <si>
    <t>Fitter I class</t>
  </si>
  <si>
    <t xml:space="preserve">Nos </t>
  </si>
  <si>
    <t>gram</t>
  </si>
  <si>
    <t>Shellac p-49/168</t>
  </si>
  <si>
    <t>100 gms</t>
  </si>
  <si>
    <t>Thread ball p-49/173</t>
  </si>
  <si>
    <t>Total/1 No</t>
  </si>
  <si>
    <t>Main Data</t>
  </si>
  <si>
    <t>Long body</t>
  </si>
  <si>
    <t>short body</t>
  </si>
  <si>
    <t>Cost of Tap</t>
  </si>
  <si>
    <t>Labour</t>
  </si>
  <si>
    <t>C) 40mm dia OD PVC 10kg/sqm</t>
  </si>
  <si>
    <t>d) 32mm dia Pvc pipe 10kg/sqm</t>
  </si>
  <si>
    <t xml:space="preserve">For block connection </t>
  </si>
  <si>
    <t xml:space="preserve">For Wash area </t>
  </si>
  <si>
    <t xml:space="preserve">For wall </t>
  </si>
  <si>
    <t xml:space="preserve">For wash area </t>
  </si>
  <si>
    <t xml:space="preserve">For base slab </t>
  </si>
  <si>
    <t xml:space="preserve">do alround </t>
  </si>
  <si>
    <t>For wash area</t>
  </si>
  <si>
    <t>For end walls</t>
  </si>
  <si>
    <t xml:space="preserve">Do bottom </t>
  </si>
  <si>
    <t>Wall area</t>
  </si>
  <si>
    <t>Alround outer</t>
  </si>
  <si>
    <t xml:space="preserve">For washing inlet </t>
  </si>
  <si>
    <t>Supplying and fixing of 15mm dia PVC tap including proper connection and labour charges etc. and all directed by the departmental officers.</t>
  </si>
  <si>
    <t>c) 40mm dia OD PVC 10kg/sqm</t>
  </si>
  <si>
    <t xml:space="preserve">d) 32mm dia PVC pipe </t>
  </si>
  <si>
    <t>UP 32MM OD PVC PIPE</t>
  </si>
  <si>
    <t xml:space="preserve">front side </t>
  </si>
  <si>
    <t>11.61 * 110Kg/cum</t>
  </si>
  <si>
    <t>Asbestos Cement Pipe  (PWD SR P.No.43)</t>
  </si>
  <si>
    <t xml:space="preserve">Mazdoor - II (Fixing Charges </t>
  </si>
  <si>
    <t>Rate per Rmt</t>
  </si>
  <si>
    <t>AC Cylinderical cowl pipe (PWD SR P.No.43)</t>
  </si>
  <si>
    <t>Supplying and fixing the following dia Asbestous pipe with cowl 100mm dia</t>
  </si>
  <si>
    <t>Observed Data</t>
  </si>
  <si>
    <t>Certified that the data furnished here are above truth upto best of my Knowledge</t>
  </si>
  <si>
    <t>Rate per No</t>
  </si>
  <si>
    <t>Asbestos Cement Pipe (3Rmt) (PWD SR P.No.43)</t>
  </si>
  <si>
    <t>2023-2024</t>
  </si>
  <si>
    <t>ROUGH STONE  M-0045</t>
  </si>
  <si>
    <t>Kumarapalayam Amani</t>
  </si>
  <si>
    <t>MASON-I Brick / Stone work (L-0029</t>
  </si>
  <si>
    <t>BOND STONE  M-0064</t>
  </si>
  <si>
    <t>MASON-II Brick / Stone work (L-0071</t>
  </si>
  <si>
    <t>HARD BROKEN STONE JELLY 3mm To 10mm M-0092-90</t>
  </si>
  <si>
    <t>MAZDOOR-I (L-0073</t>
  </si>
  <si>
    <t>HARD BROKEN STONE JELLY 10mm  M-0090</t>
  </si>
  <si>
    <t>MAZDOOR-II (L-0098</t>
  </si>
  <si>
    <t>HARD BROKEN STONE JELLY 12mm M-0089</t>
  </si>
  <si>
    <t>PAINTER-I (L-0036</t>
  </si>
  <si>
    <t>HARD BROKEN STONE JELLY 20mm M-0088</t>
  </si>
  <si>
    <t>PAINTER-II ( L-0077</t>
  </si>
  <si>
    <t>HARD BROKEN STONE JELLY 40mm M-0086</t>
  </si>
  <si>
    <t>PLUMBER-I (L-0038</t>
  </si>
  <si>
    <t>SAND FOR MORTAR (Crushed Stone Sand) M-0125</t>
  </si>
  <si>
    <t>PLUMBER-II  (L-0078</t>
  </si>
  <si>
    <t>FITTER-I (L-0018</t>
  </si>
  <si>
    <t>Kiln Burnt Country Bricks  SIZE 22x11x7Cm  M-0007</t>
  </si>
  <si>
    <t>FITTER-II (L-0067</t>
  </si>
  <si>
    <t>BRICK JELLY 40mmGAUGE  M-0022</t>
  </si>
  <si>
    <t>CARPENTER-I (L-0016</t>
  </si>
  <si>
    <t>BRICK JELLY 20mmGAUGE M-0023</t>
  </si>
  <si>
    <t>CARPENTER-II (L-0063</t>
  </si>
  <si>
    <t>MACHINE PRESSED TILES 23x 23x 2 Cm  M-0025</t>
  </si>
  <si>
    <t>STONE CUTTER-I (L-0041</t>
  </si>
  <si>
    <t>SLACKED SHELL LIME M-0133</t>
  </si>
  <si>
    <t>STONE CUTTER-II  (L-0081</t>
  </si>
  <si>
    <t>SLACKED &amp;SREENED LIME STONE M-0134</t>
  </si>
  <si>
    <t>FLOOR POLISHER L-0020</t>
  </si>
  <si>
    <t>C.W SCANTLING UPTO 4M LONG M-0134</t>
  </si>
  <si>
    <t>Mortar mix charges manual  sl.125(W-0164</t>
  </si>
  <si>
    <t>C.W. PLANK UPTO 40mmTHICK UPTO 30 Cm WIDTH  M-0161</t>
  </si>
  <si>
    <t>Vibrat-charges(R.C.C)  W-0101</t>
  </si>
  <si>
    <t>T.W SCANTLING 2M TO 3M LONG  M-0140</t>
  </si>
  <si>
    <t>Vibrat-charges(P.C.C) W-0100</t>
  </si>
  <si>
    <t>T.W.SCANTLING BELOW 2M LONG  M-0141</t>
  </si>
  <si>
    <t>Sand filling charges  W-0074</t>
  </si>
  <si>
    <t>T.W.PLANKS 15TO30cm WIDTH &amp; 12to25mm Thick   M-0147</t>
  </si>
  <si>
    <t>Earth filling charges  W-0075</t>
  </si>
  <si>
    <t>Country BricksKiln Burnt of SIZE 22x11x5Cm (M-0009</t>
  </si>
  <si>
    <t>E.W.  W-0061</t>
  </si>
  <si>
    <t>MOSAIC TILES GRAY 25X25X2cm.M-0035</t>
  </si>
  <si>
    <t>L.C.T.W.Door-  W-0142</t>
  </si>
  <si>
    <t>CEMENT (supply at site) M-0001</t>
  </si>
  <si>
    <t>L.C.marine doors- W-0143</t>
  </si>
  <si>
    <t>R.T.S. / M.S upto 16mm M-0002</t>
  </si>
  <si>
    <t>TW glazed window  W-0144</t>
  </si>
  <si>
    <t>Wrought&amp;putup  W-0141</t>
  </si>
  <si>
    <t>Country BricksKiln Burnt  SIZE 22x11x5Cm M-0009</t>
  </si>
  <si>
    <t>Ventilator  W-0151</t>
  </si>
  <si>
    <t>HBSJ 11.2mm IRC metal (M-0104</t>
  </si>
  <si>
    <t>Meter- Cupboard Weldmesh  W-0157</t>
  </si>
  <si>
    <t>HBSJ 37.5mm to 26.5mm IRC metal  M-0099-M-0100</t>
  </si>
  <si>
    <t>E.W (SDR)  W-0062</t>
  </si>
  <si>
    <t>HBSJ 63mm to 45mm IRC metal  M-0098</t>
  </si>
  <si>
    <t>FITTER-II (Pipe &amp; Bar Bend)  L-0068</t>
  </si>
  <si>
    <t xml:space="preserve"> Gravel  M-0119</t>
  </si>
  <si>
    <t>FITTER-I (Pipe &amp; Bar Bend)  L-0019</t>
  </si>
  <si>
    <t xml:space="preserve"> Well Gravel M-0120</t>
  </si>
  <si>
    <t>E.W  loose soil  W-0055</t>
  </si>
  <si>
    <t>Chamber Burnt Bricks of size 23x11.2x7Cm  M-0006</t>
  </si>
  <si>
    <t>LIFT CHARGES FOR B.W IN G.F  * W-0092</t>
  </si>
  <si>
    <t>Chamber Burnt Bricks  of size 23x11.4x7.5Cm  M-0005</t>
  </si>
  <si>
    <t>LIFT CHARGES FOR B.W IN F.F  * W-0093</t>
  </si>
  <si>
    <t>Stone dust   M-0123</t>
  </si>
  <si>
    <t>LIFT CHARGES FOR B.W IN S.F  * W-0093</t>
  </si>
  <si>
    <t>6mmto 10mm HBG metal M-0091-M-0090</t>
  </si>
  <si>
    <t>LIFT CHARGES FOR CONCRETE IN G.F  * W-0090</t>
  </si>
  <si>
    <t>Fly Ash Bricks  M-0010</t>
  </si>
  <si>
    <t>LIFT CHARGES FOR CONCRETE IN F.F  * W-0091</t>
  </si>
  <si>
    <t>LIFT CHARGES FOR CONCRETE IN S.F  * W-0091</t>
  </si>
  <si>
    <t>Certified that the Lead particulars furnished here are above truth upto best of my Knowledge</t>
  </si>
  <si>
    <t>Solid panel PVC door with frame (Rajeshree) p-43   M-0391</t>
  </si>
  <si>
    <t>CUTTING CHARGES (PWD SR P.No.26)</t>
  </si>
  <si>
    <t>65mm  DIA G.I PIPE ABOVE G.L</t>
  </si>
  <si>
    <t>Cost of 65mm dia GI Pipe  (PWD SR P.No.50)</t>
  </si>
  <si>
    <t>S.F</t>
  </si>
  <si>
    <t>CI MANHOLE COVER 60CMX60CMX50KG    M-0640</t>
  </si>
  <si>
    <t>UP 50 MM OD PVC PIPE</t>
  </si>
  <si>
    <t>Cost 63 mm dia pvc pipe (Qtn)</t>
  </si>
  <si>
    <t>b</t>
  </si>
  <si>
    <t>UP 40 MM OD PVC PIPE</t>
  </si>
  <si>
    <t>d</t>
  </si>
  <si>
    <t>UP 32 MM OD PVC PIPE</t>
  </si>
  <si>
    <t>Cost 32mm dia pvc pipe PWD SR.P.No.104</t>
  </si>
  <si>
    <t>Supplying and fixing of Push type 25mm Gunmetal flush valve with relevant ISI specification and all directed by the Departmental officers. (Qtn)</t>
  </si>
  <si>
    <t>Supplying and fixing of 15mm dia PVC tap including proper connection and labour charges etc. and all directed by the departmental officers. (Qtn)</t>
  </si>
  <si>
    <t>PAINTING ONE COATS OVER OLD</t>
  </si>
  <si>
    <t>Thorouh scrapping (p-26 slno.357 d)</t>
  </si>
  <si>
    <t>Thorouh scrapping (p-31 slno.112)</t>
  </si>
  <si>
    <t>WHITE WASHING TWO COAT</t>
  </si>
  <si>
    <t xml:space="preserve">For Girls Toilet 1,2 &amp; 3 </t>
  </si>
  <si>
    <t>D/F Door D1</t>
  </si>
  <si>
    <t>D/F IWC</t>
  </si>
  <si>
    <t>Painting the old Iron work and other similar works such as PVC /ASTM Pipes, Kerb Stone and grills with one coats of approved IInd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</si>
  <si>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Painting the old wood work with one coats of approved IInd class synthetic enamel paint including clean removal of old paint using sand paper as required by the departmental officers including cost of material, labour for painting, supplying etc., all complete as directed by the departmental officers.( the paint quantity and shade should be got approved by Executive Engineer before using.)</t>
  </si>
  <si>
    <t>Painting the old wood work with one coat of approved IInd class synthetic enamel paint including clean removal of old paint using sand paper as required by the departmental officers including cost of material, labour for painting, supplying etc., all complete as directed by the departmental officers.( the paint quantity and shade should be got approved by Executive Engineer before using.)</t>
  </si>
  <si>
    <t>Painting the old Iron work and other similar works such as PVC /ASTM Pipes, Kerb Stone and grills with one coat of approved IInd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</si>
</sst>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0_)"/>
    <numFmt numFmtId="166" formatCode="0.000_)"/>
    <numFmt numFmtId="167" formatCode="0.0"/>
    <numFmt numFmtId="168" formatCode="0.000"/>
  </numFmts>
  <fonts count="20" x14ac:knownFonts="1">
    <font>
      <sz val="11"/>
      <color theme="1"/>
      <name val="Calibri"/>
      <family val="2"/>
      <scheme val="minor"/>
    </font>
    <font>
      <sz val="12"/>
      <name val="Helv"/>
    </font>
    <font>
      <sz val="11"/>
      <name val="Bookman Old Style"/>
      <family val="1"/>
    </font>
    <font>
      <sz val="11"/>
      <color theme="1"/>
      <name val="Bookman Old Style"/>
      <family val="1"/>
    </font>
    <font>
      <b/>
      <sz val="11"/>
      <color theme="1"/>
      <name val="Bookman Old Style"/>
      <family val="1"/>
    </font>
    <font>
      <sz val="11"/>
      <color indexed="8"/>
      <name val="Bookman Old Style"/>
      <family val="1"/>
    </font>
    <font>
      <sz val="10"/>
      <name val="Bookman Old Style"/>
      <family val="1"/>
    </font>
    <font>
      <sz val="10"/>
      <color theme="1"/>
      <name val="Bookman Old Style"/>
      <family val="1"/>
    </font>
    <font>
      <b/>
      <u/>
      <sz val="11"/>
      <color indexed="8"/>
      <name val="Bookman Old Style"/>
      <family val="1"/>
    </font>
    <font>
      <b/>
      <sz val="11"/>
      <color indexed="8"/>
      <name val="Bookman Old Style"/>
      <family val="1"/>
    </font>
    <font>
      <b/>
      <sz val="11"/>
      <name val="Bookman Old Style"/>
      <family val="1"/>
    </font>
    <font>
      <u/>
      <sz val="11"/>
      <color indexed="8"/>
      <name val="Bookman Old Style"/>
      <family val="1"/>
    </font>
    <font>
      <u/>
      <sz val="11"/>
      <name val="Bookman Old Style"/>
      <family val="1"/>
    </font>
    <font>
      <u/>
      <sz val="10"/>
      <name val="Bookman Old Style"/>
      <family val="1"/>
    </font>
    <font>
      <sz val="10"/>
      <name val="Arial"/>
      <family val="2"/>
    </font>
    <font>
      <u/>
      <sz val="9"/>
      <name val="Bookman Old Style"/>
      <family val="1"/>
    </font>
    <font>
      <sz val="9"/>
      <name val="Bookman Old Style"/>
      <family val="1"/>
    </font>
    <font>
      <sz val="9"/>
      <color theme="1"/>
      <name val="Bookman Old Style"/>
      <family val="1"/>
    </font>
    <font>
      <b/>
      <sz val="10"/>
      <name val="Bookman Old Style"/>
      <family val="1"/>
    </font>
    <font>
      <b/>
      <sz val="10"/>
      <color theme="1"/>
      <name val="Bookman Old Style"/>
      <family val="1"/>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165" fontId="1" fillId="0" borderId="0"/>
    <xf numFmtId="0" fontId="14" fillId="0" borderId="0"/>
    <xf numFmtId="164" fontId="14" fillId="0" borderId="0" applyFont="0" applyFill="0" applyBorder="0" applyAlignment="0" applyProtection="0"/>
  </cellStyleXfs>
  <cellXfs count="132">
    <xf numFmtId="0" fontId="0" fillId="0" borderId="0" xfId="0"/>
    <xf numFmtId="165" fontId="3"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0" xfId="0" applyNumberFormat="1" applyFont="1"/>
    <xf numFmtId="165" fontId="3" fillId="0" borderId="1" xfId="0" applyNumberFormat="1" applyFont="1" applyBorder="1"/>
    <xf numFmtId="167" fontId="3" fillId="0" borderId="1" xfId="0" applyNumberFormat="1" applyFont="1" applyBorder="1" applyAlignment="1">
      <alignment horizontal="center" vertical="center"/>
    </xf>
    <xf numFmtId="165" fontId="3" fillId="0" borderId="1" xfId="0" applyNumberFormat="1" applyFont="1" applyBorder="1" applyAlignment="1">
      <alignment vertical="center"/>
    </xf>
    <xf numFmtId="165" fontId="4" fillId="0" borderId="1" xfId="0" applyNumberFormat="1" applyFont="1" applyBorder="1"/>
    <xf numFmtId="165" fontId="3" fillId="0" borderId="0" xfId="0" applyNumberFormat="1" applyFont="1" applyAlignment="1">
      <alignment horizontal="center" vertical="center"/>
    </xf>
    <xf numFmtId="165" fontId="3" fillId="0" borderId="1" xfId="0" applyNumberFormat="1" applyFont="1" applyBorder="1" applyAlignment="1">
      <alignment wrapText="1"/>
    </xf>
    <xf numFmtId="2" fontId="3" fillId="0" borderId="1" xfId="0" applyNumberFormat="1" applyFont="1" applyBorder="1" applyAlignment="1">
      <alignment horizontal="center" vertical="center"/>
    </xf>
    <xf numFmtId="166" fontId="3" fillId="0" borderId="1" xfId="0" applyNumberFormat="1" applyFont="1" applyBorder="1" applyAlignment="1">
      <alignment vertical="center"/>
    </xf>
    <xf numFmtId="166" fontId="3" fillId="0" borderId="1" xfId="0" applyNumberFormat="1" applyFont="1" applyBorder="1" applyAlignment="1">
      <alignment horizontal="center" vertical="center"/>
    </xf>
    <xf numFmtId="0" fontId="3" fillId="0" borderId="1" xfId="0" applyNumberFormat="1" applyFont="1" applyBorder="1" applyAlignment="1">
      <alignment wrapText="1"/>
    </xf>
    <xf numFmtId="2" fontId="3" fillId="0" borderId="1" xfId="0" applyNumberFormat="1" applyFont="1" applyBorder="1" applyAlignment="1">
      <alignment vertical="center"/>
    </xf>
    <xf numFmtId="0" fontId="3" fillId="0" borderId="1" xfId="0" applyFont="1" applyBorder="1" applyAlignment="1">
      <alignment horizontal="center" vertical="center"/>
    </xf>
    <xf numFmtId="0" fontId="3" fillId="0" borderId="0" xfId="0" applyFont="1"/>
    <xf numFmtId="0" fontId="3" fillId="0" borderId="1" xfId="0" applyFont="1" applyBorder="1"/>
    <xf numFmtId="2" fontId="4"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left" vertical="center" wrapText="1"/>
    </xf>
    <xf numFmtId="165" fontId="6" fillId="0" borderId="1" xfId="0" applyNumberFormat="1" applyFont="1" applyBorder="1" applyAlignment="1">
      <alignment vertical="center"/>
    </xf>
    <xf numFmtId="2" fontId="6" fillId="0" borderId="1" xfId="1" applyNumberFormat="1" applyFont="1" applyFill="1" applyBorder="1" applyAlignment="1">
      <alignment horizontal="center" vertical="center" wrapText="1"/>
    </xf>
    <xf numFmtId="165" fontId="7"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65" fontId="3" fillId="0" borderId="0" xfId="0" applyNumberFormat="1" applyFont="1" applyAlignment="1">
      <alignment horizontal="left" vertical="center"/>
    </xf>
    <xf numFmtId="0" fontId="9"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xf>
    <xf numFmtId="0" fontId="5"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0" fontId="5" fillId="2" borderId="1" xfId="0" applyNumberFormat="1" applyFont="1" applyFill="1" applyBorder="1" applyAlignment="1">
      <alignment horizontal="left" vertical="center" wrapText="1"/>
    </xf>
    <xf numFmtId="2" fontId="9" fillId="0" borderId="1" xfId="0" applyNumberFormat="1" applyFont="1" applyBorder="1" applyAlignment="1">
      <alignment horizontal="center" vertical="center"/>
    </xf>
    <xf numFmtId="0" fontId="9" fillId="2" borderId="1" xfId="0" applyNumberFormat="1" applyFont="1" applyFill="1" applyBorder="1" applyAlignment="1">
      <alignment horizontal="center" vertical="center" wrapText="1"/>
    </xf>
    <xf numFmtId="2" fontId="9" fillId="2" borderId="1" xfId="0" applyNumberFormat="1" applyFont="1" applyFill="1" applyBorder="1" applyAlignment="1">
      <alignment horizontal="center" vertical="center"/>
    </xf>
    <xf numFmtId="0" fontId="10" fillId="0" borderId="1" xfId="0" applyFont="1" applyBorder="1" applyAlignment="1">
      <alignment horizontal="center" vertical="center"/>
    </xf>
    <xf numFmtId="165" fontId="4" fillId="0" borderId="0" xfId="0" applyNumberFormat="1" applyFont="1" applyAlignment="1">
      <alignment horizontal="center"/>
    </xf>
    <xf numFmtId="165" fontId="3" fillId="0" borderId="0" xfId="0" applyNumberFormat="1" applyFont="1" applyAlignment="1">
      <alignment vertical="center"/>
    </xf>
    <xf numFmtId="1" fontId="6" fillId="0" borderId="1" xfId="0" applyNumberFormat="1" applyFont="1" applyBorder="1" applyAlignment="1">
      <alignment horizontal="center" vertical="center"/>
    </xf>
    <xf numFmtId="0" fontId="9"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xf>
    <xf numFmtId="165" fontId="3" fillId="0" borderId="0" xfId="0" applyNumberFormat="1" applyFont="1" applyAlignment="1">
      <alignment horizontal="center"/>
    </xf>
    <xf numFmtId="2" fontId="5" fillId="0" borderId="1" xfId="0" applyNumberFormat="1" applyFont="1" applyBorder="1" applyAlignment="1">
      <alignment horizontal="left" vertical="center"/>
    </xf>
    <xf numFmtId="2" fontId="5" fillId="2" borderId="1" xfId="0" applyNumberFormat="1" applyFont="1" applyFill="1" applyBorder="1" applyAlignment="1">
      <alignment horizontal="left" vertical="center"/>
    </xf>
    <xf numFmtId="0" fontId="2" fillId="0" borderId="1" xfId="0" applyFont="1" applyBorder="1" applyAlignment="1">
      <alignment horizontal="left" vertical="center"/>
    </xf>
    <xf numFmtId="165" fontId="3" fillId="0" borderId="0" xfId="0" applyNumberFormat="1" applyFont="1" applyAlignment="1">
      <alignment horizontal="left"/>
    </xf>
    <xf numFmtId="165" fontId="3" fillId="0" borderId="1" xfId="0" applyNumberFormat="1" applyFont="1" applyBorder="1" applyAlignment="1">
      <alignment horizont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65" fontId="17" fillId="0" borderId="0" xfId="0" applyNumberFormat="1" applyFont="1"/>
    <xf numFmtId="1" fontId="18" fillId="0" borderId="1" xfId="0" applyNumberFormat="1" applyFont="1" applyBorder="1" applyAlignment="1">
      <alignment horizontal="center" vertical="center"/>
    </xf>
    <xf numFmtId="165" fontId="18" fillId="0" borderId="1" xfId="0" applyNumberFormat="1" applyFont="1" applyBorder="1" applyAlignment="1">
      <alignment horizontal="left" vertical="center" wrapText="1"/>
    </xf>
    <xf numFmtId="165" fontId="18" fillId="0" borderId="1" xfId="0" applyNumberFormat="1" applyFont="1" applyBorder="1" applyAlignment="1">
      <alignment vertical="center"/>
    </xf>
    <xf numFmtId="2" fontId="18" fillId="0" borderId="1" xfId="1" applyNumberFormat="1" applyFont="1" applyFill="1" applyBorder="1" applyAlignment="1">
      <alignment horizontal="center" vertical="center" wrapText="1"/>
    </xf>
    <xf numFmtId="165" fontId="19" fillId="0" borderId="1" xfId="0" applyNumberFormat="1" applyFont="1" applyBorder="1" applyAlignment="1">
      <alignment horizontal="center" vertical="center"/>
    </xf>
    <xf numFmtId="165" fontId="4" fillId="0" borderId="0" xfId="0" applyNumberFormat="1" applyFont="1"/>
    <xf numFmtId="165" fontId="18"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2" fontId="3" fillId="0" borderId="0" xfId="0" applyNumberFormat="1" applyFont="1"/>
    <xf numFmtId="2" fontId="3" fillId="0" borderId="0" xfId="0" applyNumberFormat="1" applyFont="1" applyAlignment="1">
      <alignment vertical="center"/>
    </xf>
    <xf numFmtId="2" fontId="3" fillId="0" borderId="0" xfId="0" applyNumberFormat="1" applyFont="1" applyAlignment="1">
      <alignment horizontal="center" vertical="center"/>
    </xf>
    <xf numFmtId="2" fontId="3" fillId="0" borderId="0" xfId="0" applyNumberFormat="1" applyFont="1" applyAlignment="1">
      <alignment vertical="center" wrapText="1"/>
    </xf>
    <xf numFmtId="168" fontId="6" fillId="0" borderId="1" xfId="1" applyNumberFormat="1" applyFont="1" applyFill="1" applyBorder="1" applyAlignment="1">
      <alignment horizontal="center" vertical="center" wrapText="1"/>
    </xf>
    <xf numFmtId="168" fontId="5"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67" fontId="18"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0" fontId="5" fillId="0" borderId="1" xfId="0" applyNumberFormat="1" applyFont="1" applyFill="1" applyBorder="1" applyAlignment="1">
      <alignment horizontal="center" vertical="center" wrapText="1"/>
    </xf>
    <xf numFmtId="2" fontId="5" fillId="0" borderId="1" xfId="0" applyNumberFormat="1" applyFont="1" applyFill="1" applyBorder="1" applyAlignment="1">
      <alignment horizontal="center" vertical="center"/>
    </xf>
    <xf numFmtId="165" fontId="3" fillId="0" borderId="1" xfId="0" applyNumberFormat="1" applyFont="1" applyFill="1" applyBorder="1" applyAlignment="1">
      <alignment horizontal="center" vertical="center"/>
    </xf>
    <xf numFmtId="165" fontId="3" fillId="0" borderId="0" xfId="0" applyNumberFormat="1" applyFont="1" applyFill="1"/>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2" fontId="7" fillId="0" borderId="0" xfId="0" applyNumberFormat="1" applyFont="1"/>
    <xf numFmtId="2" fontId="3" fillId="0" borderId="0" xfId="0" applyNumberFormat="1" applyFont="1" applyAlignment="1">
      <alignment horizontal="left" vertical="center"/>
    </xf>
    <xf numFmtId="0" fontId="9"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0" fontId="0" fillId="0" borderId="0" xfId="0" applyAlignment="1">
      <alignment vertical="center"/>
    </xf>
    <xf numFmtId="2" fontId="3" fillId="0" borderId="0" xfId="0" applyNumberFormat="1" applyFont="1" applyAlignment="1">
      <alignment horizontal="center" wrapText="1"/>
    </xf>
    <xf numFmtId="0" fontId="5" fillId="0" borderId="0" xfId="0" applyNumberFormat="1" applyFont="1" applyBorder="1" applyAlignment="1">
      <alignment horizontal="center" vertical="center" wrapText="1"/>
    </xf>
    <xf numFmtId="2" fontId="5" fillId="0" borderId="0" xfId="0" applyNumberFormat="1" applyFont="1" applyBorder="1" applyAlignment="1">
      <alignment horizontal="center" vertical="center"/>
    </xf>
    <xf numFmtId="0" fontId="5" fillId="2" borderId="0" xfId="0" applyNumberFormat="1" applyFont="1" applyFill="1" applyBorder="1" applyAlignment="1">
      <alignment horizontal="center" vertical="center" wrapText="1"/>
    </xf>
    <xf numFmtId="2" fontId="5" fillId="2" borderId="0" xfId="0" applyNumberFormat="1" applyFont="1" applyFill="1" applyBorder="1" applyAlignment="1">
      <alignment horizontal="center" vertical="center"/>
    </xf>
    <xf numFmtId="0" fontId="2" fillId="0" borderId="0" xfId="0" applyFont="1" applyBorder="1" applyAlignment="1">
      <alignment horizontal="center" vertical="center"/>
    </xf>
    <xf numFmtId="165" fontId="3" fillId="0" borderId="0" xfId="0" applyNumberFormat="1" applyFont="1" applyBorder="1" applyAlignment="1">
      <alignment horizontal="center"/>
    </xf>
    <xf numFmtId="165" fontId="3" fillId="0" borderId="0" xfId="0" applyNumberFormat="1" applyFont="1" applyBorder="1"/>
    <xf numFmtId="1" fontId="3" fillId="0" borderId="5" xfId="0" applyNumberFormat="1" applyFont="1" applyBorder="1" applyAlignment="1">
      <alignment horizontal="center" vertical="center"/>
    </xf>
    <xf numFmtId="165" fontId="3" fillId="0" borderId="5" xfId="0" applyNumberFormat="1" applyFont="1" applyBorder="1"/>
    <xf numFmtId="165" fontId="3" fillId="0" borderId="5" xfId="0" applyNumberFormat="1" applyFont="1" applyBorder="1" applyAlignment="1">
      <alignment vertical="center"/>
    </xf>
    <xf numFmtId="165" fontId="3" fillId="0" borderId="5" xfId="0" applyNumberFormat="1" applyFont="1" applyBorder="1" applyAlignment="1">
      <alignment horizontal="center" vertical="center"/>
    </xf>
    <xf numFmtId="1" fontId="3" fillId="0" borderId="0" xfId="0" applyNumberFormat="1" applyFont="1" applyBorder="1" applyAlignment="1">
      <alignment horizontal="center" vertical="center"/>
    </xf>
    <xf numFmtId="165" fontId="3" fillId="0" borderId="0" xfId="0" applyNumberFormat="1" applyFont="1" applyBorder="1" applyAlignment="1">
      <alignment vertical="center"/>
    </xf>
    <xf numFmtId="165" fontId="3" fillId="0" borderId="0" xfId="0" applyNumberFormat="1" applyFont="1" applyBorder="1" applyAlignment="1">
      <alignment horizontal="center" vertical="center"/>
    </xf>
    <xf numFmtId="1" fontId="3" fillId="0" borderId="1" xfId="0" applyNumberFormat="1" applyFont="1" applyBorder="1" applyAlignment="1">
      <alignment horizontal="center"/>
    </xf>
    <xf numFmtId="0" fontId="15" fillId="0" borderId="1" xfId="0" applyNumberFormat="1" applyFont="1" applyBorder="1" applyAlignment="1">
      <alignment horizontal="center" vertical="center"/>
    </xf>
    <xf numFmtId="0" fontId="16" fillId="0" borderId="1" xfId="0" applyNumberFormat="1" applyFont="1" applyBorder="1" applyAlignment="1">
      <alignment horizontal="center" vertical="center"/>
    </xf>
    <xf numFmtId="0" fontId="15" fillId="0" borderId="1" xfId="0" applyNumberFormat="1" applyFont="1" applyBorder="1" applyAlignment="1">
      <alignment horizontal="center" vertical="center" wrapText="1"/>
    </xf>
    <xf numFmtId="0" fontId="16"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1"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65" fontId="6" fillId="0" borderId="2" xfId="0" applyNumberFormat="1" applyFont="1" applyBorder="1" applyAlignment="1">
      <alignment horizontal="left" vertical="center" wrapText="1"/>
    </xf>
    <xf numFmtId="165" fontId="6" fillId="0" borderId="3" xfId="0" applyNumberFormat="1" applyFont="1" applyBorder="1" applyAlignment="1">
      <alignment horizontal="left" vertical="center" wrapText="1"/>
    </xf>
    <xf numFmtId="165" fontId="6" fillId="0" borderId="4" xfId="0" applyNumberFormat="1" applyFont="1" applyBorder="1" applyAlignment="1">
      <alignment horizontal="left" vertical="center" wrapText="1"/>
    </xf>
    <xf numFmtId="165" fontId="6" fillId="0" borderId="2" xfId="0" applyNumberFormat="1" applyFont="1" applyBorder="1" applyAlignment="1">
      <alignment horizontal="center" vertical="center"/>
    </xf>
    <xf numFmtId="165" fontId="6" fillId="0" borderId="4"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2"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cellXfs>
  <cellStyles count="4">
    <cellStyle name="Comma 2" xfId="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1514475</xdr:colOff>
      <xdr:row>482</xdr:row>
      <xdr:rowOff>0</xdr:rowOff>
    </xdr:from>
    <xdr:to>
      <xdr:col>1</xdr:col>
      <xdr:colOff>1666875</xdr:colOff>
      <xdr:row>482</xdr:row>
      <xdr:rowOff>62865</xdr:rowOff>
    </xdr:to>
    <xdr:sp macro="" textlink="">
      <xdr:nvSpPr>
        <xdr:cNvPr id="2" name="Text Box 7"/>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3" name="Text Box 8"/>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4" name="Text Box 4"/>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5" name="Text Box 5"/>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6" name="Text Box 6"/>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7" name="Text Box 7"/>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8" name="Text Box 8"/>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9" name="Text Box 4"/>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10" name="Text Box 5"/>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twoCellAnchor editAs="oneCell">
    <xdr:from>
      <xdr:col>1</xdr:col>
      <xdr:colOff>1514475</xdr:colOff>
      <xdr:row>482</xdr:row>
      <xdr:rowOff>0</xdr:rowOff>
    </xdr:from>
    <xdr:to>
      <xdr:col>1</xdr:col>
      <xdr:colOff>1666875</xdr:colOff>
      <xdr:row>482</xdr:row>
      <xdr:rowOff>62865</xdr:rowOff>
    </xdr:to>
    <xdr:sp macro="" textlink="">
      <xdr:nvSpPr>
        <xdr:cNvPr id="11" name="Text Box 6"/>
        <xdr:cNvSpPr txBox="1">
          <a:spLocks noChangeArrowheads="1"/>
        </xdr:cNvSpPr>
      </xdr:nvSpPr>
      <xdr:spPr bwMode="auto">
        <a:xfrm>
          <a:off x="1847850" y="17135475"/>
          <a:ext cx="152400" cy="62865"/>
        </a:xfrm>
        <a:prstGeom prst="rect">
          <a:avLst/>
        </a:prstGeom>
        <a:noFill/>
        <a:ln w="9525">
          <a:noFill/>
          <a:miter lim="800000"/>
          <a:headEnd/>
          <a:tailEnd/>
        </a:ln>
      </xdr:spPr>
    </xdr:sp>
    <xdr:clientData/>
  </xdr:twoCellAnchor>
  <xdr:oneCellAnchor>
    <xdr:from>
      <xdr:col>1</xdr:col>
      <xdr:colOff>1514475</xdr:colOff>
      <xdr:row>482</xdr:row>
      <xdr:rowOff>0</xdr:rowOff>
    </xdr:from>
    <xdr:ext cx="152400" cy="62865"/>
    <xdr:sp macro="" textlink="">
      <xdr:nvSpPr>
        <xdr:cNvPr id="12" name="Text Box 7"/>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3" name="Text Box 8"/>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4" name="Text Box 4"/>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5" name="Text Box 5"/>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6" name="Text Box 6"/>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7" name="Text Box 7"/>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8" name="Text Box 8"/>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19" name="Text Box 4"/>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20" name="Text Box 5"/>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xdr:col>
      <xdr:colOff>1514475</xdr:colOff>
      <xdr:row>482</xdr:row>
      <xdr:rowOff>0</xdr:rowOff>
    </xdr:from>
    <xdr:ext cx="152400" cy="62865"/>
    <xdr:sp macro="" textlink="">
      <xdr:nvSpPr>
        <xdr:cNvPr id="21" name="Text Box 6"/>
        <xdr:cNvSpPr txBox="1">
          <a:spLocks noChangeArrowheads="1"/>
        </xdr:cNvSpPr>
      </xdr:nvSpPr>
      <xdr:spPr bwMode="auto">
        <a:xfrm>
          <a:off x="1847850" y="17783175"/>
          <a:ext cx="152400" cy="62865"/>
        </a:xfrm>
        <a:prstGeom prst="rect">
          <a:avLst/>
        </a:prstGeom>
        <a:noFill/>
        <a:ln w="9525">
          <a:noFill/>
          <a:miter lim="800000"/>
          <a:headEnd/>
          <a:tailEnd/>
        </a:ln>
      </xdr:spPr>
    </xdr:sp>
    <xdr:clientData/>
  </xdr:oneCellAnchor>
  <xdr:oneCellAnchor>
    <xdr:from>
      <xdr:col>12</xdr:col>
      <xdr:colOff>317500</xdr:colOff>
      <xdr:row>271</xdr:row>
      <xdr:rowOff>0</xdr:rowOff>
    </xdr:from>
    <xdr:ext cx="184731" cy="264560"/>
    <xdr:sp macro="" textlink="">
      <xdr:nvSpPr>
        <xdr:cNvPr id="22" name="TextBox 21"/>
        <xdr:cNvSpPr txBox="1"/>
      </xdr:nvSpPr>
      <xdr:spPr>
        <a:xfrm>
          <a:off x="8902700" y="64249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xdr:col>
      <xdr:colOff>1514475</xdr:colOff>
      <xdr:row>376</xdr:row>
      <xdr:rowOff>0</xdr:rowOff>
    </xdr:from>
    <xdr:to>
      <xdr:col>1</xdr:col>
      <xdr:colOff>1666875</xdr:colOff>
      <xdr:row>376</xdr:row>
      <xdr:rowOff>62865</xdr:rowOff>
    </xdr:to>
    <xdr:sp macro="" textlink="">
      <xdr:nvSpPr>
        <xdr:cNvPr id="23" name="Text Box 7"/>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4" name="Text Box 8"/>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5" name="Text Box 4"/>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6" name="Text Box 5"/>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7" name="Text Box 6"/>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8" name="Text Box 7"/>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29" name="Text Box 8"/>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30" name="Text Box 4"/>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31" name="Text Box 5"/>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twoCellAnchor editAs="oneCell">
    <xdr:from>
      <xdr:col>1</xdr:col>
      <xdr:colOff>1514475</xdr:colOff>
      <xdr:row>376</xdr:row>
      <xdr:rowOff>0</xdr:rowOff>
    </xdr:from>
    <xdr:to>
      <xdr:col>1</xdr:col>
      <xdr:colOff>1666875</xdr:colOff>
      <xdr:row>376</xdr:row>
      <xdr:rowOff>62865</xdr:rowOff>
    </xdr:to>
    <xdr:sp macro="" textlink="">
      <xdr:nvSpPr>
        <xdr:cNvPr id="32" name="Text Box 6"/>
        <xdr:cNvSpPr txBox="1">
          <a:spLocks noChangeArrowheads="1"/>
        </xdr:cNvSpPr>
      </xdr:nvSpPr>
      <xdr:spPr bwMode="auto">
        <a:xfrm>
          <a:off x="1863725" y="174891700"/>
          <a:ext cx="152400" cy="62865"/>
        </a:xfrm>
        <a:prstGeom prst="rect">
          <a:avLst/>
        </a:prstGeom>
        <a:noFill/>
        <a:ln w="9525">
          <a:noFill/>
          <a:miter lim="800000"/>
          <a:headEnd/>
          <a:tailEnd/>
        </a:ln>
      </xdr:spPr>
    </xdr:sp>
    <xdr:clientData/>
  </xdr:twoCellAnchor>
  <xdr:oneCellAnchor>
    <xdr:from>
      <xdr:col>1</xdr:col>
      <xdr:colOff>1514475</xdr:colOff>
      <xdr:row>376</xdr:row>
      <xdr:rowOff>0</xdr:rowOff>
    </xdr:from>
    <xdr:ext cx="152400" cy="62865"/>
    <xdr:sp macro="" textlink="">
      <xdr:nvSpPr>
        <xdr:cNvPr id="33" name="Text Box 7"/>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4" name="Text Box 8"/>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5" name="Text Box 4"/>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6" name="Text Box 5"/>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7" name="Text Box 6"/>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8" name="Text Box 7"/>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39" name="Text Box 8"/>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40" name="Text Box 4"/>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41" name="Text Box 5"/>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oneCellAnchor>
    <xdr:from>
      <xdr:col>1</xdr:col>
      <xdr:colOff>1514475</xdr:colOff>
      <xdr:row>376</xdr:row>
      <xdr:rowOff>0</xdr:rowOff>
    </xdr:from>
    <xdr:ext cx="152400" cy="62865"/>
    <xdr:sp macro="" textlink="">
      <xdr:nvSpPr>
        <xdr:cNvPr id="42" name="Text Box 6"/>
        <xdr:cNvSpPr txBox="1">
          <a:spLocks noChangeArrowheads="1"/>
        </xdr:cNvSpPr>
      </xdr:nvSpPr>
      <xdr:spPr bwMode="auto">
        <a:xfrm>
          <a:off x="1863725" y="174891700"/>
          <a:ext cx="152400" cy="62865"/>
        </a:xfrm>
        <a:prstGeom prst="rect">
          <a:avLst/>
        </a:prstGeom>
        <a:noFill/>
        <a:ln w="9525">
          <a:noFill/>
          <a:miter lim="800000"/>
          <a:headEnd/>
          <a:tailEnd/>
        </a:ln>
      </xdr:spPr>
    </xdr:sp>
    <xdr:clientData/>
  </xdr:oneCellAnchor>
  <xdr:twoCellAnchor editAs="oneCell">
    <xdr:from>
      <xdr:col>1</xdr:col>
      <xdr:colOff>1514475</xdr:colOff>
      <xdr:row>377</xdr:row>
      <xdr:rowOff>0</xdr:rowOff>
    </xdr:from>
    <xdr:to>
      <xdr:col>1</xdr:col>
      <xdr:colOff>1666875</xdr:colOff>
      <xdr:row>377</xdr:row>
      <xdr:rowOff>62865</xdr:rowOff>
    </xdr:to>
    <xdr:sp macro="" textlink="">
      <xdr:nvSpPr>
        <xdr:cNvPr id="43" name="Text Box 7"/>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4" name="Text Box 8"/>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5" name="Text Box 4"/>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6" name="Text Box 5"/>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7" name="Text Box 6"/>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8" name="Text Box 7"/>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49" name="Text Box 8"/>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50" name="Text Box 4"/>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51" name="Text Box 5"/>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twoCellAnchor editAs="oneCell">
    <xdr:from>
      <xdr:col>1</xdr:col>
      <xdr:colOff>1514475</xdr:colOff>
      <xdr:row>377</xdr:row>
      <xdr:rowOff>0</xdr:rowOff>
    </xdr:from>
    <xdr:to>
      <xdr:col>1</xdr:col>
      <xdr:colOff>1666875</xdr:colOff>
      <xdr:row>377</xdr:row>
      <xdr:rowOff>62865</xdr:rowOff>
    </xdr:to>
    <xdr:sp macro="" textlink="">
      <xdr:nvSpPr>
        <xdr:cNvPr id="52" name="Text Box 6"/>
        <xdr:cNvSpPr txBox="1">
          <a:spLocks noChangeArrowheads="1"/>
        </xdr:cNvSpPr>
      </xdr:nvSpPr>
      <xdr:spPr bwMode="auto">
        <a:xfrm>
          <a:off x="1863725" y="175215550"/>
          <a:ext cx="152400" cy="62865"/>
        </a:xfrm>
        <a:prstGeom prst="rect">
          <a:avLst/>
        </a:prstGeom>
        <a:noFill/>
        <a:ln w="9525">
          <a:noFill/>
          <a:miter lim="800000"/>
          <a:headEnd/>
          <a:tailEnd/>
        </a:ln>
      </xdr:spPr>
    </xdr:sp>
    <xdr:clientData/>
  </xdr:twoCellAnchor>
  <xdr:oneCellAnchor>
    <xdr:from>
      <xdr:col>1</xdr:col>
      <xdr:colOff>1514475</xdr:colOff>
      <xdr:row>377</xdr:row>
      <xdr:rowOff>0</xdr:rowOff>
    </xdr:from>
    <xdr:ext cx="152400" cy="62865"/>
    <xdr:sp macro="" textlink="">
      <xdr:nvSpPr>
        <xdr:cNvPr id="53" name="Text Box 7"/>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4" name="Text Box 8"/>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5" name="Text Box 4"/>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6" name="Text Box 5"/>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7" name="Text Box 6"/>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8" name="Text Box 7"/>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59" name="Text Box 8"/>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60" name="Text Box 4"/>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61" name="Text Box 5"/>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oneCellAnchor>
    <xdr:from>
      <xdr:col>1</xdr:col>
      <xdr:colOff>1514475</xdr:colOff>
      <xdr:row>377</xdr:row>
      <xdr:rowOff>0</xdr:rowOff>
    </xdr:from>
    <xdr:ext cx="152400" cy="62865"/>
    <xdr:sp macro="" textlink="">
      <xdr:nvSpPr>
        <xdr:cNvPr id="62" name="Text Box 6"/>
        <xdr:cNvSpPr txBox="1">
          <a:spLocks noChangeArrowheads="1"/>
        </xdr:cNvSpPr>
      </xdr:nvSpPr>
      <xdr:spPr bwMode="auto">
        <a:xfrm>
          <a:off x="1863725" y="175215550"/>
          <a:ext cx="152400" cy="62865"/>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1"/>
  <sheetViews>
    <sheetView view="pageBreakPreview" zoomScaleNormal="100" zoomScaleSheetLayoutView="100" workbookViewId="0">
      <selection activeCell="C13" sqref="C13"/>
    </sheetView>
  </sheetViews>
  <sheetFormatPr defaultColWidth="8.7109375" defaultRowHeight="15" x14ac:dyDescent="0.25"/>
  <cols>
    <col min="1" max="1" width="9.28515625" style="66" bestFit="1" customWidth="1"/>
    <col min="2" max="2" width="5.85546875" style="66" bestFit="1" customWidth="1"/>
    <col min="3" max="3" width="49.5703125" style="66" bestFit="1" customWidth="1"/>
    <col min="4" max="4" width="10.5703125" style="66" bestFit="1" customWidth="1"/>
    <col min="5" max="5" width="12" style="66" bestFit="1" customWidth="1"/>
    <col min="6" max="6" width="10.5703125" style="66" bestFit="1" customWidth="1"/>
    <col min="7" max="16384" width="8.7109375" style="66"/>
  </cols>
  <sheetData>
    <row r="4" spans="1:6" x14ac:dyDescent="0.3">
      <c r="C4" s="94" t="s">
        <v>767</v>
      </c>
    </row>
    <row r="5" spans="1:6" x14ac:dyDescent="0.3">
      <c r="C5" s="66" t="s">
        <v>766</v>
      </c>
    </row>
    <row r="6" spans="1:6" x14ac:dyDescent="0.3">
      <c r="A6" s="66">
        <v>1</v>
      </c>
      <c r="B6" s="66" t="s">
        <v>2</v>
      </c>
      <c r="C6" s="66" t="s">
        <v>770</v>
      </c>
      <c r="D6" s="66">
        <v>144.1</v>
      </c>
      <c r="E6" s="66" t="s">
        <v>2</v>
      </c>
      <c r="F6" s="66">
        <f>A6*D6</f>
        <v>144.1</v>
      </c>
    </row>
    <row r="7" spans="1:6" x14ac:dyDescent="0.3">
      <c r="A7" s="66">
        <v>1</v>
      </c>
      <c r="B7" s="66" t="s">
        <v>2</v>
      </c>
      <c r="C7" s="66" t="s">
        <v>765</v>
      </c>
      <c r="D7" s="66">
        <v>78.45</v>
      </c>
      <c r="E7" s="66" t="s">
        <v>2</v>
      </c>
      <c r="F7" s="66">
        <f>A7*D7</f>
        <v>78.45</v>
      </c>
    </row>
    <row r="8" spans="1:6" x14ac:dyDescent="0.3">
      <c r="A8" s="66">
        <v>0.2</v>
      </c>
      <c r="B8" s="66" t="s">
        <v>2</v>
      </c>
      <c r="C8" s="66" t="s">
        <v>763</v>
      </c>
      <c r="D8" s="66">
        <v>507</v>
      </c>
      <c r="E8" s="66" t="s">
        <v>2</v>
      </c>
      <c r="F8" s="66">
        <f>A8*D8</f>
        <v>101.4</v>
      </c>
    </row>
    <row r="9" spans="1:6" x14ac:dyDescent="0.3">
      <c r="C9" s="66" t="s">
        <v>769</v>
      </c>
      <c r="F9" s="66">
        <f>SUM(F6:F8)</f>
        <v>323.95000000000005</v>
      </c>
    </row>
    <row r="11" spans="1:6" x14ac:dyDescent="0.3">
      <c r="C11" s="66" t="s">
        <v>768</v>
      </c>
    </row>
  </sheetData>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view="pageBreakPreview" topLeftCell="A46" zoomScale="85" zoomScaleNormal="100" zoomScaleSheetLayoutView="85" workbookViewId="0">
      <selection activeCell="A16" sqref="A16"/>
    </sheetView>
  </sheetViews>
  <sheetFormatPr defaultColWidth="8.7109375" defaultRowHeight="15" x14ac:dyDescent="0.25"/>
  <cols>
    <col min="1" max="1" width="9.140625" style="66" bestFit="1" customWidth="1"/>
    <col min="2" max="2" width="70.85546875" style="66" bestFit="1" customWidth="1"/>
    <col min="3" max="3" width="10.140625" style="66" bestFit="1" customWidth="1"/>
    <col min="4" max="4" width="26.85546875" style="66" bestFit="1" customWidth="1"/>
    <col min="5" max="5" width="6.7109375" style="66" bestFit="1" customWidth="1"/>
    <col min="6" max="6" width="11.85546875" style="66" bestFit="1" customWidth="1"/>
    <col min="7" max="7" width="9.85546875" style="66" bestFit="1" customWidth="1"/>
    <col min="8" max="8" width="14.42578125" style="66" bestFit="1" customWidth="1"/>
    <col min="9" max="9" width="55.85546875" style="66" bestFit="1" customWidth="1"/>
    <col min="10" max="10" width="10.5703125" style="66" bestFit="1" customWidth="1"/>
    <col min="11" max="16384" width="8.7109375" style="66"/>
  </cols>
  <sheetData>
    <row r="1" spans="1:10" ht="14.1" x14ac:dyDescent="0.3">
      <c r="B1" s="66" t="s">
        <v>143</v>
      </c>
      <c r="D1" s="66" t="s">
        <v>120</v>
      </c>
    </row>
    <row r="2" spans="1:10" ht="14.1" x14ac:dyDescent="0.3">
      <c r="B2" s="66" t="s">
        <v>144</v>
      </c>
    </row>
    <row r="3" spans="1:10" ht="14.1" x14ac:dyDescent="0.3">
      <c r="A3" s="66" t="s">
        <v>145</v>
      </c>
      <c r="B3" s="66" t="s">
        <v>146</v>
      </c>
      <c r="D3" s="66" t="s">
        <v>147</v>
      </c>
    </row>
    <row r="4" spans="1:10" ht="14.1" x14ac:dyDescent="0.3">
      <c r="B4" s="66" t="s">
        <v>120</v>
      </c>
      <c r="D4" s="66" t="s">
        <v>120</v>
      </c>
      <c r="E4" s="66" t="s">
        <v>148</v>
      </c>
      <c r="H4" s="66" t="s">
        <v>120</v>
      </c>
    </row>
    <row r="5" spans="1:10" ht="14.1" x14ac:dyDescent="0.3">
      <c r="B5" s="66" t="s">
        <v>149</v>
      </c>
      <c r="C5" s="66" t="s">
        <v>149</v>
      </c>
      <c r="D5" s="66" t="s">
        <v>149</v>
      </c>
      <c r="E5" s="66" t="s">
        <v>149</v>
      </c>
      <c r="F5" s="66" t="s">
        <v>149</v>
      </c>
      <c r="G5" s="66" t="s">
        <v>149</v>
      </c>
      <c r="H5" s="66" t="s">
        <v>149</v>
      </c>
      <c r="I5" s="66" t="s">
        <v>149</v>
      </c>
      <c r="J5" s="66" t="s">
        <v>149</v>
      </c>
    </row>
    <row r="6" spans="1:10" ht="14.1" x14ac:dyDescent="0.3">
      <c r="A6" s="66" t="s">
        <v>150</v>
      </c>
      <c r="B6" s="66" t="s">
        <v>151</v>
      </c>
      <c r="C6" s="66" t="s">
        <v>152</v>
      </c>
      <c r="D6" s="66" t="s">
        <v>153</v>
      </c>
      <c r="E6" s="66" t="s">
        <v>154</v>
      </c>
      <c r="F6" s="66" t="s">
        <v>155</v>
      </c>
      <c r="G6" s="66" t="s">
        <v>156</v>
      </c>
      <c r="H6" s="66" t="s">
        <v>157</v>
      </c>
      <c r="I6" s="66" t="s">
        <v>158</v>
      </c>
    </row>
    <row r="7" spans="1:10" ht="14.1" x14ac:dyDescent="0.3">
      <c r="E7" s="66" t="s">
        <v>159</v>
      </c>
      <c r="F7" s="66" t="s">
        <v>157</v>
      </c>
      <c r="G7" s="66" t="s">
        <v>160</v>
      </c>
      <c r="H7" s="66" t="s">
        <v>161</v>
      </c>
    </row>
    <row r="8" spans="1:10" ht="14.1" x14ac:dyDescent="0.3">
      <c r="A8" s="66" t="s">
        <v>149</v>
      </c>
      <c r="B8" s="66" t="s">
        <v>149</v>
      </c>
      <c r="C8" s="66" t="s">
        <v>149</v>
      </c>
      <c r="D8" s="66" t="s">
        <v>149</v>
      </c>
      <c r="E8" s="66" t="s">
        <v>149</v>
      </c>
      <c r="F8" s="66" t="s">
        <v>149</v>
      </c>
      <c r="G8" s="66" t="s">
        <v>149</v>
      </c>
      <c r="H8" s="66" t="s">
        <v>149</v>
      </c>
      <c r="I8" s="66" t="s">
        <v>149</v>
      </c>
      <c r="J8" s="66" t="s">
        <v>149</v>
      </c>
    </row>
    <row r="9" spans="1:10" s="67" customFormat="1" ht="30.6" customHeight="1" x14ac:dyDescent="0.35">
      <c r="A9" s="67" t="s">
        <v>162</v>
      </c>
      <c r="B9" s="67" t="s">
        <v>163</v>
      </c>
      <c r="C9" s="67" t="s">
        <v>164</v>
      </c>
      <c r="D9" s="67" t="s">
        <v>165</v>
      </c>
      <c r="E9" s="67">
        <v>14</v>
      </c>
      <c r="F9" s="67">
        <v>449.4</v>
      </c>
      <c r="G9" s="67">
        <v>153.66</v>
      </c>
      <c r="H9" s="67">
        <v>603.05999999999995</v>
      </c>
      <c r="I9" s="67" t="s">
        <v>166</v>
      </c>
      <c r="J9" s="67">
        <v>947</v>
      </c>
    </row>
    <row r="10" spans="1:10" s="67" customFormat="1" ht="30.6" customHeight="1" x14ac:dyDescent="0.35">
      <c r="A10" s="67" t="s">
        <v>167</v>
      </c>
      <c r="B10" s="67" t="s">
        <v>168</v>
      </c>
      <c r="C10" s="67" t="s">
        <v>164</v>
      </c>
      <c r="D10" s="67" t="s">
        <v>165</v>
      </c>
      <c r="E10" s="67">
        <v>14</v>
      </c>
      <c r="F10" s="67">
        <v>648.4</v>
      </c>
      <c r="G10" s="67">
        <v>153.66</v>
      </c>
      <c r="H10" s="67">
        <v>802.06</v>
      </c>
      <c r="I10" s="67" t="s">
        <v>169</v>
      </c>
      <c r="J10" s="67">
        <v>884</v>
      </c>
    </row>
    <row r="11" spans="1:10" s="67" customFormat="1" ht="30.6" customHeight="1" x14ac:dyDescent="0.35">
      <c r="A11" s="67" t="s">
        <v>170</v>
      </c>
      <c r="B11" s="67" t="s">
        <v>171</v>
      </c>
      <c r="C11" s="67" t="s">
        <v>164</v>
      </c>
      <c r="D11" s="67" t="s">
        <v>165</v>
      </c>
      <c r="E11" s="67">
        <v>14</v>
      </c>
      <c r="F11" s="67">
        <v>762.33</v>
      </c>
      <c r="G11" s="67">
        <v>153.66</v>
      </c>
      <c r="H11" s="67">
        <v>915.99</v>
      </c>
      <c r="I11" s="67" t="s">
        <v>172</v>
      </c>
      <c r="J11" s="67">
        <v>618</v>
      </c>
    </row>
    <row r="12" spans="1:10" s="67" customFormat="1" ht="30.6" customHeight="1" x14ac:dyDescent="0.35">
      <c r="A12" s="67" t="s">
        <v>173</v>
      </c>
      <c r="B12" s="67" t="s">
        <v>174</v>
      </c>
      <c r="C12" s="67" t="s">
        <v>164</v>
      </c>
      <c r="D12" s="67" t="s">
        <v>165</v>
      </c>
      <c r="E12" s="67">
        <v>14</v>
      </c>
      <c r="F12" s="67">
        <v>1001</v>
      </c>
      <c r="G12" s="67">
        <v>153.66</v>
      </c>
      <c r="H12" s="67">
        <v>1154.6600000000001</v>
      </c>
      <c r="I12" s="67" t="s">
        <v>175</v>
      </c>
      <c r="J12" s="67">
        <v>507</v>
      </c>
    </row>
    <row r="13" spans="1:10" s="67" customFormat="1" ht="30.6" customHeight="1" x14ac:dyDescent="0.35">
      <c r="A13" s="67" t="s">
        <v>176</v>
      </c>
      <c r="B13" s="67" t="s">
        <v>177</v>
      </c>
      <c r="C13" s="67" t="s">
        <v>164</v>
      </c>
      <c r="D13" s="67" t="s">
        <v>165</v>
      </c>
      <c r="E13" s="67">
        <v>14</v>
      </c>
      <c r="F13" s="67">
        <v>1362</v>
      </c>
      <c r="G13" s="67">
        <v>153.66</v>
      </c>
      <c r="H13" s="67">
        <v>1515.66</v>
      </c>
      <c r="I13" s="67" t="s">
        <v>178</v>
      </c>
      <c r="J13" s="67">
        <v>756</v>
      </c>
    </row>
    <row r="14" spans="1:10" s="67" customFormat="1" ht="30.6" customHeight="1" x14ac:dyDescent="0.35">
      <c r="A14" s="67" t="s">
        <v>179</v>
      </c>
      <c r="B14" s="67" t="s">
        <v>180</v>
      </c>
      <c r="C14" s="67" t="s">
        <v>164</v>
      </c>
      <c r="D14" s="67" t="s">
        <v>165</v>
      </c>
      <c r="E14" s="67">
        <v>14</v>
      </c>
      <c r="F14" s="67">
        <v>1467</v>
      </c>
      <c r="G14" s="67">
        <v>153.66</v>
      </c>
      <c r="H14" s="67">
        <v>1620.66</v>
      </c>
      <c r="I14" s="67" t="s">
        <v>181</v>
      </c>
      <c r="J14" s="67">
        <v>732</v>
      </c>
    </row>
    <row r="15" spans="1:10" s="67" customFormat="1" ht="30.6" customHeight="1" x14ac:dyDescent="0.35">
      <c r="A15" s="67" t="s">
        <v>182</v>
      </c>
      <c r="B15" s="67" t="s">
        <v>183</v>
      </c>
      <c r="C15" s="67" t="s">
        <v>164</v>
      </c>
      <c r="D15" s="67" t="s">
        <v>165</v>
      </c>
      <c r="E15" s="67">
        <v>14</v>
      </c>
      <c r="F15" s="67">
        <v>1054</v>
      </c>
      <c r="G15" s="67">
        <v>153.66</v>
      </c>
      <c r="H15" s="67">
        <v>1207.6600000000001</v>
      </c>
      <c r="I15" s="67" t="s">
        <v>184</v>
      </c>
      <c r="J15" s="67">
        <v>821</v>
      </c>
    </row>
    <row r="16" spans="1:10" s="67" customFormat="1" ht="30.6" customHeight="1" x14ac:dyDescent="0.35">
      <c r="A16" s="67" t="s">
        <v>185</v>
      </c>
      <c r="B16" s="67" t="s">
        <v>186</v>
      </c>
      <c r="C16" s="67" t="s">
        <v>164</v>
      </c>
      <c r="D16" s="67" t="s">
        <v>187</v>
      </c>
      <c r="E16" s="67">
        <v>29</v>
      </c>
      <c r="F16" s="67">
        <v>1312</v>
      </c>
      <c r="G16" s="67">
        <v>288.27</v>
      </c>
      <c r="H16" s="67">
        <v>1600.27</v>
      </c>
      <c r="I16" s="67" t="s">
        <v>188</v>
      </c>
      <c r="J16" s="67">
        <v>796</v>
      </c>
    </row>
    <row r="17" spans="1:10" s="67" customFormat="1" ht="30.6" customHeight="1" x14ac:dyDescent="0.35">
      <c r="A17" s="67" t="s">
        <v>189</v>
      </c>
      <c r="B17" s="67" t="s">
        <v>190</v>
      </c>
      <c r="C17" s="67" t="s">
        <v>164</v>
      </c>
      <c r="D17" s="67" t="s">
        <v>187</v>
      </c>
      <c r="E17" s="67">
        <v>29</v>
      </c>
      <c r="F17" s="67">
        <v>1312</v>
      </c>
      <c r="G17" s="67">
        <v>288.27</v>
      </c>
      <c r="H17" s="67">
        <v>1600.27</v>
      </c>
      <c r="I17" s="67" t="s">
        <v>191</v>
      </c>
      <c r="J17" s="67">
        <v>836</v>
      </c>
    </row>
    <row r="18" spans="1:10" s="67" customFormat="1" ht="30.6" customHeight="1" x14ac:dyDescent="0.35">
      <c r="A18" s="67" t="s">
        <v>192</v>
      </c>
      <c r="B18" s="67" t="s">
        <v>193</v>
      </c>
      <c r="C18" s="67" t="s">
        <v>194</v>
      </c>
      <c r="D18" s="67" t="s">
        <v>195</v>
      </c>
      <c r="E18" s="67">
        <v>54</v>
      </c>
      <c r="F18" s="67">
        <v>5709</v>
      </c>
      <c r="G18" s="67">
        <v>407.12</v>
      </c>
      <c r="H18" s="67">
        <v>6116.12</v>
      </c>
      <c r="I18" s="67" t="s">
        <v>196</v>
      </c>
      <c r="J18" s="67">
        <v>812</v>
      </c>
    </row>
    <row r="19" spans="1:10" s="67" customFormat="1" ht="30.6" customHeight="1" x14ac:dyDescent="0.35">
      <c r="A19" s="67" t="s">
        <v>197</v>
      </c>
      <c r="B19" s="67" t="s">
        <v>198</v>
      </c>
      <c r="C19" s="67" t="s">
        <v>199</v>
      </c>
      <c r="D19" s="67" t="s">
        <v>200</v>
      </c>
      <c r="E19" s="67">
        <v>6</v>
      </c>
      <c r="F19" s="67">
        <v>705</v>
      </c>
      <c r="G19" s="67">
        <v>47.16</v>
      </c>
      <c r="H19" s="67">
        <v>752.16</v>
      </c>
      <c r="I19" s="67" t="s">
        <v>201</v>
      </c>
      <c r="J19" s="67">
        <v>926</v>
      </c>
    </row>
    <row r="20" spans="1:10" s="67" customFormat="1" ht="30.6" customHeight="1" x14ac:dyDescent="0.35">
      <c r="A20" s="67" t="s">
        <v>202</v>
      </c>
      <c r="B20" s="67" t="s">
        <v>203</v>
      </c>
      <c r="C20" s="67" t="s">
        <v>199</v>
      </c>
      <c r="D20" s="67" t="s">
        <v>200</v>
      </c>
      <c r="E20" s="67">
        <v>6</v>
      </c>
      <c r="F20" s="67">
        <v>786</v>
      </c>
      <c r="G20" s="67">
        <v>47.16</v>
      </c>
      <c r="H20" s="67">
        <v>833.16</v>
      </c>
      <c r="I20" s="67" t="s">
        <v>204</v>
      </c>
      <c r="J20" s="67">
        <v>884</v>
      </c>
    </row>
    <row r="21" spans="1:10" s="67" customFormat="1" ht="30.6" customHeight="1" x14ac:dyDescent="0.35">
      <c r="A21" s="67" t="s">
        <v>205</v>
      </c>
      <c r="B21" s="67" t="s">
        <v>206</v>
      </c>
      <c r="C21" s="67" t="s">
        <v>194</v>
      </c>
      <c r="D21" s="67" t="s">
        <v>207</v>
      </c>
      <c r="E21" s="67">
        <v>0</v>
      </c>
      <c r="F21" s="67">
        <v>16106</v>
      </c>
      <c r="G21" s="67">
        <v>0</v>
      </c>
      <c r="H21" s="67">
        <v>16106</v>
      </c>
      <c r="I21" s="67" t="s">
        <v>208</v>
      </c>
      <c r="J21" s="67">
        <v>727</v>
      </c>
    </row>
    <row r="22" spans="1:10" s="67" customFormat="1" ht="30.6" customHeight="1" x14ac:dyDescent="0.35">
      <c r="A22" s="67" t="s">
        <v>209</v>
      </c>
      <c r="B22" s="67" t="s">
        <v>210</v>
      </c>
      <c r="C22" s="67" t="s">
        <v>164</v>
      </c>
      <c r="D22" s="67" t="s">
        <v>207</v>
      </c>
      <c r="E22" s="67">
        <v>0</v>
      </c>
      <c r="F22" s="67">
        <v>1348</v>
      </c>
      <c r="H22" s="67">
        <v>1348</v>
      </c>
      <c r="I22" s="67" t="s">
        <v>211</v>
      </c>
      <c r="J22" s="67">
        <v>700</v>
      </c>
    </row>
    <row r="23" spans="1:10" s="67" customFormat="1" ht="30.6" customHeight="1" x14ac:dyDescent="0.35">
      <c r="A23" s="67" t="s">
        <v>212</v>
      </c>
      <c r="B23" s="67" t="s">
        <v>213</v>
      </c>
      <c r="C23" s="67" t="s">
        <v>164</v>
      </c>
      <c r="D23" s="67" t="s">
        <v>207</v>
      </c>
      <c r="E23" s="67">
        <v>0</v>
      </c>
      <c r="F23" s="67">
        <v>993</v>
      </c>
      <c r="G23" s="67">
        <v>0</v>
      </c>
      <c r="H23" s="67">
        <v>993</v>
      </c>
      <c r="I23" s="67" t="s">
        <v>214</v>
      </c>
      <c r="J23" s="67">
        <v>729</v>
      </c>
    </row>
    <row r="24" spans="1:10" s="67" customFormat="1" ht="30.6" customHeight="1" x14ac:dyDescent="0.35">
      <c r="A24" s="67" t="s">
        <v>215</v>
      </c>
      <c r="B24" s="67" t="s">
        <v>216</v>
      </c>
      <c r="C24" s="67" t="s">
        <v>164</v>
      </c>
      <c r="D24" s="67" t="s">
        <v>217</v>
      </c>
      <c r="E24" s="67">
        <v>0</v>
      </c>
      <c r="F24" s="67">
        <v>34300</v>
      </c>
      <c r="G24" s="67">
        <v>0</v>
      </c>
      <c r="H24" s="67">
        <v>34300</v>
      </c>
      <c r="I24" s="67" t="s">
        <v>218</v>
      </c>
      <c r="J24" s="67">
        <v>110</v>
      </c>
    </row>
    <row r="25" spans="1:10" s="67" customFormat="1" ht="30.6" customHeight="1" x14ac:dyDescent="0.35">
      <c r="A25" s="67" t="s">
        <v>219</v>
      </c>
      <c r="B25" s="67" t="s">
        <v>220</v>
      </c>
      <c r="C25" s="67" t="s">
        <v>164</v>
      </c>
      <c r="D25" s="67" t="s">
        <v>217</v>
      </c>
      <c r="E25" s="67">
        <v>0</v>
      </c>
      <c r="F25" s="67">
        <v>39400</v>
      </c>
      <c r="G25" s="67">
        <v>0</v>
      </c>
      <c r="H25" s="67">
        <v>39400</v>
      </c>
      <c r="I25" s="67" t="s">
        <v>221</v>
      </c>
      <c r="J25" s="67">
        <v>89.4</v>
      </c>
    </row>
    <row r="26" spans="1:10" s="67" customFormat="1" ht="30.6" customHeight="1" x14ac:dyDescent="0.35">
      <c r="A26" s="67" t="s">
        <v>222</v>
      </c>
      <c r="B26" s="67" t="s">
        <v>223</v>
      </c>
      <c r="C26" s="67" t="s">
        <v>164</v>
      </c>
      <c r="D26" s="67" t="s">
        <v>217</v>
      </c>
      <c r="E26" s="67">
        <v>0</v>
      </c>
      <c r="F26" s="67">
        <v>111600</v>
      </c>
      <c r="G26" s="67">
        <v>0</v>
      </c>
      <c r="H26" s="67">
        <v>111600</v>
      </c>
      <c r="I26" s="67" t="s">
        <v>224</v>
      </c>
      <c r="J26" s="67">
        <v>66.2</v>
      </c>
    </row>
    <row r="27" spans="1:10" s="67" customFormat="1" ht="30.6" customHeight="1" x14ac:dyDescent="0.35">
      <c r="A27" s="67" t="s">
        <v>225</v>
      </c>
      <c r="B27" s="67" t="s">
        <v>226</v>
      </c>
      <c r="C27" s="67" t="s">
        <v>164</v>
      </c>
      <c r="D27" s="67" t="s">
        <v>217</v>
      </c>
      <c r="E27" s="67">
        <v>0</v>
      </c>
      <c r="F27" s="67">
        <v>99400</v>
      </c>
      <c r="G27" s="67">
        <v>0</v>
      </c>
      <c r="H27" s="67">
        <v>99400</v>
      </c>
      <c r="I27" s="67" t="s">
        <v>227</v>
      </c>
      <c r="J27" s="67">
        <v>32.450000000000003</v>
      </c>
    </row>
    <row r="28" spans="1:10" s="67" customFormat="1" ht="30.6" customHeight="1" x14ac:dyDescent="0.35">
      <c r="A28" s="67" t="s">
        <v>228</v>
      </c>
      <c r="B28" s="67" t="s">
        <v>229</v>
      </c>
      <c r="C28" s="67" t="s">
        <v>164</v>
      </c>
      <c r="D28" s="67" t="s">
        <v>217</v>
      </c>
      <c r="E28" s="67">
        <v>0</v>
      </c>
      <c r="F28" s="67">
        <v>95000</v>
      </c>
      <c r="G28" s="67">
        <v>0</v>
      </c>
      <c r="H28" s="67">
        <v>95000</v>
      </c>
      <c r="I28" s="67" t="s">
        <v>230</v>
      </c>
      <c r="J28" s="67">
        <v>36.950000000000003</v>
      </c>
    </row>
    <row r="29" spans="1:10" s="67" customFormat="1" ht="30.6" customHeight="1" x14ac:dyDescent="0.35">
      <c r="A29" s="67" t="s">
        <v>231</v>
      </c>
      <c r="B29" s="67" t="s">
        <v>232</v>
      </c>
      <c r="C29" s="67" t="s">
        <v>194</v>
      </c>
      <c r="D29" s="67" t="s">
        <v>195</v>
      </c>
      <c r="E29" s="67">
        <v>54</v>
      </c>
      <c r="F29" s="67">
        <v>4299</v>
      </c>
      <c r="G29" s="67">
        <v>407.12</v>
      </c>
      <c r="H29" s="67">
        <v>4706.12</v>
      </c>
      <c r="I29" s="67" t="s">
        <v>233</v>
      </c>
      <c r="J29" s="67">
        <v>106.25</v>
      </c>
    </row>
    <row r="30" spans="1:10" s="67" customFormat="1" ht="30.6" customHeight="1" x14ac:dyDescent="0.35">
      <c r="A30" s="67" t="s">
        <v>234</v>
      </c>
      <c r="B30" s="67" t="s">
        <v>235</v>
      </c>
      <c r="C30" s="67" t="s">
        <v>194</v>
      </c>
      <c r="D30" s="67" t="s">
        <v>217</v>
      </c>
      <c r="F30" s="67">
        <v>11907</v>
      </c>
      <c r="H30" s="67">
        <v>11907</v>
      </c>
      <c r="I30" s="67" t="s">
        <v>236</v>
      </c>
      <c r="J30" s="67">
        <v>1457</v>
      </c>
    </row>
    <row r="31" spans="1:10" s="67" customFormat="1" ht="30.6" customHeight="1" x14ac:dyDescent="0.35">
      <c r="A31" s="67" t="s">
        <v>237</v>
      </c>
      <c r="B31" s="67" t="s">
        <v>238</v>
      </c>
      <c r="C31" s="67" t="s">
        <v>239</v>
      </c>
      <c r="D31" s="67" t="s">
        <v>217</v>
      </c>
      <c r="E31" s="67">
        <v>0</v>
      </c>
      <c r="F31" s="67">
        <v>6040</v>
      </c>
      <c r="G31" s="67">
        <v>0</v>
      </c>
      <c r="H31" s="67">
        <v>6040</v>
      </c>
      <c r="I31" s="67" t="s">
        <v>240</v>
      </c>
      <c r="J31" s="67">
        <v>1215</v>
      </c>
    </row>
    <row r="32" spans="1:10" s="67" customFormat="1" ht="30.6" customHeight="1" x14ac:dyDescent="0.35">
      <c r="A32" s="67" t="s">
        <v>241</v>
      </c>
      <c r="B32" s="67" t="s">
        <v>242</v>
      </c>
      <c r="C32" s="67" t="s">
        <v>239</v>
      </c>
      <c r="D32" s="67" t="s">
        <v>207</v>
      </c>
      <c r="E32" s="67">
        <v>0</v>
      </c>
      <c r="F32" s="67">
        <v>58000</v>
      </c>
      <c r="G32" s="67">
        <v>0</v>
      </c>
      <c r="H32" s="67">
        <v>58000</v>
      </c>
      <c r="I32" s="67" t="s">
        <v>243</v>
      </c>
      <c r="J32" s="67">
        <v>1362</v>
      </c>
    </row>
    <row r="33" spans="1:10" s="67" customFormat="1" ht="30.6" customHeight="1" x14ac:dyDescent="0.35">
      <c r="A33" s="67" t="s">
        <v>244</v>
      </c>
      <c r="B33" s="67" t="s">
        <v>245</v>
      </c>
      <c r="C33" s="67" t="s">
        <v>239</v>
      </c>
      <c r="D33" s="67" t="s">
        <v>207</v>
      </c>
      <c r="E33" s="67">
        <v>0</v>
      </c>
      <c r="F33" s="67">
        <v>58000</v>
      </c>
      <c r="G33" s="67">
        <v>0</v>
      </c>
      <c r="H33" s="67">
        <v>58000</v>
      </c>
      <c r="I33" s="67" t="s">
        <v>246</v>
      </c>
      <c r="J33" s="67">
        <v>12980</v>
      </c>
    </row>
    <row r="34" spans="1:10" s="67" customFormat="1" ht="30.6" customHeight="1" x14ac:dyDescent="0.35">
      <c r="A34" s="67" t="s">
        <v>247</v>
      </c>
      <c r="B34" s="67" t="s">
        <v>248</v>
      </c>
      <c r="C34" s="67" t="s">
        <v>194</v>
      </c>
      <c r="D34" s="67" t="s">
        <v>195</v>
      </c>
      <c r="E34" s="67">
        <v>54</v>
      </c>
      <c r="F34" s="67">
        <v>4299</v>
      </c>
      <c r="G34" s="67">
        <v>407.12</v>
      </c>
      <c r="H34" s="67">
        <v>4706.12</v>
      </c>
      <c r="I34" s="67" t="s">
        <v>249</v>
      </c>
      <c r="J34" s="67">
        <v>1135</v>
      </c>
    </row>
    <row r="35" spans="1:10" s="67" customFormat="1" ht="30.6" customHeight="1" x14ac:dyDescent="0.35">
      <c r="A35" s="67" t="s">
        <v>250</v>
      </c>
      <c r="B35" s="67" t="s">
        <v>251</v>
      </c>
      <c r="C35" s="67" t="s">
        <v>164</v>
      </c>
      <c r="D35" s="67" t="s">
        <v>165</v>
      </c>
      <c r="E35" s="67">
        <v>14</v>
      </c>
      <c r="F35" s="67">
        <v>947</v>
      </c>
      <c r="G35" s="67">
        <v>153.66</v>
      </c>
      <c r="H35" s="67">
        <v>1100.6600000000001</v>
      </c>
      <c r="I35" s="67" t="s">
        <v>252</v>
      </c>
      <c r="J35" s="67">
        <v>1017</v>
      </c>
    </row>
    <row r="36" spans="1:10" s="67" customFormat="1" ht="30.6" customHeight="1" x14ac:dyDescent="0.35">
      <c r="A36" s="67" t="s">
        <v>253</v>
      </c>
      <c r="B36" s="67" t="s">
        <v>254</v>
      </c>
      <c r="C36" s="67" t="s">
        <v>164</v>
      </c>
      <c r="D36" s="67" t="s">
        <v>165</v>
      </c>
      <c r="E36" s="67">
        <v>14</v>
      </c>
      <c r="F36" s="67">
        <v>1067</v>
      </c>
      <c r="G36" s="67">
        <v>153.66</v>
      </c>
      <c r="H36" s="67">
        <v>1220.6600000000001</v>
      </c>
      <c r="I36" s="67" t="s">
        <v>255</v>
      </c>
      <c r="J36" s="67">
        <v>158.19999999999999</v>
      </c>
    </row>
    <row r="37" spans="1:10" s="67" customFormat="1" ht="30.6" customHeight="1" x14ac:dyDescent="0.35">
      <c r="A37" s="67" t="s">
        <v>256</v>
      </c>
      <c r="B37" s="67" t="s">
        <v>257</v>
      </c>
      <c r="C37" s="67" t="s">
        <v>164</v>
      </c>
      <c r="D37" s="67" t="s">
        <v>165</v>
      </c>
      <c r="E37" s="67">
        <v>14</v>
      </c>
      <c r="F37" s="67">
        <v>902</v>
      </c>
      <c r="G37" s="67">
        <v>153.66</v>
      </c>
      <c r="H37" s="67">
        <v>1055.6600000000001</v>
      </c>
      <c r="I37" s="67" t="s">
        <v>258</v>
      </c>
      <c r="J37" s="67">
        <v>796</v>
      </c>
    </row>
    <row r="38" spans="1:10" s="67" customFormat="1" ht="30.6" customHeight="1" x14ac:dyDescent="0.35">
      <c r="A38" s="67" t="s">
        <v>259</v>
      </c>
      <c r="B38" s="67" t="s">
        <v>260</v>
      </c>
      <c r="C38" s="67" t="s">
        <v>164</v>
      </c>
      <c r="D38" s="67" t="s">
        <v>207</v>
      </c>
      <c r="E38" s="67">
        <v>5</v>
      </c>
      <c r="F38" s="67">
        <v>222.7</v>
      </c>
      <c r="G38" s="67">
        <v>57.25</v>
      </c>
      <c r="H38" s="67">
        <v>279.95</v>
      </c>
      <c r="I38" s="67" t="s">
        <v>261</v>
      </c>
      <c r="J38" s="67">
        <v>821</v>
      </c>
    </row>
    <row r="39" spans="1:10" s="67" customFormat="1" ht="30.6" customHeight="1" x14ac:dyDescent="0.35">
      <c r="A39" s="67">
        <v>31</v>
      </c>
      <c r="B39" s="67" t="s">
        <v>262</v>
      </c>
      <c r="C39" s="67" t="s">
        <v>164</v>
      </c>
      <c r="D39" s="67" t="s">
        <v>207</v>
      </c>
      <c r="E39" s="67">
        <v>5</v>
      </c>
      <c r="F39" s="67">
        <v>166.5</v>
      </c>
      <c r="G39" s="67">
        <v>57.25</v>
      </c>
      <c r="H39" s="67">
        <v>223.75</v>
      </c>
      <c r="I39" s="67" t="s">
        <v>263</v>
      </c>
      <c r="J39" s="67">
        <v>70.95</v>
      </c>
    </row>
    <row r="40" spans="1:10" s="67" customFormat="1" ht="30.6" customHeight="1" x14ac:dyDescent="0.35">
      <c r="D40" s="67" t="s">
        <v>149</v>
      </c>
      <c r="J40" s="67">
        <v>0</v>
      </c>
    </row>
    <row r="41" spans="1:10" s="67" customFormat="1" ht="30.6" customHeight="1" x14ac:dyDescent="0.35">
      <c r="B41" s="67" t="s">
        <v>264</v>
      </c>
      <c r="C41" s="67" t="s">
        <v>194</v>
      </c>
      <c r="D41" s="67" t="s">
        <v>200</v>
      </c>
      <c r="E41" s="67">
        <v>17</v>
      </c>
      <c r="F41" s="67">
        <v>6595</v>
      </c>
      <c r="G41" s="67">
        <v>257.36</v>
      </c>
      <c r="H41" s="67">
        <v>6852.36</v>
      </c>
      <c r="I41" s="67" t="s">
        <v>265</v>
      </c>
      <c r="J41" s="67">
        <v>74.8</v>
      </c>
    </row>
    <row r="42" spans="1:10" s="67" customFormat="1" ht="30.6" customHeight="1" x14ac:dyDescent="0.35">
      <c r="B42" s="67" t="s">
        <v>266</v>
      </c>
      <c r="C42" s="67" t="s">
        <v>194</v>
      </c>
      <c r="D42" s="67" t="s">
        <v>200</v>
      </c>
      <c r="E42" s="67">
        <v>17</v>
      </c>
      <c r="F42" s="67">
        <v>6795</v>
      </c>
      <c r="G42" s="67">
        <v>257.36</v>
      </c>
      <c r="H42" s="67">
        <v>7052.36</v>
      </c>
      <c r="I42" s="67" t="s">
        <v>267</v>
      </c>
      <c r="J42" s="67">
        <v>150.9</v>
      </c>
    </row>
    <row r="43" spans="1:10" s="67" customFormat="1" ht="30.6" customHeight="1" x14ac:dyDescent="0.35">
      <c r="B43" s="67" t="s">
        <v>268</v>
      </c>
      <c r="C43" s="67" t="s">
        <v>17</v>
      </c>
      <c r="D43" s="67" t="s">
        <v>187</v>
      </c>
      <c r="E43" s="67">
        <v>29</v>
      </c>
      <c r="F43" s="67">
        <v>123.7</v>
      </c>
      <c r="G43" s="67">
        <v>198.1</v>
      </c>
      <c r="H43" s="67">
        <v>321.8</v>
      </c>
      <c r="I43" s="67" t="s">
        <v>269</v>
      </c>
      <c r="J43" s="67">
        <v>150.9</v>
      </c>
    </row>
    <row r="44" spans="1:10" s="67" customFormat="1" ht="30.6" customHeight="1" x14ac:dyDescent="0.35">
      <c r="B44" s="67" t="s">
        <v>270</v>
      </c>
      <c r="C44" s="67" t="s">
        <v>17</v>
      </c>
      <c r="D44" s="67" t="str">
        <f>D15</f>
        <v>Kumarapalayam Ammani</v>
      </c>
      <c r="E44" s="67">
        <v>14</v>
      </c>
      <c r="F44" s="67">
        <v>819</v>
      </c>
      <c r="G44" s="67">
        <v>153.66</v>
      </c>
      <c r="H44" s="67">
        <v>972.66</v>
      </c>
      <c r="I44" s="67" t="s">
        <v>271</v>
      </c>
      <c r="J44" s="67">
        <v>113.6</v>
      </c>
    </row>
    <row r="45" spans="1:10" s="67" customFormat="1" ht="30.6" customHeight="1" x14ac:dyDescent="0.35">
      <c r="B45" s="67" t="s">
        <v>272</v>
      </c>
      <c r="D45" s="67" t="s">
        <v>273</v>
      </c>
      <c r="E45" s="67">
        <v>17</v>
      </c>
      <c r="F45" s="67">
        <v>6595</v>
      </c>
      <c r="G45" s="67">
        <v>257.36</v>
      </c>
      <c r="H45" s="67">
        <v>6852.36</v>
      </c>
      <c r="I45" s="67" t="s">
        <v>274</v>
      </c>
      <c r="J45" s="67">
        <v>223.8</v>
      </c>
    </row>
    <row r="46" spans="1:10" s="67" customFormat="1" ht="30.6" customHeight="1" x14ac:dyDescent="0.35">
      <c r="I46" s="67" t="s">
        <v>275</v>
      </c>
      <c r="J46" s="67">
        <v>223.8</v>
      </c>
    </row>
    <row r="47" spans="1:10" s="67" customFormat="1" ht="30.6" customHeight="1" x14ac:dyDescent="0.35">
      <c r="B47" s="67" t="s">
        <v>276</v>
      </c>
      <c r="J47" s="67">
        <v>0</v>
      </c>
    </row>
    <row r="48" spans="1:10" s="67" customFormat="1" ht="30.6" customHeight="1" x14ac:dyDescent="0.35"/>
    <row r="49" spans="2:10" s="67" customFormat="1" ht="30.6" customHeight="1" x14ac:dyDescent="0.35"/>
    <row r="50" spans="2:10" s="67" customFormat="1" ht="30.6" customHeight="1" x14ac:dyDescent="0.35">
      <c r="B50" s="68" t="s">
        <v>277</v>
      </c>
      <c r="D50" s="67" t="s">
        <v>278</v>
      </c>
      <c r="G50" s="67" t="s">
        <v>279</v>
      </c>
    </row>
    <row r="51" spans="2:10" s="67" customFormat="1" ht="30.6" customHeight="1" x14ac:dyDescent="0.25"/>
    <row r="52" spans="2:10" s="67" customFormat="1" ht="30.6" customHeight="1" x14ac:dyDescent="0.25">
      <c r="B52" s="67" t="s">
        <v>149</v>
      </c>
      <c r="C52" s="67" t="s">
        <v>149</v>
      </c>
      <c r="D52" s="67" t="s">
        <v>149</v>
      </c>
      <c r="E52" s="67" t="s">
        <v>149</v>
      </c>
      <c r="F52" s="67" t="s">
        <v>149</v>
      </c>
      <c r="G52" s="67" t="s">
        <v>149</v>
      </c>
      <c r="H52" s="67" t="s">
        <v>149</v>
      </c>
      <c r="I52" s="67" t="s">
        <v>149</v>
      </c>
      <c r="J52" s="67" t="s">
        <v>149</v>
      </c>
    </row>
  </sheetData>
  <pageMargins left="0.25" right="0.25" top="0.75" bottom="0.75" header="0.3" footer="0.3"/>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5"/>
  <sheetViews>
    <sheetView view="pageBreakPreview" topLeftCell="A874" zoomScaleNormal="100" zoomScaleSheetLayoutView="100" workbookViewId="0">
      <selection activeCell="C887" sqref="C887"/>
    </sheetView>
  </sheetViews>
  <sheetFormatPr defaultColWidth="8.7109375" defaultRowHeight="15" x14ac:dyDescent="0.25"/>
  <cols>
    <col min="1" max="1" width="9.28515625" style="66" bestFit="1" customWidth="1"/>
    <col min="2" max="2" width="5.85546875" style="66" bestFit="1" customWidth="1"/>
    <col min="3" max="3" width="49.5703125" style="66" bestFit="1" customWidth="1"/>
    <col min="4" max="4" width="10.5703125" style="66" bestFit="1" customWidth="1"/>
    <col min="5" max="5" width="12" style="66" bestFit="1" customWidth="1"/>
    <col min="6" max="6" width="10.5703125" style="66" bestFit="1" customWidth="1"/>
    <col min="7" max="16384" width="8.7109375" style="66"/>
  </cols>
  <sheetData>
    <row r="1" spans="1:6" ht="14.1" x14ac:dyDescent="0.3">
      <c r="C1" s="66" t="s">
        <v>280</v>
      </c>
    </row>
    <row r="2" spans="1:6" ht="14.1" x14ac:dyDescent="0.3">
      <c r="C2" s="66" t="s">
        <v>281</v>
      </c>
    </row>
    <row r="3" spans="1:6" ht="14.1" x14ac:dyDescent="0.3">
      <c r="A3" s="66" t="s">
        <v>145</v>
      </c>
      <c r="B3" s="66" t="s">
        <v>120</v>
      </c>
      <c r="C3" s="66" t="s">
        <v>146</v>
      </c>
      <c r="E3" s="66" t="s">
        <v>147</v>
      </c>
    </row>
    <row r="4" spans="1:6" ht="14.1" x14ac:dyDescent="0.3">
      <c r="A4" s="66" t="s">
        <v>149</v>
      </c>
      <c r="B4" s="66" t="s">
        <v>149</v>
      </c>
      <c r="C4" s="66" t="s">
        <v>149</v>
      </c>
      <c r="D4" s="66" t="s">
        <v>149</v>
      </c>
      <c r="E4" s="66" t="s">
        <v>149</v>
      </c>
      <c r="F4" s="66" t="s">
        <v>149</v>
      </c>
    </row>
    <row r="5" spans="1:6" ht="14.1" x14ac:dyDescent="0.3">
      <c r="A5" s="66" t="s">
        <v>282</v>
      </c>
      <c r="B5" s="66" t="s">
        <v>120</v>
      </c>
      <c r="C5" s="66" t="s">
        <v>283</v>
      </c>
      <c r="D5" s="66" t="s">
        <v>284</v>
      </c>
      <c r="E5" s="66" t="s">
        <v>285</v>
      </c>
      <c r="F5" s="66" t="s">
        <v>286</v>
      </c>
    </row>
    <row r="6" spans="1:6" ht="14.1" x14ac:dyDescent="0.3">
      <c r="A6" s="66" t="s">
        <v>149</v>
      </c>
      <c r="B6" s="66" t="s">
        <v>149</v>
      </c>
      <c r="C6" s="66" t="s">
        <v>149</v>
      </c>
      <c r="D6" s="66" t="s">
        <v>149</v>
      </c>
      <c r="E6" s="66" t="s">
        <v>149</v>
      </c>
      <c r="F6" s="66" t="s">
        <v>149</v>
      </c>
    </row>
    <row r="7" spans="1:6" ht="14.1" x14ac:dyDescent="0.3">
      <c r="B7" s="66" t="s">
        <v>287</v>
      </c>
      <c r="C7" s="66" t="s">
        <v>288</v>
      </c>
    </row>
    <row r="8" spans="1:6" ht="14.1" x14ac:dyDescent="0.3">
      <c r="C8" s="66" t="s">
        <v>149</v>
      </c>
    </row>
    <row r="9" spans="1:6" ht="14.1" x14ac:dyDescent="0.3">
      <c r="A9" s="66">
        <v>0.96</v>
      </c>
      <c r="B9" s="66" t="s">
        <v>239</v>
      </c>
      <c r="C9" s="66" t="s">
        <v>289</v>
      </c>
      <c r="D9" s="66">
        <v>6040</v>
      </c>
      <c r="E9" s="66" t="s">
        <v>239</v>
      </c>
      <c r="F9" s="66">
        <v>5798.4</v>
      </c>
    </row>
    <row r="10" spans="1:6" ht="14.1" x14ac:dyDescent="0.3">
      <c r="A10" s="66">
        <v>1</v>
      </c>
      <c r="B10" s="66" t="s">
        <v>199</v>
      </c>
      <c r="C10" s="66" t="s">
        <v>290</v>
      </c>
      <c r="D10" s="66">
        <v>1600.27</v>
      </c>
      <c r="E10" s="66" t="s">
        <v>199</v>
      </c>
      <c r="F10" s="66">
        <v>1600.27</v>
      </c>
    </row>
    <row r="11" spans="1:6" ht="14.1" x14ac:dyDescent="0.3">
      <c r="A11" s="66">
        <v>1</v>
      </c>
      <c r="B11" s="66" t="s">
        <v>199</v>
      </c>
      <c r="C11" s="66" t="s">
        <v>291</v>
      </c>
      <c r="D11" s="66">
        <v>110</v>
      </c>
      <c r="E11" s="66" t="s">
        <v>199</v>
      </c>
      <c r="F11" s="66">
        <v>110</v>
      </c>
    </row>
    <row r="12" spans="1:6" ht="14.1" x14ac:dyDescent="0.3">
      <c r="B12" s="66" t="s">
        <v>292</v>
      </c>
      <c r="C12" s="66" t="s">
        <v>293</v>
      </c>
      <c r="D12" s="66" t="s">
        <v>120</v>
      </c>
      <c r="E12" s="66" t="s">
        <v>292</v>
      </c>
      <c r="F12" s="66">
        <v>0</v>
      </c>
    </row>
    <row r="13" spans="1:6" ht="14.1" x14ac:dyDescent="0.3">
      <c r="F13" s="66" t="s">
        <v>149</v>
      </c>
    </row>
    <row r="14" spans="1:6" ht="14.1" x14ac:dyDescent="0.3">
      <c r="C14" s="66" t="s">
        <v>294</v>
      </c>
      <c r="F14" s="66">
        <v>7508.67</v>
      </c>
    </row>
    <row r="15" spans="1:6" ht="14.1" x14ac:dyDescent="0.3">
      <c r="F15" s="66" t="s">
        <v>149</v>
      </c>
    </row>
    <row r="16" spans="1:6" ht="14.1" x14ac:dyDescent="0.3">
      <c r="B16" s="66" t="s">
        <v>287</v>
      </c>
      <c r="C16" s="66" t="s">
        <v>295</v>
      </c>
    </row>
    <row r="17" spans="1:6" ht="14.1" x14ac:dyDescent="0.3">
      <c r="C17" s="66" t="s">
        <v>149</v>
      </c>
    </row>
    <row r="18" spans="1:6" ht="14.1" x14ac:dyDescent="0.3">
      <c r="A18" s="66">
        <v>0.72</v>
      </c>
      <c r="B18" s="66" t="s">
        <v>239</v>
      </c>
      <c r="C18" s="66" t="s">
        <v>289</v>
      </c>
      <c r="D18" s="66">
        <v>6040</v>
      </c>
      <c r="E18" s="66" t="s">
        <v>239</v>
      </c>
      <c r="F18" s="66">
        <v>4348.8</v>
      </c>
    </row>
    <row r="19" spans="1:6" ht="14.1" x14ac:dyDescent="0.3">
      <c r="A19" s="66">
        <v>1</v>
      </c>
      <c r="B19" s="66" t="s">
        <v>199</v>
      </c>
      <c r="C19" s="66" t="s">
        <v>290</v>
      </c>
      <c r="D19" s="66">
        <v>1600.27</v>
      </c>
      <c r="E19" s="66" t="s">
        <v>199</v>
      </c>
      <c r="F19" s="66">
        <v>1600.27</v>
      </c>
    </row>
    <row r="20" spans="1:6" ht="14.1" x14ac:dyDescent="0.3">
      <c r="A20" s="66">
        <v>1</v>
      </c>
      <c r="B20" s="66" t="s">
        <v>199</v>
      </c>
      <c r="C20" s="66" t="s">
        <v>291</v>
      </c>
      <c r="D20" s="66">
        <v>110</v>
      </c>
      <c r="E20" s="66" t="s">
        <v>199</v>
      </c>
      <c r="F20" s="66">
        <v>110</v>
      </c>
    </row>
    <row r="21" spans="1:6" ht="14.1" x14ac:dyDescent="0.3">
      <c r="B21" s="66" t="s">
        <v>292</v>
      </c>
      <c r="C21" s="66" t="s">
        <v>293</v>
      </c>
      <c r="D21" s="66" t="s">
        <v>120</v>
      </c>
      <c r="E21" s="66" t="s">
        <v>292</v>
      </c>
      <c r="F21" s="66">
        <v>0</v>
      </c>
    </row>
    <row r="22" spans="1:6" ht="14.1" x14ac:dyDescent="0.3">
      <c r="F22" s="66" t="s">
        <v>149</v>
      </c>
    </row>
    <row r="23" spans="1:6" ht="14.1" x14ac:dyDescent="0.3">
      <c r="C23" s="66" t="s">
        <v>294</v>
      </c>
      <c r="F23" s="66">
        <v>6059.07</v>
      </c>
    </row>
    <row r="24" spans="1:6" ht="14.1" x14ac:dyDescent="0.3">
      <c r="F24" s="66" t="s">
        <v>149</v>
      </c>
    </row>
    <row r="25" spans="1:6" ht="14.1" x14ac:dyDescent="0.3">
      <c r="B25" s="66" t="s">
        <v>287</v>
      </c>
      <c r="C25" s="66" t="s">
        <v>296</v>
      </c>
    </row>
    <row r="26" spans="1:6" ht="14.1" x14ac:dyDescent="0.3">
      <c r="C26" s="66" t="s">
        <v>149</v>
      </c>
    </row>
    <row r="27" spans="1:6" ht="14.1" x14ac:dyDescent="0.3">
      <c r="A27" s="66">
        <v>0.48</v>
      </c>
      <c r="B27" s="66" t="s">
        <v>239</v>
      </c>
      <c r="C27" s="66" t="s">
        <v>289</v>
      </c>
      <c r="D27" s="66">
        <v>6040</v>
      </c>
      <c r="E27" s="66" t="s">
        <v>239</v>
      </c>
      <c r="F27" s="66">
        <v>2899.2</v>
      </c>
    </row>
    <row r="28" spans="1:6" ht="14.1" x14ac:dyDescent="0.3">
      <c r="A28" s="66">
        <v>1</v>
      </c>
      <c r="B28" s="66" t="s">
        <v>199</v>
      </c>
      <c r="C28" s="66" t="s">
        <v>290</v>
      </c>
      <c r="D28" s="66">
        <v>1600.27</v>
      </c>
      <c r="E28" s="66" t="s">
        <v>199</v>
      </c>
      <c r="F28" s="66">
        <v>1600.27</v>
      </c>
    </row>
    <row r="29" spans="1:6" ht="14.1" x14ac:dyDescent="0.3">
      <c r="A29" s="66">
        <v>1</v>
      </c>
      <c r="B29" s="66" t="s">
        <v>199</v>
      </c>
      <c r="C29" s="66" t="s">
        <v>291</v>
      </c>
      <c r="D29" s="66">
        <v>110</v>
      </c>
      <c r="E29" s="66" t="s">
        <v>199</v>
      </c>
      <c r="F29" s="66">
        <v>110</v>
      </c>
    </row>
    <row r="30" spans="1:6" ht="14.1" x14ac:dyDescent="0.3">
      <c r="B30" s="66" t="s">
        <v>292</v>
      </c>
      <c r="C30" s="66" t="s">
        <v>293</v>
      </c>
      <c r="D30" s="66" t="s">
        <v>120</v>
      </c>
      <c r="E30" s="66" t="s">
        <v>292</v>
      </c>
      <c r="F30" s="66">
        <v>0</v>
      </c>
    </row>
    <row r="31" spans="1:6" ht="14.1" x14ac:dyDescent="0.3">
      <c r="F31" s="66" t="s">
        <v>149</v>
      </c>
    </row>
    <row r="32" spans="1:6" ht="14.1" x14ac:dyDescent="0.3">
      <c r="C32" s="66" t="s">
        <v>294</v>
      </c>
      <c r="F32" s="66">
        <v>4609.47</v>
      </c>
    </row>
    <row r="33" spans="1:6" ht="14.1" x14ac:dyDescent="0.3">
      <c r="F33" s="66" t="s">
        <v>149</v>
      </c>
    </row>
    <row r="34" spans="1:6" ht="14.1" x14ac:dyDescent="0.3">
      <c r="B34" s="66" t="s">
        <v>287</v>
      </c>
      <c r="C34" s="66" t="s">
        <v>297</v>
      </c>
    </row>
    <row r="35" spans="1:6" ht="14.1" x14ac:dyDescent="0.3">
      <c r="A35" s="66">
        <v>0.36</v>
      </c>
      <c r="B35" s="66" t="s">
        <v>239</v>
      </c>
      <c r="C35" s="66" t="s">
        <v>289</v>
      </c>
      <c r="D35" s="66">
        <v>6040</v>
      </c>
      <c r="E35" s="66" t="s">
        <v>239</v>
      </c>
      <c r="F35" s="66">
        <v>2174.4</v>
      </c>
    </row>
    <row r="36" spans="1:6" ht="14.1" x14ac:dyDescent="0.3">
      <c r="A36" s="66">
        <v>1</v>
      </c>
      <c r="B36" s="66" t="s">
        <v>199</v>
      </c>
      <c r="C36" s="66" t="s">
        <v>290</v>
      </c>
      <c r="D36" s="66">
        <v>1600.27</v>
      </c>
      <c r="E36" s="66" t="s">
        <v>199</v>
      </c>
      <c r="F36" s="66">
        <v>1600.27</v>
      </c>
    </row>
    <row r="37" spans="1:6" ht="14.1" x14ac:dyDescent="0.3">
      <c r="A37" s="66">
        <v>1</v>
      </c>
      <c r="B37" s="66" t="s">
        <v>199</v>
      </c>
      <c r="C37" s="66" t="s">
        <v>291</v>
      </c>
      <c r="D37" s="66">
        <v>110</v>
      </c>
      <c r="E37" s="66" t="s">
        <v>199</v>
      </c>
      <c r="F37" s="66">
        <v>110</v>
      </c>
    </row>
    <row r="38" spans="1:6" ht="14.1" x14ac:dyDescent="0.3">
      <c r="B38" s="66" t="s">
        <v>292</v>
      </c>
      <c r="C38" s="66" t="s">
        <v>293</v>
      </c>
      <c r="D38" s="66" t="s">
        <v>120</v>
      </c>
      <c r="E38" s="66" t="s">
        <v>292</v>
      </c>
      <c r="F38" s="66">
        <v>0</v>
      </c>
    </row>
    <row r="39" spans="1:6" ht="14.1" x14ac:dyDescent="0.3">
      <c r="F39" s="66" t="s">
        <v>149</v>
      </c>
    </row>
    <row r="40" spans="1:6" ht="14.1" x14ac:dyDescent="0.3">
      <c r="C40" s="66" t="s">
        <v>294</v>
      </c>
      <c r="F40" s="66">
        <v>3884.67</v>
      </c>
    </row>
    <row r="41" spans="1:6" ht="14.1" x14ac:dyDescent="0.3">
      <c r="F41" s="66" t="s">
        <v>149</v>
      </c>
    </row>
    <row r="42" spans="1:6" ht="14.1" x14ac:dyDescent="0.3">
      <c r="B42" s="66" t="s">
        <v>287</v>
      </c>
      <c r="C42" s="66" t="s">
        <v>298</v>
      </c>
    </row>
    <row r="43" spans="1:6" ht="14.1" x14ac:dyDescent="0.3">
      <c r="C43" s="66" t="s">
        <v>149</v>
      </c>
    </row>
    <row r="44" spans="1:6" ht="14.1" x14ac:dyDescent="0.3">
      <c r="A44" s="66">
        <v>0.28799999999999998</v>
      </c>
      <c r="B44" s="66" t="s">
        <v>239</v>
      </c>
      <c r="C44" s="66" t="s">
        <v>289</v>
      </c>
      <c r="D44" s="66">
        <v>6040</v>
      </c>
      <c r="E44" s="66" t="s">
        <v>239</v>
      </c>
      <c r="F44" s="66">
        <v>1739.52</v>
      </c>
    </row>
    <row r="45" spans="1:6" ht="14.1" x14ac:dyDescent="0.3">
      <c r="A45" s="66">
        <v>1</v>
      </c>
      <c r="B45" s="66" t="s">
        <v>199</v>
      </c>
      <c r="C45" s="66" t="s">
        <v>290</v>
      </c>
      <c r="D45" s="66">
        <v>1600.27</v>
      </c>
      <c r="E45" s="66" t="s">
        <v>199</v>
      </c>
      <c r="F45" s="66">
        <v>1600.27</v>
      </c>
    </row>
    <row r="46" spans="1:6" ht="14.1" x14ac:dyDescent="0.3">
      <c r="A46" s="66">
        <v>1</v>
      </c>
      <c r="B46" s="66" t="s">
        <v>199</v>
      </c>
      <c r="C46" s="66" t="s">
        <v>291</v>
      </c>
      <c r="D46" s="66">
        <v>110</v>
      </c>
      <c r="E46" s="66" t="s">
        <v>199</v>
      </c>
      <c r="F46" s="66">
        <v>110</v>
      </c>
    </row>
    <row r="47" spans="1:6" ht="14.1" x14ac:dyDescent="0.3">
      <c r="B47" s="66" t="s">
        <v>292</v>
      </c>
      <c r="C47" s="66" t="s">
        <v>293</v>
      </c>
      <c r="D47" s="66" t="s">
        <v>120</v>
      </c>
      <c r="E47" s="66" t="s">
        <v>292</v>
      </c>
      <c r="F47" s="66">
        <v>0</v>
      </c>
    </row>
    <row r="48" spans="1:6" ht="14.1" x14ac:dyDescent="0.3">
      <c r="F48" s="66" t="s">
        <v>149</v>
      </c>
    </row>
    <row r="49" spans="1:6" ht="14.1" x14ac:dyDescent="0.3">
      <c r="C49" s="66" t="s">
        <v>294</v>
      </c>
      <c r="F49" s="66">
        <v>3449.79</v>
      </c>
    </row>
    <row r="50" spans="1:6" ht="14.1" x14ac:dyDescent="0.3">
      <c r="F50" s="66" t="s">
        <v>149</v>
      </c>
    </row>
    <row r="51" spans="1:6" ht="14.1" x14ac:dyDescent="0.3">
      <c r="B51" s="66" t="s">
        <v>287</v>
      </c>
      <c r="C51" s="66" t="s">
        <v>299</v>
      </c>
    </row>
    <row r="52" spans="1:6" ht="14.1" x14ac:dyDescent="0.3">
      <c r="C52" s="66" t="s">
        <v>149</v>
      </c>
    </row>
    <row r="53" spans="1:6" ht="14.1" x14ac:dyDescent="0.3">
      <c r="A53" s="66">
        <v>0.24</v>
      </c>
      <c r="B53" s="66" t="s">
        <v>239</v>
      </c>
      <c r="C53" s="66" t="s">
        <v>289</v>
      </c>
      <c r="D53" s="66">
        <v>6040</v>
      </c>
      <c r="E53" s="66" t="s">
        <v>239</v>
      </c>
      <c r="F53" s="66">
        <v>1449.6</v>
      </c>
    </row>
    <row r="54" spans="1:6" ht="14.1" x14ac:dyDescent="0.3">
      <c r="A54" s="66">
        <v>1</v>
      </c>
      <c r="B54" s="66" t="s">
        <v>199</v>
      </c>
      <c r="C54" s="66" t="s">
        <v>290</v>
      </c>
      <c r="D54" s="66">
        <v>1600.27</v>
      </c>
      <c r="E54" s="66" t="s">
        <v>199</v>
      </c>
      <c r="F54" s="66">
        <v>1600.27</v>
      </c>
    </row>
    <row r="55" spans="1:6" ht="14.1" x14ac:dyDescent="0.3">
      <c r="A55" s="66">
        <v>1</v>
      </c>
      <c r="B55" s="66" t="s">
        <v>199</v>
      </c>
      <c r="C55" s="66" t="s">
        <v>291</v>
      </c>
      <c r="D55" s="66">
        <v>110</v>
      </c>
      <c r="E55" s="66" t="s">
        <v>199</v>
      </c>
      <c r="F55" s="66">
        <v>110</v>
      </c>
    </row>
    <row r="56" spans="1:6" ht="14.1" x14ac:dyDescent="0.3">
      <c r="B56" s="66" t="s">
        <v>292</v>
      </c>
      <c r="C56" s="66" t="s">
        <v>293</v>
      </c>
      <c r="D56" s="66" t="s">
        <v>120</v>
      </c>
      <c r="E56" s="66" t="s">
        <v>292</v>
      </c>
      <c r="F56" s="66">
        <v>0</v>
      </c>
    </row>
    <row r="57" spans="1:6" ht="14.1" x14ac:dyDescent="0.3">
      <c r="F57" s="66" t="s">
        <v>149</v>
      </c>
    </row>
    <row r="58" spans="1:6" ht="14.1" x14ac:dyDescent="0.3">
      <c r="C58" s="66" t="s">
        <v>294</v>
      </c>
      <c r="F58" s="66">
        <v>3159.87</v>
      </c>
    </row>
    <row r="59" spans="1:6" ht="14.1" x14ac:dyDescent="0.3">
      <c r="A59" s="66" t="s">
        <v>120</v>
      </c>
    </row>
    <row r="60" spans="1:6" ht="14.1" x14ac:dyDescent="0.3">
      <c r="F60" s="66" t="s">
        <v>149</v>
      </c>
    </row>
    <row r="61" spans="1:6" ht="14.1" x14ac:dyDescent="0.3">
      <c r="B61" s="66" t="s">
        <v>287</v>
      </c>
      <c r="C61" s="66" t="s">
        <v>300</v>
      </c>
    </row>
    <row r="62" spans="1:6" ht="14.1" x14ac:dyDescent="0.3">
      <c r="C62" s="66" t="s">
        <v>149</v>
      </c>
    </row>
    <row r="63" spans="1:6" ht="14.1" x14ac:dyDescent="0.3">
      <c r="A63" s="66">
        <v>0.20599999999999999</v>
      </c>
      <c r="B63" s="66" t="s">
        <v>239</v>
      </c>
      <c r="C63" s="66" t="s">
        <v>289</v>
      </c>
      <c r="D63" s="66">
        <v>6040</v>
      </c>
      <c r="E63" s="66" t="s">
        <v>239</v>
      </c>
      <c r="F63" s="66">
        <v>1244.24</v>
      </c>
    </row>
    <row r="64" spans="1:6" ht="14.1" x14ac:dyDescent="0.3">
      <c r="A64" s="66">
        <v>1</v>
      </c>
      <c r="B64" s="66" t="s">
        <v>199</v>
      </c>
      <c r="C64" s="66" t="s">
        <v>290</v>
      </c>
      <c r="D64" s="66">
        <v>1600.27</v>
      </c>
      <c r="E64" s="66" t="s">
        <v>199</v>
      </c>
      <c r="F64" s="66">
        <v>1600.27</v>
      </c>
    </row>
    <row r="65" spans="1:6" ht="14.1" x14ac:dyDescent="0.3">
      <c r="A65" s="66">
        <v>1</v>
      </c>
      <c r="B65" s="66" t="s">
        <v>199</v>
      </c>
      <c r="C65" s="66" t="s">
        <v>291</v>
      </c>
      <c r="D65" s="66">
        <v>110</v>
      </c>
      <c r="E65" s="66" t="s">
        <v>199</v>
      </c>
      <c r="F65" s="66">
        <v>110</v>
      </c>
    </row>
    <row r="66" spans="1:6" ht="14.1" x14ac:dyDescent="0.3">
      <c r="B66" s="66" t="s">
        <v>292</v>
      </c>
      <c r="C66" s="66" t="s">
        <v>293</v>
      </c>
      <c r="D66" s="66" t="s">
        <v>120</v>
      </c>
      <c r="E66" s="66" t="s">
        <v>292</v>
      </c>
      <c r="F66" s="66">
        <v>0</v>
      </c>
    </row>
    <row r="67" spans="1:6" ht="14.1" x14ac:dyDescent="0.3">
      <c r="F67" s="66" t="s">
        <v>149</v>
      </c>
    </row>
    <row r="68" spans="1:6" ht="14.1" x14ac:dyDescent="0.3">
      <c r="C68" s="66" t="s">
        <v>294</v>
      </c>
      <c r="F68" s="66">
        <v>2954.51</v>
      </c>
    </row>
    <row r="69" spans="1:6" ht="14.1" x14ac:dyDescent="0.3">
      <c r="F69" s="66" t="s">
        <v>149</v>
      </c>
    </row>
    <row r="70" spans="1:6" ht="14.1" x14ac:dyDescent="0.3">
      <c r="B70" s="66" t="s">
        <v>287</v>
      </c>
      <c r="C70" s="66" t="s">
        <v>301</v>
      </c>
    </row>
    <row r="71" spans="1:6" ht="14.1" x14ac:dyDescent="0.3">
      <c r="C71" s="66" t="s">
        <v>149</v>
      </c>
    </row>
    <row r="72" spans="1:6" ht="14.1" x14ac:dyDescent="0.3">
      <c r="A72" s="66">
        <v>0.18</v>
      </c>
      <c r="B72" s="66" t="s">
        <v>239</v>
      </c>
      <c r="C72" s="66" t="s">
        <v>289</v>
      </c>
      <c r="D72" s="66">
        <v>6040</v>
      </c>
      <c r="E72" s="66" t="s">
        <v>239</v>
      </c>
      <c r="F72" s="66">
        <v>1087.2</v>
      </c>
    </row>
    <row r="73" spans="1:6" ht="14.1" x14ac:dyDescent="0.3">
      <c r="A73" s="66">
        <v>1</v>
      </c>
      <c r="B73" s="66" t="s">
        <v>199</v>
      </c>
      <c r="C73" s="66" t="s">
        <v>290</v>
      </c>
      <c r="D73" s="66">
        <v>1600.27</v>
      </c>
      <c r="E73" s="66" t="s">
        <v>199</v>
      </c>
      <c r="F73" s="66">
        <v>1600.27</v>
      </c>
    </row>
    <row r="74" spans="1:6" ht="14.1" x14ac:dyDescent="0.3">
      <c r="A74" s="66">
        <v>1</v>
      </c>
      <c r="B74" s="66" t="s">
        <v>199</v>
      </c>
      <c r="C74" s="66" t="s">
        <v>291</v>
      </c>
      <c r="D74" s="66">
        <v>110</v>
      </c>
      <c r="E74" s="66" t="s">
        <v>199</v>
      </c>
      <c r="F74" s="66">
        <v>110</v>
      </c>
    </row>
    <row r="75" spans="1:6" ht="14.1" x14ac:dyDescent="0.3">
      <c r="B75" s="66" t="s">
        <v>292</v>
      </c>
      <c r="C75" s="66" t="s">
        <v>293</v>
      </c>
      <c r="D75" s="66" t="s">
        <v>120</v>
      </c>
      <c r="E75" s="66" t="s">
        <v>292</v>
      </c>
      <c r="F75" s="66">
        <v>0</v>
      </c>
    </row>
    <row r="76" spans="1:6" ht="14.1" x14ac:dyDescent="0.3">
      <c r="F76" s="66" t="s">
        <v>149</v>
      </c>
    </row>
    <row r="77" spans="1:6" ht="14.1" x14ac:dyDescent="0.3">
      <c r="C77" s="66" t="s">
        <v>294</v>
      </c>
      <c r="F77" s="66">
        <v>2797.47</v>
      </c>
    </row>
    <row r="78" spans="1:6" ht="14.1" x14ac:dyDescent="0.3">
      <c r="F78" s="66" t="s">
        <v>149</v>
      </c>
    </row>
    <row r="79" spans="1:6" ht="14.1" x14ac:dyDescent="0.3">
      <c r="A79" s="66">
        <v>1.1000000000000001</v>
      </c>
      <c r="B79" s="66" t="s">
        <v>120</v>
      </c>
      <c r="C79" s="66" t="s">
        <v>302</v>
      </c>
    </row>
    <row r="80" spans="1:6" ht="14.1" x14ac:dyDescent="0.3">
      <c r="A80" s="66" t="s">
        <v>120</v>
      </c>
      <c r="C80" s="66" t="s">
        <v>303</v>
      </c>
    </row>
    <row r="81" spans="1:6" ht="14.1" x14ac:dyDescent="0.3">
      <c r="A81" s="66">
        <v>10</v>
      </c>
      <c r="B81" s="66" t="s">
        <v>199</v>
      </c>
      <c r="C81" s="66" t="s">
        <v>304</v>
      </c>
      <c r="D81" s="66">
        <v>106.25</v>
      </c>
      <c r="E81" s="66" t="s">
        <v>199</v>
      </c>
      <c r="F81" s="66">
        <v>1062.5</v>
      </c>
    </row>
    <row r="82" spans="1:6" ht="14.1" x14ac:dyDescent="0.3">
      <c r="A82" s="66">
        <v>10</v>
      </c>
      <c r="B82" s="66" t="s">
        <v>199</v>
      </c>
      <c r="C82" s="66" t="s">
        <v>305</v>
      </c>
      <c r="D82" s="66">
        <v>106.25</v>
      </c>
      <c r="E82" s="66" t="s">
        <v>199</v>
      </c>
      <c r="F82" s="66">
        <v>1062.5</v>
      </c>
    </row>
    <row r="83" spans="1:6" ht="14.1" x14ac:dyDescent="0.3">
      <c r="A83" s="66">
        <v>10</v>
      </c>
      <c r="B83" s="66" t="s">
        <v>199</v>
      </c>
      <c r="C83" s="66" t="s">
        <v>306</v>
      </c>
      <c r="D83" s="66">
        <v>12.32</v>
      </c>
      <c r="E83" s="66" t="s">
        <v>199</v>
      </c>
      <c r="F83" s="66">
        <v>123.2</v>
      </c>
    </row>
    <row r="84" spans="1:6" ht="14.1" x14ac:dyDescent="0.3">
      <c r="B84" s="66" t="s">
        <v>292</v>
      </c>
      <c r="C84" s="66" t="s">
        <v>293</v>
      </c>
      <c r="E84" s="66" t="s">
        <v>292</v>
      </c>
      <c r="F84" s="66">
        <v>0</v>
      </c>
    </row>
    <row r="85" spans="1:6" ht="14.1" x14ac:dyDescent="0.3">
      <c r="F85" s="66" t="s">
        <v>149</v>
      </c>
    </row>
    <row r="86" spans="1:6" ht="14.1" x14ac:dyDescent="0.3">
      <c r="C86" s="66" t="s">
        <v>307</v>
      </c>
      <c r="F86" s="66">
        <v>2248.1999999999998</v>
      </c>
    </row>
    <row r="87" spans="1:6" ht="14.1" x14ac:dyDescent="0.3">
      <c r="F87" s="66" t="s">
        <v>149</v>
      </c>
    </row>
    <row r="88" spans="1:6" ht="14.1" x14ac:dyDescent="0.3">
      <c r="C88" s="66" t="s">
        <v>308</v>
      </c>
      <c r="D88" s="66" t="s">
        <v>309</v>
      </c>
      <c r="F88" s="66">
        <v>224.82</v>
      </c>
    </row>
    <row r="89" spans="1:6" ht="14.1" x14ac:dyDescent="0.3">
      <c r="D89" s="66" t="s">
        <v>310</v>
      </c>
      <c r="F89" s="66">
        <v>235.02</v>
      </c>
    </row>
    <row r="91" spans="1:6" ht="14.1" x14ac:dyDescent="0.3">
      <c r="B91" s="66" t="s">
        <v>287</v>
      </c>
      <c r="C91" s="66" t="s">
        <v>311</v>
      </c>
    </row>
    <row r="92" spans="1:6" ht="14.1" x14ac:dyDescent="0.3">
      <c r="C92" s="66" t="s">
        <v>149</v>
      </c>
    </row>
    <row r="93" spans="1:6" ht="14.1" x14ac:dyDescent="0.3">
      <c r="A93" s="66">
        <v>0.22</v>
      </c>
      <c r="B93" s="66" t="s">
        <v>199</v>
      </c>
      <c r="C93" s="66" t="s">
        <v>298</v>
      </c>
      <c r="D93" s="66">
        <v>3449.79</v>
      </c>
      <c r="E93" s="66" t="s">
        <v>199</v>
      </c>
      <c r="F93" s="66">
        <v>758.95</v>
      </c>
    </row>
    <row r="94" spans="1:6" ht="14.1" x14ac:dyDescent="0.3">
      <c r="A94" s="66">
        <v>2.2000000000000002</v>
      </c>
      <c r="B94" s="66" t="s">
        <v>312</v>
      </c>
      <c r="C94" s="66" t="s">
        <v>313</v>
      </c>
      <c r="D94" s="66">
        <v>947</v>
      </c>
      <c r="E94" s="66" t="s">
        <v>312</v>
      </c>
      <c r="F94" s="66">
        <v>2083.4</v>
      </c>
    </row>
    <row r="95" spans="1:6" ht="14.1" x14ac:dyDescent="0.3">
      <c r="A95" s="66">
        <v>0.5</v>
      </c>
      <c r="B95" s="66" t="s">
        <v>312</v>
      </c>
      <c r="C95" s="66" t="s">
        <v>314</v>
      </c>
      <c r="D95" s="66">
        <v>618</v>
      </c>
      <c r="E95" s="66" t="s">
        <v>312</v>
      </c>
      <c r="F95" s="66">
        <v>309</v>
      </c>
    </row>
    <row r="96" spans="1:6" ht="14.1" x14ac:dyDescent="0.3">
      <c r="A96" s="66">
        <v>3.2</v>
      </c>
      <c r="B96" s="66" t="s">
        <v>312</v>
      </c>
      <c r="C96" s="66" t="s">
        <v>315</v>
      </c>
      <c r="D96" s="66">
        <v>507</v>
      </c>
      <c r="E96" s="66" t="s">
        <v>312</v>
      </c>
      <c r="F96" s="66">
        <v>1622.4</v>
      </c>
    </row>
    <row r="97" spans="1:6" ht="14.1" x14ac:dyDescent="0.3">
      <c r="B97" s="66" t="s">
        <v>292</v>
      </c>
      <c r="C97" s="66" t="s">
        <v>293</v>
      </c>
      <c r="D97" s="66" t="s">
        <v>120</v>
      </c>
      <c r="E97" s="66" t="s">
        <v>292</v>
      </c>
      <c r="F97" s="66">
        <v>5</v>
      </c>
    </row>
    <row r="98" spans="1:6" ht="14.1" x14ac:dyDescent="0.3">
      <c r="F98" s="66" t="s">
        <v>149</v>
      </c>
    </row>
    <row r="99" spans="1:6" ht="14.1" x14ac:dyDescent="0.3">
      <c r="C99" s="66" t="s">
        <v>316</v>
      </c>
      <c r="F99" s="66">
        <v>4778.75</v>
      </c>
    </row>
    <row r="100" spans="1:6" ht="14.1" x14ac:dyDescent="0.3">
      <c r="F100" s="66" t="s">
        <v>149</v>
      </c>
    </row>
    <row r="101" spans="1:6" ht="14.1" x14ac:dyDescent="0.3">
      <c r="C101" s="66" t="s">
        <v>317</v>
      </c>
      <c r="F101" s="66">
        <v>477.88</v>
      </c>
    </row>
    <row r="102" spans="1:6" ht="14.1" x14ac:dyDescent="0.3">
      <c r="F102" s="66" t="s">
        <v>128</v>
      </c>
    </row>
    <row r="105" spans="1:6" ht="14.1" x14ac:dyDescent="0.3">
      <c r="A105" s="66">
        <v>29.5</v>
      </c>
      <c r="B105" s="66" t="s">
        <v>287</v>
      </c>
      <c r="C105" s="66" t="s">
        <v>318</v>
      </c>
    </row>
    <row r="106" spans="1:6" ht="14.1" x14ac:dyDescent="0.3">
      <c r="C106" s="66" t="s">
        <v>319</v>
      </c>
    </row>
    <row r="107" spans="1:6" ht="14.1" x14ac:dyDescent="0.3">
      <c r="C107" s="66" t="s">
        <v>320</v>
      </c>
    </row>
    <row r="108" spans="1:6" ht="14.1" x14ac:dyDescent="0.3">
      <c r="C108" s="66" t="s">
        <v>149</v>
      </c>
      <c r="D108" s="66" t="s">
        <v>149</v>
      </c>
    </row>
    <row r="109" spans="1:6" ht="14.1" x14ac:dyDescent="0.3">
      <c r="A109" s="66">
        <v>10</v>
      </c>
      <c r="B109" s="66" t="s">
        <v>321</v>
      </c>
      <c r="C109" s="66" t="s">
        <v>322</v>
      </c>
      <c r="D109" s="66">
        <v>377.86</v>
      </c>
      <c r="E109" s="66" t="s">
        <v>321</v>
      </c>
      <c r="F109" s="66">
        <v>3778.6</v>
      </c>
    </row>
    <row r="110" spans="1:6" ht="14.1" x14ac:dyDescent="0.3">
      <c r="A110" s="66">
        <v>0.21</v>
      </c>
      <c r="B110" s="66" t="s">
        <v>199</v>
      </c>
      <c r="C110" s="66" t="s">
        <v>323</v>
      </c>
      <c r="D110" s="66">
        <v>4609.47</v>
      </c>
      <c r="E110" s="66" t="s">
        <v>199</v>
      </c>
      <c r="F110" s="66">
        <v>967.99</v>
      </c>
    </row>
    <row r="111" spans="1:6" ht="14.1" x14ac:dyDescent="0.3">
      <c r="C111" s="66" t="s">
        <v>324</v>
      </c>
      <c r="D111" s="66" t="s">
        <v>120</v>
      </c>
      <c r="F111" s="66" t="s">
        <v>120</v>
      </c>
    </row>
    <row r="112" spans="1:6" ht="14.1" x14ac:dyDescent="0.3">
      <c r="A112" s="66">
        <v>1.1000000000000001</v>
      </c>
      <c r="B112" s="66" t="s">
        <v>325</v>
      </c>
      <c r="C112" s="66" t="s">
        <v>313</v>
      </c>
      <c r="D112" s="66">
        <v>947</v>
      </c>
      <c r="E112" s="66" t="s">
        <v>325</v>
      </c>
      <c r="F112" s="66">
        <v>1041.7</v>
      </c>
    </row>
    <row r="113" spans="1:6" ht="14.1" x14ac:dyDescent="0.3">
      <c r="A113" s="66">
        <v>1.1000000000000001</v>
      </c>
      <c r="B113" s="66" t="s">
        <v>325</v>
      </c>
      <c r="C113" s="66" t="s">
        <v>326</v>
      </c>
      <c r="D113" s="66">
        <v>884</v>
      </c>
      <c r="E113" s="66" t="s">
        <v>325</v>
      </c>
      <c r="F113" s="66">
        <v>972.4</v>
      </c>
    </row>
    <row r="114" spans="1:6" ht="14.1" x14ac:dyDescent="0.3">
      <c r="A114" s="66">
        <v>2.2000000000000002</v>
      </c>
      <c r="B114" s="66" t="s">
        <v>325</v>
      </c>
      <c r="C114" s="66" t="s">
        <v>314</v>
      </c>
      <c r="D114" s="66">
        <v>618</v>
      </c>
      <c r="E114" s="66" t="s">
        <v>325</v>
      </c>
      <c r="F114" s="66">
        <v>1359.6</v>
      </c>
    </row>
    <row r="115" spans="1:6" ht="14.1" x14ac:dyDescent="0.3">
      <c r="A115" s="66">
        <v>2.2000000000000002</v>
      </c>
      <c r="B115" s="66" t="s">
        <v>325</v>
      </c>
      <c r="C115" s="66" t="s">
        <v>315</v>
      </c>
      <c r="D115" s="66">
        <v>507</v>
      </c>
      <c r="E115" s="66" t="s">
        <v>325</v>
      </c>
      <c r="F115" s="66">
        <v>1115.4000000000001</v>
      </c>
    </row>
    <row r="116" spans="1:6" ht="14.1" x14ac:dyDescent="0.3">
      <c r="A116" s="66">
        <v>20</v>
      </c>
      <c r="B116" s="66" t="s">
        <v>137</v>
      </c>
      <c r="C116" s="66" t="s">
        <v>289</v>
      </c>
      <c r="D116" s="66">
        <v>6040</v>
      </c>
      <c r="E116" s="66" t="s">
        <v>239</v>
      </c>
      <c r="F116" s="66">
        <v>120.8</v>
      </c>
    </row>
    <row r="117" spans="1:6" ht="14.1" x14ac:dyDescent="0.3">
      <c r="A117" s="66">
        <v>2</v>
      </c>
      <c r="B117" s="66" t="s">
        <v>137</v>
      </c>
      <c r="C117" s="66" t="s">
        <v>327</v>
      </c>
      <c r="D117" s="66">
        <v>36.1</v>
      </c>
      <c r="E117" s="66" t="s">
        <v>137</v>
      </c>
      <c r="F117" s="66">
        <v>72.2</v>
      </c>
    </row>
    <row r="118" spans="1:6" ht="14.1" x14ac:dyDescent="0.3">
      <c r="A118" s="66">
        <v>1.6</v>
      </c>
      <c r="B118" s="66" t="s">
        <v>325</v>
      </c>
      <c r="C118" s="66" t="s">
        <v>326</v>
      </c>
      <c r="D118" s="66">
        <v>884</v>
      </c>
      <c r="E118" s="66" t="s">
        <v>325</v>
      </c>
      <c r="F118" s="66">
        <v>1414.4</v>
      </c>
    </row>
    <row r="119" spans="1:6" ht="14.1" x14ac:dyDescent="0.3">
      <c r="A119" s="66">
        <v>0.5</v>
      </c>
      <c r="B119" s="66" t="s">
        <v>325</v>
      </c>
      <c r="C119" s="66" t="s">
        <v>314</v>
      </c>
      <c r="D119" s="66">
        <v>618</v>
      </c>
      <c r="E119" s="66" t="s">
        <v>325</v>
      </c>
      <c r="F119" s="66">
        <v>309</v>
      </c>
    </row>
    <row r="120" spans="1:6" ht="14.1" x14ac:dyDescent="0.3">
      <c r="A120" s="66">
        <v>1.1000000000000001</v>
      </c>
      <c r="B120" s="66" t="s">
        <v>325</v>
      </c>
      <c r="C120" s="66" t="s">
        <v>315</v>
      </c>
      <c r="D120" s="66">
        <v>507</v>
      </c>
      <c r="E120" s="66" t="s">
        <v>325</v>
      </c>
      <c r="F120" s="66">
        <v>557.70000000000005</v>
      </c>
    </row>
    <row r="121" spans="1:6" ht="14.1" x14ac:dyDescent="0.3">
      <c r="B121" s="66" t="s">
        <v>292</v>
      </c>
      <c r="C121" s="66" t="s">
        <v>293</v>
      </c>
      <c r="E121" s="66" t="s">
        <v>292</v>
      </c>
      <c r="F121" s="66">
        <v>0</v>
      </c>
    </row>
    <row r="122" spans="1:6" ht="14.1" x14ac:dyDescent="0.3">
      <c r="F122" s="66" t="s">
        <v>149</v>
      </c>
    </row>
    <row r="123" spans="1:6" ht="14.1" x14ac:dyDescent="0.3">
      <c r="C123" s="66" t="s">
        <v>316</v>
      </c>
      <c r="F123" s="66">
        <v>11709.79</v>
      </c>
    </row>
    <row r="124" spans="1:6" ht="14.1" x14ac:dyDescent="0.3">
      <c r="F124" s="66" t="s">
        <v>149</v>
      </c>
    </row>
    <row r="125" spans="1:6" ht="14.1" x14ac:dyDescent="0.3">
      <c r="C125" s="66" t="s">
        <v>317</v>
      </c>
      <c r="F125" s="66">
        <v>1170.98</v>
      </c>
    </row>
    <row r="126" spans="1:6" ht="14.1" x14ac:dyDescent="0.3">
      <c r="F126" s="66" t="s">
        <v>128</v>
      </c>
    </row>
    <row r="127" spans="1:6" ht="14.1" x14ac:dyDescent="0.3">
      <c r="A127" s="66">
        <v>29.4</v>
      </c>
      <c r="B127" s="66" t="s">
        <v>287</v>
      </c>
      <c r="C127" s="66" t="s">
        <v>328</v>
      </c>
    </row>
    <row r="128" spans="1:6" ht="14.1" x14ac:dyDescent="0.3">
      <c r="C128" s="66" t="s">
        <v>329</v>
      </c>
    </row>
    <row r="129" spans="1:6" ht="14.1" x14ac:dyDescent="0.3">
      <c r="C129" s="66" t="s">
        <v>149</v>
      </c>
    </row>
    <row r="130" spans="1:6" ht="14.1" x14ac:dyDescent="0.3">
      <c r="A130" s="66">
        <v>1.86</v>
      </c>
      <c r="B130" s="66" t="s">
        <v>321</v>
      </c>
      <c r="C130" s="66" t="s">
        <v>330</v>
      </c>
      <c r="D130" s="66">
        <v>415</v>
      </c>
      <c r="E130" s="66" t="s">
        <v>321</v>
      </c>
      <c r="F130" s="66">
        <v>771.9</v>
      </c>
    </row>
    <row r="131" spans="1:6" ht="14.1" x14ac:dyDescent="0.3">
      <c r="A131" s="66">
        <v>0.4</v>
      </c>
      <c r="B131" s="66" t="s">
        <v>137</v>
      </c>
      <c r="C131" s="66" t="s">
        <v>331</v>
      </c>
      <c r="D131" s="66">
        <v>36.1</v>
      </c>
      <c r="E131" s="66" t="s">
        <v>137</v>
      </c>
      <c r="F131" s="66">
        <v>14.44</v>
      </c>
    </row>
    <row r="132" spans="1:6" ht="14.1" x14ac:dyDescent="0.3">
      <c r="A132" s="66">
        <v>0.02</v>
      </c>
      <c r="B132" s="66" t="s">
        <v>199</v>
      </c>
      <c r="C132" s="66" t="s">
        <v>332</v>
      </c>
      <c r="D132" s="66">
        <v>6059.07</v>
      </c>
      <c r="E132" s="66" t="s">
        <v>199</v>
      </c>
      <c r="F132" s="66">
        <v>121.18</v>
      </c>
    </row>
    <row r="133" spans="1:6" ht="14.1" x14ac:dyDescent="0.3">
      <c r="A133" s="66">
        <v>1</v>
      </c>
      <c r="B133" s="66" t="s">
        <v>325</v>
      </c>
      <c r="C133" s="66" t="s">
        <v>313</v>
      </c>
      <c r="D133" s="66">
        <v>947</v>
      </c>
      <c r="E133" s="66" t="s">
        <v>325</v>
      </c>
      <c r="F133" s="66">
        <v>947</v>
      </c>
    </row>
    <row r="134" spans="1:6" ht="14.1" x14ac:dyDescent="0.3">
      <c r="A134" s="66">
        <v>1</v>
      </c>
      <c r="B134" s="66" t="s">
        <v>325</v>
      </c>
      <c r="C134" s="66" t="s">
        <v>333</v>
      </c>
      <c r="D134" s="66">
        <v>618</v>
      </c>
      <c r="E134" s="66" t="s">
        <v>325</v>
      </c>
      <c r="F134" s="66">
        <v>618</v>
      </c>
    </row>
    <row r="135" spans="1:6" ht="14.1" x14ac:dyDescent="0.3">
      <c r="B135" s="66" t="s">
        <v>292</v>
      </c>
      <c r="C135" s="66" t="s">
        <v>293</v>
      </c>
      <c r="E135" s="66" t="s">
        <v>292</v>
      </c>
    </row>
    <row r="136" spans="1:6" ht="14.1" x14ac:dyDescent="0.3">
      <c r="F136" s="66" t="s">
        <v>149</v>
      </c>
    </row>
    <row r="137" spans="1:6" ht="14.1" x14ac:dyDescent="0.3">
      <c r="C137" s="66" t="s">
        <v>334</v>
      </c>
      <c r="F137" s="66">
        <v>2472.52</v>
      </c>
    </row>
    <row r="138" spans="1:6" ht="14.1" x14ac:dyDescent="0.3">
      <c r="F138" s="66" t="s">
        <v>149</v>
      </c>
    </row>
    <row r="139" spans="1:6" ht="14.1" x14ac:dyDescent="0.3">
      <c r="C139" s="66" t="s">
        <v>317</v>
      </c>
      <c r="F139" s="66">
        <v>1329.31</v>
      </c>
    </row>
    <row r="140" spans="1:6" ht="14.1" x14ac:dyDescent="0.3">
      <c r="F140" s="66" t="s">
        <v>128</v>
      </c>
    </row>
    <row r="142" spans="1:6" ht="14.1" x14ac:dyDescent="0.3">
      <c r="C142" s="66" t="s">
        <v>335</v>
      </c>
    </row>
    <row r="143" spans="1:6" ht="14.1" x14ac:dyDescent="0.3">
      <c r="A143" s="66">
        <v>1</v>
      </c>
      <c r="B143" s="66" t="s">
        <v>28</v>
      </c>
      <c r="C143" s="66" t="s">
        <v>336</v>
      </c>
      <c r="D143" s="66">
        <v>940</v>
      </c>
      <c r="E143" s="66" t="s">
        <v>312</v>
      </c>
      <c r="F143" s="66">
        <v>940</v>
      </c>
    </row>
    <row r="144" spans="1:6" ht="14.1" x14ac:dyDescent="0.3">
      <c r="A144" s="66">
        <v>0.5</v>
      </c>
      <c r="B144" s="66" t="s">
        <v>28</v>
      </c>
      <c r="C144" s="66" t="s">
        <v>337</v>
      </c>
      <c r="D144" s="66">
        <v>821</v>
      </c>
      <c r="E144" s="66" t="s">
        <v>312</v>
      </c>
      <c r="F144" s="66">
        <v>410.5</v>
      </c>
    </row>
    <row r="145" spans="1:6" ht="14.1" x14ac:dyDescent="0.3">
      <c r="A145" s="66">
        <v>0.5</v>
      </c>
      <c r="B145" s="66" t="s">
        <v>28</v>
      </c>
      <c r="C145" s="66" t="s">
        <v>338</v>
      </c>
      <c r="D145" s="66">
        <v>947</v>
      </c>
      <c r="E145" s="66" t="s">
        <v>312</v>
      </c>
      <c r="F145" s="66">
        <v>473.5</v>
      </c>
    </row>
    <row r="146" spans="1:6" ht="14.1" x14ac:dyDescent="0.3">
      <c r="A146" s="66">
        <v>0.5</v>
      </c>
      <c r="B146" s="66" t="s">
        <v>34</v>
      </c>
      <c r="C146" s="66" t="s">
        <v>339</v>
      </c>
      <c r="D146" s="66">
        <v>618</v>
      </c>
      <c r="E146" s="66" t="s">
        <v>312</v>
      </c>
      <c r="F146" s="66">
        <v>309</v>
      </c>
    </row>
    <row r="147" spans="1:6" ht="14.1" x14ac:dyDescent="0.3">
      <c r="C147" s="66" t="s">
        <v>340</v>
      </c>
      <c r="E147" s="66" t="s">
        <v>341</v>
      </c>
      <c r="F147" s="66">
        <v>0.25</v>
      </c>
    </row>
    <row r="149" spans="1:6" ht="14.1" x14ac:dyDescent="0.3">
      <c r="F149" s="66" t="s">
        <v>342</v>
      </c>
    </row>
    <row r="150" spans="1:6" ht="14.1" x14ac:dyDescent="0.3">
      <c r="F150" s="66">
        <v>2133.25</v>
      </c>
    </row>
    <row r="151" spans="1:6" ht="14.1" x14ac:dyDescent="0.3">
      <c r="F151" s="66" t="s">
        <v>342</v>
      </c>
    </row>
    <row r="152" spans="1:6" ht="14.1" x14ac:dyDescent="0.3">
      <c r="B152" s="66" t="s">
        <v>120</v>
      </c>
      <c r="C152" s="66" t="s">
        <v>343</v>
      </c>
    </row>
    <row r="153" spans="1:6" ht="14.1" x14ac:dyDescent="0.3">
      <c r="C153" s="66" t="s">
        <v>344</v>
      </c>
    </row>
    <row r="154" spans="1:6" ht="14.1" x14ac:dyDescent="0.3">
      <c r="C154" s="66" t="s">
        <v>345</v>
      </c>
    </row>
    <row r="155" spans="1:6" ht="14.1" x14ac:dyDescent="0.3">
      <c r="C155" s="66" t="s">
        <v>346</v>
      </c>
    </row>
    <row r="156" spans="1:6" ht="14.1" x14ac:dyDescent="0.3">
      <c r="C156" s="66" t="s">
        <v>347</v>
      </c>
    </row>
    <row r="157" spans="1:6" ht="14.1" x14ac:dyDescent="0.3">
      <c r="C157" s="66" t="s">
        <v>348</v>
      </c>
    </row>
    <row r="158" spans="1:6" ht="14.1" x14ac:dyDescent="0.3">
      <c r="C158" s="66" t="s">
        <v>349</v>
      </c>
    </row>
    <row r="159" spans="1:6" ht="14.1" x14ac:dyDescent="0.3">
      <c r="C159" s="66" t="s">
        <v>149</v>
      </c>
      <c r="D159" s="66" t="s">
        <v>149</v>
      </c>
    </row>
    <row r="160" spans="1:6" ht="14.1" x14ac:dyDescent="0.3">
      <c r="B160" s="66" t="s">
        <v>350</v>
      </c>
      <c r="C160" s="66" t="s">
        <v>351</v>
      </c>
    </row>
    <row r="161" spans="1:6" ht="14.1" x14ac:dyDescent="0.3">
      <c r="C161" s="66" t="s">
        <v>352</v>
      </c>
    </row>
    <row r="162" spans="1:6" ht="14.1" x14ac:dyDescent="0.3">
      <c r="A162" s="66">
        <v>10</v>
      </c>
      <c r="B162" s="66" t="s">
        <v>34</v>
      </c>
      <c r="C162" s="66" t="s">
        <v>353</v>
      </c>
      <c r="D162" s="66">
        <v>376.7</v>
      </c>
      <c r="E162" s="66" t="s">
        <v>34</v>
      </c>
      <c r="F162" s="66">
        <v>3767</v>
      </c>
    </row>
    <row r="163" spans="1:6" ht="14.1" x14ac:dyDescent="0.3">
      <c r="A163" s="66">
        <v>1</v>
      </c>
      <c r="B163" s="66" t="s">
        <v>354</v>
      </c>
      <c r="C163" s="66" t="s">
        <v>355</v>
      </c>
      <c r="D163" s="66">
        <v>947</v>
      </c>
      <c r="E163" s="66" t="s">
        <v>356</v>
      </c>
      <c r="F163" s="66">
        <v>947</v>
      </c>
    </row>
    <row r="164" spans="1:6" ht="14.1" x14ac:dyDescent="0.3">
      <c r="A164" s="66">
        <v>1</v>
      </c>
      <c r="B164" s="66" t="s">
        <v>354</v>
      </c>
      <c r="C164" s="66" t="s">
        <v>357</v>
      </c>
      <c r="D164" s="66">
        <v>618</v>
      </c>
      <c r="E164" s="66" t="s">
        <v>356</v>
      </c>
      <c r="F164" s="66">
        <v>618</v>
      </c>
    </row>
    <row r="165" spans="1:6" ht="14.1" x14ac:dyDescent="0.3">
      <c r="B165" s="66" t="s">
        <v>292</v>
      </c>
      <c r="C165" s="66" t="s">
        <v>358</v>
      </c>
      <c r="E165" s="66" t="s">
        <v>292</v>
      </c>
      <c r="F165" s="66">
        <v>120</v>
      </c>
    </row>
    <row r="166" spans="1:6" ht="14.1" x14ac:dyDescent="0.3">
      <c r="C166" s="66" t="s">
        <v>359</v>
      </c>
      <c r="F166" s="66" t="s">
        <v>149</v>
      </c>
    </row>
    <row r="167" spans="1:6" ht="14.1" x14ac:dyDescent="0.3">
      <c r="C167" s="66" t="s">
        <v>360</v>
      </c>
      <c r="F167" s="66">
        <v>5452</v>
      </c>
    </row>
    <row r="168" spans="1:6" ht="14.1" x14ac:dyDescent="0.3">
      <c r="F168" s="66" t="s">
        <v>149</v>
      </c>
    </row>
    <row r="169" spans="1:6" ht="14.1" x14ac:dyDescent="0.3">
      <c r="C169" s="66" t="s">
        <v>361</v>
      </c>
      <c r="F169" s="66">
        <v>545.20000000000005</v>
      </c>
    </row>
    <row r="170" spans="1:6" ht="14.1" x14ac:dyDescent="0.3">
      <c r="C170" s="66" t="s">
        <v>362</v>
      </c>
      <c r="D170" s="66">
        <v>545.20000000000005</v>
      </c>
      <c r="E170" s="66">
        <v>2.27</v>
      </c>
      <c r="F170" s="66">
        <v>547.47</v>
      </c>
    </row>
    <row r="171" spans="1:6" ht="14.1" x14ac:dyDescent="0.3">
      <c r="C171" s="66" t="s">
        <v>363</v>
      </c>
      <c r="D171" s="66">
        <v>547.47</v>
      </c>
      <c r="E171" s="66">
        <v>4.4800000000000004</v>
      </c>
      <c r="F171" s="66">
        <v>551.95000000000005</v>
      </c>
    </row>
    <row r="173" spans="1:6" ht="14.1" x14ac:dyDescent="0.3">
      <c r="A173" s="66">
        <v>15.2</v>
      </c>
      <c r="B173" s="66" t="s">
        <v>350</v>
      </c>
      <c r="C173" s="66" t="s">
        <v>364</v>
      </c>
      <c r="F173" s="66">
        <v>569.87</v>
      </c>
    </row>
    <row r="174" spans="1:6" ht="14.1" x14ac:dyDescent="0.3">
      <c r="C174" s="66" t="s">
        <v>352</v>
      </c>
    </row>
    <row r="175" spans="1:6" ht="14.1" x14ac:dyDescent="0.3">
      <c r="A175" s="66">
        <v>1</v>
      </c>
      <c r="B175" s="66" t="s">
        <v>34</v>
      </c>
      <c r="C175" s="66" t="s">
        <v>353</v>
      </c>
      <c r="D175" s="66">
        <v>408</v>
      </c>
      <c r="E175" s="66" t="s">
        <v>34</v>
      </c>
      <c r="F175" s="66">
        <v>408</v>
      </c>
    </row>
    <row r="176" spans="1:6" ht="14.1" x14ac:dyDescent="0.3">
      <c r="A176" s="66">
        <v>0.75</v>
      </c>
      <c r="B176" s="66" t="s">
        <v>354</v>
      </c>
      <c r="C176" s="66" t="s">
        <v>355</v>
      </c>
      <c r="D176" s="66">
        <v>947</v>
      </c>
      <c r="E176" s="66" t="s">
        <v>356</v>
      </c>
      <c r="F176" s="66">
        <v>710.25</v>
      </c>
    </row>
    <row r="177" spans="1:6" ht="14.1" x14ac:dyDescent="0.3">
      <c r="A177" s="66">
        <v>0.75</v>
      </c>
      <c r="B177" s="66" t="s">
        <v>354</v>
      </c>
      <c r="C177" s="66" t="s">
        <v>357</v>
      </c>
      <c r="D177" s="66">
        <v>618</v>
      </c>
      <c r="E177" s="66" t="s">
        <v>356</v>
      </c>
      <c r="F177" s="66">
        <v>463.5</v>
      </c>
    </row>
    <row r="178" spans="1:6" ht="14.1" x14ac:dyDescent="0.3">
      <c r="A178" s="66">
        <v>0.5</v>
      </c>
      <c r="B178" s="66" t="s">
        <v>354</v>
      </c>
      <c r="C178" s="66" t="s">
        <v>365</v>
      </c>
      <c r="D178" s="66">
        <v>700</v>
      </c>
      <c r="E178" s="66" t="s">
        <v>356</v>
      </c>
      <c r="F178" s="66">
        <v>350</v>
      </c>
    </row>
    <row r="179" spans="1:6" ht="14.1" x14ac:dyDescent="0.3">
      <c r="B179" s="66" t="s">
        <v>292</v>
      </c>
      <c r="C179" s="66" t="s">
        <v>358</v>
      </c>
      <c r="E179" s="66" t="s">
        <v>292</v>
      </c>
      <c r="F179" s="66">
        <v>53.5</v>
      </c>
    </row>
    <row r="180" spans="1:6" ht="14.1" x14ac:dyDescent="0.3">
      <c r="C180" s="66" t="s">
        <v>359</v>
      </c>
      <c r="F180" s="66" t="s">
        <v>149</v>
      </c>
    </row>
    <row r="181" spans="1:6" ht="14.1" x14ac:dyDescent="0.3">
      <c r="C181" s="66" t="s">
        <v>366</v>
      </c>
      <c r="F181" s="66">
        <v>1985.25</v>
      </c>
    </row>
    <row r="182" spans="1:6" ht="14.1" x14ac:dyDescent="0.3">
      <c r="F182" s="66" t="s">
        <v>149</v>
      </c>
    </row>
    <row r="183" spans="1:6" ht="14.1" x14ac:dyDescent="0.3">
      <c r="C183" s="66" t="s">
        <v>362</v>
      </c>
      <c r="D183" s="66">
        <v>1985.25</v>
      </c>
      <c r="E183" s="66">
        <v>4.54</v>
      </c>
      <c r="F183" s="66">
        <v>1989.79</v>
      </c>
    </row>
    <row r="184" spans="1:6" ht="14.1" x14ac:dyDescent="0.3">
      <c r="C184" s="66" t="s">
        <v>363</v>
      </c>
      <c r="D184" s="66">
        <v>1989.79</v>
      </c>
      <c r="E184" s="66">
        <v>8.9499999999999993</v>
      </c>
      <c r="F184" s="66">
        <v>1998.74</v>
      </c>
    </row>
    <row r="187" spans="1:6" ht="14.1" x14ac:dyDescent="0.3">
      <c r="A187" s="66">
        <v>39</v>
      </c>
      <c r="C187" s="66" t="s">
        <v>367</v>
      </c>
      <c r="D187" s="66">
        <v>70.150000000000006</v>
      </c>
      <c r="E187" s="66" t="s">
        <v>137</v>
      </c>
      <c r="F187" s="66">
        <v>70.150000000000006</v>
      </c>
    </row>
    <row r="190" spans="1:6" ht="14.1" x14ac:dyDescent="0.3">
      <c r="A190" s="66">
        <v>41</v>
      </c>
      <c r="B190" s="66" t="s">
        <v>287</v>
      </c>
      <c r="C190" s="66" t="s">
        <v>368</v>
      </c>
    </row>
    <row r="191" spans="1:6" ht="14.1" x14ac:dyDescent="0.3">
      <c r="C191" s="66" t="s">
        <v>369</v>
      </c>
    </row>
    <row r="192" spans="1:6" ht="14.1" x14ac:dyDescent="0.3">
      <c r="C192" s="66" t="s">
        <v>370</v>
      </c>
    </row>
    <row r="193" spans="1:6" ht="14.1" x14ac:dyDescent="0.3">
      <c r="C193" s="66" t="s">
        <v>149</v>
      </c>
    </row>
    <row r="194" spans="1:6" ht="14.1" x14ac:dyDescent="0.3">
      <c r="A194" s="66">
        <v>2.2200000000000002</v>
      </c>
      <c r="B194" s="66" t="s">
        <v>371</v>
      </c>
      <c r="C194" s="66" t="s">
        <v>372</v>
      </c>
      <c r="D194" s="66">
        <v>227.6</v>
      </c>
      <c r="E194" s="66" t="s">
        <v>371</v>
      </c>
      <c r="F194" s="66">
        <v>505.27</v>
      </c>
    </row>
    <row r="195" spans="1:6" ht="14.1" x14ac:dyDescent="0.3">
      <c r="A195" s="66">
        <v>1.1000000000000001</v>
      </c>
      <c r="B195" s="66" t="s">
        <v>325</v>
      </c>
      <c r="C195" s="66" t="s">
        <v>373</v>
      </c>
      <c r="D195" s="66">
        <v>756</v>
      </c>
      <c r="E195" s="66" t="s">
        <v>325</v>
      </c>
      <c r="F195" s="66">
        <v>831.6</v>
      </c>
    </row>
    <row r="196" spans="1:6" ht="14.1" x14ac:dyDescent="0.3">
      <c r="B196" s="66" t="s">
        <v>292</v>
      </c>
      <c r="C196" s="66" t="s">
        <v>374</v>
      </c>
      <c r="D196" s="66" t="s">
        <v>120</v>
      </c>
      <c r="E196" s="66" t="s">
        <v>292</v>
      </c>
      <c r="F196" s="66">
        <v>1.5</v>
      </c>
    </row>
    <row r="197" spans="1:6" ht="14.1" x14ac:dyDescent="0.3">
      <c r="F197" s="66" t="s">
        <v>149</v>
      </c>
    </row>
    <row r="198" spans="1:6" ht="14.1" x14ac:dyDescent="0.3">
      <c r="C198" s="66" t="s">
        <v>316</v>
      </c>
      <c r="F198" s="66">
        <v>1338.37</v>
      </c>
    </row>
    <row r="199" spans="1:6" ht="14.1" x14ac:dyDescent="0.3">
      <c r="F199" s="66" t="s">
        <v>149</v>
      </c>
    </row>
    <row r="200" spans="1:6" ht="14.1" x14ac:dyDescent="0.3">
      <c r="C200" s="66" t="s">
        <v>317</v>
      </c>
      <c r="F200" s="66">
        <v>133.84</v>
      </c>
    </row>
    <row r="202" spans="1:6" ht="14.1" x14ac:dyDescent="0.3">
      <c r="C202" s="66" t="s">
        <v>375</v>
      </c>
      <c r="D202" s="66">
        <v>3325</v>
      </c>
    </row>
    <row r="205" spans="1:6" ht="14.1" x14ac:dyDescent="0.3">
      <c r="A205" s="66" t="s">
        <v>376</v>
      </c>
      <c r="B205" s="66" t="s">
        <v>287</v>
      </c>
      <c r="C205" s="66" t="s">
        <v>377</v>
      </c>
    </row>
    <row r="206" spans="1:6" ht="14.1" x14ac:dyDescent="0.3">
      <c r="C206" s="66" t="s">
        <v>378</v>
      </c>
    </row>
    <row r="207" spans="1:6" ht="14.1" x14ac:dyDescent="0.3">
      <c r="C207" s="66" t="s">
        <v>379</v>
      </c>
    </row>
    <row r="208" spans="1:6" ht="14.1" x14ac:dyDescent="0.3">
      <c r="C208" s="66" t="s">
        <v>380</v>
      </c>
    </row>
    <row r="209" spans="1:6" ht="14.1" x14ac:dyDescent="0.3">
      <c r="C209" s="66" t="s">
        <v>149</v>
      </c>
    </row>
    <row r="210" spans="1:6" ht="14.1" x14ac:dyDescent="0.3">
      <c r="A210" s="66">
        <v>1</v>
      </c>
      <c r="B210" s="66" t="s">
        <v>312</v>
      </c>
      <c r="C210" s="66" t="s">
        <v>381</v>
      </c>
      <c r="D210" s="66">
        <v>1201</v>
      </c>
      <c r="E210" s="66" t="s">
        <v>312</v>
      </c>
      <c r="F210" s="66">
        <v>1201</v>
      </c>
    </row>
    <row r="211" spans="1:6" ht="14.1" x14ac:dyDescent="0.3">
      <c r="A211" s="66">
        <v>0.65</v>
      </c>
      <c r="B211" s="66" t="s">
        <v>199</v>
      </c>
      <c r="C211" s="66" t="s">
        <v>382</v>
      </c>
      <c r="D211" s="66">
        <v>212.5</v>
      </c>
      <c r="E211" s="66" t="s">
        <v>199</v>
      </c>
      <c r="F211" s="66">
        <v>138.13</v>
      </c>
    </row>
    <row r="212" spans="1:6" ht="14.1" x14ac:dyDescent="0.3">
      <c r="A212" s="66">
        <v>0.56999999999999995</v>
      </c>
      <c r="B212" s="66" t="s">
        <v>199</v>
      </c>
      <c r="C212" s="66" t="s">
        <v>383</v>
      </c>
      <c r="D212" s="66">
        <v>36.950000000000003</v>
      </c>
      <c r="E212" s="66" t="s">
        <v>199</v>
      </c>
      <c r="F212" s="66">
        <v>21.06</v>
      </c>
    </row>
    <row r="213" spans="1:6" ht="14.1" x14ac:dyDescent="0.3">
      <c r="A213" s="66">
        <v>8.1000000000000003E-2</v>
      </c>
      <c r="B213" s="66" t="s">
        <v>199</v>
      </c>
      <c r="C213" s="66" t="s">
        <v>384</v>
      </c>
      <c r="D213" s="66">
        <v>3903.66</v>
      </c>
      <c r="E213" s="66" t="s">
        <v>199</v>
      </c>
      <c r="F213" s="66">
        <v>316.2</v>
      </c>
    </row>
    <row r="214" spans="1:6" ht="14.1" x14ac:dyDescent="0.3">
      <c r="A214" s="66">
        <v>1</v>
      </c>
      <c r="B214" s="66" t="s">
        <v>312</v>
      </c>
      <c r="C214" s="66" t="s">
        <v>385</v>
      </c>
      <c r="D214" s="66">
        <v>821</v>
      </c>
      <c r="E214" s="66" t="s">
        <v>312</v>
      </c>
      <c r="F214" s="66">
        <v>821</v>
      </c>
    </row>
    <row r="215" spans="1:6" ht="14.1" x14ac:dyDescent="0.3">
      <c r="A215" s="66">
        <v>0.5</v>
      </c>
      <c r="B215" s="66" t="s">
        <v>312</v>
      </c>
      <c r="C215" s="66" t="s">
        <v>326</v>
      </c>
      <c r="D215" s="66">
        <v>884</v>
      </c>
      <c r="E215" s="66" t="s">
        <v>312</v>
      </c>
      <c r="F215" s="66">
        <v>442</v>
      </c>
    </row>
    <row r="216" spans="1:6" ht="14.1" x14ac:dyDescent="0.3">
      <c r="A216" s="66">
        <v>0.5</v>
      </c>
      <c r="B216" s="66" t="s">
        <v>312</v>
      </c>
      <c r="C216" s="66" t="s">
        <v>314</v>
      </c>
      <c r="D216" s="66">
        <v>618</v>
      </c>
      <c r="E216" s="66" t="s">
        <v>312</v>
      </c>
      <c r="F216" s="66">
        <v>309</v>
      </c>
    </row>
    <row r="217" spans="1:6" ht="14.1" x14ac:dyDescent="0.3">
      <c r="C217" s="66" t="s">
        <v>386</v>
      </c>
      <c r="D217" s="66" t="s">
        <v>120</v>
      </c>
      <c r="F217" s="66">
        <v>-164</v>
      </c>
    </row>
    <row r="218" spans="1:6" ht="14.1" x14ac:dyDescent="0.3">
      <c r="C218" s="66" t="s">
        <v>387</v>
      </c>
      <c r="F218" s="66">
        <v>134.1</v>
      </c>
    </row>
    <row r="219" spans="1:6" ht="14.1" x14ac:dyDescent="0.3">
      <c r="B219" s="66" t="s">
        <v>388</v>
      </c>
      <c r="C219" s="66" t="s">
        <v>389</v>
      </c>
      <c r="F219" s="66">
        <v>0.39</v>
      </c>
    </row>
    <row r="220" spans="1:6" ht="14.1" x14ac:dyDescent="0.3">
      <c r="C220" s="66" t="s">
        <v>390</v>
      </c>
      <c r="F220" s="66">
        <v>3218.88</v>
      </c>
    </row>
    <row r="223" spans="1:6" ht="14.1" x14ac:dyDescent="0.3">
      <c r="A223" s="66">
        <v>9</v>
      </c>
      <c r="B223" s="66" t="s">
        <v>287</v>
      </c>
      <c r="C223" s="66" t="s">
        <v>396</v>
      </c>
    </row>
    <row r="224" spans="1:6" ht="14.1" x14ac:dyDescent="0.3">
      <c r="C224" s="66" t="s">
        <v>392</v>
      </c>
    </row>
    <row r="225" spans="1:6" ht="14.1" x14ac:dyDescent="0.3">
      <c r="C225" s="66" t="s">
        <v>149</v>
      </c>
    </row>
    <row r="226" spans="1:6" ht="14.1" x14ac:dyDescent="0.3">
      <c r="A226" s="66">
        <v>4240</v>
      </c>
      <c r="B226" s="66" t="s">
        <v>393</v>
      </c>
      <c r="C226" s="66" t="s">
        <v>392</v>
      </c>
      <c r="D226" s="66">
        <v>7052.36</v>
      </c>
      <c r="E226" s="66" t="s">
        <v>394</v>
      </c>
      <c r="F226" s="66">
        <v>29902.01</v>
      </c>
    </row>
    <row r="227" spans="1:6" ht="14.1" x14ac:dyDescent="0.3">
      <c r="A227" s="66">
        <v>2</v>
      </c>
      <c r="B227" s="66" t="s">
        <v>199</v>
      </c>
      <c r="C227" s="66" t="s">
        <v>299</v>
      </c>
      <c r="D227" s="66">
        <v>3159.87</v>
      </c>
      <c r="E227" s="66" t="s">
        <v>199</v>
      </c>
      <c r="F227" s="66">
        <v>6319.74</v>
      </c>
    </row>
    <row r="228" spans="1:6" ht="14.1" x14ac:dyDescent="0.3">
      <c r="A228" s="66">
        <v>3.5</v>
      </c>
      <c r="B228" s="66" t="s">
        <v>312</v>
      </c>
      <c r="C228" s="66" t="s">
        <v>313</v>
      </c>
      <c r="D228" s="66">
        <v>947</v>
      </c>
      <c r="E228" s="66" t="s">
        <v>312</v>
      </c>
      <c r="F228" s="66">
        <v>3314.5</v>
      </c>
    </row>
    <row r="229" spans="1:6" ht="14.1" x14ac:dyDescent="0.3">
      <c r="A229" s="66">
        <v>10.6</v>
      </c>
      <c r="B229" s="66" t="s">
        <v>312</v>
      </c>
      <c r="C229" s="66" t="s">
        <v>326</v>
      </c>
      <c r="D229" s="66">
        <v>884</v>
      </c>
      <c r="E229" s="66" t="s">
        <v>312</v>
      </c>
      <c r="F229" s="66">
        <v>9370.4</v>
      </c>
    </row>
    <row r="230" spans="1:6" ht="14.1" x14ac:dyDescent="0.3">
      <c r="A230" s="66">
        <v>7.1</v>
      </c>
      <c r="B230" s="66" t="s">
        <v>312</v>
      </c>
      <c r="C230" s="66" t="s">
        <v>314</v>
      </c>
      <c r="D230" s="66">
        <v>618</v>
      </c>
      <c r="E230" s="66" t="s">
        <v>312</v>
      </c>
      <c r="F230" s="66">
        <v>4387.8</v>
      </c>
    </row>
    <row r="231" spans="1:6" ht="14.1" x14ac:dyDescent="0.3">
      <c r="A231" s="66">
        <v>21.2</v>
      </c>
      <c r="B231" s="66" t="s">
        <v>312</v>
      </c>
      <c r="C231" s="66" t="s">
        <v>315</v>
      </c>
      <c r="D231" s="66">
        <v>507</v>
      </c>
      <c r="E231" s="66" t="s">
        <v>312</v>
      </c>
      <c r="F231" s="66">
        <v>10748.4</v>
      </c>
    </row>
    <row r="232" spans="1:6" ht="14.1" x14ac:dyDescent="0.3">
      <c r="B232" s="66" t="s">
        <v>292</v>
      </c>
      <c r="C232" s="66" t="s">
        <v>293</v>
      </c>
      <c r="E232" s="66" t="s">
        <v>292</v>
      </c>
      <c r="F232" s="66">
        <v>5</v>
      </c>
    </row>
    <row r="233" spans="1:6" ht="14.1" x14ac:dyDescent="0.3">
      <c r="F233" s="66" t="s">
        <v>149</v>
      </c>
    </row>
    <row r="234" spans="1:6" ht="14.1" x14ac:dyDescent="0.3">
      <c r="C234" s="66" t="s">
        <v>307</v>
      </c>
      <c r="F234" s="66">
        <v>64047.85</v>
      </c>
    </row>
    <row r="235" spans="1:6" ht="14.1" x14ac:dyDescent="0.3">
      <c r="F235" s="66" t="s">
        <v>149</v>
      </c>
    </row>
    <row r="236" spans="1:6" ht="14.1" x14ac:dyDescent="0.3">
      <c r="C236" s="66" t="s">
        <v>395</v>
      </c>
      <c r="F236" s="66">
        <v>6404.79</v>
      </c>
    </row>
    <row r="237" spans="1:6" ht="14.1" x14ac:dyDescent="0.3">
      <c r="F237" s="66" t="s">
        <v>128</v>
      </c>
    </row>
    <row r="238" spans="1:6" ht="14.1" x14ac:dyDescent="0.3">
      <c r="C238" s="66" t="s">
        <v>362</v>
      </c>
      <c r="F238" s="66">
        <v>6479.59</v>
      </c>
    </row>
    <row r="239" spans="1:6" ht="14.1" x14ac:dyDescent="0.3">
      <c r="C239" s="66" t="s">
        <v>363</v>
      </c>
      <c r="F239" s="66">
        <v>6630.49</v>
      </c>
    </row>
    <row r="242" spans="1:6" ht="14.1" x14ac:dyDescent="0.3">
      <c r="A242" s="66" t="s">
        <v>397</v>
      </c>
      <c r="B242" s="66" t="s">
        <v>287</v>
      </c>
      <c r="C242" s="66" t="s">
        <v>398</v>
      </c>
    </row>
    <row r="243" spans="1:6" ht="14.1" x14ac:dyDescent="0.3">
      <c r="C243" s="66" t="s">
        <v>149</v>
      </c>
    </row>
    <row r="244" spans="1:6" ht="14.1" x14ac:dyDescent="0.3">
      <c r="A244" s="66">
        <v>0.14000000000000001</v>
      </c>
      <c r="B244" s="66" t="s">
        <v>199</v>
      </c>
      <c r="C244" s="66" t="s">
        <v>298</v>
      </c>
      <c r="D244" s="66">
        <v>3449.79</v>
      </c>
      <c r="E244" s="66" t="s">
        <v>199</v>
      </c>
      <c r="F244" s="66">
        <v>482.97</v>
      </c>
    </row>
    <row r="245" spans="1:6" ht="14.1" x14ac:dyDescent="0.3">
      <c r="A245" s="66">
        <v>1.1000000000000001</v>
      </c>
      <c r="B245" s="66" t="s">
        <v>312</v>
      </c>
      <c r="C245" s="66" t="s">
        <v>313</v>
      </c>
      <c r="D245" s="66">
        <v>947</v>
      </c>
      <c r="E245" s="66" t="s">
        <v>312</v>
      </c>
      <c r="F245" s="66">
        <v>1041.7</v>
      </c>
    </row>
    <row r="246" spans="1:6" ht="14.1" x14ac:dyDescent="0.3">
      <c r="A246" s="66">
        <v>0.5</v>
      </c>
      <c r="B246" s="66" t="s">
        <v>312</v>
      </c>
      <c r="C246" s="66" t="s">
        <v>314</v>
      </c>
      <c r="D246" s="66">
        <v>618</v>
      </c>
      <c r="E246" s="66" t="s">
        <v>312</v>
      </c>
      <c r="F246" s="66">
        <v>309</v>
      </c>
    </row>
    <row r="247" spans="1:6" ht="14.1" x14ac:dyDescent="0.3">
      <c r="A247" s="66">
        <v>1.1000000000000001</v>
      </c>
      <c r="B247" s="66" t="s">
        <v>312</v>
      </c>
      <c r="C247" s="66" t="s">
        <v>315</v>
      </c>
      <c r="D247" s="66">
        <v>507</v>
      </c>
      <c r="E247" s="66" t="s">
        <v>312</v>
      </c>
      <c r="F247" s="66">
        <v>557.70000000000005</v>
      </c>
    </row>
    <row r="248" spans="1:6" ht="14.1" x14ac:dyDescent="0.3">
      <c r="B248" s="66" t="s">
        <v>292</v>
      </c>
      <c r="C248" s="66" t="s">
        <v>293</v>
      </c>
      <c r="D248" s="66" t="s">
        <v>120</v>
      </c>
      <c r="E248" s="66" t="s">
        <v>292</v>
      </c>
      <c r="F248" s="66">
        <v>5</v>
      </c>
    </row>
    <row r="249" spans="1:6" ht="14.1" x14ac:dyDescent="0.3">
      <c r="F249" s="66" t="s">
        <v>149</v>
      </c>
    </row>
    <row r="250" spans="1:6" ht="14.1" x14ac:dyDescent="0.3">
      <c r="C250" s="66" t="s">
        <v>316</v>
      </c>
      <c r="F250" s="66">
        <v>2396.37</v>
      </c>
    </row>
    <row r="251" spans="1:6" ht="14.1" x14ac:dyDescent="0.3">
      <c r="F251" s="66" t="s">
        <v>149</v>
      </c>
    </row>
    <row r="252" spans="1:6" ht="14.1" x14ac:dyDescent="0.3">
      <c r="C252" s="66" t="s">
        <v>317</v>
      </c>
      <c r="F252" s="66">
        <v>239.64</v>
      </c>
    </row>
    <row r="254" spans="1:6" ht="14.1" x14ac:dyDescent="0.3">
      <c r="A254" s="66">
        <v>37.1</v>
      </c>
      <c r="B254" s="66" t="s">
        <v>287</v>
      </c>
      <c r="C254" s="66" t="s">
        <v>399</v>
      </c>
    </row>
    <row r="255" spans="1:6" ht="14.1" x14ac:dyDescent="0.3">
      <c r="C255" s="66" t="s">
        <v>149</v>
      </c>
    </row>
    <row r="256" spans="1:6" ht="14.1" x14ac:dyDescent="0.3">
      <c r="A256" s="66">
        <v>0.09</v>
      </c>
      <c r="B256" s="66" t="s">
        <v>199</v>
      </c>
      <c r="C256" s="66" t="s">
        <v>400</v>
      </c>
      <c r="D256" s="66">
        <v>1348</v>
      </c>
      <c r="E256" s="66" t="s">
        <v>199</v>
      </c>
      <c r="F256" s="66">
        <v>121.32</v>
      </c>
    </row>
    <row r="257" spans="1:6" ht="14.1" x14ac:dyDescent="0.3">
      <c r="A257" s="66">
        <v>2.2000000000000002</v>
      </c>
      <c r="B257" s="66" t="s">
        <v>312</v>
      </c>
      <c r="C257" s="66" t="s">
        <v>326</v>
      </c>
      <c r="D257" s="66">
        <v>884</v>
      </c>
      <c r="E257" s="66" t="s">
        <v>312</v>
      </c>
      <c r="F257" s="66">
        <v>1944.8</v>
      </c>
    </row>
    <row r="258" spans="1:6" ht="14.1" x14ac:dyDescent="0.3">
      <c r="A258" s="66">
        <v>0.5</v>
      </c>
      <c r="B258" s="66" t="s">
        <v>312</v>
      </c>
      <c r="C258" s="66" t="s">
        <v>314</v>
      </c>
      <c r="D258" s="66">
        <v>618</v>
      </c>
      <c r="E258" s="66" t="s">
        <v>312</v>
      </c>
      <c r="F258" s="66">
        <v>309</v>
      </c>
    </row>
    <row r="259" spans="1:6" ht="14.1" x14ac:dyDescent="0.3">
      <c r="A259" s="66">
        <v>3.8</v>
      </c>
      <c r="B259" s="66" t="s">
        <v>312</v>
      </c>
      <c r="C259" s="66" t="s">
        <v>315</v>
      </c>
      <c r="D259" s="66">
        <v>507</v>
      </c>
      <c r="E259" s="66" t="s">
        <v>312</v>
      </c>
      <c r="F259" s="66">
        <v>1926.6</v>
      </c>
    </row>
    <row r="260" spans="1:6" ht="14.1" x14ac:dyDescent="0.3">
      <c r="B260" s="66" t="s">
        <v>292</v>
      </c>
      <c r="C260" s="66" t="s">
        <v>401</v>
      </c>
      <c r="D260" s="66" t="s">
        <v>120</v>
      </c>
      <c r="E260" s="66" t="s">
        <v>292</v>
      </c>
      <c r="F260" s="66">
        <v>1.5</v>
      </c>
    </row>
    <row r="261" spans="1:6" ht="14.1" x14ac:dyDescent="0.3">
      <c r="F261" s="66" t="s">
        <v>149</v>
      </c>
    </row>
    <row r="262" spans="1:6" ht="14.1" x14ac:dyDescent="0.3">
      <c r="C262" s="66" t="s">
        <v>402</v>
      </c>
      <c r="F262" s="66">
        <v>4303.22</v>
      </c>
    </row>
    <row r="263" spans="1:6" ht="14.1" x14ac:dyDescent="0.3">
      <c r="F263" s="66" t="s">
        <v>149</v>
      </c>
    </row>
    <row r="264" spans="1:6" ht="14.1" x14ac:dyDescent="0.3">
      <c r="C264" s="66" t="s">
        <v>317</v>
      </c>
      <c r="F264" s="66">
        <v>43.03</v>
      </c>
    </row>
    <row r="265" spans="1:6" ht="14.1" x14ac:dyDescent="0.3">
      <c r="F265" s="66" t="s">
        <v>128</v>
      </c>
    </row>
    <row r="266" spans="1:6" ht="14.1" x14ac:dyDescent="0.3">
      <c r="B266" s="66" t="s">
        <v>287</v>
      </c>
      <c r="C266" s="66" t="s">
        <v>403</v>
      </c>
    </row>
    <row r="267" spans="1:6" ht="14.1" x14ac:dyDescent="0.3">
      <c r="C267" s="66" t="s">
        <v>404</v>
      </c>
    </row>
    <row r="268" spans="1:6" ht="14.1" x14ac:dyDescent="0.3">
      <c r="C268" s="66" t="s">
        <v>149</v>
      </c>
    </row>
    <row r="269" spans="1:6" ht="14.1" x14ac:dyDescent="0.3">
      <c r="A269" s="66">
        <v>10</v>
      </c>
      <c r="B269" s="66" t="s">
        <v>321</v>
      </c>
      <c r="C269" s="66" t="s">
        <v>405</v>
      </c>
      <c r="D269" s="66">
        <v>21.9</v>
      </c>
      <c r="E269" s="66" t="s">
        <v>321</v>
      </c>
      <c r="F269" s="66">
        <v>219</v>
      </c>
    </row>
    <row r="270" spans="1:6" ht="14.1" x14ac:dyDescent="0.3">
      <c r="A270" s="66">
        <v>10</v>
      </c>
      <c r="B270" s="66" t="s">
        <v>321</v>
      </c>
      <c r="C270" s="66" t="s">
        <v>406</v>
      </c>
      <c r="D270" s="66">
        <v>47.84</v>
      </c>
      <c r="E270" s="66" t="s">
        <v>321</v>
      </c>
      <c r="F270" s="66">
        <v>478.4</v>
      </c>
    </row>
    <row r="271" spans="1:6" ht="14.1" x14ac:dyDescent="0.3">
      <c r="C271" s="66" t="s">
        <v>120</v>
      </c>
      <c r="F271" s="66" t="s">
        <v>149</v>
      </c>
    </row>
    <row r="272" spans="1:6" ht="14.1" x14ac:dyDescent="0.3">
      <c r="F272" s="66">
        <v>697.4</v>
      </c>
    </row>
    <row r="273" spans="1:6" ht="14.1" x14ac:dyDescent="0.3">
      <c r="C273" s="66" t="s">
        <v>316</v>
      </c>
      <c r="F273" s="66" t="s">
        <v>149</v>
      </c>
    </row>
    <row r="274" spans="1:6" ht="14.1" x14ac:dyDescent="0.3">
      <c r="F274" s="66">
        <v>69.739999999999995</v>
      </c>
    </row>
    <row r="275" spans="1:6" ht="14.1" x14ac:dyDescent="0.3">
      <c r="C275" s="66" t="s">
        <v>317</v>
      </c>
      <c r="F275" s="66" t="s">
        <v>128</v>
      </c>
    </row>
    <row r="277" spans="1:6" ht="14.1" x14ac:dyDescent="0.3">
      <c r="C277" s="66" t="s">
        <v>407</v>
      </c>
    </row>
    <row r="280" spans="1:6" ht="14.1" x14ac:dyDescent="0.3">
      <c r="A280" s="66">
        <v>10</v>
      </c>
      <c r="B280" s="66" t="s">
        <v>321</v>
      </c>
      <c r="C280" s="66" t="s">
        <v>408</v>
      </c>
      <c r="D280" s="66">
        <v>700</v>
      </c>
      <c r="E280" s="66" t="s">
        <v>321</v>
      </c>
      <c r="F280" s="66">
        <v>7000</v>
      </c>
    </row>
    <row r="281" spans="1:6" ht="14.1" x14ac:dyDescent="0.3">
      <c r="A281" s="66">
        <v>0.21</v>
      </c>
      <c r="B281" s="66" t="s">
        <v>199</v>
      </c>
      <c r="C281" s="66" t="s">
        <v>323</v>
      </c>
      <c r="D281" s="66">
        <v>4609.47</v>
      </c>
      <c r="E281" s="66" t="s">
        <v>199</v>
      </c>
      <c r="F281" s="66">
        <v>967.99</v>
      </c>
    </row>
    <row r="282" spans="1:6" ht="14.1" x14ac:dyDescent="0.3">
      <c r="A282" s="66">
        <v>1.1000000000000001</v>
      </c>
      <c r="B282" s="66" t="s">
        <v>325</v>
      </c>
      <c r="C282" s="66" t="s">
        <v>313</v>
      </c>
      <c r="D282" s="66">
        <v>947</v>
      </c>
      <c r="E282" s="66" t="s">
        <v>325</v>
      </c>
      <c r="F282" s="66">
        <v>1041.7</v>
      </c>
    </row>
    <row r="283" spans="1:6" ht="14.1" x14ac:dyDescent="0.3">
      <c r="A283" s="66">
        <v>1.1000000000000001</v>
      </c>
      <c r="B283" s="66" t="s">
        <v>325</v>
      </c>
      <c r="C283" s="66" t="s">
        <v>326</v>
      </c>
      <c r="D283" s="66">
        <v>884</v>
      </c>
      <c r="E283" s="66" t="s">
        <v>325</v>
      </c>
      <c r="F283" s="66">
        <v>972.4</v>
      </c>
    </row>
    <row r="284" spans="1:6" ht="14.1" x14ac:dyDescent="0.3">
      <c r="A284" s="66">
        <v>2.2000000000000002</v>
      </c>
      <c r="B284" s="66" t="s">
        <v>325</v>
      </c>
      <c r="C284" s="66" t="s">
        <v>314</v>
      </c>
      <c r="D284" s="66">
        <v>618</v>
      </c>
      <c r="E284" s="66" t="s">
        <v>325</v>
      </c>
      <c r="F284" s="66">
        <v>1359.6</v>
      </c>
    </row>
    <row r="285" spans="1:6" ht="14.1" x14ac:dyDescent="0.3">
      <c r="A285" s="66">
        <v>2.2000000000000002</v>
      </c>
      <c r="B285" s="66" t="s">
        <v>325</v>
      </c>
      <c r="C285" s="66" t="s">
        <v>315</v>
      </c>
      <c r="D285" s="66">
        <v>507</v>
      </c>
      <c r="E285" s="66" t="s">
        <v>325</v>
      </c>
      <c r="F285" s="66">
        <v>1115.4000000000001</v>
      </c>
    </row>
    <row r="286" spans="1:6" ht="14.1" x14ac:dyDescent="0.3">
      <c r="A286" s="66">
        <v>20</v>
      </c>
      <c r="B286" s="66" t="s">
        <v>137</v>
      </c>
      <c r="C286" s="66" t="s">
        <v>289</v>
      </c>
      <c r="D286" s="66">
        <v>6040</v>
      </c>
      <c r="E286" s="66" t="s">
        <v>239</v>
      </c>
      <c r="F286" s="66">
        <v>120.8</v>
      </c>
    </row>
    <row r="287" spans="1:6" ht="14.1" x14ac:dyDescent="0.3">
      <c r="A287" s="66">
        <v>2</v>
      </c>
      <c r="B287" s="66" t="s">
        <v>137</v>
      </c>
      <c r="C287" s="66" t="s">
        <v>409</v>
      </c>
      <c r="D287" s="66">
        <v>36.1</v>
      </c>
      <c r="E287" s="66" t="s">
        <v>137</v>
      </c>
      <c r="F287" s="66">
        <v>72.2</v>
      </c>
    </row>
    <row r="288" spans="1:6" ht="14.1" x14ac:dyDescent="0.3">
      <c r="A288" s="66">
        <v>1.6</v>
      </c>
      <c r="B288" s="66" t="s">
        <v>325</v>
      </c>
      <c r="C288" s="66" t="s">
        <v>326</v>
      </c>
      <c r="D288" s="66">
        <v>884</v>
      </c>
      <c r="E288" s="66" t="s">
        <v>325</v>
      </c>
      <c r="F288" s="66">
        <v>1414.4</v>
      </c>
    </row>
    <row r="289" spans="1:6" ht="14.1" x14ac:dyDescent="0.3">
      <c r="A289" s="66">
        <v>0.5</v>
      </c>
      <c r="B289" s="66" t="s">
        <v>325</v>
      </c>
      <c r="C289" s="66" t="s">
        <v>314</v>
      </c>
      <c r="D289" s="66">
        <v>618</v>
      </c>
      <c r="E289" s="66" t="s">
        <v>325</v>
      </c>
      <c r="F289" s="66">
        <v>309</v>
      </c>
    </row>
    <row r="290" spans="1:6" ht="14.1" x14ac:dyDescent="0.3">
      <c r="A290" s="66">
        <v>1.1000000000000001</v>
      </c>
      <c r="B290" s="66" t="s">
        <v>325</v>
      </c>
      <c r="C290" s="66" t="s">
        <v>315</v>
      </c>
      <c r="D290" s="66">
        <v>507</v>
      </c>
      <c r="E290" s="66" t="s">
        <v>325</v>
      </c>
      <c r="F290" s="66">
        <v>557.70000000000005</v>
      </c>
    </row>
    <row r="291" spans="1:6" ht="14.1" x14ac:dyDescent="0.3">
      <c r="B291" s="66" t="s">
        <v>292</v>
      </c>
      <c r="C291" s="66" t="s">
        <v>293</v>
      </c>
      <c r="E291" s="66" t="s">
        <v>292</v>
      </c>
      <c r="F291" s="66">
        <v>0.18</v>
      </c>
    </row>
    <row r="292" spans="1:6" ht="14.1" x14ac:dyDescent="0.3">
      <c r="F292" s="66" t="s">
        <v>149</v>
      </c>
    </row>
    <row r="293" spans="1:6" ht="14.1" x14ac:dyDescent="0.3">
      <c r="C293" s="66" t="s">
        <v>316</v>
      </c>
      <c r="F293" s="66">
        <v>14931.37</v>
      </c>
    </row>
    <row r="294" spans="1:6" ht="14.1" x14ac:dyDescent="0.3">
      <c r="F294" s="66" t="s">
        <v>149</v>
      </c>
    </row>
    <row r="295" spans="1:6" ht="14.1" x14ac:dyDescent="0.3">
      <c r="C295" s="66" t="s">
        <v>317</v>
      </c>
      <c r="F295" s="66">
        <v>1493.14</v>
      </c>
    </row>
    <row r="297" spans="1:6" ht="14.1" x14ac:dyDescent="0.3">
      <c r="A297" s="66" t="s">
        <v>410</v>
      </c>
      <c r="B297" s="66" t="s">
        <v>287</v>
      </c>
      <c r="C297" s="66" t="s">
        <v>411</v>
      </c>
    </row>
    <row r="298" spans="1:6" ht="14.1" x14ac:dyDescent="0.3">
      <c r="C298" s="66" t="s">
        <v>412</v>
      </c>
    </row>
    <row r="299" spans="1:6" ht="14.1" x14ac:dyDescent="0.3">
      <c r="C299" s="66" t="s">
        <v>149</v>
      </c>
    </row>
    <row r="300" spans="1:6" ht="14.1" x14ac:dyDescent="0.3">
      <c r="A300" s="66">
        <v>9</v>
      </c>
      <c r="B300" s="66" t="s">
        <v>199</v>
      </c>
      <c r="C300" s="66" t="s">
        <v>413</v>
      </c>
      <c r="D300" s="66">
        <v>1207.6600000000001</v>
      </c>
      <c r="E300" s="66" t="s">
        <v>199</v>
      </c>
      <c r="F300" s="66">
        <v>10868.94</v>
      </c>
    </row>
    <row r="301" spans="1:6" ht="14.1" x14ac:dyDescent="0.3">
      <c r="A301" s="66">
        <v>4.5</v>
      </c>
      <c r="B301" s="66" t="s">
        <v>199</v>
      </c>
      <c r="C301" s="66" t="s">
        <v>298</v>
      </c>
      <c r="D301" s="66">
        <v>3449.79</v>
      </c>
      <c r="E301" s="66" t="s">
        <v>199</v>
      </c>
      <c r="F301" s="66">
        <v>15524.06</v>
      </c>
    </row>
    <row r="302" spans="1:6" ht="14.1" x14ac:dyDescent="0.3">
      <c r="A302" s="66">
        <v>1.8</v>
      </c>
      <c r="B302" s="66" t="s">
        <v>312</v>
      </c>
      <c r="C302" s="66" t="s">
        <v>326</v>
      </c>
      <c r="D302" s="66">
        <v>884</v>
      </c>
      <c r="E302" s="66" t="s">
        <v>312</v>
      </c>
      <c r="F302" s="66">
        <v>1591.2</v>
      </c>
    </row>
    <row r="303" spans="1:6" ht="14.1" x14ac:dyDescent="0.3">
      <c r="A303" s="66">
        <v>17.7</v>
      </c>
      <c r="B303" s="66" t="s">
        <v>312</v>
      </c>
      <c r="C303" s="66" t="s">
        <v>314</v>
      </c>
      <c r="D303" s="66">
        <v>618</v>
      </c>
      <c r="E303" s="66" t="s">
        <v>312</v>
      </c>
      <c r="F303" s="66">
        <v>10938.6</v>
      </c>
    </row>
    <row r="304" spans="1:6" ht="14.1" x14ac:dyDescent="0.3">
      <c r="A304" s="66">
        <v>14.1</v>
      </c>
      <c r="B304" s="66" t="s">
        <v>312</v>
      </c>
      <c r="C304" s="66" t="s">
        <v>315</v>
      </c>
      <c r="D304" s="66">
        <v>507</v>
      </c>
      <c r="E304" s="66" t="s">
        <v>312</v>
      </c>
      <c r="F304" s="66">
        <v>7148.7</v>
      </c>
    </row>
    <row r="305" spans="1:6" ht="14.1" x14ac:dyDescent="0.3">
      <c r="B305" s="66" t="s">
        <v>292</v>
      </c>
      <c r="C305" s="66" t="s">
        <v>293</v>
      </c>
      <c r="E305" s="66" t="s">
        <v>292</v>
      </c>
      <c r="F305" s="66">
        <v>0</v>
      </c>
    </row>
    <row r="306" spans="1:6" ht="14.1" x14ac:dyDescent="0.3">
      <c r="F306" s="66" t="s">
        <v>149</v>
      </c>
    </row>
    <row r="307" spans="1:6" ht="14.1" x14ac:dyDescent="0.3">
      <c r="F307" s="66">
        <v>46071.5</v>
      </c>
    </row>
    <row r="308" spans="1:6" ht="14.1" x14ac:dyDescent="0.3">
      <c r="C308" s="66" t="s">
        <v>307</v>
      </c>
      <c r="F308" s="66" t="s">
        <v>149</v>
      </c>
    </row>
    <row r="309" spans="1:6" ht="14.1" x14ac:dyDescent="0.3">
      <c r="F309" s="66">
        <v>4607.1499999999996</v>
      </c>
    </row>
    <row r="310" spans="1:6" ht="14.1" x14ac:dyDescent="0.3">
      <c r="C310" s="66" t="s">
        <v>395</v>
      </c>
      <c r="F310" s="66" t="s">
        <v>128</v>
      </c>
    </row>
    <row r="313" spans="1:6" ht="14.1" x14ac:dyDescent="0.3">
      <c r="A313" s="66">
        <v>6</v>
      </c>
      <c r="B313" s="66" t="s">
        <v>287</v>
      </c>
      <c r="C313" s="66" t="s">
        <v>391</v>
      </c>
    </row>
    <row r="314" spans="1:6" ht="14.1" x14ac:dyDescent="0.3">
      <c r="C314" s="66" t="s">
        <v>392</v>
      </c>
    </row>
    <row r="315" spans="1:6" ht="14.1" x14ac:dyDescent="0.3">
      <c r="C315" s="66" t="s">
        <v>149</v>
      </c>
    </row>
    <row r="316" spans="1:6" ht="14.1" x14ac:dyDescent="0.3">
      <c r="A316" s="66">
        <v>4240</v>
      </c>
      <c r="B316" s="66" t="s">
        <v>393</v>
      </c>
      <c r="C316" s="66" t="s">
        <v>392</v>
      </c>
      <c r="D316" s="66">
        <v>7052.36</v>
      </c>
      <c r="E316" s="66" t="s">
        <v>394</v>
      </c>
      <c r="F316" s="66">
        <v>29902.01</v>
      </c>
    </row>
    <row r="317" spans="1:6" ht="14.1" x14ac:dyDescent="0.3">
      <c r="A317" s="66">
        <v>2</v>
      </c>
      <c r="B317" s="66" t="s">
        <v>199</v>
      </c>
      <c r="C317" s="66" t="s">
        <v>298</v>
      </c>
      <c r="D317" s="66">
        <v>3449.79</v>
      </c>
      <c r="E317" s="66" t="s">
        <v>199</v>
      </c>
      <c r="F317" s="66">
        <v>6899.58</v>
      </c>
    </row>
    <row r="318" spans="1:6" ht="14.1" x14ac:dyDescent="0.3">
      <c r="A318" s="66">
        <v>3.5</v>
      </c>
      <c r="B318" s="66" t="s">
        <v>312</v>
      </c>
      <c r="C318" s="66" t="s">
        <v>313</v>
      </c>
      <c r="D318" s="66">
        <v>947</v>
      </c>
      <c r="E318" s="66" t="s">
        <v>312</v>
      </c>
      <c r="F318" s="66">
        <v>3314.5</v>
      </c>
    </row>
    <row r="319" spans="1:6" ht="14.1" x14ac:dyDescent="0.3">
      <c r="A319" s="66">
        <v>10.6</v>
      </c>
      <c r="B319" s="66" t="s">
        <v>312</v>
      </c>
      <c r="C319" s="66" t="s">
        <v>326</v>
      </c>
      <c r="D319" s="66">
        <v>884</v>
      </c>
      <c r="E319" s="66" t="s">
        <v>312</v>
      </c>
      <c r="F319" s="66">
        <v>9370.4</v>
      </c>
    </row>
    <row r="320" spans="1:6" ht="14.1" x14ac:dyDescent="0.3">
      <c r="A320" s="66">
        <v>7.1</v>
      </c>
      <c r="B320" s="66" t="s">
        <v>312</v>
      </c>
      <c r="C320" s="66" t="s">
        <v>314</v>
      </c>
      <c r="D320" s="66">
        <v>618</v>
      </c>
      <c r="E320" s="66" t="s">
        <v>312</v>
      </c>
      <c r="F320" s="66">
        <v>4387.8</v>
      </c>
    </row>
    <row r="321" spans="1:6" ht="14.1" x14ac:dyDescent="0.3">
      <c r="A321" s="66">
        <v>21.2</v>
      </c>
      <c r="B321" s="66" t="s">
        <v>312</v>
      </c>
      <c r="C321" s="66" t="s">
        <v>315</v>
      </c>
      <c r="D321" s="66">
        <v>507</v>
      </c>
      <c r="E321" s="66" t="s">
        <v>312</v>
      </c>
      <c r="F321" s="66">
        <v>10748.4</v>
      </c>
    </row>
    <row r="322" spans="1:6" ht="14.1" x14ac:dyDescent="0.3">
      <c r="B322" s="66" t="s">
        <v>292</v>
      </c>
      <c r="C322" s="66" t="s">
        <v>293</v>
      </c>
      <c r="E322" s="66" t="s">
        <v>292</v>
      </c>
      <c r="F322" s="66">
        <v>5</v>
      </c>
    </row>
    <row r="323" spans="1:6" ht="14.1" x14ac:dyDescent="0.3">
      <c r="F323" s="66" t="s">
        <v>149</v>
      </c>
    </row>
    <row r="324" spans="1:6" ht="14.1" x14ac:dyDescent="0.3">
      <c r="C324" s="66" t="s">
        <v>307</v>
      </c>
      <c r="F324" s="66">
        <v>64627.69</v>
      </c>
    </row>
    <row r="325" spans="1:6" ht="14.1" x14ac:dyDescent="0.3">
      <c r="F325" s="66" t="s">
        <v>149</v>
      </c>
    </row>
    <row r="326" spans="1:6" ht="14.1" x14ac:dyDescent="0.3">
      <c r="C326" s="66" t="s">
        <v>395</v>
      </c>
      <c r="F326" s="66">
        <v>6462.77</v>
      </c>
    </row>
    <row r="329" spans="1:6" ht="14.1" x14ac:dyDescent="0.3">
      <c r="A329" s="66" t="s">
        <v>414</v>
      </c>
      <c r="B329" s="66" t="s">
        <v>287</v>
      </c>
      <c r="C329" s="66" t="s">
        <v>415</v>
      </c>
    </row>
    <row r="330" spans="1:6" ht="14.1" x14ac:dyDescent="0.3">
      <c r="C330" s="66" t="s">
        <v>416</v>
      </c>
    </row>
    <row r="331" spans="1:6" ht="14.1" x14ac:dyDescent="0.3">
      <c r="C331" s="66" t="s">
        <v>149</v>
      </c>
    </row>
    <row r="332" spans="1:6" ht="14.1" x14ac:dyDescent="0.3">
      <c r="A332" s="66">
        <v>1</v>
      </c>
      <c r="B332" s="66" t="s">
        <v>199</v>
      </c>
      <c r="C332" s="66" t="s">
        <v>417</v>
      </c>
      <c r="D332" s="66">
        <v>279.95</v>
      </c>
      <c r="E332" s="66" t="s">
        <v>199</v>
      </c>
      <c r="F332" s="66">
        <v>279.95</v>
      </c>
    </row>
    <row r="333" spans="1:6" ht="14.1" x14ac:dyDescent="0.3">
      <c r="A333" s="66">
        <v>1</v>
      </c>
      <c r="B333" s="66" t="s">
        <v>199</v>
      </c>
      <c r="C333" s="66" t="s">
        <v>418</v>
      </c>
      <c r="D333" s="66">
        <v>36.950000000000003</v>
      </c>
      <c r="E333" s="66" t="s">
        <v>199</v>
      </c>
      <c r="F333" s="66">
        <v>36.950000000000003</v>
      </c>
    </row>
    <row r="334" spans="1:6" ht="14.1" x14ac:dyDescent="0.3">
      <c r="B334" s="66" t="s">
        <v>292</v>
      </c>
      <c r="C334" s="66" t="s">
        <v>293</v>
      </c>
      <c r="D334" s="66" t="s">
        <v>120</v>
      </c>
      <c r="E334" s="66" t="s">
        <v>292</v>
      </c>
      <c r="F334" s="66">
        <v>0</v>
      </c>
    </row>
    <row r="335" spans="1:6" ht="14.1" x14ac:dyDescent="0.3">
      <c r="F335" s="66" t="s">
        <v>149</v>
      </c>
    </row>
    <row r="336" spans="1:6" ht="14.1" x14ac:dyDescent="0.3">
      <c r="C336" s="66" t="s">
        <v>294</v>
      </c>
      <c r="F336" s="66">
        <v>316.89999999999998</v>
      </c>
    </row>
    <row r="337" spans="1:6" ht="14.1" x14ac:dyDescent="0.3">
      <c r="C337" s="66" t="s">
        <v>419</v>
      </c>
      <c r="F337" s="66" t="s">
        <v>149</v>
      </c>
    </row>
    <row r="338" spans="1:6" ht="14.1" x14ac:dyDescent="0.3">
      <c r="A338" s="66" t="s">
        <v>414</v>
      </c>
      <c r="B338" s="66" t="s">
        <v>287</v>
      </c>
      <c r="C338" s="66" t="s">
        <v>415</v>
      </c>
    </row>
    <row r="339" spans="1:6" ht="14.1" x14ac:dyDescent="0.3">
      <c r="C339" s="66" t="s">
        <v>420</v>
      </c>
    </row>
    <row r="340" spans="1:6" ht="14.1" x14ac:dyDescent="0.3">
      <c r="C340" s="66" t="s">
        <v>149</v>
      </c>
    </row>
    <row r="341" spans="1:6" ht="14.1" x14ac:dyDescent="0.3">
      <c r="A341" s="66">
        <v>1</v>
      </c>
      <c r="B341" s="66" t="s">
        <v>199</v>
      </c>
      <c r="C341" s="66" t="s">
        <v>421</v>
      </c>
      <c r="D341" s="66">
        <v>1600.27</v>
      </c>
      <c r="E341" s="66" t="s">
        <v>199</v>
      </c>
      <c r="F341" s="66">
        <v>1600.27</v>
      </c>
    </row>
    <row r="342" spans="1:6" ht="14.1" x14ac:dyDescent="0.3">
      <c r="A342" s="66">
        <v>1</v>
      </c>
      <c r="B342" s="66" t="s">
        <v>199</v>
      </c>
      <c r="C342" s="66" t="s">
        <v>418</v>
      </c>
      <c r="D342" s="66">
        <v>32.450000000000003</v>
      </c>
      <c r="E342" s="66" t="s">
        <v>199</v>
      </c>
      <c r="F342" s="66">
        <v>32.450000000000003</v>
      </c>
    </row>
    <row r="343" spans="1:6" ht="14.1" x14ac:dyDescent="0.3">
      <c r="B343" s="66" t="s">
        <v>292</v>
      </c>
      <c r="C343" s="66" t="s">
        <v>293</v>
      </c>
      <c r="D343" s="66" t="s">
        <v>120</v>
      </c>
      <c r="E343" s="66" t="s">
        <v>292</v>
      </c>
      <c r="F343" s="66">
        <v>0</v>
      </c>
    </row>
    <row r="344" spans="1:6" ht="14.1" x14ac:dyDescent="0.3">
      <c r="F344" s="66" t="s">
        <v>149</v>
      </c>
    </row>
    <row r="345" spans="1:6" ht="14.1" x14ac:dyDescent="0.3">
      <c r="C345" s="66" t="s">
        <v>422</v>
      </c>
      <c r="F345" s="66">
        <v>1632.72</v>
      </c>
    </row>
    <row r="346" spans="1:6" ht="14.1" x14ac:dyDescent="0.3">
      <c r="F346" s="66" t="s">
        <v>149</v>
      </c>
    </row>
    <row r="348" spans="1:6" ht="14.1" x14ac:dyDescent="0.3">
      <c r="C348" s="66" t="s">
        <v>423</v>
      </c>
    </row>
    <row r="350" spans="1:6" s="67" customFormat="1" ht="27.95" x14ac:dyDescent="0.35">
      <c r="A350" s="67">
        <v>10</v>
      </c>
      <c r="B350" s="67" t="s">
        <v>424</v>
      </c>
      <c r="C350" s="69" t="s">
        <v>425</v>
      </c>
      <c r="D350" s="67">
        <v>459</v>
      </c>
      <c r="E350" s="67" t="s">
        <v>34</v>
      </c>
      <c r="F350" s="67">
        <f>D350*A350</f>
        <v>4590</v>
      </c>
    </row>
    <row r="351" spans="1:6" ht="14.1" x14ac:dyDescent="0.3">
      <c r="A351" s="66">
        <v>1.8</v>
      </c>
      <c r="B351" s="66" t="s">
        <v>2</v>
      </c>
      <c r="C351" s="66" t="s">
        <v>426</v>
      </c>
      <c r="D351" s="66">
        <f>Lead!J9</f>
        <v>947</v>
      </c>
      <c r="E351" s="66" t="s">
        <v>2</v>
      </c>
      <c r="F351" s="67">
        <f t="shared" ref="F351:F352" si="0">D351*A351</f>
        <v>1704.6000000000001</v>
      </c>
    </row>
    <row r="352" spans="1:6" ht="14.1" x14ac:dyDescent="0.3">
      <c r="A352" s="66">
        <v>2.2000000000000002</v>
      </c>
      <c r="B352" s="66" t="s">
        <v>2</v>
      </c>
      <c r="C352" s="66" t="s">
        <v>427</v>
      </c>
      <c r="D352" s="66">
        <f>Lead!J11</f>
        <v>618</v>
      </c>
      <c r="E352" s="66" t="s">
        <v>2</v>
      </c>
      <c r="F352" s="67">
        <f t="shared" si="0"/>
        <v>1359.6000000000001</v>
      </c>
    </row>
    <row r="353" spans="1:6" ht="14.1" x14ac:dyDescent="0.3">
      <c r="C353" s="66" t="s">
        <v>428</v>
      </c>
      <c r="F353" s="66">
        <f>SUM(F350:F352)</f>
        <v>7654.2000000000007</v>
      </c>
    </row>
    <row r="354" spans="1:6" ht="14.1" x14ac:dyDescent="0.3">
      <c r="C354" s="66" t="s">
        <v>429</v>
      </c>
      <c r="F354" s="66">
        <f>F353/10</f>
        <v>765.42000000000007</v>
      </c>
    </row>
    <row r="356" spans="1:6" ht="14.1" x14ac:dyDescent="0.3">
      <c r="C356" s="66" t="s">
        <v>430</v>
      </c>
    </row>
    <row r="357" spans="1:6" ht="14.1" x14ac:dyDescent="0.3">
      <c r="C357" s="66" t="s">
        <v>149</v>
      </c>
    </row>
    <row r="358" spans="1:6" ht="14.1" x14ac:dyDescent="0.3">
      <c r="A358" s="66">
        <v>10</v>
      </c>
      <c r="B358" s="66" t="s">
        <v>287</v>
      </c>
      <c r="C358" s="66" t="s">
        <v>431</v>
      </c>
    </row>
    <row r="359" spans="1:6" ht="14.1" x14ac:dyDescent="0.3">
      <c r="C359" s="66" t="s">
        <v>392</v>
      </c>
    </row>
    <row r="360" spans="1:6" ht="14.1" x14ac:dyDescent="0.3">
      <c r="C360" s="66" t="s">
        <v>149</v>
      </c>
    </row>
    <row r="361" spans="1:6" ht="14.1" x14ac:dyDescent="0.3">
      <c r="A361" s="66">
        <v>4240</v>
      </c>
      <c r="B361" s="66" t="s">
        <v>393</v>
      </c>
      <c r="C361" s="66" t="s">
        <v>392</v>
      </c>
      <c r="D361" s="66">
        <v>7052.36</v>
      </c>
      <c r="E361" s="66" t="s">
        <v>394</v>
      </c>
      <c r="F361" s="66">
        <v>29902.01</v>
      </c>
    </row>
    <row r="362" spans="1:6" ht="14.1" x14ac:dyDescent="0.3">
      <c r="A362" s="66">
        <v>1.27</v>
      </c>
      <c r="B362" s="66" t="s">
        <v>199</v>
      </c>
      <c r="C362" s="66" t="s">
        <v>297</v>
      </c>
      <c r="D362" s="66">
        <v>3884.67</v>
      </c>
      <c r="E362" s="66" t="s">
        <v>199</v>
      </c>
      <c r="F362" s="66">
        <v>4933.53</v>
      </c>
    </row>
    <row r="363" spans="1:6" ht="14.1" x14ac:dyDescent="0.3">
      <c r="A363" s="66">
        <v>7</v>
      </c>
      <c r="B363" s="66" t="s">
        <v>312</v>
      </c>
      <c r="C363" s="66" t="s">
        <v>313</v>
      </c>
      <c r="D363" s="66">
        <v>947</v>
      </c>
      <c r="E363" s="66" t="s">
        <v>312</v>
      </c>
      <c r="F363" s="66">
        <v>6629</v>
      </c>
    </row>
    <row r="364" spans="1:6" ht="14.1" x14ac:dyDescent="0.3">
      <c r="A364" s="66">
        <v>7.1</v>
      </c>
      <c r="B364" s="66" t="s">
        <v>312</v>
      </c>
      <c r="C364" s="66" t="s">
        <v>326</v>
      </c>
      <c r="D364" s="66">
        <v>884</v>
      </c>
      <c r="E364" s="66" t="s">
        <v>312</v>
      </c>
      <c r="F364" s="66">
        <v>6276.4</v>
      </c>
    </row>
    <row r="365" spans="1:6" ht="14.1" x14ac:dyDescent="0.3">
      <c r="A365" s="66">
        <v>7.1</v>
      </c>
      <c r="B365" s="66" t="s">
        <v>312</v>
      </c>
      <c r="C365" s="66" t="s">
        <v>314</v>
      </c>
      <c r="D365" s="66">
        <v>618</v>
      </c>
      <c r="E365" s="66" t="s">
        <v>312</v>
      </c>
      <c r="F365" s="66">
        <v>4387.8</v>
      </c>
    </row>
    <row r="366" spans="1:6" ht="14.1" x14ac:dyDescent="0.3">
      <c r="A366" s="66">
        <v>21.2</v>
      </c>
      <c r="B366" s="66" t="s">
        <v>312</v>
      </c>
      <c r="C366" s="66" t="s">
        <v>315</v>
      </c>
      <c r="D366" s="66">
        <v>507</v>
      </c>
      <c r="E366" s="66" t="s">
        <v>312</v>
      </c>
      <c r="F366" s="66">
        <v>10748.4</v>
      </c>
    </row>
    <row r="367" spans="1:6" ht="14.1" x14ac:dyDescent="0.3">
      <c r="B367" s="66" t="s">
        <v>292</v>
      </c>
      <c r="C367" s="66" t="s">
        <v>293</v>
      </c>
      <c r="D367" s="66" t="s">
        <v>120</v>
      </c>
      <c r="E367" s="66" t="s">
        <v>292</v>
      </c>
      <c r="F367" s="66">
        <v>0</v>
      </c>
    </row>
    <row r="368" spans="1:6" ht="14.1" x14ac:dyDescent="0.3">
      <c r="F368" s="66" t="s">
        <v>149</v>
      </c>
    </row>
    <row r="369" spans="1:6" ht="14.1" x14ac:dyDescent="0.3">
      <c r="C369" s="66" t="s">
        <v>307</v>
      </c>
      <c r="F369" s="66">
        <v>62877.14</v>
      </c>
    </row>
    <row r="370" spans="1:6" ht="14.1" x14ac:dyDescent="0.3">
      <c r="F370" s="66" t="s">
        <v>149</v>
      </c>
    </row>
    <row r="371" spans="1:6" ht="14.1" x14ac:dyDescent="0.3">
      <c r="C371" s="66" t="s">
        <v>395</v>
      </c>
      <c r="F371" s="66">
        <v>6287.71</v>
      </c>
    </row>
    <row r="372" spans="1:6" ht="14.1" x14ac:dyDescent="0.3">
      <c r="F372" s="66" t="s">
        <v>128</v>
      </c>
    </row>
    <row r="374" spans="1:6" ht="14.1" x14ac:dyDescent="0.3">
      <c r="C374" s="66" t="s">
        <v>430</v>
      </c>
    </row>
    <row r="375" spans="1:6" ht="14.1" x14ac:dyDescent="0.3">
      <c r="C375" s="66" t="s">
        <v>149</v>
      </c>
    </row>
    <row r="376" spans="1:6" ht="14.1" x14ac:dyDescent="0.3">
      <c r="A376" s="66">
        <v>10</v>
      </c>
      <c r="B376" s="66" t="s">
        <v>287</v>
      </c>
      <c r="C376" s="66" t="s">
        <v>431</v>
      </c>
    </row>
    <row r="377" spans="1:6" ht="14.1" x14ac:dyDescent="0.3">
      <c r="C377" s="66" t="s">
        <v>392</v>
      </c>
    </row>
    <row r="378" spans="1:6" ht="14.1" x14ac:dyDescent="0.3">
      <c r="C378" s="66" t="s">
        <v>149</v>
      </c>
    </row>
    <row r="379" spans="1:6" ht="14.1" x14ac:dyDescent="0.3">
      <c r="A379" s="66">
        <v>4240</v>
      </c>
      <c r="B379" s="66" t="s">
        <v>393</v>
      </c>
      <c r="C379" s="66" t="s">
        <v>392</v>
      </c>
      <c r="D379" s="66">
        <v>7052.36</v>
      </c>
      <c r="E379" s="66" t="s">
        <v>394</v>
      </c>
      <c r="F379" s="66">
        <v>29902.01</v>
      </c>
    </row>
    <row r="380" spans="1:6" ht="14.1" x14ac:dyDescent="0.3">
      <c r="A380" s="66">
        <v>1.27</v>
      </c>
      <c r="B380" s="66" t="s">
        <v>199</v>
      </c>
      <c r="C380" s="66" t="s">
        <v>297</v>
      </c>
      <c r="D380" s="66">
        <v>3884.67</v>
      </c>
      <c r="E380" s="66" t="s">
        <v>199</v>
      </c>
      <c r="F380" s="66">
        <v>4933.53</v>
      </c>
    </row>
    <row r="381" spans="1:6" ht="14.1" x14ac:dyDescent="0.3">
      <c r="A381" s="66">
        <v>7</v>
      </c>
      <c r="B381" s="66" t="s">
        <v>312</v>
      </c>
      <c r="C381" s="66" t="s">
        <v>313</v>
      </c>
      <c r="D381" s="66">
        <v>947</v>
      </c>
      <c r="E381" s="66" t="s">
        <v>312</v>
      </c>
      <c r="F381" s="66">
        <v>6629</v>
      </c>
    </row>
    <row r="382" spans="1:6" ht="14.1" x14ac:dyDescent="0.3">
      <c r="A382" s="66">
        <v>7.1</v>
      </c>
      <c r="B382" s="66" t="s">
        <v>312</v>
      </c>
      <c r="C382" s="66" t="s">
        <v>326</v>
      </c>
      <c r="D382" s="66">
        <v>884</v>
      </c>
      <c r="E382" s="66" t="s">
        <v>312</v>
      </c>
      <c r="F382" s="66">
        <v>6276.4</v>
      </c>
    </row>
    <row r="383" spans="1:6" ht="14.1" x14ac:dyDescent="0.3">
      <c r="A383" s="66">
        <v>7.1</v>
      </c>
      <c r="B383" s="66" t="s">
        <v>312</v>
      </c>
      <c r="C383" s="66" t="s">
        <v>314</v>
      </c>
      <c r="D383" s="66">
        <v>618</v>
      </c>
      <c r="E383" s="66" t="s">
        <v>312</v>
      </c>
      <c r="F383" s="66">
        <v>4387.8</v>
      </c>
    </row>
    <row r="384" spans="1:6" ht="14.1" x14ac:dyDescent="0.3">
      <c r="A384" s="66">
        <v>21.2</v>
      </c>
      <c r="B384" s="66" t="s">
        <v>312</v>
      </c>
      <c r="C384" s="66" t="s">
        <v>315</v>
      </c>
      <c r="D384" s="66">
        <v>507</v>
      </c>
      <c r="E384" s="66" t="s">
        <v>312</v>
      </c>
      <c r="F384" s="66">
        <v>10748.4</v>
      </c>
    </row>
    <row r="385" spans="1:6" ht="14.1" x14ac:dyDescent="0.3">
      <c r="B385" s="66" t="s">
        <v>292</v>
      </c>
      <c r="C385" s="66" t="s">
        <v>293</v>
      </c>
      <c r="D385" s="66" t="s">
        <v>120</v>
      </c>
      <c r="E385" s="66" t="s">
        <v>292</v>
      </c>
      <c r="F385" s="66">
        <v>5</v>
      </c>
    </row>
    <row r="386" spans="1:6" ht="14.1" x14ac:dyDescent="0.3">
      <c r="F386" s="66" t="s">
        <v>149</v>
      </c>
    </row>
    <row r="387" spans="1:6" ht="14.1" x14ac:dyDescent="0.3">
      <c r="C387" s="66" t="s">
        <v>307</v>
      </c>
      <c r="F387" s="66">
        <v>62882.14</v>
      </c>
    </row>
    <row r="388" spans="1:6" ht="14.1" x14ac:dyDescent="0.3">
      <c r="F388" s="66" t="s">
        <v>149</v>
      </c>
    </row>
    <row r="389" spans="1:6" ht="14.1" x14ac:dyDescent="0.3">
      <c r="C389" s="66" t="s">
        <v>395</v>
      </c>
      <c r="F389" s="66">
        <v>6288.21</v>
      </c>
    </row>
    <row r="390" spans="1:6" ht="14.1" x14ac:dyDescent="0.3">
      <c r="F390" s="66" t="s">
        <v>128</v>
      </c>
    </row>
    <row r="392" spans="1:6" ht="14.1" x14ac:dyDescent="0.3">
      <c r="B392" s="66" t="s">
        <v>432</v>
      </c>
      <c r="C392" s="66" t="s">
        <v>433</v>
      </c>
    </row>
    <row r="393" spans="1:6" ht="14.1" x14ac:dyDescent="0.3">
      <c r="C393" s="66" t="s">
        <v>149</v>
      </c>
    </row>
    <row r="394" spans="1:6" ht="14.1" x14ac:dyDescent="0.3">
      <c r="A394" s="66">
        <v>1.1399999999999999</v>
      </c>
      <c r="B394" s="66" t="s">
        <v>199</v>
      </c>
      <c r="C394" s="66" t="s">
        <v>434</v>
      </c>
      <c r="D394" s="66">
        <v>6288.21</v>
      </c>
      <c r="E394" s="66" t="s">
        <v>199</v>
      </c>
      <c r="F394" s="66">
        <v>7168.56</v>
      </c>
    </row>
    <row r="395" spans="1:6" ht="14.1" x14ac:dyDescent="0.3">
      <c r="A395" s="66">
        <v>1</v>
      </c>
      <c r="B395" s="66" t="s">
        <v>325</v>
      </c>
      <c r="C395" s="66" t="s">
        <v>313</v>
      </c>
      <c r="D395" s="66">
        <v>947</v>
      </c>
      <c r="E395" s="66" t="s">
        <v>312</v>
      </c>
      <c r="F395" s="66">
        <v>947</v>
      </c>
    </row>
    <row r="396" spans="1:6" ht="14.1" x14ac:dyDescent="0.3">
      <c r="B396" s="66" t="s">
        <v>292</v>
      </c>
      <c r="C396" s="66" t="s">
        <v>293</v>
      </c>
      <c r="D396" s="66" t="s">
        <v>120</v>
      </c>
      <c r="E396" s="66" t="s">
        <v>292</v>
      </c>
      <c r="F396" s="66">
        <v>0</v>
      </c>
    </row>
    <row r="397" spans="1:6" ht="14.1" x14ac:dyDescent="0.3">
      <c r="F397" s="66" t="s">
        <v>149</v>
      </c>
    </row>
    <row r="398" spans="1:6" ht="14.1" x14ac:dyDescent="0.3">
      <c r="C398" s="66" t="s">
        <v>316</v>
      </c>
      <c r="F398" s="66">
        <v>8115.56</v>
      </c>
    </row>
    <row r="399" spans="1:6" ht="14.1" x14ac:dyDescent="0.3">
      <c r="F399" s="66" t="s">
        <v>149</v>
      </c>
    </row>
    <row r="400" spans="1:6" ht="14.1" x14ac:dyDescent="0.3">
      <c r="C400" s="66" t="s">
        <v>317</v>
      </c>
      <c r="F400" s="66">
        <v>811.56</v>
      </c>
    </row>
    <row r="401" spans="1:6" ht="14.1" x14ac:dyDescent="0.3">
      <c r="F401" s="66" t="s">
        <v>128</v>
      </c>
    </row>
    <row r="402" spans="1:6" ht="14.1" x14ac:dyDescent="0.3">
      <c r="C402" s="66" t="s">
        <v>362</v>
      </c>
      <c r="E402" s="66">
        <v>8.5299999999999994</v>
      </c>
      <c r="F402" s="66">
        <v>820.09</v>
      </c>
    </row>
    <row r="403" spans="1:6" ht="14.1" x14ac:dyDescent="0.3">
      <c r="C403" s="66" t="s">
        <v>363</v>
      </c>
      <c r="E403" s="66">
        <v>17.2</v>
      </c>
      <c r="F403" s="66">
        <v>837.29</v>
      </c>
    </row>
    <row r="406" spans="1:6" ht="14.1" x14ac:dyDescent="0.3">
      <c r="A406" s="66">
        <v>11</v>
      </c>
      <c r="B406" s="66" t="s">
        <v>287</v>
      </c>
      <c r="C406" s="66" t="s">
        <v>435</v>
      </c>
    </row>
    <row r="407" spans="1:6" ht="14.1" x14ac:dyDescent="0.3">
      <c r="C407" s="66">
        <v>0</v>
      </c>
    </row>
    <row r="408" spans="1:6" ht="14.1" x14ac:dyDescent="0.3">
      <c r="C408" s="66" t="s">
        <v>149</v>
      </c>
    </row>
    <row r="409" spans="1:6" ht="14.1" x14ac:dyDescent="0.3">
      <c r="A409" s="66">
        <v>4240</v>
      </c>
      <c r="B409" s="66" t="s">
        <v>393</v>
      </c>
      <c r="C409" s="66" t="s">
        <v>392</v>
      </c>
      <c r="D409" s="66">
        <v>7052.36</v>
      </c>
      <c r="E409" s="66" t="s">
        <v>436</v>
      </c>
      <c r="F409" s="66">
        <v>29902.01</v>
      </c>
    </row>
    <row r="410" spans="1:6" ht="14.1" x14ac:dyDescent="0.3">
      <c r="A410" s="66">
        <v>1.27</v>
      </c>
      <c r="B410" s="66" t="s">
        <v>199</v>
      </c>
      <c r="C410" s="66" t="s">
        <v>297</v>
      </c>
      <c r="D410" s="66">
        <v>3884.67</v>
      </c>
      <c r="E410" s="66" t="s">
        <v>199</v>
      </c>
      <c r="F410" s="66">
        <v>4933.53</v>
      </c>
    </row>
    <row r="411" spans="1:6" ht="14.1" x14ac:dyDescent="0.3">
      <c r="A411" s="66">
        <v>7</v>
      </c>
      <c r="B411" s="66" t="s">
        <v>312</v>
      </c>
      <c r="C411" s="66" t="s">
        <v>313</v>
      </c>
      <c r="D411" s="66">
        <v>947</v>
      </c>
      <c r="E411" s="66" t="s">
        <v>312</v>
      </c>
      <c r="F411" s="66">
        <v>6629</v>
      </c>
    </row>
    <row r="412" spans="1:6" ht="14.1" x14ac:dyDescent="0.3">
      <c r="A412" s="66">
        <v>7.1</v>
      </c>
      <c r="B412" s="66" t="s">
        <v>312</v>
      </c>
      <c r="C412" s="66" t="s">
        <v>326</v>
      </c>
      <c r="D412" s="66">
        <v>884</v>
      </c>
      <c r="E412" s="66" t="s">
        <v>312</v>
      </c>
      <c r="F412" s="66">
        <v>6276.4</v>
      </c>
    </row>
    <row r="413" spans="1:6" ht="14.1" x14ac:dyDescent="0.3">
      <c r="A413" s="66">
        <v>7.1</v>
      </c>
      <c r="B413" s="66" t="s">
        <v>312</v>
      </c>
      <c r="C413" s="66" t="s">
        <v>314</v>
      </c>
      <c r="D413" s="66">
        <v>618</v>
      </c>
      <c r="E413" s="66" t="s">
        <v>312</v>
      </c>
      <c r="F413" s="66">
        <v>4387.8</v>
      </c>
    </row>
    <row r="414" spans="1:6" ht="14.1" x14ac:dyDescent="0.3">
      <c r="A414" s="66">
        <v>21.2</v>
      </c>
      <c r="B414" s="66" t="s">
        <v>312</v>
      </c>
      <c r="C414" s="66" t="s">
        <v>315</v>
      </c>
      <c r="D414" s="66">
        <v>507</v>
      </c>
      <c r="E414" s="66" t="s">
        <v>312</v>
      </c>
      <c r="F414" s="66">
        <v>10748.4</v>
      </c>
    </row>
    <row r="415" spans="1:6" ht="14.1" x14ac:dyDescent="0.3">
      <c r="A415" s="66">
        <v>0</v>
      </c>
      <c r="B415" s="66" t="s">
        <v>292</v>
      </c>
      <c r="C415" s="66" t="s">
        <v>293</v>
      </c>
      <c r="D415" s="66" t="s">
        <v>120</v>
      </c>
      <c r="E415" s="66" t="s">
        <v>292</v>
      </c>
      <c r="F415" s="66">
        <v>5</v>
      </c>
    </row>
    <row r="416" spans="1:6" ht="14.1" x14ac:dyDescent="0.3">
      <c r="A416" s="66">
        <v>0</v>
      </c>
      <c r="F416" s="66" t="s">
        <v>149</v>
      </c>
    </row>
    <row r="417" spans="1:6" ht="14.1" x14ac:dyDescent="0.3">
      <c r="A417" s="66">
        <v>0</v>
      </c>
      <c r="C417" s="66" t="s">
        <v>307</v>
      </c>
      <c r="F417" s="66">
        <v>62882.14</v>
      </c>
    </row>
    <row r="418" spans="1:6" ht="14.1" x14ac:dyDescent="0.3">
      <c r="F418" s="66" t="s">
        <v>149</v>
      </c>
    </row>
    <row r="419" spans="1:6" ht="14.1" x14ac:dyDescent="0.3">
      <c r="C419" s="66" t="s">
        <v>395</v>
      </c>
      <c r="F419" s="66">
        <v>6288.21</v>
      </c>
    </row>
    <row r="420" spans="1:6" ht="14.1" x14ac:dyDescent="0.3">
      <c r="F420" s="66" t="s">
        <v>128</v>
      </c>
    </row>
    <row r="421" spans="1:6" ht="14.1" x14ac:dyDescent="0.3">
      <c r="A421" s="66" t="s">
        <v>148</v>
      </c>
    </row>
    <row r="423" spans="1:6" ht="14.1" x14ac:dyDescent="0.3">
      <c r="B423" s="66" t="s">
        <v>437</v>
      </c>
      <c r="C423" s="66" t="s">
        <v>438</v>
      </c>
    </row>
    <row r="424" spans="1:6" ht="14.1" x14ac:dyDescent="0.3">
      <c r="C424" s="66" t="s">
        <v>149</v>
      </c>
    </row>
    <row r="425" spans="1:6" ht="14.1" x14ac:dyDescent="0.3">
      <c r="A425" s="66">
        <v>0.75</v>
      </c>
      <c r="B425" s="66" t="s">
        <v>199</v>
      </c>
      <c r="C425" s="66" t="s">
        <v>439</v>
      </c>
      <c r="D425" s="66">
        <v>6288.21</v>
      </c>
      <c r="E425" s="66" t="s">
        <v>312</v>
      </c>
      <c r="F425" s="66">
        <v>4716.16</v>
      </c>
    </row>
    <row r="426" spans="1:6" ht="14.1" x14ac:dyDescent="0.3">
      <c r="A426" s="66">
        <v>1</v>
      </c>
      <c r="B426" s="66" t="s">
        <v>325</v>
      </c>
      <c r="C426" s="66" t="s">
        <v>313</v>
      </c>
      <c r="D426" s="66">
        <v>947</v>
      </c>
      <c r="E426" s="66" t="s">
        <v>312</v>
      </c>
      <c r="F426" s="66">
        <v>947</v>
      </c>
    </row>
    <row r="427" spans="1:6" ht="14.1" x14ac:dyDescent="0.3">
      <c r="B427" s="66" t="s">
        <v>292</v>
      </c>
      <c r="C427" s="66" t="s">
        <v>293</v>
      </c>
      <c r="D427" s="66" t="s">
        <v>120</v>
      </c>
      <c r="E427" s="66" t="s">
        <v>292</v>
      </c>
      <c r="F427" s="66">
        <v>0</v>
      </c>
    </row>
    <row r="428" spans="1:6" ht="14.1" x14ac:dyDescent="0.3">
      <c r="F428" s="66" t="s">
        <v>149</v>
      </c>
    </row>
    <row r="429" spans="1:6" ht="14.1" x14ac:dyDescent="0.3">
      <c r="C429" s="66" t="s">
        <v>316</v>
      </c>
      <c r="F429" s="66">
        <v>5663.16</v>
      </c>
    </row>
    <row r="430" spans="1:6" ht="14.1" x14ac:dyDescent="0.3">
      <c r="F430" s="66" t="s">
        <v>149</v>
      </c>
    </row>
    <row r="431" spans="1:6" ht="14.1" x14ac:dyDescent="0.3">
      <c r="C431" s="66" t="s">
        <v>317</v>
      </c>
      <c r="F431" s="66">
        <v>566.32000000000005</v>
      </c>
    </row>
    <row r="432" spans="1:6" ht="14.1" x14ac:dyDescent="0.3">
      <c r="F432" s="66" t="s">
        <v>128</v>
      </c>
    </row>
    <row r="433" spans="1:6" ht="14.1" x14ac:dyDescent="0.3">
      <c r="C433" s="66" t="s">
        <v>362</v>
      </c>
      <c r="E433" s="66">
        <v>5.61</v>
      </c>
      <c r="F433" s="66">
        <v>571.92999999999995</v>
      </c>
    </row>
    <row r="434" spans="1:6" ht="14.1" x14ac:dyDescent="0.3">
      <c r="C434" s="66" t="s">
        <v>363</v>
      </c>
      <c r="E434" s="66">
        <v>11.32</v>
      </c>
      <c r="F434" s="66">
        <v>583.25</v>
      </c>
    </row>
    <row r="437" spans="1:6" ht="14.1" x14ac:dyDescent="0.3">
      <c r="C437" s="66" t="s">
        <v>440</v>
      </c>
    </row>
    <row r="438" spans="1:6" ht="14.1" x14ac:dyDescent="0.3">
      <c r="C438" s="66" t="s">
        <v>369</v>
      </c>
    </row>
    <row r="439" spans="1:6" ht="14.1" x14ac:dyDescent="0.3">
      <c r="C439" s="66" t="s">
        <v>370</v>
      </c>
    </row>
    <row r="441" spans="1:6" ht="14.1" x14ac:dyDescent="0.3">
      <c r="A441" s="66">
        <v>1.89</v>
      </c>
      <c r="B441" s="66" t="s">
        <v>441</v>
      </c>
      <c r="C441" s="66" t="s">
        <v>372</v>
      </c>
      <c r="D441" s="66">
        <v>227.6</v>
      </c>
      <c r="E441" s="66" t="s">
        <v>441</v>
      </c>
      <c r="F441" s="66">
        <v>430.16</v>
      </c>
    </row>
    <row r="442" spans="1:6" ht="14.1" x14ac:dyDescent="0.3">
      <c r="A442" s="66">
        <v>1.1000000000000001</v>
      </c>
      <c r="B442" s="66" t="s">
        <v>442</v>
      </c>
      <c r="C442" s="66" t="s">
        <v>373</v>
      </c>
      <c r="D442" s="66">
        <v>756</v>
      </c>
      <c r="E442" s="66" t="s">
        <v>442</v>
      </c>
      <c r="F442" s="66">
        <v>831.6</v>
      </c>
    </row>
    <row r="443" spans="1:6" ht="14.1" x14ac:dyDescent="0.3">
      <c r="A443" s="66">
        <v>10</v>
      </c>
      <c r="B443" s="66" t="s">
        <v>34</v>
      </c>
      <c r="C443" s="66" t="s">
        <v>443</v>
      </c>
      <c r="D443" s="66">
        <v>8.65</v>
      </c>
      <c r="E443" s="66" t="s">
        <v>34</v>
      </c>
      <c r="F443" s="66">
        <v>86.5</v>
      </c>
    </row>
    <row r="444" spans="1:6" ht="14.1" x14ac:dyDescent="0.3">
      <c r="C444" s="66" t="s">
        <v>444</v>
      </c>
      <c r="D444" s="66" t="s">
        <v>388</v>
      </c>
      <c r="F444" s="66">
        <v>1.9</v>
      </c>
    </row>
    <row r="445" spans="1:6" ht="14.1" x14ac:dyDescent="0.3">
      <c r="C445" s="66" t="s">
        <v>316</v>
      </c>
      <c r="F445" s="66">
        <v>1350.16</v>
      </c>
    </row>
    <row r="447" spans="1:6" ht="14.1" x14ac:dyDescent="0.3">
      <c r="C447" s="66" t="s">
        <v>317</v>
      </c>
      <c r="F447" s="66">
        <v>135.02000000000001</v>
      </c>
    </row>
    <row r="449" spans="1:6" ht="14.1" x14ac:dyDescent="0.3">
      <c r="C449" s="66" t="s">
        <v>440</v>
      </c>
    </row>
    <row r="450" spans="1:6" ht="14.1" x14ac:dyDescent="0.3">
      <c r="C450" s="66" t="s">
        <v>445</v>
      </c>
    </row>
    <row r="451" spans="1:6" ht="14.1" x14ac:dyDescent="0.3">
      <c r="C451" s="66" t="s">
        <v>370</v>
      </c>
    </row>
    <row r="453" spans="1:6" ht="14.1" x14ac:dyDescent="0.3">
      <c r="A453" s="66">
        <v>2.2200000000000002</v>
      </c>
      <c r="B453" s="66" t="s">
        <v>441</v>
      </c>
      <c r="C453" s="66" t="s">
        <v>372</v>
      </c>
      <c r="D453" s="66">
        <v>238.9</v>
      </c>
      <c r="E453" s="66" t="s">
        <v>441</v>
      </c>
      <c r="F453" s="66">
        <v>530.36</v>
      </c>
    </row>
    <row r="454" spans="1:6" ht="14.1" x14ac:dyDescent="0.3">
      <c r="A454" s="66">
        <v>1.2</v>
      </c>
      <c r="B454" s="66" t="s">
        <v>442</v>
      </c>
      <c r="C454" s="66" t="s">
        <v>373</v>
      </c>
      <c r="D454" s="66">
        <v>756</v>
      </c>
      <c r="E454" s="66" t="s">
        <v>442</v>
      </c>
      <c r="F454" s="66">
        <v>907.2</v>
      </c>
    </row>
    <row r="455" spans="1:6" ht="14.1" x14ac:dyDescent="0.3">
      <c r="A455" s="66">
        <v>10</v>
      </c>
      <c r="B455" s="66" t="s">
        <v>34</v>
      </c>
      <c r="C455" s="66" t="s">
        <v>443</v>
      </c>
      <c r="D455" s="66">
        <v>9.35</v>
      </c>
      <c r="E455" s="66" t="s">
        <v>34</v>
      </c>
      <c r="F455" s="66">
        <v>93.5</v>
      </c>
    </row>
    <row r="456" spans="1:6" ht="14.1" x14ac:dyDescent="0.3">
      <c r="C456" s="66" t="s">
        <v>444</v>
      </c>
      <c r="D456" s="66" t="s">
        <v>388</v>
      </c>
      <c r="F456" s="66">
        <v>6.65</v>
      </c>
    </row>
    <row r="457" spans="1:6" ht="14.1" x14ac:dyDescent="0.3">
      <c r="C457" s="66" t="s">
        <v>316</v>
      </c>
      <c r="F457" s="66">
        <v>1537.71</v>
      </c>
    </row>
    <row r="459" spans="1:6" ht="14.1" x14ac:dyDescent="0.3">
      <c r="C459" s="66" t="s">
        <v>317</v>
      </c>
      <c r="F459" s="66">
        <v>153.77000000000001</v>
      </c>
    </row>
    <row r="462" spans="1:6" ht="14.1" x14ac:dyDescent="0.3">
      <c r="A462" s="66" t="s">
        <v>446</v>
      </c>
      <c r="B462" s="66" t="s">
        <v>287</v>
      </c>
      <c r="C462" s="66" t="s">
        <v>447</v>
      </c>
    </row>
    <row r="463" spans="1:6" ht="14.1" x14ac:dyDescent="0.3">
      <c r="C463" s="66" t="s">
        <v>149</v>
      </c>
    </row>
    <row r="464" spans="1:6" ht="14.1" x14ac:dyDescent="0.3">
      <c r="A464" s="66">
        <v>0.03</v>
      </c>
      <c r="B464" s="66" t="s">
        <v>199</v>
      </c>
      <c r="C464" s="66" t="s">
        <v>448</v>
      </c>
      <c r="D464" s="66">
        <v>7018.23</v>
      </c>
      <c r="E464" s="66" t="s">
        <v>199</v>
      </c>
      <c r="F464" s="66">
        <v>210.55</v>
      </c>
    </row>
    <row r="465" spans="1:6" ht="14.1" x14ac:dyDescent="0.3">
      <c r="A465" s="66">
        <v>0.5</v>
      </c>
      <c r="B465" s="66" t="s">
        <v>325</v>
      </c>
      <c r="C465" s="66" t="s">
        <v>313</v>
      </c>
      <c r="D465" s="66">
        <v>947</v>
      </c>
      <c r="E465" s="66" t="s">
        <v>325</v>
      </c>
      <c r="F465" s="66">
        <v>473.5</v>
      </c>
    </row>
    <row r="466" spans="1:6" ht="14.1" x14ac:dyDescent="0.3">
      <c r="A466" s="66">
        <v>0.75</v>
      </c>
      <c r="B466" s="66" t="s">
        <v>325</v>
      </c>
      <c r="C466" s="66" t="s">
        <v>314</v>
      </c>
      <c r="D466" s="66">
        <v>618</v>
      </c>
      <c r="E466" s="66" t="s">
        <v>325</v>
      </c>
      <c r="F466" s="66">
        <v>463.5</v>
      </c>
    </row>
    <row r="467" spans="1:6" ht="14.1" x14ac:dyDescent="0.3">
      <c r="B467" s="66" t="s">
        <v>292</v>
      </c>
      <c r="C467" s="66" t="s">
        <v>293</v>
      </c>
      <c r="D467" s="66">
        <v>0</v>
      </c>
      <c r="E467" s="66" t="s">
        <v>292</v>
      </c>
      <c r="F467" s="66">
        <v>0</v>
      </c>
    </row>
    <row r="468" spans="1:6" ht="14.1" x14ac:dyDescent="0.3">
      <c r="F468" s="66" t="s">
        <v>149</v>
      </c>
    </row>
    <row r="469" spans="1:6" ht="14.1" x14ac:dyDescent="0.3">
      <c r="C469" s="66" t="s">
        <v>449</v>
      </c>
      <c r="F469" s="66">
        <v>1147.55</v>
      </c>
    </row>
    <row r="470" spans="1:6" ht="14.1" x14ac:dyDescent="0.3">
      <c r="F470" s="66" t="s">
        <v>149</v>
      </c>
    </row>
    <row r="471" spans="1:6" ht="14.1" x14ac:dyDescent="0.3">
      <c r="C471" s="66" t="s">
        <v>450</v>
      </c>
      <c r="F471" s="66">
        <v>1544.48</v>
      </c>
    </row>
    <row r="472" spans="1:6" ht="14.1" x14ac:dyDescent="0.3">
      <c r="F472" s="66" t="s">
        <v>128</v>
      </c>
    </row>
    <row r="473" spans="1:6" ht="14.1" x14ac:dyDescent="0.3">
      <c r="C473" s="66" t="s">
        <v>362</v>
      </c>
      <c r="D473" s="66">
        <v>1544.48</v>
      </c>
      <c r="E473" s="66">
        <v>4.59</v>
      </c>
      <c r="F473" s="66">
        <v>1549.07</v>
      </c>
    </row>
    <row r="474" spans="1:6" ht="14.1" x14ac:dyDescent="0.3">
      <c r="C474" s="66" t="s">
        <v>363</v>
      </c>
      <c r="D474" s="66">
        <v>1549.07</v>
      </c>
      <c r="E474" s="66">
        <v>9.0399999999999991</v>
      </c>
      <c r="F474" s="66">
        <v>1558.11</v>
      </c>
    </row>
    <row r="476" spans="1:6" ht="14.1" x14ac:dyDescent="0.3">
      <c r="A476" s="66" t="s">
        <v>451</v>
      </c>
      <c r="C476" s="66" t="s">
        <v>452</v>
      </c>
    </row>
    <row r="477" spans="1:6" ht="14.1" x14ac:dyDescent="0.3">
      <c r="C477" s="66" t="s">
        <v>453</v>
      </c>
    </row>
    <row r="478" spans="1:6" ht="14.1" x14ac:dyDescent="0.3">
      <c r="A478" s="66" t="s">
        <v>120</v>
      </c>
      <c r="C478" s="66" t="s">
        <v>454</v>
      </c>
    </row>
    <row r="479" spans="1:6" ht="14.1" x14ac:dyDescent="0.3">
      <c r="C479" s="66" t="s">
        <v>149</v>
      </c>
    </row>
    <row r="480" spans="1:6" ht="14.1" x14ac:dyDescent="0.3">
      <c r="A480" s="66">
        <v>3</v>
      </c>
      <c r="B480" s="66" t="s">
        <v>455</v>
      </c>
      <c r="C480" s="66" t="s">
        <v>456</v>
      </c>
      <c r="D480" s="66">
        <v>120.54</v>
      </c>
      <c r="E480" s="66" t="s">
        <v>455</v>
      </c>
      <c r="F480" s="66">
        <v>361.62</v>
      </c>
    </row>
    <row r="481" spans="1:6" ht="14.1" x14ac:dyDescent="0.3">
      <c r="A481" s="66">
        <v>1</v>
      </c>
      <c r="B481" s="66" t="s">
        <v>457</v>
      </c>
      <c r="C481" s="66" t="s">
        <v>458</v>
      </c>
      <c r="D481" s="66">
        <v>82.3</v>
      </c>
      <c r="E481" s="66" t="s">
        <v>457</v>
      </c>
      <c r="F481" s="66">
        <v>82.3</v>
      </c>
    </row>
    <row r="482" spans="1:6" ht="14.1" x14ac:dyDescent="0.3">
      <c r="A482" s="66">
        <v>1</v>
      </c>
      <c r="B482" s="66" t="s">
        <v>457</v>
      </c>
      <c r="C482" s="66" t="s">
        <v>459</v>
      </c>
      <c r="D482" s="66">
        <v>8</v>
      </c>
      <c r="E482" s="66" t="s">
        <v>457</v>
      </c>
      <c r="F482" s="66">
        <v>8</v>
      </c>
    </row>
    <row r="483" spans="1:6" ht="14.1" x14ac:dyDescent="0.3">
      <c r="A483" s="66" t="s">
        <v>460</v>
      </c>
      <c r="C483" s="66" t="s">
        <v>461</v>
      </c>
      <c r="D483" s="66" t="s">
        <v>460</v>
      </c>
      <c r="F483" s="66">
        <v>2.08</v>
      </c>
    </row>
    <row r="484" spans="1:6" ht="14.1" x14ac:dyDescent="0.3">
      <c r="F484" s="66" t="s">
        <v>149</v>
      </c>
    </row>
    <row r="485" spans="1:6" ht="14.1" x14ac:dyDescent="0.3">
      <c r="C485" s="66" t="s">
        <v>462</v>
      </c>
      <c r="F485" s="66">
        <v>454</v>
      </c>
    </row>
    <row r="486" spans="1:6" ht="14.1" x14ac:dyDescent="0.3">
      <c r="F486" s="66" t="s">
        <v>149</v>
      </c>
    </row>
    <row r="487" spans="1:6" ht="14.1" x14ac:dyDescent="0.3">
      <c r="A487" s="66" t="s">
        <v>463</v>
      </c>
      <c r="B487" s="66" t="s">
        <v>287</v>
      </c>
      <c r="C487" s="66" t="s">
        <v>464</v>
      </c>
    </row>
    <row r="488" spans="1:6" ht="14.1" x14ac:dyDescent="0.3">
      <c r="C488" s="66" t="s">
        <v>465</v>
      </c>
    </row>
    <row r="489" spans="1:6" ht="14.1" x14ac:dyDescent="0.3">
      <c r="C489" s="66" t="s">
        <v>149</v>
      </c>
    </row>
    <row r="490" spans="1:6" ht="14.1" x14ac:dyDescent="0.3">
      <c r="A490" s="66">
        <v>9</v>
      </c>
      <c r="B490" s="66" t="s">
        <v>199</v>
      </c>
      <c r="C490" s="66" t="s">
        <v>466</v>
      </c>
      <c r="D490" s="66">
        <v>1620.66</v>
      </c>
      <c r="E490" s="66" t="s">
        <v>199</v>
      </c>
      <c r="F490" s="66">
        <v>14585.94</v>
      </c>
    </row>
    <row r="491" spans="1:6" ht="14.1" x14ac:dyDescent="0.3">
      <c r="A491" s="66">
        <v>4.5</v>
      </c>
      <c r="B491" s="66" t="s">
        <v>199</v>
      </c>
      <c r="C491" s="66" t="s">
        <v>295</v>
      </c>
      <c r="D491" s="66">
        <v>6059.07</v>
      </c>
      <c r="E491" s="66" t="s">
        <v>199</v>
      </c>
      <c r="F491" s="66">
        <v>27265.82</v>
      </c>
    </row>
    <row r="492" spans="1:6" ht="14.1" x14ac:dyDescent="0.3">
      <c r="A492" s="66">
        <v>1.8</v>
      </c>
      <c r="B492" s="66" t="s">
        <v>312</v>
      </c>
      <c r="C492" s="66" t="s">
        <v>326</v>
      </c>
      <c r="D492" s="66">
        <v>884</v>
      </c>
      <c r="E492" s="66" t="s">
        <v>312</v>
      </c>
      <c r="F492" s="66">
        <v>1591.2</v>
      </c>
    </row>
    <row r="493" spans="1:6" ht="14.1" x14ac:dyDescent="0.3">
      <c r="A493" s="66">
        <v>17.7</v>
      </c>
      <c r="B493" s="66" t="s">
        <v>312</v>
      </c>
      <c r="C493" s="66" t="s">
        <v>314</v>
      </c>
      <c r="D493" s="66">
        <v>618</v>
      </c>
      <c r="E493" s="66" t="s">
        <v>312</v>
      </c>
      <c r="F493" s="66">
        <v>10938.6</v>
      </c>
    </row>
    <row r="494" spans="1:6" ht="14.1" x14ac:dyDescent="0.3">
      <c r="A494" s="66">
        <v>14.1</v>
      </c>
      <c r="B494" s="66" t="s">
        <v>312</v>
      </c>
      <c r="C494" s="66" t="s">
        <v>315</v>
      </c>
      <c r="D494" s="66">
        <v>507</v>
      </c>
      <c r="E494" s="66" t="s">
        <v>312</v>
      </c>
      <c r="F494" s="66">
        <v>7148.7</v>
      </c>
    </row>
    <row r="495" spans="1:6" ht="14.1" x14ac:dyDescent="0.3">
      <c r="B495" s="66" t="s">
        <v>292</v>
      </c>
      <c r="C495" s="66" t="s">
        <v>293</v>
      </c>
      <c r="E495" s="66" t="s">
        <v>292</v>
      </c>
      <c r="F495" s="66">
        <v>0</v>
      </c>
    </row>
    <row r="496" spans="1:6" ht="14.1" x14ac:dyDescent="0.3">
      <c r="F496" s="66" t="s">
        <v>149</v>
      </c>
    </row>
    <row r="497" spans="1:6" ht="14.1" x14ac:dyDescent="0.3">
      <c r="F497" s="66">
        <v>61530.26</v>
      </c>
    </row>
    <row r="498" spans="1:6" ht="14.1" x14ac:dyDescent="0.3">
      <c r="C498" s="66" t="s">
        <v>307</v>
      </c>
      <c r="F498" s="66" t="s">
        <v>149</v>
      </c>
    </row>
    <row r="499" spans="1:6" ht="14.1" x14ac:dyDescent="0.3">
      <c r="F499" s="66">
        <v>6153.03</v>
      </c>
    </row>
    <row r="500" spans="1:6" ht="14.1" x14ac:dyDescent="0.3">
      <c r="C500" s="66" t="s">
        <v>395</v>
      </c>
      <c r="F500" s="66" t="s">
        <v>128</v>
      </c>
    </row>
    <row r="502" spans="1:6" ht="14.1" x14ac:dyDescent="0.3">
      <c r="C502" s="66" t="s">
        <v>467</v>
      </c>
    </row>
    <row r="503" spans="1:6" ht="14.1" x14ac:dyDescent="0.3">
      <c r="A503" s="66">
        <v>98.5</v>
      </c>
      <c r="B503" s="66" t="s">
        <v>468</v>
      </c>
      <c r="C503" s="66" t="s">
        <v>469</v>
      </c>
      <c r="D503" s="66">
        <v>5.04</v>
      </c>
      <c r="E503" s="66" t="s">
        <v>468</v>
      </c>
      <c r="F503" s="66">
        <v>496.44</v>
      </c>
    </row>
    <row r="504" spans="1:6" ht="14.1" x14ac:dyDescent="0.3">
      <c r="A504" s="66">
        <v>0.3</v>
      </c>
      <c r="B504" s="66" t="s">
        <v>468</v>
      </c>
      <c r="C504" s="66" t="s">
        <v>470</v>
      </c>
      <c r="D504" s="66">
        <v>926</v>
      </c>
      <c r="E504" s="66" t="s">
        <v>356</v>
      </c>
      <c r="F504" s="66">
        <v>277.8</v>
      </c>
    </row>
    <row r="505" spans="1:6" ht="14.1" x14ac:dyDescent="0.3">
      <c r="A505" s="66">
        <v>0.3</v>
      </c>
      <c r="B505" s="66" t="s">
        <v>468</v>
      </c>
      <c r="C505" s="66" t="s">
        <v>339</v>
      </c>
      <c r="D505" s="66">
        <v>618</v>
      </c>
      <c r="E505" s="66" t="s">
        <v>356</v>
      </c>
      <c r="F505" s="66">
        <v>185.4</v>
      </c>
    </row>
    <row r="506" spans="1:6" ht="14.1" x14ac:dyDescent="0.3">
      <c r="C506" s="66" t="s">
        <v>471</v>
      </c>
      <c r="F506" s="66">
        <v>0.9</v>
      </c>
    </row>
    <row r="507" spans="1:6" ht="14.1" x14ac:dyDescent="0.3">
      <c r="C507" s="66" t="s">
        <v>472</v>
      </c>
      <c r="F507" s="66">
        <v>960.54</v>
      </c>
    </row>
    <row r="508" spans="1:6" ht="14.1" x14ac:dyDescent="0.3">
      <c r="C508" s="66" t="s">
        <v>473</v>
      </c>
      <c r="F508" s="66">
        <v>96.05</v>
      </c>
    </row>
    <row r="509" spans="1:6" ht="14.1" x14ac:dyDescent="0.3">
      <c r="C509" s="66" t="s">
        <v>474</v>
      </c>
      <c r="F509" s="66">
        <v>32.020000000000003</v>
      </c>
    </row>
    <row r="510" spans="1:6" ht="14.1" x14ac:dyDescent="0.3">
      <c r="B510" s="66" t="s">
        <v>475</v>
      </c>
      <c r="C510" s="66" t="s">
        <v>476</v>
      </c>
      <c r="D510" s="66">
        <v>809.35</v>
      </c>
    </row>
    <row r="512" spans="1:6" ht="14.1" x14ac:dyDescent="0.3">
      <c r="B512" s="66" t="s">
        <v>477</v>
      </c>
      <c r="C512" s="66" t="s">
        <v>478</v>
      </c>
      <c r="D512" s="66">
        <v>905.4</v>
      </c>
    </row>
    <row r="514" spans="1:6" ht="14.1" x14ac:dyDescent="0.3">
      <c r="B514" s="66" t="s">
        <v>479</v>
      </c>
      <c r="C514" s="66" t="s">
        <v>480</v>
      </c>
      <c r="D514" s="66">
        <v>1086.48</v>
      </c>
    </row>
    <row r="516" spans="1:6" ht="14.1" x14ac:dyDescent="0.3">
      <c r="B516" s="66" t="s">
        <v>481</v>
      </c>
      <c r="C516" s="66" t="s">
        <v>482</v>
      </c>
      <c r="D516" s="66">
        <v>995.94</v>
      </c>
    </row>
    <row r="520" spans="1:6" ht="14.1" x14ac:dyDescent="0.3">
      <c r="C520" s="66" t="s">
        <v>483</v>
      </c>
    </row>
    <row r="521" spans="1:6" ht="14.1" x14ac:dyDescent="0.3">
      <c r="A521" s="66">
        <v>11</v>
      </c>
      <c r="B521" s="66" t="s">
        <v>34</v>
      </c>
      <c r="C521" s="66" t="s">
        <v>484</v>
      </c>
      <c r="D521" s="66">
        <v>434</v>
      </c>
      <c r="E521" s="66" t="s">
        <v>34</v>
      </c>
      <c r="F521" s="66">
        <v>4774</v>
      </c>
    </row>
    <row r="522" spans="1:6" ht="14.1" x14ac:dyDescent="0.3">
      <c r="A522" s="66">
        <v>2.2000000000000002</v>
      </c>
      <c r="B522" s="66" t="s">
        <v>356</v>
      </c>
      <c r="C522" s="66" t="s">
        <v>485</v>
      </c>
      <c r="D522" s="66">
        <v>836</v>
      </c>
      <c r="E522" s="66" t="s">
        <v>356</v>
      </c>
      <c r="F522" s="66">
        <v>1839.2</v>
      </c>
    </row>
    <row r="523" spans="1:6" ht="14.1" x14ac:dyDescent="0.3">
      <c r="A523" s="66">
        <v>1.1000000000000001</v>
      </c>
      <c r="B523" s="66" t="s">
        <v>356</v>
      </c>
      <c r="C523" s="66" t="s">
        <v>486</v>
      </c>
      <c r="D523" s="66">
        <v>926</v>
      </c>
      <c r="E523" s="66" t="s">
        <v>356</v>
      </c>
      <c r="F523" s="66">
        <v>1018.6</v>
      </c>
    </row>
    <row r="524" spans="1:6" ht="14.1" x14ac:dyDescent="0.3">
      <c r="A524" s="66">
        <v>3.2</v>
      </c>
      <c r="B524" s="66" t="s">
        <v>356</v>
      </c>
      <c r="C524" s="66" t="s">
        <v>487</v>
      </c>
      <c r="D524" s="66">
        <v>618</v>
      </c>
      <c r="E524" s="66" t="s">
        <v>356</v>
      </c>
      <c r="F524" s="66">
        <v>1977.6</v>
      </c>
    </row>
    <row r="525" spans="1:6" ht="14.1" x14ac:dyDescent="0.3">
      <c r="B525" s="66" t="s">
        <v>488</v>
      </c>
      <c r="C525" s="66" t="s">
        <v>489</v>
      </c>
      <c r="D525" s="66" t="s">
        <v>488</v>
      </c>
      <c r="F525" s="66">
        <v>107.11</v>
      </c>
    </row>
    <row r="526" spans="1:6" ht="14.1" x14ac:dyDescent="0.3">
      <c r="C526" s="66" t="s">
        <v>490</v>
      </c>
      <c r="F526" s="66">
        <v>9716.51</v>
      </c>
    </row>
    <row r="527" spans="1:6" ht="14.1" x14ac:dyDescent="0.3">
      <c r="C527" s="66" t="s">
        <v>491</v>
      </c>
      <c r="F527" s="66">
        <v>971.65</v>
      </c>
    </row>
    <row r="530" spans="1:6" ht="14.1" x14ac:dyDescent="0.3">
      <c r="B530" s="66" t="s">
        <v>15</v>
      </c>
      <c r="C530" s="66" t="s">
        <v>492</v>
      </c>
    </row>
    <row r="531" spans="1:6" ht="14.1" x14ac:dyDescent="0.3">
      <c r="C531" s="66" t="s">
        <v>149</v>
      </c>
    </row>
    <row r="532" spans="1:6" ht="14.1" x14ac:dyDescent="0.3">
      <c r="A532" s="66">
        <v>30</v>
      </c>
      <c r="B532" s="66" t="s">
        <v>468</v>
      </c>
      <c r="C532" s="66" t="s">
        <v>493</v>
      </c>
      <c r="D532" s="66">
        <v>5</v>
      </c>
      <c r="E532" s="66" t="s">
        <v>468</v>
      </c>
      <c r="F532" s="66">
        <v>150</v>
      </c>
    </row>
    <row r="533" spans="1:6" ht="14.1" x14ac:dyDescent="0.3">
      <c r="A533" s="66" t="s">
        <v>120</v>
      </c>
      <c r="C533" s="66" t="s">
        <v>494</v>
      </c>
      <c r="D533" s="66" t="s">
        <v>120</v>
      </c>
      <c r="F533" s="66" t="s">
        <v>120</v>
      </c>
    </row>
    <row r="534" spans="1:6" ht="14.1" x14ac:dyDescent="0.3">
      <c r="A534" s="66">
        <v>8</v>
      </c>
      <c r="B534" s="66" t="s">
        <v>312</v>
      </c>
      <c r="C534" s="66" t="s">
        <v>495</v>
      </c>
      <c r="D534" s="66">
        <v>8.9</v>
      </c>
      <c r="E534" s="66" t="s">
        <v>312</v>
      </c>
      <c r="F534" s="66">
        <v>71.2</v>
      </c>
    </row>
    <row r="535" spans="1:6" ht="14.1" x14ac:dyDescent="0.3">
      <c r="A535" s="66">
        <v>8</v>
      </c>
      <c r="B535" s="66" t="s">
        <v>312</v>
      </c>
      <c r="C535" s="66" t="s">
        <v>496</v>
      </c>
      <c r="D535" s="66">
        <v>12.85</v>
      </c>
      <c r="E535" s="66" t="s">
        <v>312</v>
      </c>
      <c r="F535" s="66">
        <v>102.8</v>
      </c>
    </row>
    <row r="536" spans="1:6" ht="14.1" x14ac:dyDescent="0.3">
      <c r="A536" s="66">
        <v>3</v>
      </c>
      <c r="B536" s="66" t="s">
        <v>312</v>
      </c>
      <c r="C536" s="66" t="s">
        <v>497</v>
      </c>
      <c r="D536" s="66">
        <v>700</v>
      </c>
      <c r="E536" s="66" t="s">
        <v>312</v>
      </c>
      <c r="F536" s="66">
        <v>2100</v>
      </c>
    </row>
    <row r="537" spans="1:6" ht="14.1" x14ac:dyDescent="0.3">
      <c r="A537" s="66">
        <v>1</v>
      </c>
      <c r="B537" s="66" t="s">
        <v>312</v>
      </c>
      <c r="C537" s="66" t="s">
        <v>498</v>
      </c>
      <c r="D537" s="66">
        <v>947</v>
      </c>
      <c r="E537" s="66" t="s">
        <v>312</v>
      </c>
      <c r="F537" s="66">
        <v>947</v>
      </c>
    </row>
    <row r="538" spans="1:6" ht="14.1" x14ac:dyDescent="0.3">
      <c r="A538" s="66">
        <v>2</v>
      </c>
      <c r="B538" s="66" t="s">
        <v>312</v>
      </c>
      <c r="C538" s="66" t="s">
        <v>314</v>
      </c>
      <c r="D538" s="66">
        <v>618</v>
      </c>
      <c r="E538" s="66" t="s">
        <v>312</v>
      </c>
      <c r="F538" s="66">
        <v>1236</v>
      </c>
    </row>
    <row r="539" spans="1:6" ht="14.1" x14ac:dyDescent="0.3">
      <c r="A539" s="66">
        <v>1</v>
      </c>
      <c r="B539" s="66" t="s">
        <v>312</v>
      </c>
      <c r="C539" s="66" t="s">
        <v>315</v>
      </c>
      <c r="D539" s="66">
        <v>507</v>
      </c>
      <c r="E539" s="66" t="s">
        <v>312</v>
      </c>
      <c r="F539" s="66">
        <v>507</v>
      </c>
    </row>
    <row r="540" spans="1:6" ht="14.1" x14ac:dyDescent="0.3">
      <c r="A540" s="66">
        <v>30</v>
      </c>
      <c r="B540" s="66" t="s">
        <v>8</v>
      </c>
      <c r="C540" s="66" t="s">
        <v>503</v>
      </c>
      <c r="D540" s="66">
        <v>128</v>
      </c>
      <c r="E540" s="66" t="s">
        <v>468</v>
      </c>
      <c r="F540" s="66">
        <f>A540*D540</f>
        <v>3840</v>
      </c>
    </row>
    <row r="541" spans="1:6" ht="14.1" x14ac:dyDescent="0.3">
      <c r="B541" s="66" t="s">
        <v>292</v>
      </c>
      <c r="C541" s="66" t="s">
        <v>499</v>
      </c>
      <c r="D541" s="66" t="s">
        <v>120</v>
      </c>
      <c r="E541" s="66" t="s">
        <v>292</v>
      </c>
      <c r="F541" s="66">
        <v>12.1</v>
      </c>
    </row>
    <row r="542" spans="1:6" ht="14.1" x14ac:dyDescent="0.3">
      <c r="C542" s="66" t="s">
        <v>500</v>
      </c>
      <c r="D542" s="66" t="s">
        <v>120</v>
      </c>
      <c r="F542" s="66" t="s">
        <v>120</v>
      </c>
    </row>
    <row r="543" spans="1:6" ht="14.1" x14ac:dyDescent="0.3">
      <c r="B543" s="66" t="s">
        <v>292</v>
      </c>
      <c r="C543" s="66" t="s">
        <v>293</v>
      </c>
      <c r="E543" s="66" t="s">
        <v>292</v>
      </c>
      <c r="F543" s="66">
        <v>0</v>
      </c>
    </row>
    <row r="544" spans="1:6" ht="14.1" x14ac:dyDescent="0.3">
      <c r="F544" s="66" t="s">
        <v>149</v>
      </c>
    </row>
    <row r="545" spans="1:6" ht="14.1" x14ac:dyDescent="0.3">
      <c r="C545" s="66" t="s">
        <v>501</v>
      </c>
      <c r="F545" s="66">
        <f>SUM(F532:F544)</f>
        <v>8966.1</v>
      </c>
    </row>
    <row r="546" spans="1:6" ht="14.1" x14ac:dyDescent="0.3">
      <c r="F546" s="66" t="s">
        <v>149</v>
      </c>
    </row>
    <row r="547" spans="1:6" ht="14.1" x14ac:dyDescent="0.3">
      <c r="C547" s="66" t="s">
        <v>502</v>
      </c>
      <c r="F547" s="66">
        <f>F545/30</f>
        <v>298.87</v>
      </c>
    </row>
    <row r="548" spans="1:6" ht="14.1" x14ac:dyDescent="0.3">
      <c r="F548" s="66" t="s">
        <v>149</v>
      </c>
    </row>
    <row r="549" spans="1:6" ht="14.1" x14ac:dyDescent="0.3">
      <c r="B549" s="66" t="s">
        <v>504</v>
      </c>
      <c r="C549" s="66" t="s">
        <v>505</v>
      </c>
    </row>
    <row r="550" spans="1:6" ht="14.1" x14ac:dyDescent="0.3">
      <c r="C550" s="66" t="s">
        <v>149</v>
      </c>
    </row>
    <row r="551" spans="1:6" ht="14.1" x14ac:dyDescent="0.3">
      <c r="A551" s="66">
        <v>30</v>
      </c>
      <c r="B551" s="66" t="s">
        <v>468</v>
      </c>
      <c r="C551" s="66" t="s">
        <v>493</v>
      </c>
      <c r="D551" s="66">
        <v>5</v>
      </c>
      <c r="E551" s="66" t="s">
        <v>468</v>
      </c>
      <c r="F551" s="66">
        <v>150</v>
      </c>
    </row>
    <row r="552" spans="1:6" ht="14.1" x14ac:dyDescent="0.3">
      <c r="A552" s="66" t="s">
        <v>120</v>
      </c>
      <c r="C552" s="66" t="s">
        <v>494</v>
      </c>
      <c r="D552" s="66" t="s">
        <v>120</v>
      </c>
      <c r="F552" s="66" t="s">
        <v>120</v>
      </c>
    </row>
    <row r="553" spans="1:6" ht="14.1" x14ac:dyDescent="0.3">
      <c r="A553" s="66">
        <v>8</v>
      </c>
      <c r="B553" s="66" t="s">
        <v>312</v>
      </c>
      <c r="C553" s="66" t="s">
        <v>506</v>
      </c>
      <c r="D553" s="66">
        <v>13.55</v>
      </c>
      <c r="E553" s="66" t="s">
        <v>312</v>
      </c>
      <c r="F553" s="66">
        <v>85.2</v>
      </c>
    </row>
    <row r="554" spans="1:6" ht="14.1" x14ac:dyDescent="0.3">
      <c r="A554" s="66">
        <v>8</v>
      </c>
      <c r="B554" s="66" t="s">
        <v>312</v>
      </c>
      <c r="C554" s="66" t="s">
        <v>507</v>
      </c>
      <c r="D554" s="66">
        <v>37.85</v>
      </c>
      <c r="E554" s="66" t="s">
        <v>312</v>
      </c>
      <c r="F554" s="66">
        <v>212.8</v>
      </c>
    </row>
    <row r="555" spans="1:6" ht="14.1" x14ac:dyDescent="0.3">
      <c r="A555" s="66">
        <v>3</v>
      </c>
      <c r="B555" s="66" t="s">
        <v>312</v>
      </c>
      <c r="C555" s="66" t="s">
        <v>497</v>
      </c>
      <c r="D555" s="66">
        <v>700</v>
      </c>
      <c r="E555" s="66" t="s">
        <v>312</v>
      </c>
      <c r="F555" s="66">
        <v>2100</v>
      </c>
    </row>
    <row r="556" spans="1:6" ht="14.1" x14ac:dyDescent="0.3">
      <c r="A556" s="66">
        <v>1</v>
      </c>
      <c r="B556" s="66" t="s">
        <v>312</v>
      </c>
      <c r="C556" s="66" t="s">
        <v>313</v>
      </c>
      <c r="D556" s="66">
        <v>947</v>
      </c>
      <c r="E556" s="66" t="s">
        <v>312</v>
      </c>
      <c r="F556" s="66">
        <v>947</v>
      </c>
    </row>
    <row r="557" spans="1:6" ht="14.1" x14ac:dyDescent="0.3">
      <c r="A557" s="66">
        <v>2</v>
      </c>
      <c r="B557" s="66" t="s">
        <v>312</v>
      </c>
      <c r="C557" s="66" t="s">
        <v>314</v>
      </c>
      <c r="D557" s="66">
        <v>618</v>
      </c>
      <c r="E557" s="66" t="s">
        <v>312</v>
      </c>
      <c r="F557" s="66">
        <v>1236</v>
      </c>
    </row>
    <row r="558" spans="1:6" ht="14.1" x14ac:dyDescent="0.3">
      <c r="A558" s="66">
        <v>1</v>
      </c>
      <c r="B558" s="66" t="s">
        <v>312</v>
      </c>
      <c r="C558" s="66" t="s">
        <v>315</v>
      </c>
      <c r="D558" s="66">
        <v>507</v>
      </c>
      <c r="E558" s="66" t="s">
        <v>312</v>
      </c>
      <c r="F558" s="66">
        <v>507</v>
      </c>
    </row>
    <row r="559" spans="1:6" ht="14.1" x14ac:dyDescent="0.3">
      <c r="A559" s="66">
        <v>30</v>
      </c>
      <c r="B559" s="66" t="s">
        <v>468</v>
      </c>
      <c r="C559" s="66" t="s">
        <v>508</v>
      </c>
      <c r="D559" s="66">
        <v>151.4</v>
      </c>
      <c r="E559" s="66" t="s">
        <v>468</v>
      </c>
      <c r="F559" s="66">
        <f>A559*D559</f>
        <v>4542</v>
      </c>
    </row>
    <row r="561" spans="1:6" ht="14.1" x14ac:dyDescent="0.3">
      <c r="B561" s="66" t="s">
        <v>292</v>
      </c>
      <c r="C561" s="66" t="s">
        <v>499</v>
      </c>
      <c r="D561" s="66" t="s">
        <v>120</v>
      </c>
      <c r="E561" s="66" t="s">
        <v>292</v>
      </c>
      <c r="F561" s="66">
        <v>12.1</v>
      </c>
    </row>
    <row r="562" spans="1:6" ht="14.1" x14ac:dyDescent="0.3">
      <c r="C562" s="66" t="s">
        <v>500</v>
      </c>
      <c r="D562" s="66" t="s">
        <v>120</v>
      </c>
      <c r="F562" s="66" t="s">
        <v>120</v>
      </c>
    </row>
    <row r="563" spans="1:6" ht="14.1" x14ac:dyDescent="0.3">
      <c r="B563" s="66" t="s">
        <v>292</v>
      </c>
      <c r="C563" s="66" t="s">
        <v>293</v>
      </c>
      <c r="E563" s="66" t="s">
        <v>292</v>
      </c>
      <c r="F563" s="66">
        <v>0</v>
      </c>
    </row>
    <row r="564" spans="1:6" ht="14.1" x14ac:dyDescent="0.3">
      <c r="F564" s="66" t="s">
        <v>149</v>
      </c>
    </row>
    <row r="565" spans="1:6" ht="14.1" x14ac:dyDescent="0.3">
      <c r="C565" s="66" t="s">
        <v>501</v>
      </c>
      <c r="F565" s="66">
        <f>SUM(F550:F564)</f>
        <v>9792.1</v>
      </c>
    </row>
    <row r="566" spans="1:6" ht="14.1" x14ac:dyDescent="0.3">
      <c r="F566" s="66" t="s">
        <v>149</v>
      </c>
    </row>
    <row r="567" spans="1:6" ht="14.1" x14ac:dyDescent="0.3">
      <c r="A567" s="66">
        <v>18.100000000000001</v>
      </c>
      <c r="C567" s="66" t="s">
        <v>502</v>
      </c>
      <c r="F567" s="66">
        <f>F565/30</f>
        <v>326.40333333333336</v>
      </c>
    </row>
    <row r="570" spans="1:6" ht="14.1" x14ac:dyDescent="0.3">
      <c r="A570" s="66" t="s">
        <v>446</v>
      </c>
      <c r="B570" s="66" t="s">
        <v>287</v>
      </c>
      <c r="C570" s="66" t="s">
        <v>447</v>
      </c>
    </row>
    <row r="571" spans="1:6" ht="14.1" x14ac:dyDescent="0.3">
      <c r="C571" s="66" t="s">
        <v>149</v>
      </c>
    </row>
    <row r="572" spans="1:6" ht="14.1" x14ac:dyDescent="0.3">
      <c r="A572" s="66">
        <v>0.08</v>
      </c>
      <c r="B572" s="66" t="s">
        <v>199</v>
      </c>
      <c r="C572" s="66" t="s">
        <v>448</v>
      </c>
      <c r="D572" s="66">
        <v>7018.23</v>
      </c>
      <c r="E572" s="66" t="s">
        <v>199</v>
      </c>
      <c r="F572" s="66">
        <v>561.46</v>
      </c>
    </row>
    <row r="573" spans="1:6" ht="14.1" x14ac:dyDescent="0.3">
      <c r="A573" s="66">
        <v>0.5</v>
      </c>
      <c r="B573" s="66" t="s">
        <v>325</v>
      </c>
      <c r="C573" s="66" t="s">
        <v>313</v>
      </c>
      <c r="D573" s="66">
        <v>947</v>
      </c>
      <c r="E573" s="66" t="s">
        <v>325</v>
      </c>
      <c r="F573" s="66">
        <v>473.5</v>
      </c>
    </row>
    <row r="574" spans="1:6" ht="14.1" x14ac:dyDescent="0.3">
      <c r="A574" s="66">
        <v>0.75</v>
      </c>
      <c r="B574" s="66" t="s">
        <v>325</v>
      </c>
      <c r="C574" s="66" t="s">
        <v>314</v>
      </c>
      <c r="D574" s="66">
        <v>618</v>
      </c>
      <c r="E574" s="66" t="s">
        <v>325</v>
      </c>
      <c r="F574" s="66">
        <v>463.5</v>
      </c>
    </row>
    <row r="575" spans="1:6" ht="14.1" x14ac:dyDescent="0.3">
      <c r="B575" s="66" t="s">
        <v>292</v>
      </c>
      <c r="C575" s="66" t="s">
        <v>293</v>
      </c>
      <c r="D575" s="66">
        <v>0</v>
      </c>
      <c r="E575" s="66" t="s">
        <v>292</v>
      </c>
      <c r="F575" s="66">
        <v>0</v>
      </c>
    </row>
    <row r="576" spans="1:6" ht="14.1" x14ac:dyDescent="0.3">
      <c r="F576" s="66" t="s">
        <v>149</v>
      </c>
    </row>
    <row r="577" spans="1:6" ht="14.1" x14ac:dyDescent="0.3">
      <c r="C577" s="66" t="s">
        <v>449</v>
      </c>
      <c r="F577" s="66">
        <v>1498.46</v>
      </c>
    </row>
    <row r="578" spans="1:6" ht="14.1" x14ac:dyDescent="0.3">
      <c r="F578" s="66" t="s">
        <v>149</v>
      </c>
    </row>
    <row r="579" spans="1:6" ht="14.1" x14ac:dyDescent="0.3">
      <c r="C579" s="66" t="s">
        <v>450</v>
      </c>
      <c r="F579" s="66">
        <v>2016.77</v>
      </c>
    </row>
    <row r="580" spans="1:6" ht="14.1" x14ac:dyDescent="0.3">
      <c r="F580" s="66" t="s">
        <v>128</v>
      </c>
    </row>
    <row r="581" spans="1:6" ht="14.1" x14ac:dyDescent="0.3">
      <c r="C581" s="66" t="s">
        <v>362</v>
      </c>
      <c r="D581" s="66">
        <v>2016.77</v>
      </c>
      <c r="E581" s="66">
        <v>4.59</v>
      </c>
      <c r="F581" s="66">
        <v>2021.36</v>
      </c>
    </row>
    <row r="583" spans="1:6" ht="14.1" x14ac:dyDescent="0.3">
      <c r="A583" s="66" t="s">
        <v>513</v>
      </c>
      <c r="B583" s="66" t="s">
        <v>514</v>
      </c>
      <c r="C583" s="66" t="s">
        <v>515</v>
      </c>
    </row>
    <row r="584" spans="1:6" ht="14.1" x14ac:dyDescent="0.3">
      <c r="C584" s="66" t="s">
        <v>516</v>
      </c>
    </row>
    <row r="585" spans="1:6" ht="14.1" x14ac:dyDescent="0.3">
      <c r="C585" s="66" t="s">
        <v>149</v>
      </c>
    </row>
    <row r="586" spans="1:6" ht="14.1" x14ac:dyDescent="0.3">
      <c r="A586" s="66">
        <v>1</v>
      </c>
      <c r="B586" s="66" t="s">
        <v>517</v>
      </c>
      <c r="C586" s="66" t="s">
        <v>518</v>
      </c>
      <c r="D586" s="66">
        <v>58000</v>
      </c>
      <c r="E586" s="66" t="s">
        <v>519</v>
      </c>
      <c r="F586" s="66">
        <v>5800</v>
      </c>
    </row>
    <row r="587" spans="1:6" ht="14.1" x14ac:dyDescent="0.3">
      <c r="A587" s="66">
        <v>0.01</v>
      </c>
      <c r="B587" s="66" t="s">
        <v>517</v>
      </c>
      <c r="C587" s="66" t="s">
        <v>520</v>
      </c>
      <c r="D587" s="66">
        <v>56350</v>
      </c>
      <c r="E587" s="66" t="s">
        <v>519</v>
      </c>
      <c r="F587" s="66">
        <v>56.35</v>
      </c>
    </row>
    <row r="588" spans="1:6" ht="14.1" x14ac:dyDescent="0.3">
      <c r="A588" s="66">
        <v>3.5</v>
      </c>
      <c r="B588" s="66" t="s">
        <v>325</v>
      </c>
      <c r="C588" s="66" t="s">
        <v>521</v>
      </c>
      <c r="D588" s="66">
        <v>821</v>
      </c>
      <c r="E588" s="66" t="s">
        <v>325</v>
      </c>
      <c r="F588" s="66">
        <v>2873.5</v>
      </c>
    </row>
    <row r="589" spans="1:6" ht="14.1" x14ac:dyDescent="0.3">
      <c r="B589" s="66" t="s">
        <v>292</v>
      </c>
      <c r="C589" s="66" t="s">
        <v>293</v>
      </c>
      <c r="E589" s="66" t="s">
        <v>292</v>
      </c>
      <c r="F589" s="66">
        <v>0</v>
      </c>
    </row>
    <row r="590" spans="1:6" ht="14.1" x14ac:dyDescent="0.3">
      <c r="F590" s="66" t="s">
        <v>149</v>
      </c>
    </row>
    <row r="591" spans="1:6" ht="14.1" x14ac:dyDescent="0.3">
      <c r="C591" s="66" t="s">
        <v>522</v>
      </c>
      <c r="F591" s="66">
        <v>8729.85</v>
      </c>
    </row>
    <row r="592" spans="1:6" ht="14.1" x14ac:dyDescent="0.3">
      <c r="F592" s="66" t="s">
        <v>149</v>
      </c>
    </row>
    <row r="593" spans="1:6" ht="14.1" x14ac:dyDescent="0.3">
      <c r="C593" s="66" t="s">
        <v>523</v>
      </c>
      <c r="F593" s="66">
        <v>87298.5</v>
      </c>
    </row>
    <row r="596" spans="1:6" ht="14.1" x14ac:dyDescent="0.3">
      <c r="C596" s="66" t="s">
        <v>566</v>
      </c>
    </row>
    <row r="597" spans="1:6" ht="14.1" x14ac:dyDescent="0.3">
      <c r="A597" s="66">
        <v>5</v>
      </c>
      <c r="B597" s="66" t="s">
        <v>567</v>
      </c>
      <c r="C597" s="66" t="s">
        <v>568</v>
      </c>
      <c r="D597" s="66">
        <v>1620.66</v>
      </c>
      <c r="F597" s="66">
        <v>8103.3</v>
      </c>
    </row>
    <row r="598" spans="1:6" ht="14.1" x14ac:dyDescent="0.3">
      <c r="A598" s="66">
        <v>3.3</v>
      </c>
      <c r="B598" s="66" t="s">
        <v>567</v>
      </c>
      <c r="C598" s="66" t="s">
        <v>569</v>
      </c>
      <c r="D598" s="66">
        <v>1335.16</v>
      </c>
      <c r="F598" s="66">
        <v>4406.03</v>
      </c>
    </row>
    <row r="599" spans="1:6" ht="14.1" x14ac:dyDescent="0.3">
      <c r="A599" s="66">
        <v>4.79</v>
      </c>
      <c r="B599" s="66" t="s">
        <v>567</v>
      </c>
      <c r="C599" s="66" t="s">
        <v>570</v>
      </c>
      <c r="D599" s="66">
        <v>1600.27</v>
      </c>
      <c r="F599" s="66">
        <v>7665.29</v>
      </c>
    </row>
    <row r="600" spans="1:6" ht="14.1" x14ac:dyDescent="0.3">
      <c r="A600" s="66">
        <v>3.25</v>
      </c>
      <c r="B600" s="66" t="s">
        <v>519</v>
      </c>
      <c r="C600" s="66" t="s">
        <v>571</v>
      </c>
      <c r="D600" s="66">
        <v>6040</v>
      </c>
      <c r="F600" s="66">
        <v>19630</v>
      </c>
    </row>
    <row r="601" spans="1:6" ht="14.1" x14ac:dyDescent="0.3">
      <c r="A601" s="66">
        <v>19.5</v>
      </c>
      <c r="B601" s="66" t="s">
        <v>137</v>
      </c>
      <c r="C601" s="66" t="s">
        <v>572</v>
      </c>
      <c r="D601" s="66">
        <v>43.2</v>
      </c>
      <c r="F601" s="66">
        <v>842.4</v>
      </c>
    </row>
    <row r="602" spans="1:6" ht="14.1" x14ac:dyDescent="0.3">
      <c r="A602" s="66">
        <v>3.5</v>
      </c>
      <c r="B602" s="66" t="s">
        <v>2</v>
      </c>
      <c r="C602" s="66" t="s">
        <v>573</v>
      </c>
      <c r="D602" s="66">
        <v>884</v>
      </c>
      <c r="E602" s="66">
        <v>0</v>
      </c>
      <c r="F602" s="66">
        <v>3094</v>
      </c>
    </row>
    <row r="603" spans="1:6" ht="14.1" x14ac:dyDescent="0.3">
      <c r="A603" s="66">
        <v>21.2</v>
      </c>
      <c r="B603" s="66" t="s">
        <v>2</v>
      </c>
      <c r="C603" s="66" t="s">
        <v>574</v>
      </c>
      <c r="D603" s="66">
        <v>618</v>
      </c>
      <c r="F603" s="66">
        <v>13101.6</v>
      </c>
    </row>
    <row r="604" spans="1:6" ht="14.1" x14ac:dyDescent="0.3">
      <c r="A604" s="66">
        <v>35.299999999999997</v>
      </c>
      <c r="B604" s="66" t="s">
        <v>2</v>
      </c>
      <c r="C604" s="66" t="s">
        <v>575</v>
      </c>
      <c r="D604" s="66">
        <v>507</v>
      </c>
      <c r="F604" s="66">
        <v>17897.099999999999</v>
      </c>
    </row>
    <row r="605" spans="1:6" ht="14.1" x14ac:dyDescent="0.3">
      <c r="C605" s="66" t="s">
        <v>576</v>
      </c>
      <c r="D605" s="66">
        <v>0</v>
      </c>
      <c r="F605" s="66">
        <v>74739.72</v>
      </c>
    </row>
    <row r="606" spans="1:6" ht="14.1" x14ac:dyDescent="0.3">
      <c r="C606" s="66" t="s">
        <v>577</v>
      </c>
      <c r="D606" s="66">
        <v>0</v>
      </c>
      <c r="F606" s="66">
        <v>7473.97</v>
      </c>
    </row>
    <row r="607" spans="1:6" ht="14.1" x14ac:dyDescent="0.3">
      <c r="A607" s="66">
        <v>1</v>
      </c>
      <c r="B607" s="66" t="s">
        <v>567</v>
      </c>
      <c r="C607" s="66" t="s">
        <v>578</v>
      </c>
      <c r="D607" s="66">
        <v>89.4</v>
      </c>
      <c r="F607" s="66">
        <v>89.4</v>
      </c>
    </row>
    <row r="608" spans="1:6" ht="14.1" x14ac:dyDescent="0.3">
      <c r="C608" s="66" t="s">
        <v>579</v>
      </c>
      <c r="D608" s="66">
        <v>0</v>
      </c>
      <c r="F608" s="66">
        <v>7563.37</v>
      </c>
    </row>
    <row r="609" spans="1:6" ht="14.1" x14ac:dyDescent="0.3">
      <c r="A609" s="66" t="s">
        <v>388</v>
      </c>
      <c r="C609" s="66" t="s">
        <v>580</v>
      </c>
      <c r="D609" s="66" t="s">
        <v>388</v>
      </c>
      <c r="F609" s="66">
        <v>37.82</v>
      </c>
    </row>
    <row r="610" spans="1:6" ht="14.1" x14ac:dyDescent="0.3">
      <c r="C610" s="66" t="s">
        <v>581</v>
      </c>
      <c r="F610" s="66">
        <v>7601.19</v>
      </c>
    </row>
    <row r="611" spans="1:6" ht="14.1" x14ac:dyDescent="0.3">
      <c r="F611" s="66" t="s">
        <v>149</v>
      </c>
    </row>
    <row r="612" spans="1:6" ht="14.1" x14ac:dyDescent="0.3">
      <c r="C612" s="66" t="s">
        <v>362</v>
      </c>
      <c r="F612" s="66">
        <v>7714.79</v>
      </c>
    </row>
    <row r="613" spans="1:6" ht="14.1" x14ac:dyDescent="0.3">
      <c r="C613" s="66" t="s">
        <v>363</v>
      </c>
      <c r="F613" s="66">
        <v>7938.59</v>
      </c>
    </row>
    <row r="615" spans="1:6" ht="14.1" x14ac:dyDescent="0.3">
      <c r="B615" s="66" t="s">
        <v>287</v>
      </c>
      <c r="C615" s="66" t="s">
        <v>582</v>
      </c>
    </row>
    <row r="616" spans="1:6" ht="14.1" x14ac:dyDescent="0.3">
      <c r="C616" s="66" t="s">
        <v>583</v>
      </c>
    </row>
    <row r="617" spans="1:6" ht="14.1" x14ac:dyDescent="0.3">
      <c r="C617" s="66" t="s">
        <v>584</v>
      </c>
    </row>
    <row r="618" spans="1:6" ht="14.1" x14ac:dyDescent="0.3">
      <c r="C618" s="66" t="s">
        <v>149</v>
      </c>
    </row>
    <row r="619" spans="1:6" ht="14.1" x14ac:dyDescent="0.3">
      <c r="A619" s="66">
        <v>0.14000000000000001</v>
      </c>
      <c r="B619" s="66" t="s">
        <v>199</v>
      </c>
      <c r="C619" s="66" t="s">
        <v>296</v>
      </c>
      <c r="D619" s="66">
        <v>4609.47</v>
      </c>
      <c r="E619" s="66" t="s">
        <v>199</v>
      </c>
      <c r="F619" s="66">
        <v>645.33000000000004</v>
      </c>
    </row>
    <row r="620" spans="1:6" ht="14.1" x14ac:dyDescent="0.3">
      <c r="A620" s="66">
        <v>1.1000000000000001</v>
      </c>
      <c r="B620" s="66" t="s">
        <v>312</v>
      </c>
      <c r="C620" s="66" t="s">
        <v>313</v>
      </c>
      <c r="D620" s="66">
        <v>947</v>
      </c>
      <c r="E620" s="66" t="s">
        <v>312</v>
      </c>
      <c r="F620" s="66">
        <v>1041.7</v>
      </c>
    </row>
    <row r="621" spans="1:6" ht="14.1" x14ac:dyDescent="0.3">
      <c r="A621" s="66">
        <v>0.5</v>
      </c>
      <c r="B621" s="66" t="s">
        <v>312</v>
      </c>
      <c r="C621" s="66" t="s">
        <v>314</v>
      </c>
      <c r="D621" s="66">
        <v>618</v>
      </c>
      <c r="E621" s="66" t="s">
        <v>312</v>
      </c>
      <c r="F621" s="66">
        <v>309</v>
      </c>
    </row>
    <row r="622" spans="1:6" ht="14.1" x14ac:dyDescent="0.3">
      <c r="A622" s="66">
        <v>1.1000000000000001</v>
      </c>
      <c r="B622" s="66" t="s">
        <v>312</v>
      </c>
      <c r="C622" s="66" t="s">
        <v>315</v>
      </c>
      <c r="D622" s="66">
        <v>507</v>
      </c>
      <c r="E622" s="66" t="s">
        <v>312</v>
      </c>
      <c r="F622" s="66">
        <v>557.70000000000005</v>
      </c>
    </row>
    <row r="623" spans="1:6" ht="14.1" x14ac:dyDescent="0.3">
      <c r="A623" s="66">
        <v>2</v>
      </c>
      <c r="B623" s="66" t="s">
        <v>137</v>
      </c>
      <c r="C623" s="66" t="s">
        <v>585</v>
      </c>
      <c r="D623" s="66">
        <v>42.7</v>
      </c>
      <c r="E623" s="66" t="s">
        <v>137</v>
      </c>
      <c r="F623" s="66">
        <v>85.4</v>
      </c>
    </row>
    <row r="624" spans="1:6" ht="14.1" x14ac:dyDescent="0.3">
      <c r="B624" s="66" t="s">
        <v>292</v>
      </c>
      <c r="C624" s="66" t="s">
        <v>293</v>
      </c>
      <c r="D624" s="66" t="s">
        <v>120</v>
      </c>
      <c r="E624" s="66" t="s">
        <v>292</v>
      </c>
      <c r="F624" s="66">
        <v>5</v>
      </c>
    </row>
    <row r="625" spans="1:6" ht="14.1" x14ac:dyDescent="0.3">
      <c r="F625" s="66" t="s">
        <v>149</v>
      </c>
    </row>
    <row r="626" spans="1:6" ht="14.1" x14ac:dyDescent="0.3">
      <c r="A626" s="66" t="s">
        <v>120</v>
      </c>
      <c r="C626" s="66" t="s">
        <v>316</v>
      </c>
      <c r="F626" s="66">
        <v>2644.13</v>
      </c>
    </row>
    <row r="627" spans="1:6" ht="14.1" x14ac:dyDescent="0.3">
      <c r="F627" s="66" t="s">
        <v>149</v>
      </c>
    </row>
    <row r="628" spans="1:6" ht="14.1" x14ac:dyDescent="0.3">
      <c r="C628" s="66" t="s">
        <v>317</v>
      </c>
      <c r="F628" s="66">
        <v>264.41000000000003</v>
      </c>
    </row>
    <row r="629" spans="1:6" ht="14.1" x14ac:dyDescent="0.3">
      <c r="F629" s="66" t="s">
        <v>128</v>
      </c>
    </row>
    <row r="630" spans="1:6" ht="14.1" x14ac:dyDescent="0.3">
      <c r="A630" s="66" t="s">
        <v>253</v>
      </c>
      <c r="B630" s="66" t="s">
        <v>287</v>
      </c>
      <c r="C630" s="66" t="s">
        <v>586</v>
      </c>
    </row>
    <row r="631" spans="1:6" ht="14.1" x14ac:dyDescent="0.3">
      <c r="C631" s="66" t="s">
        <v>587</v>
      </c>
    </row>
    <row r="632" spans="1:6" ht="14.1" x14ac:dyDescent="0.3">
      <c r="C632" s="66" t="s">
        <v>149</v>
      </c>
    </row>
    <row r="633" spans="1:6" ht="14.1" x14ac:dyDescent="0.3">
      <c r="A633" s="66">
        <v>0.22</v>
      </c>
      <c r="B633" s="66" t="s">
        <v>199</v>
      </c>
      <c r="C633" s="66" t="s">
        <v>297</v>
      </c>
      <c r="D633" s="66">
        <v>3884.67</v>
      </c>
      <c r="E633" s="66" t="s">
        <v>199</v>
      </c>
      <c r="F633" s="66">
        <v>854.63</v>
      </c>
    </row>
    <row r="634" spans="1:6" ht="14.1" x14ac:dyDescent="0.3">
      <c r="A634" s="66">
        <v>2.2000000000000002</v>
      </c>
      <c r="B634" s="66" t="s">
        <v>325</v>
      </c>
      <c r="C634" s="66" t="s">
        <v>313</v>
      </c>
      <c r="D634" s="66">
        <v>947</v>
      </c>
      <c r="E634" s="66" t="s">
        <v>325</v>
      </c>
      <c r="F634" s="66">
        <v>2083.4</v>
      </c>
    </row>
    <row r="635" spans="1:6" ht="14.1" x14ac:dyDescent="0.3">
      <c r="A635" s="66">
        <v>0.5</v>
      </c>
      <c r="B635" s="66" t="s">
        <v>325</v>
      </c>
      <c r="C635" s="66" t="s">
        <v>588</v>
      </c>
      <c r="D635" s="66">
        <v>618</v>
      </c>
      <c r="E635" s="66" t="s">
        <v>325</v>
      </c>
      <c r="F635" s="66">
        <v>309</v>
      </c>
    </row>
    <row r="636" spans="1:6" ht="14.1" x14ac:dyDescent="0.3">
      <c r="A636" s="66">
        <v>3.2</v>
      </c>
      <c r="B636" s="66" t="s">
        <v>325</v>
      </c>
      <c r="C636" s="66" t="s">
        <v>315</v>
      </c>
      <c r="D636" s="66">
        <v>507</v>
      </c>
      <c r="E636" s="66" t="s">
        <v>325</v>
      </c>
      <c r="F636" s="66">
        <v>1622.4</v>
      </c>
    </row>
    <row r="637" spans="1:6" ht="14.1" x14ac:dyDescent="0.3">
      <c r="B637" s="66" t="s">
        <v>292</v>
      </c>
      <c r="C637" s="66" t="s">
        <v>293</v>
      </c>
      <c r="D637" s="66" t="s">
        <v>120</v>
      </c>
      <c r="E637" s="66" t="s">
        <v>292</v>
      </c>
      <c r="F637" s="66">
        <v>5</v>
      </c>
    </row>
    <row r="638" spans="1:6" ht="14.1" x14ac:dyDescent="0.3">
      <c r="F638" s="66" t="s">
        <v>149</v>
      </c>
    </row>
    <row r="639" spans="1:6" ht="14.1" x14ac:dyDescent="0.3">
      <c r="C639" s="66" t="s">
        <v>316</v>
      </c>
      <c r="F639" s="66">
        <v>4874.43</v>
      </c>
    </row>
    <row r="640" spans="1:6" ht="14.1" x14ac:dyDescent="0.3">
      <c r="A640" s="66" t="s">
        <v>120</v>
      </c>
      <c r="F640" s="66" t="s">
        <v>149</v>
      </c>
    </row>
    <row r="641" spans="1:6" ht="14.1" x14ac:dyDescent="0.3">
      <c r="C641" s="66" t="s">
        <v>317</v>
      </c>
      <c r="F641" s="66">
        <v>487.44</v>
      </c>
    </row>
    <row r="642" spans="1:6" ht="14.1" x14ac:dyDescent="0.3">
      <c r="F642" s="66" t="s">
        <v>128</v>
      </c>
    </row>
    <row r="643" spans="1:6" ht="14.1" x14ac:dyDescent="0.3">
      <c r="A643" s="66" t="s">
        <v>589</v>
      </c>
      <c r="B643" s="66" t="s">
        <v>287</v>
      </c>
      <c r="C643" s="66" t="s">
        <v>590</v>
      </c>
    </row>
    <row r="644" spans="1:6" ht="14.1" x14ac:dyDescent="0.3">
      <c r="C644" s="66" t="s">
        <v>591</v>
      </c>
    </row>
    <row r="645" spans="1:6" ht="14.1" x14ac:dyDescent="0.3">
      <c r="C645" s="66" t="s">
        <v>592</v>
      </c>
    </row>
    <row r="646" spans="1:6" ht="14.1" x14ac:dyDescent="0.3">
      <c r="C646" s="66" t="s">
        <v>593</v>
      </c>
    </row>
    <row r="647" spans="1:6" ht="14.1" x14ac:dyDescent="0.3">
      <c r="C647" s="66" t="s">
        <v>149</v>
      </c>
    </row>
    <row r="648" spans="1:6" ht="14.1" x14ac:dyDescent="0.3">
      <c r="A648" s="66">
        <v>1.8</v>
      </c>
      <c r="B648" s="66" t="s">
        <v>137</v>
      </c>
      <c r="C648" s="66" t="s">
        <v>594</v>
      </c>
      <c r="D648" s="66">
        <v>22.6</v>
      </c>
      <c r="E648" s="66" t="s">
        <v>137</v>
      </c>
      <c r="F648" s="66">
        <v>40.68</v>
      </c>
    </row>
    <row r="649" spans="1:6" ht="14.1" x14ac:dyDescent="0.3">
      <c r="A649" s="66">
        <v>0.25</v>
      </c>
      <c r="B649" s="66" t="s">
        <v>312</v>
      </c>
      <c r="C649" s="66" t="s">
        <v>595</v>
      </c>
      <c r="D649" s="66">
        <v>756</v>
      </c>
      <c r="E649" s="66" t="s">
        <v>312</v>
      </c>
      <c r="F649" s="66">
        <v>189</v>
      </c>
    </row>
    <row r="650" spans="1:6" ht="14.1" x14ac:dyDescent="0.3">
      <c r="A650" s="66">
        <v>0.25</v>
      </c>
      <c r="B650" s="66" t="s">
        <v>312</v>
      </c>
      <c r="C650" s="66" t="s">
        <v>588</v>
      </c>
      <c r="D650" s="66">
        <v>618</v>
      </c>
      <c r="E650" s="66" t="s">
        <v>312</v>
      </c>
      <c r="F650" s="66">
        <v>154.5</v>
      </c>
    </row>
    <row r="651" spans="1:6" ht="14.1" x14ac:dyDescent="0.3">
      <c r="A651" s="66">
        <v>0.4</v>
      </c>
      <c r="B651" s="66" t="s">
        <v>312</v>
      </c>
      <c r="C651" s="66" t="s">
        <v>315</v>
      </c>
      <c r="D651" s="66">
        <v>507</v>
      </c>
      <c r="E651" s="66" t="s">
        <v>312</v>
      </c>
      <c r="F651" s="66">
        <v>202.8</v>
      </c>
    </row>
    <row r="652" spans="1:6" ht="14.1" x14ac:dyDescent="0.3">
      <c r="D652" s="66" t="s">
        <v>120</v>
      </c>
      <c r="F652" s="66">
        <v>586.98</v>
      </c>
    </row>
    <row r="653" spans="1:6" ht="14.1" x14ac:dyDescent="0.3">
      <c r="F653" s="66">
        <v>58.7</v>
      </c>
    </row>
    <row r="654" spans="1:6" ht="14.1" x14ac:dyDescent="0.3">
      <c r="A654" s="66">
        <v>3</v>
      </c>
      <c r="B654" s="66" t="s">
        <v>137</v>
      </c>
      <c r="C654" s="66" t="s">
        <v>596</v>
      </c>
      <c r="D654" s="66">
        <v>49.85</v>
      </c>
      <c r="E654" s="66" t="s">
        <v>137</v>
      </c>
      <c r="F654" s="66">
        <v>149.55000000000001</v>
      </c>
    </row>
    <row r="655" spans="1:6" ht="14.1" x14ac:dyDescent="0.3">
      <c r="A655" s="66">
        <v>0.5</v>
      </c>
      <c r="B655" s="66" t="s">
        <v>312</v>
      </c>
      <c r="C655" s="66" t="s">
        <v>595</v>
      </c>
      <c r="D655" s="66">
        <v>756</v>
      </c>
      <c r="E655" s="66" t="s">
        <v>312</v>
      </c>
      <c r="F655" s="66">
        <v>378</v>
      </c>
    </row>
    <row r="656" spans="1:6" ht="14.1" x14ac:dyDescent="0.3">
      <c r="A656" s="66">
        <v>0.5</v>
      </c>
      <c r="B656" s="66" t="s">
        <v>312</v>
      </c>
      <c r="C656" s="66" t="s">
        <v>588</v>
      </c>
      <c r="D656" s="66">
        <v>618</v>
      </c>
      <c r="E656" s="66" t="s">
        <v>312</v>
      </c>
      <c r="F656" s="66">
        <v>309</v>
      </c>
    </row>
    <row r="657" spans="1:6" ht="14.1" x14ac:dyDescent="0.3">
      <c r="A657" s="66">
        <v>0.8</v>
      </c>
      <c r="B657" s="66" t="s">
        <v>312</v>
      </c>
      <c r="C657" s="66" t="s">
        <v>315</v>
      </c>
      <c r="D657" s="66">
        <v>507</v>
      </c>
      <c r="E657" s="66" t="s">
        <v>312</v>
      </c>
      <c r="F657" s="66">
        <v>405.6</v>
      </c>
    </row>
    <row r="658" spans="1:6" ht="14.1" x14ac:dyDescent="0.3">
      <c r="B658" s="66" t="s">
        <v>292</v>
      </c>
      <c r="C658" s="66" t="s">
        <v>597</v>
      </c>
      <c r="D658" s="66" t="s">
        <v>120</v>
      </c>
      <c r="E658" s="66" t="s">
        <v>292</v>
      </c>
      <c r="F658" s="66">
        <v>1.9</v>
      </c>
    </row>
    <row r="659" spans="1:6" ht="14.1" x14ac:dyDescent="0.3">
      <c r="F659" s="66" t="s">
        <v>149</v>
      </c>
    </row>
    <row r="660" spans="1:6" ht="14.1" x14ac:dyDescent="0.3">
      <c r="C660" s="66" t="s">
        <v>316</v>
      </c>
      <c r="F660" s="66">
        <v>1244.05</v>
      </c>
    </row>
    <row r="661" spans="1:6" ht="14.1" x14ac:dyDescent="0.3">
      <c r="F661" s="66" t="s">
        <v>149</v>
      </c>
    </row>
    <row r="662" spans="1:6" ht="14.1" x14ac:dyDescent="0.3">
      <c r="C662" s="66" t="s">
        <v>317</v>
      </c>
      <c r="F662" s="66">
        <v>124.41</v>
      </c>
    </row>
    <row r="665" spans="1:6" ht="14.1" x14ac:dyDescent="0.3">
      <c r="A665" s="66" t="s">
        <v>259</v>
      </c>
      <c r="B665" s="66" t="s">
        <v>287</v>
      </c>
      <c r="C665" s="66" t="s">
        <v>586</v>
      </c>
    </row>
    <row r="666" spans="1:6" ht="14.1" x14ac:dyDescent="0.3">
      <c r="C666" s="66" t="s">
        <v>598</v>
      </c>
    </row>
    <row r="667" spans="1:6" ht="14.1" x14ac:dyDescent="0.3">
      <c r="C667" s="66" t="s">
        <v>599</v>
      </c>
    </row>
    <row r="668" spans="1:6" ht="14.1" x14ac:dyDescent="0.3">
      <c r="C668" s="66" t="s">
        <v>600</v>
      </c>
    </row>
    <row r="669" spans="1:6" ht="14.1" x14ac:dyDescent="0.3">
      <c r="C669" s="66" t="s">
        <v>149</v>
      </c>
    </row>
    <row r="670" spans="1:6" ht="14.1" x14ac:dyDescent="0.3">
      <c r="A670" s="66">
        <v>0.24</v>
      </c>
      <c r="B670" s="66" t="s">
        <v>199</v>
      </c>
      <c r="C670" s="66" t="s">
        <v>601</v>
      </c>
      <c r="D670" s="66">
        <v>915.99</v>
      </c>
      <c r="E670" s="66" t="s">
        <v>199</v>
      </c>
      <c r="F670" s="66">
        <v>219.84</v>
      </c>
    </row>
    <row r="671" spans="1:6" ht="14.1" x14ac:dyDescent="0.3">
      <c r="A671" s="66">
        <v>0.11700000000000001</v>
      </c>
      <c r="B671" s="66" t="s">
        <v>239</v>
      </c>
      <c r="C671" s="66" t="s">
        <v>289</v>
      </c>
      <c r="D671" s="66">
        <v>6040</v>
      </c>
      <c r="E671" s="66" t="s">
        <v>239</v>
      </c>
      <c r="F671" s="66">
        <v>706.68</v>
      </c>
    </row>
    <row r="672" spans="1:6" ht="14.1" x14ac:dyDescent="0.3">
      <c r="A672" s="66">
        <v>0.5</v>
      </c>
      <c r="B672" s="66" t="s">
        <v>325</v>
      </c>
      <c r="C672" s="66" t="s">
        <v>313</v>
      </c>
      <c r="D672" s="66">
        <v>947</v>
      </c>
      <c r="E672" s="66" t="s">
        <v>325</v>
      </c>
      <c r="F672" s="66">
        <v>473.5</v>
      </c>
    </row>
    <row r="673" spans="1:6" ht="14.1" x14ac:dyDescent="0.3">
      <c r="A673" s="66">
        <v>1.1000000000000001</v>
      </c>
      <c r="B673" s="66" t="s">
        <v>325</v>
      </c>
      <c r="C673" s="66" t="s">
        <v>588</v>
      </c>
      <c r="D673" s="66">
        <v>618</v>
      </c>
      <c r="E673" s="66" t="s">
        <v>325</v>
      </c>
      <c r="F673" s="66">
        <v>679.8</v>
      </c>
    </row>
    <row r="674" spans="1:6" ht="14.1" x14ac:dyDescent="0.3">
      <c r="A674" s="66">
        <v>4.3</v>
      </c>
      <c r="B674" s="66" t="s">
        <v>325</v>
      </c>
      <c r="C674" s="66" t="s">
        <v>315</v>
      </c>
      <c r="D674" s="66">
        <v>507</v>
      </c>
      <c r="E674" s="66" t="s">
        <v>325</v>
      </c>
      <c r="F674" s="66">
        <v>2180.1</v>
      </c>
    </row>
    <row r="675" spans="1:6" ht="14.1" x14ac:dyDescent="0.3">
      <c r="B675" s="66" t="s">
        <v>292</v>
      </c>
      <c r="C675" s="66" t="s">
        <v>293</v>
      </c>
      <c r="E675" s="66" t="s">
        <v>292</v>
      </c>
      <c r="F675" s="66">
        <v>0</v>
      </c>
    </row>
    <row r="676" spans="1:6" ht="14.1" x14ac:dyDescent="0.3">
      <c r="F676" s="66" t="s">
        <v>149</v>
      </c>
    </row>
    <row r="677" spans="1:6" ht="14.1" x14ac:dyDescent="0.3">
      <c r="C677" s="66" t="s">
        <v>316</v>
      </c>
      <c r="F677" s="66">
        <v>4259.92</v>
      </c>
    </row>
    <row r="678" spans="1:6" ht="14.1" x14ac:dyDescent="0.3">
      <c r="F678" s="66" t="s">
        <v>149</v>
      </c>
    </row>
    <row r="679" spans="1:6" ht="14.1" x14ac:dyDescent="0.3">
      <c r="C679" s="66" t="s">
        <v>317</v>
      </c>
      <c r="F679" s="66">
        <v>425.99</v>
      </c>
    </row>
    <row r="680" spans="1:6" ht="14.1" x14ac:dyDescent="0.3">
      <c r="A680" s="66" t="s">
        <v>120</v>
      </c>
    </row>
    <row r="682" spans="1:6" ht="14.1" x14ac:dyDescent="0.3">
      <c r="C682" s="66" t="s">
        <v>605</v>
      </c>
      <c r="E682" s="66" t="s">
        <v>356</v>
      </c>
      <c r="F682" s="66">
        <v>1864</v>
      </c>
    </row>
    <row r="684" spans="1:6" ht="14.1" x14ac:dyDescent="0.3">
      <c r="A684" s="66" t="s">
        <v>618</v>
      </c>
      <c r="B684" s="66" t="s">
        <v>287</v>
      </c>
      <c r="C684" s="66" t="s">
        <v>619</v>
      </c>
    </row>
    <row r="685" spans="1:6" ht="14.1" x14ac:dyDescent="0.3">
      <c r="C685" s="66" t="s">
        <v>620</v>
      </c>
    </row>
    <row r="686" spans="1:6" ht="14.1" x14ac:dyDescent="0.3">
      <c r="C686" s="66" t="s">
        <v>621</v>
      </c>
    </row>
    <row r="687" spans="1:6" ht="14.1" x14ac:dyDescent="0.3">
      <c r="C687" s="66" t="s">
        <v>149</v>
      </c>
    </row>
    <row r="688" spans="1:6" ht="14.1" x14ac:dyDescent="0.3">
      <c r="A688" s="66">
        <v>1.4</v>
      </c>
      <c r="B688" s="66" t="s">
        <v>371</v>
      </c>
      <c r="C688" s="66" t="s">
        <v>622</v>
      </c>
      <c r="D688" s="66">
        <v>295.60000000000002</v>
      </c>
      <c r="E688" s="66" t="s">
        <v>371</v>
      </c>
      <c r="F688" s="66">
        <v>413.84</v>
      </c>
    </row>
    <row r="689" spans="1:6" ht="14.1" x14ac:dyDescent="0.3">
      <c r="A689" s="66">
        <v>0.98</v>
      </c>
      <c r="B689" s="66" t="s">
        <v>371</v>
      </c>
      <c r="C689" s="66" t="s">
        <v>623</v>
      </c>
      <c r="D689" s="66">
        <v>147.5</v>
      </c>
      <c r="E689" s="66" t="s">
        <v>371</v>
      </c>
      <c r="F689" s="66">
        <v>144.55000000000001</v>
      </c>
    </row>
    <row r="690" spans="1:6" ht="14.1" x14ac:dyDescent="0.3">
      <c r="A690" s="66">
        <v>2.2000000000000002</v>
      </c>
      <c r="B690" s="66" t="s">
        <v>325</v>
      </c>
      <c r="C690" s="66" t="s">
        <v>373</v>
      </c>
      <c r="D690" s="66">
        <v>756</v>
      </c>
      <c r="E690" s="66" t="s">
        <v>325</v>
      </c>
      <c r="F690" s="66">
        <v>1663.2</v>
      </c>
    </row>
    <row r="691" spans="1:6" ht="14.1" x14ac:dyDescent="0.3">
      <c r="B691" s="66" t="s">
        <v>292</v>
      </c>
      <c r="C691" s="66" t="s">
        <v>374</v>
      </c>
      <c r="D691" s="66" t="s">
        <v>120</v>
      </c>
      <c r="E691" s="66" t="s">
        <v>292</v>
      </c>
      <c r="F691" s="66">
        <v>2.5499999999999998</v>
      </c>
    </row>
    <row r="693" spans="1:6" ht="14.1" x14ac:dyDescent="0.3">
      <c r="C693" s="66" t="s">
        <v>316</v>
      </c>
      <c r="F693" s="66">
        <v>2224.14</v>
      </c>
    </row>
    <row r="694" spans="1:6" ht="14.1" x14ac:dyDescent="0.3">
      <c r="F694" s="66" t="s">
        <v>149</v>
      </c>
    </row>
    <row r="695" spans="1:6" ht="14.1" x14ac:dyDescent="0.3">
      <c r="C695" s="66" t="s">
        <v>317</v>
      </c>
      <c r="F695" s="66">
        <v>222.41</v>
      </c>
    </row>
    <row r="697" spans="1:6" ht="14.1" x14ac:dyDescent="0.3">
      <c r="B697" s="66" t="s">
        <v>15</v>
      </c>
      <c r="C697" s="66" t="s">
        <v>653</v>
      </c>
    </row>
    <row r="698" spans="1:6" ht="14.1" x14ac:dyDescent="0.3">
      <c r="C698" s="66" t="s">
        <v>149</v>
      </c>
    </row>
    <row r="699" spans="1:6" ht="14.1" x14ac:dyDescent="0.3">
      <c r="A699" s="66">
        <v>30</v>
      </c>
      <c r="B699" s="66" t="s">
        <v>468</v>
      </c>
      <c r="C699" s="66" t="s">
        <v>493</v>
      </c>
      <c r="D699" s="66">
        <v>5</v>
      </c>
      <c r="E699" s="66" t="s">
        <v>468</v>
      </c>
      <c r="F699" s="66">
        <f>D699*A699</f>
        <v>150</v>
      </c>
    </row>
    <row r="700" spans="1:6" ht="14.1" x14ac:dyDescent="0.3">
      <c r="A700" s="66" t="s">
        <v>120</v>
      </c>
      <c r="C700" s="66" t="s">
        <v>494</v>
      </c>
      <c r="D700" s="66" t="s">
        <v>120</v>
      </c>
    </row>
    <row r="701" spans="1:6" ht="14.1" x14ac:dyDescent="0.3">
      <c r="A701" s="66">
        <v>8</v>
      </c>
      <c r="B701" s="66" t="s">
        <v>312</v>
      </c>
      <c r="C701" s="66" t="s">
        <v>495</v>
      </c>
      <c r="D701" s="66">
        <v>23.5</v>
      </c>
      <c r="E701" s="66" t="s">
        <v>312</v>
      </c>
      <c r="F701" s="66">
        <f t="shared" ref="F701:F708" si="1">D701*A701</f>
        <v>188</v>
      </c>
    </row>
    <row r="702" spans="1:6" ht="14.1" x14ac:dyDescent="0.3">
      <c r="A702" s="66">
        <v>8</v>
      </c>
      <c r="B702" s="66" t="s">
        <v>312</v>
      </c>
      <c r="C702" s="66" t="s">
        <v>496</v>
      </c>
      <c r="D702" s="66">
        <v>47.35</v>
      </c>
      <c r="E702" s="66" t="s">
        <v>312</v>
      </c>
      <c r="F702" s="66">
        <f t="shared" si="1"/>
        <v>378.8</v>
      </c>
    </row>
    <row r="703" spans="1:6" ht="14.1" x14ac:dyDescent="0.3">
      <c r="A703" s="66">
        <v>3</v>
      </c>
      <c r="B703" s="66" t="s">
        <v>312</v>
      </c>
      <c r="C703" s="66" t="s">
        <v>497</v>
      </c>
      <c r="D703" s="66">
        <v>700</v>
      </c>
      <c r="E703" s="66" t="s">
        <v>312</v>
      </c>
      <c r="F703" s="66">
        <f t="shared" si="1"/>
        <v>2100</v>
      </c>
    </row>
    <row r="704" spans="1:6" ht="14.1" x14ac:dyDescent="0.3">
      <c r="A704" s="66">
        <v>1</v>
      </c>
      <c r="B704" s="66" t="s">
        <v>312</v>
      </c>
      <c r="C704" s="66" t="s">
        <v>498</v>
      </c>
      <c r="D704" s="66">
        <v>947</v>
      </c>
      <c r="E704" s="66" t="s">
        <v>312</v>
      </c>
      <c r="F704" s="66">
        <f t="shared" si="1"/>
        <v>947</v>
      </c>
    </row>
    <row r="705" spans="1:6" ht="14.1" x14ac:dyDescent="0.3">
      <c r="A705" s="66">
        <v>2</v>
      </c>
      <c r="B705" s="66" t="s">
        <v>312</v>
      </c>
      <c r="C705" s="66" t="s">
        <v>314</v>
      </c>
      <c r="D705" s="66">
        <v>618</v>
      </c>
      <c r="E705" s="66" t="s">
        <v>312</v>
      </c>
      <c r="F705" s="66">
        <f t="shared" si="1"/>
        <v>1236</v>
      </c>
    </row>
    <row r="706" spans="1:6" ht="14.1" x14ac:dyDescent="0.3">
      <c r="A706" s="66">
        <v>1</v>
      </c>
      <c r="B706" s="66" t="s">
        <v>312</v>
      </c>
      <c r="C706" s="66" t="s">
        <v>315</v>
      </c>
      <c r="D706" s="66">
        <v>507</v>
      </c>
      <c r="E706" s="66" t="s">
        <v>312</v>
      </c>
      <c r="F706" s="66">
        <f t="shared" si="1"/>
        <v>507</v>
      </c>
    </row>
    <row r="707" spans="1:6" ht="14.1" x14ac:dyDescent="0.3">
      <c r="A707" s="66">
        <v>30</v>
      </c>
      <c r="B707" s="66" t="s">
        <v>468</v>
      </c>
      <c r="C707" s="66" t="s">
        <v>654</v>
      </c>
      <c r="D707" s="66">
        <v>244.4</v>
      </c>
      <c r="E707" s="66" t="s">
        <v>468</v>
      </c>
      <c r="F707" s="66">
        <f t="shared" si="1"/>
        <v>7332</v>
      </c>
    </row>
    <row r="708" spans="1:6" ht="14.1" x14ac:dyDescent="0.3">
      <c r="F708" s="66">
        <f t="shared" si="1"/>
        <v>0</v>
      </c>
    </row>
    <row r="709" spans="1:6" ht="14.1" x14ac:dyDescent="0.3">
      <c r="B709" s="66" t="s">
        <v>292</v>
      </c>
      <c r="C709" s="66" t="s">
        <v>499</v>
      </c>
      <c r="D709" s="66" t="s">
        <v>120</v>
      </c>
      <c r="E709" s="66" t="s">
        <v>292</v>
      </c>
      <c r="F709" s="66">
        <v>12.1</v>
      </c>
    </row>
    <row r="710" spans="1:6" ht="14.1" x14ac:dyDescent="0.3">
      <c r="C710" s="66" t="s">
        <v>500</v>
      </c>
      <c r="D710" s="66" t="s">
        <v>120</v>
      </c>
      <c r="F710" s="66" t="s">
        <v>120</v>
      </c>
    </row>
    <row r="711" spans="1:6" ht="14.1" x14ac:dyDescent="0.3">
      <c r="B711" s="66" t="s">
        <v>292</v>
      </c>
      <c r="C711" s="66" t="s">
        <v>293</v>
      </c>
      <c r="E711" s="66" t="s">
        <v>292</v>
      </c>
      <c r="F711" s="66">
        <v>0</v>
      </c>
    </row>
    <row r="712" spans="1:6" ht="14.1" x14ac:dyDescent="0.3">
      <c r="F712" s="66" t="s">
        <v>149</v>
      </c>
    </row>
    <row r="713" spans="1:6" ht="14.1" x14ac:dyDescent="0.3">
      <c r="C713" s="66" t="s">
        <v>501</v>
      </c>
      <c r="F713" s="66">
        <f>SUM(F698:F712)</f>
        <v>12850.9</v>
      </c>
    </row>
    <row r="714" spans="1:6" ht="14.1" x14ac:dyDescent="0.3">
      <c r="F714" s="66" t="s">
        <v>149</v>
      </c>
    </row>
    <row r="715" spans="1:6" ht="14.1" x14ac:dyDescent="0.3">
      <c r="C715" s="66" t="s">
        <v>502</v>
      </c>
      <c r="F715" s="66">
        <f>F713/30</f>
        <v>428.36333333333334</v>
      </c>
    </row>
    <row r="718" spans="1:6" ht="14.1" x14ac:dyDescent="0.3">
      <c r="B718" s="66" t="s">
        <v>655</v>
      </c>
      <c r="C718" s="66" t="s">
        <v>665</v>
      </c>
    </row>
    <row r="719" spans="1:6" ht="14.1" x14ac:dyDescent="0.3">
      <c r="C719" s="66" t="s">
        <v>149</v>
      </c>
    </row>
    <row r="720" spans="1:6" ht="14.1" x14ac:dyDescent="0.3">
      <c r="A720" s="66">
        <v>8.1</v>
      </c>
      <c r="B720" s="66" t="s">
        <v>199</v>
      </c>
      <c r="C720" s="66" t="s">
        <v>656</v>
      </c>
      <c r="D720" s="66">
        <v>212.5</v>
      </c>
      <c r="E720" s="66" t="s">
        <v>199</v>
      </c>
      <c r="F720" s="66">
        <v>1721.25</v>
      </c>
    </row>
    <row r="721" spans="1:6" ht="14.1" x14ac:dyDescent="0.3">
      <c r="A721" s="66">
        <v>8.1</v>
      </c>
      <c r="B721" s="66" t="s">
        <v>199</v>
      </c>
      <c r="C721" s="66" t="s">
        <v>657</v>
      </c>
      <c r="D721" s="66">
        <v>36.950000000000003</v>
      </c>
      <c r="E721" s="66" t="s">
        <v>199</v>
      </c>
      <c r="F721" s="66">
        <v>299.3</v>
      </c>
    </row>
    <row r="722" spans="1:6" ht="14.1" x14ac:dyDescent="0.3">
      <c r="A722" s="66">
        <v>30</v>
      </c>
      <c r="B722" s="66" t="s">
        <v>468</v>
      </c>
      <c r="C722" s="66" t="s">
        <v>658</v>
      </c>
      <c r="D722" s="66">
        <v>10.199999999999999</v>
      </c>
      <c r="E722" s="66" t="s">
        <v>468</v>
      </c>
      <c r="F722" s="66">
        <v>306</v>
      </c>
    </row>
    <row r="723" spans="1:6" ht="14.1" x14ac:dyDescent="0.3">
      <c r="C723" s="66" t="s">
        <v>659</v>
      </c>
    </row>
    <row r="724" spans="1:6" ht="14.1" x14ac:dyDescent="0.3">
      <c r="C724" s="66" t="s">
        <v>660</v>
      </c>
    </row>
    <row r="725" spans="1:6" ht="14.1" x14ac:dyDescent="0.3">
      <c r="C725" s="66" t="s">
        <v>661</v>
      </c>
    </row>
    <row r="726" spans="1:6" ht="14.1" x14ac:dyDescent="0.3">
      <c r="C726" s="66" t="s">
        <v>662</v>
      </c>
    </row>
    <row r="727" spans="1:6" ht="14.1" x14ac:dyDescent="0.3">
      <c r="A727" s="66">
        <v>8</v>
      </c>
      <c r="B727" s="66" t="s">
        <v>325</v>
      </c>
      <c r="C727" s="66" t="s">
        <v>495</v>
      </c>
      <c r="D727" s="66">
        <v>10.199999999999999</v>
      </c>
      <c r="E727" s="66" t="s">
        <v>325</v>
      </c>
      <c r="F727" s="66">
        <v>81.599999999999994</v>
      </c>
    </row>
    <row r="728" spans="1:6" ht="14.1" x14ac:dyDescent="0.3">
      <c r="A728" s="66">
        <v>8</v>
      </c>
      <c r="B728" s="66" t="s">
        <v>325</v>
      </c>
      <c r="C728" s="66" t="s">
        <v>496</v>
      </c>
      <c r="D728" s="66">
        <v>28.5</v>
      </c>
      <c r="E728" s="66" t="s">
        <v>325</v>
      </c>
      <c r="F728" s="66">
        <v>228</v>
      </c>
    </row>
    <row r="729" spans="1:6" ht="14.1" x14ac:dyDescent="0.3">
      <c r="A729" s="66">
        <v>1</v>
      </c>
      <c r="B729" s="66" t="s">
        <v>292</v>
      </c>
      <c r="C729" s="66" t="s">
        <v>663</v>
      </c>
      <c r="D729" s="66">
        <v>4</v>
      </c>
      <c r="E729" s="66" t="s">
        <v>292</v>
      </c>
      <c r="F729" s="66">
        <v>4</v>
      </c>
    </row>
    <row r="730" spans="1:6" ht="14.1" x14ac:dyDescent="0.3">
      <c r="A730" s="66">
        <v>30</v>
      </c>
      <c r="B730" s="66" t="s">
        <v>468</v>
      </c>
      <c r="C730" s="66" t="s">
        <v>666</v>
      </c>
      <c r="D730" s="66">
        <v>101.4</v>
      </c>
      <c r="E730" s="66" t="s">
        <v>8</v>
      </c>
      <c r="F730" s="66">
        <f>A730*D730</f>
        <v>3042</v>
      </c>
    </row>
    <row r="732" spans="1:6" ht="14.1" x14ac:dyDescent="0.3">
      <c r="A732" s="66">
        <v>1</v>
      </c>
      <c r="B732" s="66" t="s">
        <v>292</v>
      </c>
      <c r="C732" s="66" t="s">
        <v>293</v>
      </c>
      <c r="E732" s="66" t="s">
        <v>292</v>
      </c>
      <c r="F732" s="66">
        <v>0</v>
      </c>
    </row>
    <row r="733" spans="1:6" ht="14.1" x14ac:dyDescent="0.3">
      <c r="F733" s="66" t="s">
        <v>149</v>
      </c>
    </row>
    <row r="734" spans="1:6" ht="14.1" x14ac:dyDescent="0.3">
      <c r="C734" s="66" t="s">
        <v>664</v>
      </c>
      <c r="F734" s="66">
        <f>SUM(F718:F733)</f>
        <v>5682.15</v>
      </c>
    </row>
    <row r="735" spans="1:6" ht="14.1" x14ac:dyDescent="0.3">
      <c r="F735" s="66" t="s">
        <v>149</v>
      </c>
    </row>
    <row r="736" spans="1:6" ht="14.1" x14ac:dyDescent="0.3">
      <c r="C736" s="66" t="s">
        <v>502</v>
      </c>
      <c r="F736" s="66">
        <f>F734/30</f>
        <v>189.405</v>
      </c>
    </row>
    <row r="738" spans="1:6" ht="14.1" x14ac:dyDescent="0.3">
      <c r="B738" s="66" t="s">
        <v>655</v>
      </c>
      <c r="C738" s="66" t="s">
        <v>667</v>
      </c>
    </row>
    <row r="739" spans="1:6" ht="14.1" x14ac:dyDescent="0.3">
      <c r="C739" s="66" t="s">
        <v>149</v>
      </c>
    </row>
    <row r="740" spans="1:6" ht="14.1" x14ac:dyDescent="0.3">
      <c r="A740" s="66">
        <v>8.1</v>
      </c>
      <c r="B740" s="66" t="s">
        <v>199</v>
      </c>
      <c r="C740" s="66" t="s">
        <v>656</v>
      </c>
      <c r="D740" s="66">
        <v>212.5</v>
      </c>
      <c r="E740" s="66" t="s">
        <v>199</v>
      </c>
      <c r="F740" s="66">
        <f>A740*D740</f>
        <v>1721.25</v>
      </c>
    </row>
    <row r="741" spans="1:6" ht="14.1" x14ac:dyDescent="0.3">
      <c r="A741" s="66">
        <v>8.1</v>
      </c>
      <c r="B741" s="66" t="s">
        <v>199</v>
      </c>
      <c r="C741" s="66" t="s">
        <v>657</v>
      </c>
      <c r="D741" s="66">
        <v>36.950000000000003</v>
      </c>
      <c r="E741" s="66" t="s">
        <v>199</v>
      </c>
      <c r="F741" s="66">
        <f t="shared" ref="F741:F750" si="2">A741*D741</f>
        <v>299.29500000000002</v>
      </c>
    </row>
    <row r="742" spans="1:6" ht="14.1" x14ac:dyDescent="0.3">
      <c r="A742" s="66">
        <v>30</v>
      </c>
      <c r="B742" s="66" t="s">
        <v>468</v>
      </c>
      <c r="C742" s="66" t="s">
        <v>658</v>
      </c>
      <c r="D742" s="66">
        <v>17.3</v>
      </c>
      <c r="E742" s="66" t="s">
        <v>468</v>
      </c>
      <c r="F742" s="66">
        <f t="shared" si="2"/>
        <v>519</v>
      </c>
    </row>
    <row r="743" spans="1:6" ht="14.1" x14ac:dyDescent="0.3">
      <c r="C743" s="66" t="s">
        <v>659</v>
      </c>
      <c r="F743" s="66">
        <f t="shared" si="2"/>
        <v>0</v>
      </c>
    </row>
    <row r="744" spans="1:6" ht="14.1" x14ac:dyDescent="0.3">
      <c r="C744" s="66" t="s">
        <v>660</v>
      </c>
      <c r="F744" s="66">
        <f t="shared" si="2"/>
        <v>0</v>
      </c>
    </row>
    <row r="745" spans="1:6" ht="14.1" x14ac:dyDescent="0.3">
      <c r="C745" s="66" t="s">
        <v>661</v>
      </c>
      <c r="F745" s="66">
        <f t="shared" si="2"/>
        <v>0</v>
      </c>
    </row>
    <row r="746" spans="1:6" ht="14.1" x14ac:dyDescent="0.3">
      <c r="C746" s="66" t="s">
        <v>662</v>
      </c>
    </row>
    <row r="747" spans="1:6" ht="14.1" x14ac:dyDescent="0.3">
      <c r="A747" s="66">
        <v>8</v>
      </c>
      <c r="B747" s="66" t="s">
        <v>325</v>
      </c>
      <c r="C747" s="66" t="s">
        <v>495</v>
      </c>
      <c r="D747" s="66">
        <v>10.199999999999999</v>
      </c>
      <c r="E747" s="66" t="s">
        <v>325</v>
      </c>
      <c r="F747" s="66">
        <f t="shared" si="2"/>
        <v>81.599999999999994</v>
      </c>
    </row>
    <row r="748" spans="1:6" ht="14.1" x14ac:dyDescent="0.3">
      <c r="A748" s="66">
        <v>8</v>
      </c>
      <c r="B748" s="66" t="s">
        <v>325</v>
      </c>
      <c r="C748" s="66" t="s">
        <v>496</v>
      </c>
      <c r="D748" s="66">
        <v>28.5</v>
      </c>
      <c r="E748" s="66" t="s">
        <v>325</v>
      </c>
      <c r="F748" s="66">
        <f t="shared" si="2"/>
        <v>228</v>
      </c>
    </row>
    <row r="749" spans="1:6" ht="14.1" x14ac:dyDescent="0.3">
      <c r="A749" s="66">
        <v>1</v>
      </c>
      <c r="B749" s="66" t="s">
        <v>292</v>
      </c>
      <c r="C749" s="66" t="s">
        <v>663</v>
      </c>
      <c r="D749" s="66">
        <v>4</v>
      </c>
      <c r="E749" s="66" t="s">
        <v>292</v>
      </c>
      <c r="F749" s="66">
        <f t="shared" si="2"/>
        <v>4</v>
      </c>
    </row>
    <row r="750" spans="1:6" ht="14.1" x14ac:dyDescent="0.3">
      <c r="A750" s="66">
        <v>30</v>
      </c>
      <c r="B750" s="66" t="s">
        <v>468</v>
      </c>
      <c r="C750" s="66" t="s">
        <v>668</v>
      </c>
      <c r="D750" s="66">
        <v>151.9</v>
      </c>
      <c r="E750" s="66" t="s">
        <v>8</v>
      </c>
      <c r="F750" s="66">
        <f t="shared" si="2"/>
        <v>4557</v>
      </c>
    </row>
    <row r="752" spans="1:6" ht="14.1" x14ac:dyDescent="0.3">
      <c r="A752" s="66">
        <v>1</v>
      </c>
      <c r="B752" s="66" t="s">
        <v>292</v>
      </c>
      <c r="C752" s="66" t="s">
        <v>293</v>
      </c>
      <c r="E752" s="66" t="s">
        <v>292</v>
      </c>
    </row>
    <row r="754" spans="1:6" ht="14.1" x14ac:dyDescent="0.3">
      <c r="C754" s="66" t="s">
        <v>664</v>
      </c>
      <c r="F754" s="66">
        <f>SUM(F738:F753)</f>
        <v>7410.1450000000004</v>
      </c>
    </row>
    <row r="755" spans="1:6" ht="14.1" x14ac:dyDescent="0.3">
      <c r="F755" s="66" t="s">
        <v>149</v>
      </c>
    </row>
    <row r="756" spans="1:6" ht="14.1" x14ac:dyDescent="0.3">
      <c r="C756" s="66" t="s">
        <v>502</v>
      </c>
      <c r="F756" s="66">
        <f>F754/30</f>
        <v>247.00483333333335</v>
      </c>
    </row>
    <row r="760" spans="1:6" ht="14.1" x14ac:dyDescent="0.3">
      <c r="B760" s="66" t="s">
        <v>655</v>
      </c>
      <c r="C760" s="66" t="s">
        <v>676</v>
      </c>
    </row>
    <row r="761" spans="1:6" ht="14.1" x14ac:dyDescent="0.3">
      <c r="C761" s="66" t="s">
        <v>149</v>
      </c>
    </row>
    <row r="762" spans="1:6" ht="14.1" x14ac:dyDescent="0.3">
      <c r="A762" s="66">
        <v>8.1</v>
      </c>
      <c r="B762" s="66" t="s">
        <v>199</v>
      </c>
      <c r="C762" s="66" t="s">
        <v>656</v>
      </c>
      <c r="D762" s="66">
        <v>212.5</v>
      </c>
      <c r="E762" s="66" t="s">
        <v>199</v>
      </c>
      <c r="F762" s="66">
        <f>A762*D762</f>
        <v>1721.25</v>
      </c>
    </row>
    <row r="763" spans="1:6" ht="14.1" x14ac:dyDescent="0.3">
      <c r="A763" s="66">
        <v>8.1</v>
      </c>
      <c r="B763" s="66" t="s">
        <v>199</v>
      </c>
      <c r="C763" s="66" t="s">
        <v>657</v>
      </c>
      <c r="D763" s="66">
        <v>36.950000000000003</v>
      </c>
      <c r="E763" s="66" t="s">
        <v>199</v>
      </c>
      <c r="F763" s="66">
        <f t="shared" ref="F763:F767" si="3">A763*D763</f>
        <v>299.29500000000002</v>
      </c>
    </row>
    <row r="764" spans="1:6" ht="14.1" x14ac:dyDescent="0.3">
      <c r="A764" s="66">
        <v>30</v>
      </c>
      <c r="B764" s="66" t="s">
        <v>468</v>
      </c>
      <c r="C764" s="66" t="s">
        <v>658</v>
      </c>
      <c r="D764" s="66">
        <v>17.3</v>
      </c>
      <c r="E764" s="66" t="s">
        <v>468</v>
      </c>
      <c r="F764" s="66">
        <f t="shared" si="3"/>
        <v>519</v>
      </c>
    </row>
    <row r="765" spans="1:6" ht="14.1" x14ac:dyDescent="0.3">
      <c r="C765" s="66" t="s">
        <v>659</v>
      </c>
      <c r="F765" s="66">
        <f t="shared" si="3"/>
        <v>0</v>
      </c>
    </row>
    <row r="766" spans="1:6" ht="14.1" x14ac:dyDescent="0.3">
      <c r="C766" s="66" t="s">
        <v>660</v>
      </c>
      <c r="F766" s="66">
        <f t="shared" si="3"/>
        <v>0</v>
      </c>
    </row>
    <row r="767" spans="1:6" ht="14.1" x14ac:dyDescent="0.3">
      <c r="C767" s="66" t="s">
        <v>661</v>
      </c>
      <c r="F767" s="66">
        <f t="shared" si="3"/>
        <v>0</v>
      </c>
    </row>
    <row r="768" spans="1:6" ht="14.1" x14ac:dyDescent="0.3">
      <c r="C768" s="66" t="s">
        <v>662</v>
      </c>
    </row>
    <row r="769" spans="1:6" ht="14.1" x14ac:dyDescent="0.3">
      <c r="A769" s="66">
        <v>8</v>
      </c>
      <c r="B769" s="66" t="s">
        <v>325</v>
      </c>
      <c r="C769" s="66" t="s">
        <v>495</v>
      </c>
      <c r="D769" s="66">
        <v>10.199999999999999</v>
      </c>
      <c r="E769" s="66" t="s">
        <v>325</v>
      </c>
      <c r="F769" s="66">
        <f t="shared" ref="F769:F772" si="4">A769*D769</f>
        <v>81.599999999999994</v>
      </c>
    </row>
    <row r="770" spans="1:6" ht="14.1" x14ac:dyDescent="0.3">
      <c r="A770" s="66">
        <v>8</v>
      </c>
      <c r="B770" s="66" t="s">
        <v>325</v>
      </c>
      <c r="C770" s="66" t="s">
        <v>496</v>
      </c>
      <c r="D770" s="66">
        <v>28.5</v>
      </c>
      <c r="E770" s="66" t="s">
        <v>325</v>
      </c>
      <c r="F770" s="66">
        <f t="shared" si="4"/>
        <v>228</v>
      </c>
    </row>
    <row r="771" spans="1:6" ht="14.1" x14ac:dyDescent="0.3">
      <c r="A771" s="66">
        <v>1</v>
      </c>
      <c r="B771" s="66" t="s">
        <v>292</v>
      </c>
      <c r="C771" s="66" t="s">
        <v>663</v>
      </c>
      <c r="D771" s="66">
        <v>4</v>
      </c>
      <c r="E771" s="66" t="s">
        <v>292</v>
      </c>
      <c r="F771" s="66">
        <f t="shared" si="4"/>
        <v>4</v>
      </c>
    </row>
    <row r="772" spans="1:6" ht="14.1" x14ac:dyDescent="0.3">
      <c r="A772" s="66">
        <v>30</v>
      </c>
      <c r="B772" s="66" t="s">
        <v>468</v>
      </c>
      <c r="C772" s="66" t="s">
        <v>668</v>
      </c>
      <c r="D772" s="66">
        <v>171</v>
      </c>
      <c r="E772" s="66" t="s">
        <v>8</v>
      </c>
      <c r="F772" s="66">
        <f t="shared" si="4"/>
        <v>5130</v>
      </c>
    </row>
    <row r="774" spans="1:6" ht="14.1" x14ac:dyDescent="0.3">
      <c r="A774" s="66">
        <v>1</v>
      </c>
      <c r="B774" s="66" t="s">
        <v>292</v>
      </c>
      <c r="C774" s="66" t="s">
        <v>293</v>
      </c>
      <c r="E774" s="66" t="s">
        <v>292</v>
      </c>
    </row>
    <row r="776" spans="1:6" ht="14.1" x14ac:dyDescent="0.3">
      <c r="C776" s="66" t="s">
        <v>664</v>
      </c>
      <c r="F776" s="66">
        <f>SUM(F760:F775)</f>
        <v>7983.1450000000004</v>
      </c>
    </row>
    <row r="777" spans="1:6" ht="14.1" x14ac:dyDescent="0.3">
      <c r="F777" s="66" t="s">
        <v>149</v>
      </c>
    </row>
    <row r="778" spans="1:6" ht="14.1" x14ac:dyDescent="0.3">
      <c r="C778" s="66" t="s">
        <v>502</v>
      </c>
      <c r="F778" s="66">
        <f>F776/30</f>
        <v>266.10483333333337</v>
      </c>
    </row>
    <row r="780" spans="1:6" ht="14.1" x14ac:dyDescent="0.3">
      <c r="A780" s="66" t="s">
        <v>683</v>
      </c>
      <c r="C780" s="66" t="s">
        <v>684</v>
      </c>
    </row>
    <row r="782" spans="1:6" ht="14.1" x14ac:dyDescent="0.3">
      <c r="A782" s="66">
        <v>10.5</v>
      </c>
      <c r="B782" s="66" t="s">
        <v>34</v>
      </c>
      <c r="C782" s="66" t="s">
        <v>685</v>
      </c>
      <c r="D782" s="66">
        <v>318</v>
      </c>
      <c r="E782" s="66" t="s">
        <v>34</v>
      </c>
      <c r="F782" s="66">
        <v>3339</v>
      </c>
    </row>
    <row r="783" spans="1:6" ht="14.1" x14ac:dyDescent="0.3">
      <c r="D783" s="66" t="s">
        <v>120</v>
      </c>
      <c r="F783" s="66" t="s">
        <v>120</v>
      </c>
    </row>
    <row r="784" spans="1:6" ht="14.1" x14ac:dyDescent="0.3">
      <c r="A784" s="66">
        <v>0.22</v>
      </c>
      <c r="B784" s="66" t="s">
        <v>199</v>
      </c>
      <c r="C784" s="66" t="s">
        <v>323</v>
      </c>
      <c r="D784" s="66">
        <v>4609.47</v>
      </c>
      <c r="E784" s="66" t="s">
        <v>199</v>
      </c>
      <c r="F784" s="66">
        <v>1014.08</v>
      </c>
    </row>
    <row r="785" spans="1:6" ht="14.1" x14ac:dyDescent="0.3">
      <c r="A785" s="66">
        <v>64</v>
      </c>
      <c r="B785" s="66" t="s">
        <v>137</v>
      </c>
      <c r="C785" s="66" t="s">
        <v>686</v>
      </c>
      <c r="D785" s="66">
        <v>6040</v>
      </c>
      <c r="E785" s="66" t="s">
        <v>687</v>
      </c>
      <c r="F785" s="66">
        <v>386.56</v>
      </c>
    </row>
    <row r="786" spans="1:6" ht="14.1" x14ac:dyDescent="0.3">
      <c r="A786" s="66">
        <v>4.5</v>
      </c>
      <c r="B786" s="66" t="s">
        <v>137</v>
      </c>
      <c r="C786" s="66" t="s">
        <v>688</v>
      </c>
      <c r="D786" s="66">
        <v>24.93</v>
      </c>
      <c r="E786" s="66" t="s">
        <v>137</v>
      </c>
      <c r="F786" s="66">
        <v>112.19</v>
      </c>
    </row>
    <row r="787" spans="1:6" ht="14.1" x14ac:dyDescent="0.3">
      <c r="A787" s="66">
        <v>5.4</v>
      </c>
      <c r="B787" s="66" t="s">
        <v>325</v>
      </c>
      <c r="C787" s="66" t="s">
        <v>689</v>
      </c>
      <c r="D787" s="66">
        <v>884</v>
      </c>
      <c r="E787" s="66" t="s">
        <v>325</v>
      </c>
      <c r="F787" s="66">
        <v>4773.6000000000004</v>
      </c>
    </row>
    <row r="788" spans="1:6" ht="14.1" x14ac:dyDescent="0.3">
      <c r="A788" s="66">
        <v>2.16</v>
      </c>
      <c r="B788" s="66" t="s">
        <v>325</v>
      </c>
      <c r="C788" s="66" t="s">
        <v>427</v>
      </c>
      <c r="D788" s="66">
        <v>618</v>
      </c>
      <c r="E788" s="66" t="s">
        <v>325</v>
      </c>
      <c r="F788" s="66">
        <v>1334.88</v>
      </c>
    </row>
    <row r="789" spans="1:6" ht="14.1" x14ac:dyDescent="0.3">
      <c r="A789" s="66">
        <v>6.5</v>
      </c>
      <c r="B789" s="66" t="s">
        <v>325</v>
      </c>
      <c r="C789" s="66" t="s">
        <v>690</v>
      </c>
      <c r="D789" s="66">
        <v>507</v>
      </c>
      <c r="E789" s="66" t="s">
        <v>325</v>
      </c>
      <c r="F789" s="66">
        <v>3295.5</v>
      </c>
    </row>
    <row r="790" spans="1:6" ht="14.1" x14ac:dyDescent="0.3">
      <c r="E790" s="66" t="s">
        <v>325</v>
      </c>
      <c r="F790" s="66">
        <v>0</v>
      </c>
    </row>
    <row r="792" spans="1:6" ht="14.1" x14ac:dyDescent="0.3">
      <c r="C792" s="66" t="s">
        <v>316</v>
      </c>
      <c r="F792" s="66" t="s">
        <v>342</v>
      </c>
    </row>
    <row r="793" spans="1:6" ht="14.1" x14ac:dyDescent="0.3">
      <c r="F793" s="66">
        <v>14255.81</v>
      </c>
    </row>
    <row r="794" spans="1:6" ht="14.1" x14ac:dyDescent="0.3">
      <c r="F794" s="66" t="s">
        <v>691</v>
      </c>
    </row>
    <row r="795" spans="1:6" ht="14.1" x14ac:dyDescent="0.3">
      <c r="C795" s="66" t="s">
        <v>317</v>
      </c>
      <c r="F795" s="66">
        <v>1425.58</v>
      </c>
    </row>
    <row r="796" spans="1:6" ht="14.1" x14ac:dyDescent="0.3">
      <c r="F796" s="66" t="s">
        <v>342</v>
      </c>
    </row>
    <row r="798" spans="1:6" ht="14.1" x14ac:dyDescent="0.3">
      <c r="B798" s="66" t="s">
        <v>692</v>
      </c>
    </row>
    <row r="800" spans="1:6" ht="14.1" x14ac:dyDescent="0.3">
      <c r="A800" s="66">
        <v>1.8</v>
      </c>
      <c r="B800" s="66" t="s">
        <v>199</v>
      </c>
      <c r="C800" s="66" t="s">
        <v>693</v>
      </c>
      <c r="D800" s="66">
        <v>697.66</v>
      </c>
      <c r="E800" s="66" t="s">
        <v>199</v>
      </c>
      <c r="F800" s="66">
        <v>1255.79</v>
      </c>
    </row>
    <row r="802" spans="1:6" ht="14.1" x14ac:dyDescent="0.3">
      <c r="A802" s="66">
        <v>1.2</v>
      </c>
      <c r="B802" s="66" t="s">
        <v>199</v>
      </c>
      <c r="C802" s="66" t="s">
        <v>694</v>
      </c>
      <c r="D802" s="66">
        <v>1311.66</v>
      </c>
      <c r="E802" s="66" t="s">
        <v>199</v>
      </c>
      <c r="F802" s="66">
        <v>1573.99</v>
      </c>
    </row>
    <row r="804" spans="1:6" ht="14.1" x14ac:dyDescent="0.3">
      <c r="A804" s="66">
        <v>0.6</v>
      </c>
      <c r="B804" s="66" t="s">
        <v>199</v>
      </c>
      <c r="C804" s="66" t="s">
        <v>695</v>
      </c>
      <c r="D804" s="66">
        <v>1600.27</v>
      </c>
      <c r="E804" s="66" t="s">
        <v>199</v>
      </c>
      <c r="F804" s="66">
        <v>960.16</v>
      </c>
    </row>
    <row r="806" spans="1:6" ht="14.1" x14ac:dyDescent="0.3">
      <c r="A806" s="66">
        <v>3</v>
      </c>
      <c r="B806" s="66" t="s">
        <v>199</v>
      </c>
      <c r="C806" s="66" t="s">
        <v>696</v>
      </c>
      <c r="D806" s="66">
        <v>1967.85</v>
      </c>
      <c r="E806" s="66" t="s">
        <v>199</v>
      </c>
      <c r="F806" s="66">
        <v>5903.55</v>
      </c>
    </row>
    <row r="808" spans="1:6" ht="14.1" x14ac:dyDescent="0.3">
      <c r="A808" s="66">
        <v>3</v>
      </c>
      <c r="B808" s="66" t="s">
        <v>199</v>
      </c>
      <c r="C808" s="66" t="s">
        <v>697</v>
      </c>
      <c r="D808" s="66">
        <v>32.229999999999997</v>
      </c>
      <c r="E808" s="66" t="s">
        <v>199</v>
      </c>
      <c r="F808" s="66">
        <v>96.69</v>
      </c>
    </row>
    <row r="810" spans="1:6" ht="14.1" x14ac:dyDescent="0.3">
      <c r="A810" s="66">
        <v>3</v>
      </c>
      <c r="B810" s="66" t="s">
        <v>199</v>
      </c>
      <c r="C810" s="66" t="s">
        <v>698</v>
      </c>
      <c r="D810" s="66">
        <v>66.2</v>
      </c>
      <c r="E810" s="66" t="s">
        <v>199</v>
      </c>
      <c r="F810" s="66">
        <v>198.6</v>
      </c>
    </row>
    <row r="812" spans="1:6" ht="14.1" x14ac:dyDescent="0.3">
      <c r="C812" s="66" t="s">
        <v>699</v>
      </c>
      <c r="E812" s="66" t="s">
        <v>292</v>
      </c>
      <c r="F812" s="66">
        <v>1.84</v>
      </c>
    </row>
    <row r="814" spans="1:6" ht="14.1" x14ac:dyDescent="0.3">
      <c r="C814" s="66" t="s">
        <v>700</v>
      </c>
      <c r="F814" s="66">
        <v>9990.6200000000008</v>
      </c>
    </row>
    <row r="815" spans="1:6" ht="14.1" x14ac:dyDescent="0.3">
      <c r="C815" s="66" t="s">
        <v>701</v>
      </c>
      <c r="F815" s="66">
        <v>3330.21</v>
      </c>
    </row>
    <row r="817" spans="1:6" ht="14.1" x14ac:dyDescent="0.3">
      <c r="C817" s="66" t="s">
        <v>483</v>
      </c>
    </row>
    <row r="818" spans="1:6" ht="14.1" x14ac:dyDescent="0.3">
      <c r="A818" s="66">
        <v>11</v>
      </c>
      <c r="B818" s="66" t="s">
        <v>34</v>
      </c>
      <c r="C818" s="66" t="s">
        <v>484</v>
      </c>
      <c r="D818" s="66">
        <v>434</v>
      </c>
      <c r="E818" s="66" t="s">
        <v>34</v>
      </c>
      <c r="F818" s="66">
        <v>4774</v>
      </c>
    </row>
    <row r="819" spans="1:6" ht="14.1" x14ac:dyDescent="0.3">
      <c r="A819" s="66">
        <v>2.2000000000000002</v>
      </c>
      <c r="B819" s="66" t="s">
        <v>356</v>
      </c>
      <c r="C819" s="66" t="s">
        <v>485</v>
      </c>
      <c r="D819" s="66">
        <v>836</v>
      </c>
      <c r="E819" s="66" t="s">
        <v>356</v>
      </c>
      <c r="F819" s="66">
        <v>1839.2</v>
      </c>
    </row>
    <row r="820" spans="1:6" ht="14.1" x14ac:dyDescent="0.3">
      <c r="A820" s="66">
        <v>1.1000000000000001</v>
      </c>
      <c r="B820" s="66" t="s">
        <v>356</v>
      </c>
      <c r="C820" s="66" t="s">
        <v>486</v>
      </c>
      <c r="D820" s="66">
        <v>926</v>
      </c>
      <c r="E820" s="66" t="s">
        <v>356</v>
      </c>
      <c r="F820" s="66">
        <v>1018.6</v>
      </c>
    </row>
    <row r="821" spans="1:6" ht="14.1" x14ac:dyDescent="0.3">
      <c r="A821" s="66">
        <v>3.2</v>
      </c>
      <c r="B821" s="66" t="s">
        <v>356</v>
      </c>
      <c r="C821" s="66" t="s">
        <v>487</v>
      </c>
      <c r="D821" s="66">
        <v>618</v>
      </c>
      <c r="E821" s="66" t="s">
        <v>356</v>
      </c>
      <c r="F821" s="66">
        <v>1977.6</v>
      </c>
    </row>
    <row r="822" spans="1:6" ht="14.1" x14ac:dyDescent="0.3">
      <c r="B822" s="66" t="s">
        <v>488</v>
      </c>
      <c r="C822" s="66" t="s">
        <v>489</v>
      </c>
      <c r="D822" s="66" t="s">
        <v>488</v>
      </c>
      <c r="F822" s="66">
        <v>107.11</v>
      </c>
    </row>
    <row r="823" spans="1:6" ht="14.1" x14ac:dyDescent="0.3">
      <c r="C823" s="66" t="s">
        <v>490</v>
      </c>
      <c r="F823" s="66">
        <v>9716.51</v>
      </c>
    </row>
    <row r="824" spans="1:6" ht="14.1" x14ac:dyDescent="0.3">
      <c r="C824" s="66" t="s">
        <v>491</v>
      </c>
      <c r="F824" s="66">
        <v>971.65</v>
      </c>
    </row>
    <row r="832" spans="1:6" s="93" customFormat="1" ht="12.95" x14ac:dyDescent="0.3">
      <c r="A832" s="93">
        <v>44.1</v>
      </c>
      <c r="B832" s="93" t="s">
        <v>287</v>
      </c>
      <c r="C832" s="93" t="s">
        <v>711</v>
      </c>
    </row>
    <row r="833" spans="1:6" s="93" customFormat="1" ht="12.95" x14ac:dyDescent="0.3">
      <c r="C833" s="93" t="s">
        <v>712</v>
      </c>
    </row>
    <row r="834" spans="1:6" s="93" customFormat="1" ht="12.95" x14ac:dyDescent="0.3">
      <c r="C834" s="93" t="s">
        <v>713</v>
      </c>
    </row>
    <row r="835" spans="1:6" s="93" customFormat="1" ht="12.95" x14ac:dyDescent="0.3">
      <c r="C835" s="93" t="s">
        <v>149</v>
      </c>
    </row>
    <row r="836" spans="1:6" s="93" customFormat="1" ht="12.95" x14ac:dyDescent="0.3">
      <c r="A836" s="93">
        <v>3</v>
      </c>
      <c r="B836" s="93" t="s">
        <v>468</v>
      </c>
      <c r="C836" s="93" t="s">
        <v>714</v>
      </c>
      <c r="D836" s="93">
        <v>120.54</v>
      </c>
      <c r="E836" s="93" t="s">
        <v>468</v>
      </c>
      <c r="F836" s="93">
        <v>361.62</v>
      </c>
    </row>
    <row r="837" spans="1:6" s="93" customFormat="1" ht="12.95" x14ac:dyDescent="0.3">
      <c r="A837" s="93">
        <v>1</v>
      </c>
      <c r="B837" s="93" t="s">
        <v>312</v>
      </c>
      <c r="C837" s="93" t="s">
        <v>715</v>
      </c>
      <c r="D837" s="93">
        <v>76</v>
      </c>
      <c r="E837" s="93" t="s">
        <v>312</v>
      </c>
      <c r="F837" s="93">
        <v>76</v>
      </c>
    </row>
    <row r="838" spans="1:6" s="93" customFormat="1" ht="12.95" x14ac:dyDescent="0.3">
      <c r="A838" s="93">
        <v>1</v>
      </c>
      <c r="B838" s="93" t="s">
        <v>312</v>
      </c>
      <c r="C838" s="93" t="s">
        <v>716</v>
      </c>
      <c r="D838" s="93">
        <v>83.4</v>
      </c>
      <c r="E838" s="93" t="s">
        <v>312</v>
      </c>
      <c r="F838" s="93">
        <v>83.4</v>
      </c>
    </row>
    <row r="839" spans="1:6" s="93" customFormat="1" ht="12.95" x14ac:dyDescent="0.3">
      <c r="A839" s="93">
        <v>2</v>
      </c>
      <c r="B839" s="93" t="s">
        <v>312</v>
      </c>
      <c r="C839" s="93" t="s">
        <v>717</v>
      </c>
      <c r="D839" s="93">
        <v>21.6</v>
      </c>
      <c r="E839" s="93" t="s">
        <v>312</v>
      </c>
      <c r="F839" s="93">
        <v>43.2</v>
      </c>
    </row>
    <row r="840" spans="1:6" s="93" customFormat="1" ht="12.95" x14ac:dyDescent="0.3">
      <c r="A840" s="93">
        <v>1</v>
      </c>
      <c r="B840" s="93" t="s">
        <v>312</v>
      </c>
      <c r="C840" s="93" t="s">
        <v>718</v>
      </c>
      <c r="D840" s="93">
        <v>32.1</v>
      </c>
      <c r="E840" s="93" t="s">
        <v>312</v>
      </c>
      <c r="F840" s="93">
        <v>32.1</v>
      </c>
    </row>
    <row r="841" spans="1:6" s="93" customFormat="1" ht="12.95" x14ac:dyDescent="0.3">
      <c r="A841" s="93">
        <v>0.5</v>
      </c>
      <c r="B841" s="93" t="s">
        <v>312</v>
      </c>
      <c r="C841" s="93" t="s">
        <v>385</v>
      </c>
      <c r="D841" s="93">
        <v>821</v>
      </c>
      <c r="E841" s="93" t="s">
        <v>312</v>
      </c>
      <c r="F841" s="93">
        <v>410.5</v>
      </c>
    </row>
    <row r="842" spans="1:6" s="93" customFormat="1" ht="12.95" x14ac:dyDescent="0.3">
      <c r="B842" s="93" t="s">
        <v>292</v>
      </c>
      <c r="C842" s="93" t="s">
        <v>719</v>
      </c>
      <c r="E842" s="93" t="s">
        <v>292</v>
      </c>
    </row>
    <row r="843" spans="1:6" s="93" customFormat="1" ht="12.95" x14ac:dyDescent="0.3">
      <c r="C843" s="93" t="s">
        <v>720</v>
      </c>
    </row>
    <row r="844" spans="1:6" s="93" customFormat="1" ht="12.95" x14ac:dyDescent="0.3">
      <c r="F844" s="93" t="s">
        <v>149</v>
      </c>
    </row>
    <row r="845" spans="1:6" s="93" customFormat="1" ht="12.95" x14ac:dyDescent="0.3">
      <c r="C845" s="93" t="s">
        <v>721</v>
      </c>
      <c r="F845" s="93">
        <v>1006.82</v>
      </c>
    </row>
    <row r="846" spans="1:6" s="93" customFormat="1" ht="12.95" x14ac:dyDescent="0.3">
      <c r="A846" s="93" t="s">
        <v>120</v>
      </c>
    </row>
    <row r="847" spans="1:6" s="93" customFormat="1" ht="12.95" x14ac:dyDescent="0.3">
      <c r="F847" s="93" t="s">
        <v>149</v>
      </c>
    </row>
    <row r="848" spans="1:6" s="93" customFormat="1" ht="12.95" x14ac:dyDescent="0.3">
      <c r="C848" s="93" t="s">
        <v>502</v>
      </c>
      <c r="F848" s="93">
        <v>335.61</v>
      </c>
    </row>
    <row r="849" spans="1:6" s="93" customFormat="1" ht="12.95" x14ac:dyDescent="0.3">
      <c r="C849" s="93" t="s">
        <v>727</v>
      </c>
    </row>
    <row r="850" spans="1:6" s="93" customFormat="1" ht="12.95" x14ac:dyDescent="0.3">
      <c r="C850" s="93" t="s">
        <v>728</v>
      </c>
    </row>
    <row r="851" spans="1:6" s="93" customFormat="1" ht="12.95" x14ac:dyDescent="0.3">
      <c r="C851" s="93" t="s">
        <v>729</v>
      </c>
    </row>
    <row r="852" spans="1:6" s="93" customFormat="1" ht="12.95" x14ac:dyDescent="0.3">
      <c r="A852" s="93">
        <v>0.1</v>
      </c>
      <c r="B852" s="93" t="s">
        <v>2</v>
      </c>
      <c r="C852" s="93" t="s">
        <v>730</v>
      </c>
      <c r="D852" s="93">
        <v>836</v>
      </c>
      <c r="E852" s="93" t="s">
        <v>356</v>
      </c>
      <c r="F852" s="93">
        <v>83.6</v>
      </c>
    </row>
    <row r="853" spans="1:6" s="93" customFormat="1" ht="12.95" x14ac:dyDescent="0.3">
      <c r="A853" s="93">
        <v>0.1</v>
      </c>
      <c r="B853" s="93" t="s">
        <v>731</v>
      </c>
      <c r="C853" s="93" t="s">
        <v>427</v>
      </c>
      <c r="D853" s="93">
        <v>618</v>
      </c>
      <c r="E853" s="93" t="s">
        <v>356</v>
      </c>
      <c r="F853" s="93">
        <v>61.8</v>
      </c>
    </row>
    <row r="854" spans="1:6" s="93" customFormat="1" ht="12.95" x14ac:dyDescent="0.3">
      <c r="A854" s="93">
        <v>10</v>
      </c>
      <c r="B854" s="93" t="s">
        <v>732</v>
      </c>
      <c r="C854" s="93" t="s">
        <v>733</v>
      </c>
      <c r="D854" s="93">
        <v>18.45</v>
      </c>
      <c r="E854" s="93" t="s">
        <v>734</v>
      </c>
      <c r="F854" s="93">
        <v>1.85</v>
      </c>
    </row>
    <row r="855" spans="1:6" s="93" customFormat="1" ht="12.95" x14ac:dyDescent="0.3">
      <c r="A855" s="93">
        <v>0.25</v>
      </c>
      <c r="B855" s="93" t="s">
        <v>2</v>
      </c>
      <c r="C855" s="93" t="s">
        <v>735</v>
      </c>
      <c r="D855" s="93">
        <v>3.6</v>
      </c>
      <c r="E855" s="93" t="s">
        <v>356</v>
      </c>
      <c r="F855" s="93">
        <v>1</v>
      </c>
    </row>
    <row r="856" spans="1:6" s="93" customFormat="1" ht="12.95" x14ac:dyDescent="0.3">
      <c r="D856" s="93" t="s">
        <v>736</v>
      </c>
      <c r="F856" s="93">
        <v>148.25</v>
      </c>
    </row>
    <row r="857" spans="1:6" s="93" customFormat="1" ht="12.95" x14ac:dyDescent="0.3"/>
    <row r="858" spans="1:6" s="93" customFormat="1" ht="12.95" x14ac:dyDescent="0.3">
      <c r="C858" s="93" t="s">
        <v>737</v>
      </c>
      <c r="D858" s="93" t="s">
        <v>738</v>
      </c>
      <c r="E858" s="93" t="s">
        <v>738</v>
      </c>
      <c r="F858" s="93" t="s">
        <v>739</v>
      </c>
    </row>
    <row r="859" spans="1:6" s="93" customFormat="1" ht="12.95" x14ac:dyDescent="0.3">
      <c r="D859" s="93">
        <v>331</v>
      </c>
      <c r="E859" s="93">
        <v>331</v>
      </c>
      <c r="F859" s="93">
        <v>283</v>
      </c>
    </row>
    <row r="860" spans="1:6" s="93" customFormat="1" ht="12.95" x14ac:dyDescent="0.3">
      <c r="C860" s="93" t="s">
        <v>740</v>
      </c>
      <c r="D860" s="93">
        <v>148.25</v>
      </c>
      <c r="E860" s="93">
        <v>148.25</v>
      </c>
      <c r="F860" s="93">
        <v>148.25</v>
      </c>
    </row>
    <row r="861" spans="1:6" s="93" customFormat="1" ht="12.95" x14ac:dyDescent="0.3">
      <c r="C861" s="93" t="s">
        <v>741</v>
      </c>
      <c r="D861" s="93">
        <v>479.25</v>
      </c>
      <c r="E861" s="93">
        <v>479.25</v>
      </c>
      <c r="F861" s="93">
        <v>431.25</v>
      </c>
    </row>
    <row r="862" spans="1:6" s="93" customFormat="1" ht="12.95" x14ac:dyDescent="0.3">
      <c r="D862" s="93">
        <v>480</v>
      </c>
      <c r="E862" s="93">
        <v>480</v>
      </c>
      <c r="F862" s="93">
        <v>432</v>
      </c>
    </row>
    <row r="863" spans="1:6" s="93" customFormat="1" ht="12.95" x14ac:dyDescent="0.3">
      <c r="B863" s="93" t="s">
        <v>655</v>
      </c>
      <c r="C863" s="93" t="s">
        <v>759</v>
      </c>
    </row>
    <row r="864" spans="1:6" s="93" customFormat="1" ht="12.95" x14ac:dyDescent="0.3">
      <c r="C864" s="93" t="s">
        <v>149</v>
      </c>
    </row>
    <row r="865" spans="1:6" s="93" customFormat="1" ht="12.95" x14ac:dyDescent="0.3">
      <c r="A865" s="93">
        <v>8.1</v>
      </c>
      <c r="B865" s="93" t="s">
        <v>199</v>
      </c>
      <c r="C865" s="93" t="s">
        <v>656</v>
      </c>
      <c r="D865" s="93">
        <v>212.5</v>
      </c>
      <c r="E865" s="93" t="s">
        <v>199</v>
      </c>
      <c r="F865" s="93">
        <v>1721.25</v>
      </c>
    </row>
    <row r="866" spans="1:6" s="93" customFormat="1" ht="12.95" x14ac:dyDescent="0.3">
      <c r="A866" s="93">
        <v>8.1</v>
      </c>
      <c r="B866" s="93" t="s">
        <v>199</v>
      </c>
      <c r="C866" s="93" t="s">
        <v>657</v>
      </c>
      <c r="D866" s="93">
        <v>36.950000000000003</v>
      </c>
      <c r="E866" s="93" t="s">
        <v>199</v>
      </c>
      <c r="F866" s="93">
        <v>299.3</v>
      </c>
    </row>
    <row r="867" spans="1:6" s="93" customFormat="1" ht="12.95" x14ac:dyDescent="0.3">
      <c r="A867" s="93">
        <v>30</v>
      </c>
      <c r="B867" s="93" t="s">
        <v>468</v>
      </c>
      <c r="C867" s="93" t="s">
        <v>658</v>
      </c>
      <c r="D867" s="93">
        <v>10.199999999999999</v>
      </c>
      <c r="E867" s="93" t="s">
        <v>468</v>
      </c>
      <c r="F867" s="93">
        <v>306</v>
      </c>
    </row>
    <row r="868" spans="1:6" s="93" customFormat="1" ht="12.95" x14ac:dyDescent="0.3">
      <c r="C868" s="93" t="s">
        <v>659</v>
      </c>
    </row>
    <row r="869" spans="1:6" s="93" customFormat="1" ht="12.95" x14ac:dyDescent="0.3">
      <c r="C869" s="93" t="s">
        <v>660</v>
      </c>
    </row>
    <row r="870" spans="1:6" s="93" customFormat="1" ht="12.95" x14ac:dyDescent="0.3">
      <c r="C870" s="93" t="s">
        <v>661</v>
      </c>
    </row>
    <row r="871" spans="1:6" s="93" customFormat="1" ht="12.95" x14ac:dyDescent="0.3">
      <c r="C871" s="93" t="s">
        <v>662</v>
      </c>
    </row>
    <row r="872" spans="1:6" s="93" customFormat="1" ht="12.95" x14ac:dyDescent="0.3">
      <c r="A872" s="93">
        <v>8</v>
      </c>
      <c r="B872" s="93" t="s">
        <v>325</v>
      </c>
      <c r="C872" s="93" t="s">
        <v>495</v>
      </c>
      <c r="D872" s="93">
        <v>10.199999999999999</v>
      </c>
      <c r="E872" s="93" t="s">
        <v>325</v>
      </c>
      <c r="F872" s="93">
        <v>81.599999999999994</v>
      </c>
    </row>
    <row r="873" spans="1:6" s="93" customFormat="1" ht="12.95" x14ac:dyDescent="0.3">
      <c r="A873" s="93">
        <v>8</v>
      </c>
      <c r="B873" s="93" t="s">
        <v>325</v>
      </c>
      <c r="C873" s="93" t="s">
        <v>496</v>
      </c>
      <c r="D873" s="93">
        <v>28.5</v>
      </c>
      <c r="E873" s="93" t="s">
        <v>325</v>
      </c>
      <c r="F873" s="93">
        <v>228</v>
      </c>
    </row>
    <row r="874" spans="1:6" s="93" customFormat="1" ht="12.95" x14ac:dyDescent="0.3">
      <c r="A874" s="93">
        <v>1</v>
      </c>
      <c r="B874" s="93" t="s">
        <v>292</v>
      </c>
      <c r="C874" s="93" t="s">
        <v>663</v>
      </c>
      <c r="D874" s="93">
        <v>4</v>
      </c>
      <c r="E874" s="93" t="s">
        <v>292</v>
      </c>
      <c r="F874" s="93">
        <v>4</v>
      </c>
    </row>
    <row r="875" spans="1:6" s="93" customFormat="1" ht="12.95" x14ac:dyDescent="0.3">
      <c r="A875" s="93">
        <v>30</v>
      </c>
      <c r="B875" s="93" t="s">
        <v>468</v>
      </c>
      <c r="C875" s="93" t="s">
        <v>666</v>
      </c>
      <c r="D875" s="93">
        <v>64.75</v>
      </c>
      <c r="E875" s="93" t="s">
        <v>8</v>
      </c>
      <c r="F875" s="93">
        <f>A875*D875</f>
        <v>1942.5</v>
      </c>
    </row>
    <row r="876" spans="1:6" s="93" customFormat="1" ht="12.95" x14ac:dyDescent="0.3"/>
    <row r="877" spans="1:6" s="93" customFormat="1" ht="12.95" x14ac:dyDescent="0.3">
      <c r="A877" s="93">
        <v>1</v>
      </c>
      <c r="B877" s="93" t="s">
        <v>292</v>
      </c>
      <c r="C877" s="93" t="s">
        <v>293</v>
      </c>
      <c r="E877" s="93" t="s">
        <v>292</v>
      </c>
      <c r="F877" s="93">
        <v>0</v>
      </c>
    </row>
    <row r="878" spans="1:6" s="93" customFormat="1" ht="12.95" x14ac:dyDescent="0.3">
      <c r="F878" s="93" t="s">
        <v>149</v>
      </c>
    </row>
    <row r="879" spans="1:6" s="93" customFormat="1" ht="12.95" x14ac:dyDescent="0.3">
      <c r="C879" s="93" t="s">
        <v>664</v>
      </c>
      <c r="F879" s="93">
        <f>SUM(F863:F878)</f>
        <v>4582.6499999999996</v>
      </c>
    </row>
    <row r="880" spans="1:6" s="93" customFormat="1" ht="12.95" x14ac:dyDescent="0.3">
      <c r="F880" s="93" t="s">
        <v>149</v>
      </c>
    </row>
    <row r="881" spans="1:6" s="93" customFormat="1" ht="12.95" x14ac:dyDescent="0.3">
      <c r="C881" s="93" t="s">
        <v>502</v>
      </c>
      <c r="F881" s="93">
        <f>F879/30</f>
        <v>152.755</v>
      </c>
    </row>
    <row r="882" spans="1:6" s="93" customFormat="1" ht="12.95" x14ac:dyDescent="0.3"/>
    <row r="888" spans="1:6" ht="14.1" x14ac:dyDescent="0.3">
      <c r="C888" s="94" t="s">
        <v>767</v>
      </c>
    </row>
    <row r="889" spans="1:6" ht="14.1" x14ac:dyDescent="0.3">
      <c r="C889" s="66" t="s">
        <v>766</v>
      </c>
    </row>
    <row r="890" spans="1:6" ht="14.1" x14ac:dyDescent="0.3">
      <c r="A890" s="66">
        <v>1</v>
      </c>
      <c r="B890" s="66" t="s">
        <v>8</v>
      </c>
      <c r="C890" s="66" t="s">
        <v>762</v>
      </c>
      <c r="D890" s="66">
        <v>144.1</v>
      </c>
      <c r="E890" s="66" t="s">
        <v>8</v>
      </c>
      <c r="F890" s="66">
        <f>A890*D890</f>
        <v>144.1</v>
      </c>
    </row>
    <row r="891" spans="1:6" ht="14.1" x14ac:dyDescent="0.3">
      <c r="A891" s="66">
        <v>1</v>
      </c>
      <c r="B891" s="66" t="s">
        <v>2</v>
      </c>
      <c r="C891" s="66" t="s">
        <v>765</v>
      </c>
      <c r="D891" s="66">
        <v>78.45</v>
      </c>
      <c r="E891" s="66" t="s">
        <v>2</v>
      </c>
      <c r="F891" s="66">
        <f>A891*D891</f>
        <v>78.45</v>
      </c>
    </row>
    <row r="892" spans="1:6" ht="14.1" x14ac:dyDescent="0.3">
      <c r="A892" s="66">
        <v>0.2</v>
      </c>
      <c r="B892" s="66" t="s">
        <v>2</v>
      </c>
      <c r="C892" s="66" t="s">
        <v>763</v>
      </c>
      <c r="D892" s="66">
        <v>507</v>
      </c>
      <c r="E892" s="66" t="s">
        <v>2</v>
      </c>
      <c r="F892" s="66">
        <f>A892*D892</f>
        <v>101.4</v>
      </c>
    </row>
    <row r="893" spans="1:6" ht="14.1" x14ac:dyDescent="0.3">
      <c r="C893" s="66" t="s">
        <v>764</v>
      </c>
      <c r="F893" s="66">
        <f>SUM(F890:F892)</f>
        <v>323.95000000000005</v>
      </c>
    </row>
    <row r="895" spans="1:6" ht="14.1" x14ac:dyDescent="0.3">
      <c r="C895" s="66" t="s">
        <v>768</v>
      </c>
    </row>
  </sheetData>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3"/>
  <sheetViews>
    <sheetView view="pageBreakPreview" topLeftCell="A483" zoomScaleSheetLayoutView="100" workbookViewId="0">
      <selection activeCell="N492" sqref="N492"/>
    </sheetView>
  </sheetViews>
  <sheetFormatPr defaultColWidth="9.140625" defaultRowHeight="25.5" customHeight="1" x14ac:dyDescent="0.25"/>
  <cols>
    <col min="1" max="1" width="5" style="3" customWidth="1"/>
    <col min="2" max="2" width="35.42578125" style="5" customWidth="1"/>
    <col min="3" max="3" width="6.5703125" style="3" customWidth="1"/>
    <col min="4" max="4" width="2.42578125" style="3" customWidth="1"/>
    <col min="5" max="5" width="8.7109375" style="3" bestFit="1" customWidth="1"/>
    <col min="6" max="8" width="9.28515625" style="7" bestFit="1" customWidth="1"/>
    <col min="9" max="9" width="11.28515625" style="1" bestFit="1" customWidth="1"/>
    <col min="10" max="10" width="6.140625" style="1" customWidth="1"/>
    <col min="11" max="11" width="10.28515625" style="4" bestFit="1" customWidth="1"/>
    <col min="12" max="16384" width="9.140625" style="4"/>
  </cols>
  <sheetData>
    <row r="1" spans="1:10" s="52" customFormat="1" ht="18" customHeight="1" x14ac:dyDescent="0.25">
      <c r="A1" s="115" t="s">
        <v>10</v>
      </c>
      <c r="B1" s="116"/>
      <c r="C1" s="116"/>
      <c r="D1" s="116"/>
      <c r="E1" s="116"/>
      <c r="F1" s="116"/>
      <c r="G1" s="116"/>
      <c r="H1" s="116"/>
      <c r="I1" s="116"/>
      <c r="J1" s="116"/>
    </row>
    <row r="2" spans="1:10" s="52" customFormat="1" ht="18" customHeight="1" x14ac:dyDescent="0.25">
      <c r="A2" s="115" t="s">
        <v>11</v>
      </c>
      <c r="B2" s="116"/>
      <c r="C2" s="116"/>
      <c r="D2" s="116"/>
      <c r="E2" s="116"/>
      <c r="F2" s="116"/>
      <c r="G2" s="116"/>
      <c r="H2" s="116"/>
      <c r="I2" s="116"/>
      <c r="J2" s="116"/>
    </row>
    <row r="3" spans="1:10" s="52" customFormat="1" ht="35.1" customHeight="1" x14ac:dyDescent="0.25">
      <c r="A3" s="117" t="s">
        <v>29</v>
      </c>
      <c r="B3" s="118"/>
      <c r="C3" s="118"/>
      <c r="D3" s="118"/>
      <c r="E3" s="118"/>
      <c r="F3" s="118"/>
      <c r="G3" s="118"/>
      <c r="H3" s="118"/>
      <c r="I3" s="118"/>
      <c r="J3" s="118"/>
    </row>
    <row r="4" spans="1:10" ht="21.95" customHeight="1" x14ac:dyDescent="0.25">
      <c r="A4" s="119" t="s">
        <v>12</v>
      </c>
      <c r="B4" s="120"/>
      <c r="C4" s="120"/>
      <c r="D4" s="120"/>
      <c r="E4" s="120"/>
      <c r="F4" s="120"/>
      <c r="G4" s="120"/>
      <c r="H4" s="120"/>
      <c r="I4" s="120"/>
      <c r="J4" s="120"/>
    </row>
    <row r="5" spans="1:10" s="38" customFormat="1" ht="28.5" customHeight="1" x14ac:dyDescent="0.25">
      <c r="A5" s="20" t="s">
        <v>1</v>
      </c>
      <c r="B5" s="25" t="s">
        <v>13</v>
      </c>
      <c r="C5" s="121" t="s">
        <v>2</v>
      </c>
      <c r="D5" s="121"/>
      <c r="E5" s="121"/>
      <c r="F5" s="25" t="s">
        <v>14</v>
      </c>
      <c r="G5" s="25" t="s">
        <v>15</v>
      </c>
      <c r="H5" s="25" t="s">
        <v>16</v>
      </c>
      <c r="I5" s="122" t="s">
        <v>0</v>
      </c>
      <c r="J5" s="122"/>
    </row>
    <row r="6" spans="1:10" s="26" customFormat="1" ht="108.95" customHeight="1" x14ac:dyDescent="0.35">
      <c r="A6" s="20">
        <v>1</v>
      </c>
      <c r="B6" s="21" t="s">
        <v>30</v>
      </c>
      <c r="C6" s="21"/>
      <c r="D6" s="21"/>
      <c r="E6" s="21"/>
      <c r="F6" s="21"/>
      <c r="G6" s="21"/>
      <c r="H6" s="21"/>
      <c r="I6" s="21"/>
      <c r="J6" s="21"/>
    </row>
    <row r="7" spans="1:10" s="58" customFormat="1" ht="25.5" customHeight="1" x14ac:dyDescent="0.3">
      <c r="A7" s="53"/>
      <c r="B7" s="54" t="s">
        <v>45</v>
      </c>
      <c r="C7" s="53"/>
      <c r="D7" s="53"/>
      <c r="E7" s="53"/>
      <c r="F7" s="55"/>
      <c r="G7" s="55"/>
      <c r="H7" s="55"/>
      <c r="I7" s="56"/>
      <c r="J7" s="57"/>
    </row>
    <row r="8" spans="1:10" ht="25.5" customHeight="1" x14ac:dyDescent="0.3">
      <c r="A8" s="41"/>
      <c r="B8" s="21" t="s">
        <v>31</v>
      </c>
      <c r="C8" s="48">
        <v>1</v>
      </c>
      <c r="D8" s="48" t="s">
        <v>27</v>
      </c>
      <c r="E8" s="48">
        <v>1</v>
      </c>
      <c r="F8" s="49">
        <v>6.5</v>
      </c>
      <c r="G8" s="49">
        <v>2.4</v>
      </c>
      <c r="H8" s="49"/>
      <c r="I8" s="23">
        <f>ROUND(PRODUCT(C8:H8),2)</f>
        <v>15.6</v>
      </c>
      <c r="J8" s="24"/>
    </row>
    <row r="9" spans="1:10" ht="25.5" customHeight="1" x14ac:dyDescent="0.3">
      <c r="A9" s="48"/>
      <c r="B9" s="21" t="s">
        <v>32</v>
      </c>
      <c r="C9" s="48">
        <v>12</v>
      </c>
      <c r="D9" s="48" t="s">
        <v>27</v>
      </c>
      <c r="E9" s="48">
        <v>2</v>
      </c>
      <c r="F9" s="49">
        <v>1</v>
      </c>
      <c r="G9" s="49"/>
      <c r="H9" s="49">
        <v>0.6</v>
      </c>
      <c r="I9" s="23">
        <f t="shared" ref="I9" si="0">ROUND(PRODUCT(C9:H9),2)</f>
        <v>14.4</v>
      </c>
      <c r="J9" s="24"/>
    </row>
    <row r="10" spans="1:10" ht="25.5" customHeight="1" x14ac:dyDescent="0.3">
      <c r="A10" s="48"/>
      <c r="B10" s="21" t="s">
        <v>33</v>
      </c>
      <c r="C10" s="48">
        <v>1</v>
      </c>
      <c r="D10" s="48" t="s">
        <v>27</v>
      </c>
      <c r="E10" s="48">
        <v>2</v>
      </c>
      <c r="F10" s="49">
        <v>3.4</v>
      </c>
      <c r="G10" s="49">
        <v>0.5</v>
      </c>
      <c r="H10" s="49"/>
      <c r="I10" s="23">
        <f t="shared" ref="I10" si="1">ROUND(PRODUCT(C10:H10),2)</f>
        <v>3.4</v>
      </c>
      <c r="J10" s="24"/>
    </row>
    <row r="11" spans="1:10" ht="25.5" customHeight="1" x14ac:dyDescent="0.3">
      <c r="A11" s="48"/>
      <c r="B11" s="21" t="s">
        <v>81</v>
      </c>
      <c r="C11" s="48">
        <v>1</v>
      </c>
      <c r="D11" s="48" t="s">
        <v>27</v>
      </c>
      <c r="E11" s="48">
        <v>2</v>
      </c>
      <c r="F11" s="49">
        <v>4.7</v>
      </c>
      <c r="G11" s="49"/>
      <c r="H11" s="49">
        <v>1</v>
      </c>
      <c r="I11" s="23">
        <f t="shared" ref="I11" si="2">ROUND(PRODUCT(C11:H11),2)</f>
        <v>9.4</v>
      </c>
      <c r="J11" s="24"/>
    </row>
    <row r="12" spans="1:10" ht="25.5" customHeight="1" x14ac:dyDescent="0.3">
      <c r="A12" s="48"/>
      <c r="B12" s="21"/>
      <c r="C12" s="48"/>
      <c r="D12" s="48"/>
      <c r="E12" s="48"/>
      <c r="F12" s="49"/>
      <c r="G12" s="49"/>
      <c r="H12" s="49"/>
      <c r="I12" s="23">
        <f>SUM(I8:I11)</f>
        <v>42.8</v>
      </c>
      <c r="J12" s="24" t="s">
        <v>34</v>
      </c>
    </row>
    <row r="13" spans="1:10" ht="87.6" customHeight="1" x14ac:dyDescent="0.3">
      <c r="A13" s="48">
        <v>2</v>
      </c>
      <c r="B13" s="21" t="s">
        <v>36</v>
      </c>
      <c r="C13" s="48"/>
      <c r="D13" s="48"/>
      <c r="E13" s="48"/>
      <c r="F13" s="49"/>
      <c r="G13" s="49"/>
      <c r="H13" s="49"/>
      <c r="I13" s="23"/>
      <c r="J13" s="24"/>
    </row>
    <row r="14" spans="1:10" s="58" customFormat="1" ht="25.5" customHeight="1" x14ac:dyDescent="0.3">
      <c r="A14" s="53"/>
      <c r="B14" s="54" t="s">
        <v>45</v>
      </c>
      <c r="C14" s="53"/>
      <c r="D14" s="53"/>
      <c r="E14" s="53"/>
      <c r="F14" s="59"/>
      <c r="G14" s="59"/>
      <c r="H14" s="59"/>
      <c r="I14" s="56"/>
      <c r="J14" s="57"/>
    </row>
    <row r="15" spans="1:10" ht="25.5" customHeight="1" x14ac:dyDescent="0.3">
      <c r="A15" s="48"/>
      <c r="B15" s="21" t="s">
        <v>35</v>
      </c>
      <c r="C15" s="48">
        <v>2</v>
      </c>
      <c r="D15" s="48" t="s">
        <v>27</v>
      </c>
      <c r="E15" s="48">
        <v>6</v>
      </c>
      <c r="F15" s="49">
        <v>1</v>
      </c>
      <c r="G15" s="49">
        <v>0.15</v>
      </c>
      <c r="H15" s="49">
        <v>0.6</v>
      </c>
      <c r="I15" s="23">
        <f t="shared" ref="I15:I16" si="3">ROUND(PRODUCT(C15:H15),2)</f>
        <v>1.08</v>
      </c>
      <c r="J15" s="24"/>
    </row>
    <row r="16" spans="1:10" ht="25.5" customHeight="1" x14ac:dyDescent="0.3">
      <c r="A16" s="48"/>
      <c r="B16" s="21" t="s">
        <v>33</v>
      </c>
      <c r="C16" s="48">
        <v>1</v>
      </c>
      <c r="D16" s="48" t="s">
        <v>27</v>
      </c>
      <c r="E16" s="48">
        <v>2</v>
      </c>
      <c r="F16" s="49">
        <v>3.4</v>
      </c>
      <c r="G16" s="49">
        <v>0.15</v>
      </c>
      <c r="H16" s="49">
        <v>0.5</v>
      </c>
      <c r="I16" s="23">
        <f t="shared" si="3"/>
        <v>0.51</v>
      </c>
      <c r="J16" s="24"/>
    </row>
    <row r="17" spans="1:10" ht="25.5" customHeight="1" x14ac:dyDescent="0.3">
      <c r="A17" s="79"/>
      <c r="B17" s="21" t="s">
        <v>707</v>
      </c>
      <c r="C17" s="79">
        <v>1</v>
      </c>
      <c r="D17" s="79" t="s">
        <v>27</v>
      </c>
      <c r="E17" s="79">
        <v>4</v>
      </c>
      <c r="F17" s="80">
        <v>1.36</v>
      </c>
      <c r="G17" s="80">
        <v>0.6</v>
      </c>
      <c r="H17" s="80">
        <v>0.15</v>
      </c>
      <c r="I17" s="23">
        <f t="shared" ref="I17" si="4">ROUND(PRODUCT(C17:H17),2)</f>
        <v>0.49</v>
      </c>
      <c r="J17" s="24"/>
    </row>
    <row r="18" spans="1:10" ht="25.5" customHeight="1" x14ac:dyDescent="0.3">
      <c r="A18" s="48"/>
      <c r="B18" s="21"/>
      <c r="C18" s="48"/>
      <c r="D18" s="48"/>
      <c r="E18" s="48"/>
      <c r="F18" s="49"/>
      <c r="G18" s="49"/>
      <c r="H18" s="49"/>
      <c r="I18" s="23">
        <v>0.02</v>
      </c>
      <c r="J18" s="24"/>
    </row>
    <row r="19" spans="1:10" ht="25.5" customHeight="1" x14ac:dyDescent="0.3">
      <c r="A19" s="48"/>
      <c r="B19" s="21"/>
      <c r="C19" s="48"/>
      <c r="D19" s="48"/>
      <c r="E19" s="48"/>
      <c r="F19" s="49"/>
      <c r="G19" s="49"/>
      <c r="H19" s="49"/>
      <c r="I19" s="23">
        <f>SUM(I15:I18)</f>
        <v>2.1</v>
      </c>
      <c r="J19" s="24" t="s">
        <v>17</v>
      </c>
    </row>
    <row r="20" spans="1:10" ht="96" customHeight="1" x14ac:dyDescent="0.3">
      <c r="A20" s="50">
        <v>3</v>
      </c>
      <c r="B20" s="21" t="s">
        <v>91</v>
      </c>
      <c r="C20" s="50"/>
      <c r="D20" s="50"/>
      <c r="E20" s="50"/>
      <c r="F20" s="51"/>
      <c r="G20" s="51"/>
      <c r="H20" s="51"/>
      <c r="I20" s="23"/>
      <c r="J20" s="24"/>
    </row>
    <row r="21" spans="1:10" ht="25.5" customHeight="1" x14ac:dyDescent="0.3">
      <c r="A21" s="50"/>
      <c r="B21" s="21" t="s">
        <v>92</v>
      </c>
      <c r="C21" s="50"/>
      <c r="D21" s="50"/>
      <c r="E21" s="50"/>
      <c r="F21" s="51"/>
      <c r="G21" s="51"/>
      <c r="H21" s="51"/>
      <c r="I21" s="23"/>
      <c r="J21" s="24"/>
    </row>
    <row r="22" spans="1:10" ht="25.5" customHeight="1" x14ac:dyDescent="0.3">
      <c r="A22" s="50"/>
      <c r="B22" s="21" t="s">
        <v>93</v>
      </c>
      <c r="C22" s="50">
        <v>1</v>
      </c>
      <c r="D22" s="50" t="s">
        <v>27</v>
      </c>
      <c r="E22" s="50">
        <v>1</v>
      </c>
      <c r="F22" s="51">
        <v>3.2</v>
      </c>
      <c r="G22" s="51">
        <v>8.8000000000000007</v>
      </c>
      <c r="H22" s="51"/>
      <c r="I22" s="23">
        <f t="shared" ref="I22" si="5">ROUND(PRODUCT(C22:H22),2)</f>
        <v>28.16</v>
      </c>
      <c r="J22" s="24"/>
    </row>
    <row r="23" spans="1:10" ht="25.5" customHeight="1" x14ac:dyDescent="0.3">
      <c r="A23" s="50"/>
      <c r="B23" s="21"/>
      <c r="C23" s="50"/>
      <c r="D23" s="50"/>
      <c r="E23" s="50"/>
      <c r="F23" s="51"/>
      <c r="G23" s="51"/>
      <c r="H23" s="51"/>
      <c r="I23" s="23">
        <v>0.04</v>
      </c>
      <c r="J23" s="24"/>
    </row>
    <row r="24" spans="1:10" ht="25.5" customHeight="1" x14ac:dyDescent="0.3">
      <c r="A24" s="50"/>
      <c r="B24" s="21"/>
      <c r="C24" s="50"/>
      <c r="D24" s="50"/>
      <c r="E24" s="50"/>
      <c r="F24" s="51"/>
      <c r="G24" s="51"/>
      <c r="H24" s="51"/>
      <c r="I24" s="23">
        <f>SUM(I22:I23)</f>
        <v>28.2</v>
      </c>
      <c r="J24" s="24" t="s">
        <v>34</v>
      </c>
    </row>
    <row r="25" spans="1:10" ht="151.5" customHeight="1" x14ac:dyDescent="0.3">
      <c r="A25" s="48">
        <v>4</v>
      </c>
      <c r="B25" s="21" t="s">
        <v>132</v>
      </c>
      <c r="C25" s="48"/>
      <c r="D25" s="48"/>
      <c r="E25" s="48"/>
      <c r="F25" s="49"/>
      <c r="G25" s="49"/>
      <c r="H25" s="49"/>
      <c r="I25" s="23"/>
      <c r="J25" s="24"/>
    </row>
    <row r="26" spans="1:10" s="58" customFormat="1" ht="25.5" customHeight="1" x14ac:dyDescent="0.3">
      <c r="A26" s="53"/>
      <c r="B26" s="54" t="s">
        <v>45</v>
      </c>
      <c r="C26" s="53"/>
      <c r="D26" s="53"/>
      <c r="E26" s="53"/>
      <c r="F26" s="59"/>
      <c r="G26" s="59"/>
      <c r="H26" s="59"/>
      <c r="I26" s="56"/>
      <c r="J26" s="57"/>
    </row>
    <row r="27" spans="1:10" ht="25.5" customHeight="1" x14ac:dyDescent="0.3">
      <c r="A27" s="48"/>
      <c r="B27" s="21" t="s">
        <v>37</v>
      </c>
      <c r="C27" s="48">
        <v>1</v>
      </c>
      <c r="D27" s="48" t="s">
        <v>27</v>
      </c>
      <c r="E27" s="48">
        <v>2</v>
      </c>
      <c r="F27" s="49">
        <v>0.75</v>
      </c>
      <c r="G27" s="49"/>
      <c r="H27" s="49">
        <v>2.1</v>
      </c>
      <c r="I27" s="23">
        <f t="shared" ref="I27" si="6">ROUND(PRODUCT(C27:H27),2)</f>
        <v>3.15</v>
      </c>
      <c r="J27" s="24"/>
    </row>
    <row r="28" spans="1:10" ht="25.5" customHeight="1" x14ac:dyDescent="0.3">
      <c r="A28" s="48"/>
      <c r="B28" s="21" t="s">
        <v>47</v>
      </c>
      <c r="C28" s="48">
        <v>1</v>
      </c>
      <c r="D28" s="48" t="s">
        <v>27</v>
      </c>
      <c r="E28" s="48">
        <v>1</v>
      </c>
      <c r="F28" s="49">
        <v>1</v>
      </c>
      <c r="G28" s="49"/>
      <c r="H28" s="49">
        <v>2.1</v>
      </c>
      <c r="I28" s="23">
        <f t="shared" ref="I28" si="7">ROUND(PRODUCT(C28:H28),2)</f>
        <v>2.1</v>
      </c>
      <c r="J28" s="24"/>
    </row>
    <row r="29" spans="1:10" s="58" customFormat="1" ht="25.5" customHeight="1" x14ac:dyDescent="0.3">
      <c r="A29" s="53"/>
      <c r="B29" s="54" t="s">
        <v>46</v>
      </c>
      <c r="C29" s="53"/>
      <c r="D29" s="53"/>
      <c r="E29" s="53"/>
      <c r="F29" s="59"/>
      <c r="G29" s="59"/>
      <c r="H29" s="59"/>
      <c r="I29" s="56"/>
      <c r="J29" s="57"/>
    </row>
    <row r="30" spans="1:10" ht="25.5" customHeight="1" x14ac:dyDescent="0.3">
      <c r="A30" s="48"/>
      <c r="B30" s="21" t="s">
        <v>44</v>
      </c>
      <c r="C30" s="48">
        <v>2</v>
      </c>
      <c r="D30" s="48" t="s">
        <v>27</v>
      </c>
      <c r="E30" s="48">
        <v>2</v>
      </c>
      <c r="F30" s="49">
        <v>0.75</v>
      </c>
      <c r="G30" s="49"/>
      <c r="H30" s="49">
        <v>2.1</v>
      </c>
      <c r="I30" s="23">
        <f t="shared" ref="I30" si="8">ROUND(PRODUCT(C30:H30),2)</f>
        <v>6.3</v>
      </c>
      <c r="J30" s="24"/>
    </row>
    <row r="31" spans="1:10" ht="25.5" customHeight="1" x14ac:dyDescent="0.3">
      <c r="A31" s="48"/>
      <c r="B31" s="21" t="s">
        <v>47</v>
      </c>
      <c r="C31" s="48">
        <v>1</v>
      </c>
      <c r="D31" s="48" t="s">
        <v>27</v>
      </c>
      <c r="E31" s="48">
        <v>2</v>
      </c>
      <c r="F31" s="49">
        <v>1</v>
      </c>
      <c r="G31" s="49"/>
      <c r="H31" s="49">
        <v>2.1</v>
      </c>
      <c r="I31" s="23">
        <f t="shared" ref="I31" si="9">ROUND(PRODUCT(C31:H31),2)</f>
        <v>4.2</v>
      </c>
      <c r="J31" s="24"/>
    </row>
    <row r="32" spans="1:10" ht="25.5" customHeight="1" x14ac:dyDescent="0.3">
      <c r="A32" s="48"/>
      <c r="B32" s="21" t="s">
        <v>48</v>
      </c>
      <c r="C32" s="48"/>
      <c r="D32" s="48"/>
      <c r="E32" s="48"/>
      <c r="F32" s="49"/>
      <c r="G32" s="49"/>
      <c r="H32" s="49"/>
      <c r="I32" s="23"/>
      <c r="J32" s="24"/>
    </row>
    <row r="33" spans="1:10" ht="25.5" customHeight="1" x14ac:dyDescent="0.3">
      <c r="A33" s="48"/>
      <c r="B33" s="21" t="s">
        <v>44</v>
      </c>
      <c r="C33" s="48">
        <v>3</v>
      </c>
      <c r="D33" s="48" t="s">
        <v>27</v>
      </c>
      <c r="E33" s="48">
        <v>2</v>
      </c>
      <c r="F33" s="49">
        <v>0.75</v>
      </c>
      <c r="G33" s="49"/>
      <c r="H33" s="49">
        <v>2.1</v>
      </c>
      <c r="I33" s="23">
        <f t="shared" ref="I33:I34" si="10">ROUND(PRODUCT(C33:H33),2)</f>
        <v>9.4499999999999993</v>
      </c>
      <c r="J33" s="24"/>
    </row>
    <row r="34" spans="1:10" ht="25.5" customHeight="1" x14ac:dyDescent="0.3">
      <c r="A34" s="48"/>
      <c r="B34" s="21" t="s">
        <v>47</v>
      </c>
      <c r="C34" s="48">
        <v>1</v>
      </c>
      <c r="D34" s="48" t="s">
        <v>27</v>
      </c>
      <c r="E34" s="48">
        <v>2</v>
      </c>
      <c r="F34" s="49">
        <v>1</v>
      </c>
      <c r="G34" s="49"/>
      <c r="H34" s="49">
        <v>1.1000000000000001</v>
      </c>
      <c r="I34" s="23">
        <f t="shared" si="10"/>
        <v>2.2000000000000002</v>
      </c>
      <c r="J34" s="24"/>
    </row>
    <row r="35" spans="1:10" ht="25.5" customHeight="1" x14ac:dyDescent="0.3">
      <c r="A35" s="48"/>
      <c r="B35" s="21"/>
      <c r="C35" s="48"/>
      <c r="D35" s="48"/>
      <c r="E35" s="48"/>
      <c r="F35" s="49"/>
      <c r="G35" s="49"/>
      <c r="H35" s="49"/>
      <c r="I35" s="23">
        <f>SUM(I26:I34)</f>
        <v>27.4</v>
      </c>
      <c r="J35" s="24" t="s">
        <v>34</v>
      </c>
    </row>
    <row r="36" spans="1:10" ht="98.45" customHeight="1" x14ac:dyDescent="0.3">
      <c r="A36" s="48">
        <v>5</v>
      </c>
      <c r="B36" s="21" t="s">
        <v>38</v>
      </c>
      <c r="C36" s="48"/>
      <c r="D36" s="48"/>
      <c r="E36" s="48"/>
      <c r="F36" s="49"/>
      <c r="G36" s="49"/>
      <c r="H36" s="49"/>
      <c r="I36" s="23"/>
      <c r="J36" s="24"/>
    </row>
    <row r="37" spans="1:10" s="58" customFormat="1" ht="25.5" customHeight="1" x14ac:dyDescent="0.3">
      <c r="A37" s="53"/>
      <c r="B37" s="54" t="s">
        <v>45</v>
      </c>
      <c r="C37" s="53"/>
      <c r="D37" s="53"/>
      <c r="E37" s="53"/>
      <c r="F37" s="59"/>
      <c r="G37" s="59"/>
      <c r="H37" s="59"/>
      <c r="I37" s="56"/>
      <c r="J37" s="57"/>
    </row>
    <row r="38" spans="1:10" ht="25.5" customHeight="1" x14ac:dyDescent="0.3">
      <c r="A38" s="48"/>
      <c r="B38" s="21" t="s">
        <v>39</v>
      </c>
      <c r="C38" s="48">
        <v>2</v>
      </c>
      <c r="D38" s="48" t="s">
        <v>27</v>
      </c>
      <c r="E38" s="48">
        <v>6</v>
      </c>
      <c r="F38" s="49">
        <v>0.6</v>
      </c>
      <c r="G38" s="49">
        <v>0.23</v>
      </c>
      <c r="H38" s="49">
        <v>0.45</v>
      </c>
      <c r="I38" s="23">
        <f t="shared" ref="I38" si="11">ROUND(PRODUCT(C38:H38),2)</f>
        <v>0.75</v>
      </c>
      <c r="J38" s="24"/>
    </row>
    <row r="39" spans="1:10" ht="25.5" customHeight="1" x14ac:dyDescent="0.3">
      <c r="A39" s="48"/>
      <c r="B39" s="21" t="s">
        <v>58</v>
      </c>
      <c r="C39" s="48">
        <v>1</v>
      </c>
      <c r="D39" s="48" t="s">
        <v>27</v>
      </c>
      <c r="E39" s="48">
        <v>1</v>
      </c>
      <c r="F39" s="49">
        <v>1</v>
      </c>
      <c r="G39" s="49">
        <v>0.23</v>
      </c>
      <c r="H39" s="49">
        <v>2.1</v>
      </c>
      <c r="I39" s="23">
        <f t="shared" ref="I39" si="12">ROUND(PRODUCT(C39:H39),2)</f>
        <v>0.48</v>
      </c>
      <c r="J39" s="24"/>
    </row>
    <row r="40" spans="1:10" ht="25.5" customHeight="1" x14ac:dyDescent="0.3">
      <c r="A40" s="48"/>
      <c r="B40" s="21"/>
      <c r="C40" s="48"/>
      <c r="D40" s="48"/>
      <c r="E40" s="48"/>
      <c r="F40" s="49"/>
      <c r="G40" s="49"/>
      <c r="H40" s="49"/>
      <c r="I40" s="23">
        <v>7.0000000000000007E-2</v>
      </c>
      <c r="J40" s="24"/>
    </row>
    <row r="41" spans="1:10" ht="25.5" customHeight="1" x14ac:dyDescent="0.3">
      <c r="A41" s="48"/>
      <c r="B41" s="21"/>
      <c r="C41" s="48"/>
      <c r="D41" s="48"/>
      <c r="E41" s="48"/>
      <c r="F41" s="49"/>
      <c r="G41" s="49"/>
      <c r="H41" s="49"/>
      <c r="I41" s="23">
        <f>SUM(I38:I40)</f>
        <v>1.3</v>
      </c>
      <c r="J41" s="24" t="s">
        <v>17</v>
      </c>
    </row>
    <row r="42" spans="1:10" ht="145.5" customHeight="1" x14ac:dyDescent="0.3">
      <c r="A42" s="48">
        <v>6</v>
      </c>
      <c r="B42" s="21" t="s">
        <v>40</v>
      </c>
      <c r="C42" s="48"/>
      <c r="D42" s="48"/>
      <c r="E42" s="48"/>
      <c r="F42" s="49"/>
      <c r="G42" s="49"/>
      <c r="H42" s="49"/>
      <c r="I42" s="23"/>
      <c r="J42" s="24"/>
    </row>
    <row r="43" spans="1:10" s="58" customFormat="1" ht="25.5" customHeight="1" x14ac:dyDescent="0.3">
      <c r="A43" s="53"/>
      <c r="B43" s="54" t="s">
        <v>45</v>
      </c>
      <c r="C43" s="53"/>
      <c r="D43" s="53"/>
      <c r="E43" s="53"/>
      <c r="F43" s="59"/>
      <c r="G43" s="59"/>
      <c r="H43" s="59"/>
      <c r="I43" s="56"/>
      <c r="J43" s="57"/>
    </row>
    <row r="44" spans="1:10" ht="25.5" customHeight="1" x14ac:dyDescent="0.3">
      <c r="A44" s="48"/>
      <c r="B44" s="21" t="s">
        <v>41</v>
      </c>
      <c r="C44" s="48">
        <v>1</v>
      </c>
      <c r="D44" s="48" t="s">
        <v>27</v>
      </c>
      <c r="E44" s="48">
        <v>1</v>
      </c>
      <c r="F44" s="49">
        <v>20</v>
      </c>
      <c r="G44" s="49"/>
      <c r="H44" s="49">
        <v>0.8</v>
      </c>
      <c r="I44" s="23">
        <f t="shared" ref="I44" si="13">ROUND(PRODUCT(C44:H44),2)</f>
        <v>16</v>
      </c>
      <c r="J44" s="24"/>
    </row>
    <row r="45" spans="1:10" s="58" customFormat="1" ht="25.5" customHeight="1" x14ac:dyDescent="0.3">
      <c r="A45" s="53"/>
      <c r="B45" s="54" t="s">
        <v>46</v>
      </c>
      <c r="C45" s="50"/>
      <c r="D45" s="50"/>
      <c r="E45" s="50"/>
      <c r="F45" s="51"/>
      <c r="G45" s="51"/>
      <c r="H45" s="51"/>
      <c r="I45" s="23"/>
      <c r="J45" s="57"/>
    </row>
    <row r="46" spans="1:10" ht="25.5" customHeight="1" x14ac:dyDescent="0.3">
      <c r="A46" s="50"/>
      <c r="B46" s="21" t="s">
        <v>41</v>
      </c>
      <c r="C46" s="50">
        <v>1</v>
      </c>
      <c r="D46" s="50" t="s">
        <v>27</v>
      </c>
      <c r="E46" s="50">
        <v>2</v>
      </c>
      <c r="F46" s="51">
        <v>18</v>
      </c>
      <c r="G46" s="51"/>
      <c r="H46" s="90">
        <v>0.8</v>
      </c>
      <c r="I46" s="23">
        <f t="shared" ref="I46" si="14">ROUND(PRODUCT(C46:H46),2)</f>
        <v>28.8</v>
      </c>
      <c r="J46" s="24"/>
    </row>
    <row r="47" spans="1:10" s="58" customFormat="1" ht="25.5" customHeight="1" x14ac:dyDescent="0.3">
      <c r="A47" s="53"/>
      <c r="B47" s="54" t="s">
        <v>92</v>
      </c>
      <c r="C47" s="53"/>
      <c r="D47" s="53"/>
      <c r="E47" s="53"/>
      <c r="F47" s="59"/>
      <c r="G47" s="59"/>
      <c r="H47" s="90"/>
      <c r="I47" s="56"/>
      <c r="J47" s="57"/>
    </row>
    <row r="48" spans="1:10" ht="25.5" customHeight="1" x14ac:dyDescent="0.3">
      <c r="A48" s="50"/>
      <c r="B48" s="21" t="s">
        <v>41</v>
      </c>
      <c r="C48" s="50">
        <v>1</v>
      </c>
      <c r="D48" s="50" t="s">
        <v>27</v>
      </c>
      <c r="E48" s="50">
        <v>1</v>
      </c>
      <c r="F48" s="51">
        <v>25.6</v>
      </c>
      <c r="G48" s="51"/>
      <c r="H48" s="90">
        <v>0.8</v>
      </c>
      <c r="I48" s="23">
        <f t="shared" ref="I48" si="15">ROUND(PRODUCT(C48:H48),2)</f>
        <v>20.48</v>
      </c>
      <c r="J48" s="24"/>
    </row>
    <row r="49" spans="1:11" ht="25.5" customHeight="1" x14ac:dyDescent="0.3">
      <c r="A49" s="96"/>
      <c r="B49" s="21" t="s">
        <v>865</v>
      </c>
      <c r="C49" s="96">
        <v>-4</v>
      </c>
      <c r="D49" s="96" t="s">
        <v>27</v>
      </c>
      <c r="E49" s="96">
        <v>1</v>
      </c>
      <c r="F49" s="97">
        <v>1</v>
      </c>
      <c r="G49" s="97"/>
      <c r="H49" s="97">
        <v>0.8</v>
      </c>
      <c r="I49" s="23">
        <f t="shared" ref="I49" si="16">ROUND(PRODUCT(C49:H49),2)</f>
        <v>-3.2</v>
      </c>
      <c r="J49" s="24"/>
    </row>
    <row r="50" spans="1:11" ht="25.5" customHeight="1" x14ac:dyDescent="0.3">
      <c r="A50" s="89"/>
      <c r="B50" s="21"/>
      <c r="C50" s="89"/>
      <c r="D50" s="89"/>
      <c r="E50" s="89"/>
      <c r="F50" s="90"/>
      <c r="G50" s="90"/>
      <c r="H50" s="90"/>
      <c r="I50" s="23">
        <v>0.02</v>
      </c>
      <c r="J50" s="24"/>
      <c r="K50" s="4">
        <f>K51-I51</f>
        <v>12.899999999999999</v>
      </c>
    </row>
    <row r="51" spans="1:11" ht="25.5" customHeight="1" x14ac:dyDescent="0.3">
      <c r="A51" s="48"/>
      <c r="B51" s="21"/>
      <c r="C51" s="48"/>
      <c r="D51" s="48"/>
      <c r="E51" s="48"/>
      <c r="F51" s="49"/>
      <c r="G51" s="49"/>
      <c r="H51" s="49"/>
      <c r="I51" s="23">
        <f>SUM(I44:I50)</f>
        <v>62.1</v>
      </c>
      <c r="J51" s="24" t="s">
        <v>34</v>
      </c>
      <c r="K51" s="4">
        <v>75</v>
      </c>
    </row>
    <row r="52" spans="1:11" ht="25.5" customHeight="1" x14ac:dyDescent="0.3">
      <c r="A52" s="48"/>
      <c r="B52" s="21"/>
      <c r="C52" s="48"/>
      <c r="D52" s="48"/>
      <c r="E52" s="48"/>
      <c r="F52" s="49"/>
      <c r="G52" s="49"/>
      <c r="H52" s="49"/>
      <c r="I52" s="23"/>
      <c r="J52" s="24"/>
    </row>
    <row r="53" spans="1:11" ht="98.45" customHeight="1" x14ac:dyDescent="0.3">
      <c r="A53" s="48">
        <v>7</v>
      </c>
      <c r="B53" s="21" t="s">
        <v>43</v>
      </c>
      <c r="C53" s="48"/>
      <c r="D53" s="48"/>
      <c r="E53" s="48"/>
      <c r="F53" s="49"/>
      <c r="G53" s="49"/>
      <c r="H53" s="49"/>
      <c r="I53" s="23"/>
      <c r="J53" s="24"/>
    </row>
    <row r="54" spans="1:11" s="58" customFormat="1" ht="25.5" customHeight="1" x14ac:dyDescent="0.3">
      <c r="A54" s="53"/>
      <c r="B54" s="54" t="s">
        <v>45</v>
      </c>
      <c r="C54" s="53"/>
      <c r="D54" s="53"/>
      <c r="E54" s="53"/>
      <c r="F54" s="59"/>
      <c r="G54" s="59"/>
      <c r="H54" s="59"/>
      <c r="I54" s="56"/>
      <c r="J54" s="57"/>
    </row>
    <row r="55" spans="1:11" ht="25.5" customHeight="1" x14ac:dyDescent="0.3">
      <c r="A55" s="48"/>
      <c r="B55" s="21" t="s">
        <v>41</v>
      </c>
      <c r="C55" s="48">
        <v>1</v>
      </c>
      <c r="D55" s="48" t="s">
        <v>27</v>
      </c>
      <c r="E55" s="48">
        <v>1</v>
      </c>
      <c r="F55" s="49">
        <v>20</v>
      </c>
      <c r="G55" s="49"/>
      <c r="H55" s="97">
        <v>0.8</v>
      </c>
      <c r="I55" s="23">
        <f t="shared" ref="I55" si="17">ROUND(PRODUCT(C55:H55),2)</f>
        <v>16</v>
      </c>
      <c r="J55" s="24"/>
    </row>
    <row r="56" spans="1:11" s="58" customFormat="1" ht="25.5" customHeight="1" x14ac:dyDescent="0.3">
      <c r="A56" s="53"/>
      <c r="B56" s="54" t="s">
        <v>46</v>
      </c>
      <c r="C56" s="50"/>
      <c r="D56" s="50"/>
      <c r="E56" s="50"/>
      <c r="F56" s="51"/>
      <c r="G56" s="51"/>
      <c r="H56" s="97"/>
      <c r="I56" s="23"/>
      <c r="J56" s="57"/>
    </row>
    <row r="57" spans="1:11" ht="25.5" customHeight="1" x14ac:dyDescent="0.3">
      <c r="A57" s="50"/>
      <c r="B57" s="21" t="s">
        <v>41</v>
      </c>
      <c r="C57" s="50">
        <v>1</v>
      </c>
      <c r="D57" s="50" t="s">
        <v>27</v>
      </c>
      <c r="E57" s="50">
        <v>2</v>
      </c>
      <c r="F57" s="51">
        <v>18</v>
      </c>
      <c r="G57" s="51"/>
      <c r="H57" s="97">
        <v>0.8</v>
      </c>
      <c r="I57" s="23">
        <f t="shared" ref="I57" si="18">ROUND(PRODUCT(C57:H57),2)</f>
        <v>28.8</v>
      </c>
      <c r="J57" s="24"/>
    </row>
    <row r="58" spans="1:11" s="58" customFormat="1" ht="25.5" customHeight="1" x14ac:dyDescent="0.3">
      <c r="A58" s="53"/>
      <c r="B58" s="54" t="s">
        <v>92</v>
      </c>
      <c r="C58" s="53"/>
      <c r="D58" s="53"/>
      <c r="E58" s="53"/>
      <c r="F58" s="59"/>
      <c r="G58" s="59"/>
      <c r="H58" s="97"/>
      <c r="I58" s="56"/>
      <c r="J58" s="57"/>
    </row>
    <row r="59" spans="1:11" ht="25.5" customHeight="1" x14ac:dyDescent="0.3">
      <c r="A59" s="50"/>
      <c r="B59" s="21" t="s">
        <v>41</v>
      </c>
      <c r="C59" s="50">
        <v>1</v>
      </c>
      <c r="D59" s="50" t="s">
        <v>27</v>
      </c>
      <c r="E59" s="50">
        <v>1</v>
      </c>
      <c r="F59" s="51">
        <v>25.6</v>
      </c>
      <c r="G59" s="51"/>
      <c r="H59" s="97">
        <v>0.8</v>
      </c>
      <c r="I59" s="23">
        <f t="shared" ref="I59:I60" si="19">ROUND(PRODUCT(C59:H59),2)</f>
        <v>20.48</v>
      </c>
      <c r="J59" s="24"/>
    </row>
    <row r="60" spans="1:11" ht="25.5" customHeight="1" x14ac:dyDescent="0.3">
      <c r="A60" s="96"/>
      <c r="B60" s="21" t="s">
        <v>865</v>
      </c>
      <c r="C60" s="96">
        <v>-4</v>
      </c>
      <c r="D60" s="96" t="s">
        <v>27</v>
      </c>
      <c r="E60" s="96">
        <v>1</v>
      </c>
      <c r="F60" s="97">
        <v>1</v>
      </c>
      <c r="G60" s="97"/>
      <c r="H60" s="97">
        <v>0.8</v>
      </c>
      <c r="I60" s="23">
        <f t="shared" si="19"/>
        <v>-3.2</v>
      </c>
      <c r="J60" s="24"/>
    </row>
    <row r="61" spans="1:11" ht="25.5" customHeight="1" x14ac:dyDescent="0.3">
      <c r="A61" s="91"/>
      <c r="B61" s="21"/>
      <c r="C61" s="91"/>
      <c r="D61" s="91"/>
      <c r="E61" s="91"/>
      <c r="F61" s="92"/>
      <c r="G61" s="92"/>
      <c r="H61" s="92"/>
      <c r="I61" s="23">
        <v>0.02</v>
      </c>
      <c r="J61" s="24"/>
      <c r="K61" s="4">
        <f>K62-I62</f>
        <v>12.899999999999999</v>
      </c>
    </row>
    <row r="62" spans="1:11" ht="25.5" customHeight="1" x14ac:dyDescent="0.3">
      <c r="A62" s="48"/>
      <c r="B62" s="21"/>
      <c r="C62" s="48"/>
      <c r="D62" s="48"/>
      <c r="E62" s="48"/>
      <c r="F62" s="49"/>
      <c r="G62" s="49"/>
      <c r="H62" s="49"/>
      <c r="I62" s="23">
        <f>SUM(I55:I61)</f>
        <v>62.1</v>
      </c>
      <c r="J62" s="24" t="s">
        <v>34</v>
      </c>
      <c r="K62" s="4">
        <v>75</v>
      </c>
    </row>
    <row r="63" spans="1:11" ht="195" x14ac:dyDescent="0.3">
      <c r="A63" s="48">
        <v>8</v>
      </c>
      <c r="B63" s="21" t="s">
        <v>52</v>
      </c>
      <c r="C63" s="48"/>
      <c r="D63" s="48"/>
      <c r="E63" s="48"/>
      <c r="F63" s="49"/>
      <c r="G63" s="49"/>
      <c r="H63" s="49"/>
      <c r="I63" s="23"/>
      <c r="J63" s="24"/>
    </row>
    <row r="64" spans="1:11" s="58" customFormat="1" ht="25.5" customHeight="1" x14ac:dyDescent="0.3">
      <c r="A64" s="53"/>
      <c r="B64" s="54" t="s">
        <v>45</v>
      </c>
      <c r="C64" s="53"/>
      <c r="D64" s="53"/>
      <c r="E64" s="53"/>
      <c r="F64" s="59"/>
      <c r="G64" s="59"/>
      <c r="H64" s="59"/>
      <c r="I64" s="56"/>
      <c r="J64" s="57"/>
    </row>
    <row r="65" spans="1:10" ht="25.5" customHeight="1" x14ac:dyDescent="0.3">
      <c r="A65" s="48"/>
      <c r="B65" s="21" t="s">
        <v>31</v>
      </c>
      <c r="C65" s="48">
        <v>1</v>
      </c>
      <c r="D65" s="48" t="s">
        <v>27</v>
      </c>
      <c r="E65" s="48">
        <v>1</v>
      </c>
      <c r="F65" s="49">
        <v>6.5</v>
      </c>
      <c r="G65" s="49">
        <v>2.4</v>
      </c>
      <c r="H65" s="49"/>
      <c r="I65" s="23">
        <f>ROUND(PRODUCT(C65:H65),2)</f>
        <v>15.6</v>
      </c>
      <c r="J65" s="24"/>
    </row>
    <row r="66" spans="1:10" ht="25.5" customHeight="1" x14ac:dyDescent="0.3">
      <c r="A66" s="96"/>
      <c r="B66" s="21" t="s">
        <v>866</v>
      </c>
      <c r="C66" s="96">
        <v>-2</v>
      </c>
      <c r="D66" s="96" t="s">
        <v>27</v>
      </c>
      <c r="E66" s="96">
        <v>1</v>
      </c>
      <c r="F66" s="97">
        <v>0.55000000000000004</v>
      </c>
      <c r="G66" s="97">
        <v>0.45</v>
      </c>
      <c r="H66" s="97"/>
      <c r="I66" s="23">
        <f>ROUND(PRODUCT(C66:H66),2)</f>
        <v>-0.5</v>
      </c>
      <c r="J66" s="24"/>
    </row>
    <row r="67" spans="1:10" ht="25.5" customHeight="1" x14ac:dyDescent="0.3">
      <c r="A67" s="48"/>
      <c r="B67" s="21"/>
      <c r="C67" s="48"/>
      <c r="D67" s="48"/>
      <c r="E67" s="48"/>
      <c r="F67" s="49"/>
      <c r="G67" s="49"/>
      <c r="H67" s="49"/>
      <c r="I67" s="23">
        <f>SUM(I65:I66)</f>
        <v>15.1</v>
      </c>
      <c r="J67" s="24" t="s">
        <v>34</v>
      </c>
    </row>
    <row r="68" spans="1:10" ht="156" x14ac:dyDescent="0.3">
      <c r="A68" s="48">
        <v>9</v>
      </c>
      <c r="B68" s="21" t="s">
        <v>49</v>
      </c>
      <c r="C68" s="48"/>
      <c r="D68" s="48"/>
      <c r="E68" s="48"/>
      <c r="F68" s="49"/>
      <c r="G68" s="49"/>
      <c r="H68" s="49"/>
      <c r="I68" s="23"/>
      <c r="J68" s="24"/>
    </row>
    <row r="69" spans="1:10" s="58" customFormat="1" ht="25.5" customHeight="1" x14ac:dyDescent="0.3">
      <c r="A69" s="53"/>
      <c r="B69" s="54" t="s">
        <v>45</v>
      </c>
      <c r="C69" s="53"/>
      <c r="D69" s="53"/>
      <c r="E69" s="53"/>
      <c r="F69" s="59"/>
      <c r="G69" s="59"/>
      <c r="H69" s="59"/>
      <c r="I69" s="56"/>
      <c r="J69" s="57"/>
    </row>
    <row r="70" spans="1:10" ht="25.5" customHeight="1" x14ac:dyDescent="0.3">
      <c r="A70" s="48"/>
      <c r="B70" s="21" t="s">
        <v>50</v>
      </c>
      <c r="C70" s="48">
        <v>1</v>
      </c>
      <c r="D70" s="48" t="s">
        <v>27</v>
      </c>
      <c r="E70" s="48">
        <v>1</v>
      </c>
      <c r="F70" s="49">
        <v>17.8</v>
      </c>
      <c r="G70" s="49"/>
      <c r="H70" s="49">
        <v>1.5</v>
      </c>
      <c r="I70" s="23">
        <f>ROUND(PRODUCT(C70:H70),2)</f>
        <v>26.7</v>
      </c>
      <c r="J70" s="24"/>
    </row>
    <row r="71" spans="1:10" ht="25.5" customHeight="1" x14ac:dyDescent="0.3">
      <c r="A71" s="48"/>
      <c r="B71" s="21" t="s">
        <v>51</v>
      </c>
      <c r="C71" s="48">
        <v>2</v>
      </c>
      <c r="D71" s="48" t="s">
        <v>27</v>
      </c>
      <c r="E71" s="48">
        <v>1</v>
      </c>
      <c r="F71" s="49">
        <v>4.7</v>
      </c>
      <c r="G71" s="49"/>
      <c r="H71" s="49">
        <v>1</v>
      </c>
      <c r="I71" s="23">
        <f>ROUND(PRODUCT(C71:H71),2)</f>
        <v>9.4</v>
      </c>
      <c r="J71" s="24"/>
    </row>
    <row r="72" spans="1:10" s="58" customFormat="1" ht="25.5" customHeight="1" x14ac:dyDescent="0.3">
      <c r="A72" s="53"/>
      <c r="B72" s="54" t="s">
        <v>747</v>
      </c>
      <c r="C72" s="53"/>
      <c r="D72" s="53"/>
      <c r="E72" s="53"/>
      <c r="F72" s="59"/>
      <c r="G72" s="59"/>
      <c r="H72" s="59"/>
      <c r="I72" s="56"/>
      <c r="J72" s="57"/>
    </row>
    <row r="73" spans="1:10" ht="25.5" customHeight="1" x14ac:dyDescent="0.3">
      <c r="A73" s="91"/>
      <c r="B73" s="21" t="s">
        <v>96</v>
      </c>
      <c r="C73" s="91">
        <v>2</v>
      </c>
      <c r="D73" s="91" t="s">
        <v>27</v>
      </c>
      <c r="E73" s="91">
        <v>1</v>
      </c>
      <c r="F73" s="92">
        <v>5.66</v>
      </c>
      <c r="G73" s="92"/>
      <c r="H73" s="92">
        <v>0.23</v>
      </c>
      <c r="I73" s="23">
        <f>ROUND(PRODUCT(C73:H73),2)</f>
        <v>2.6</v>
      </c>
      <c r="J73" s="24"/>
    </row>
    <row r="74" spans="1:10" ht="25.5" customHeight="1" x14ac:dyDescent="0.3">
      <c r="A74" s="91"/>
      <c r="B74" s="21" t="s">
        <v>752</v>
      </c>
      <c r="C74" s="91">
        <v>2</v>
      </c>
      <c r="D74" s="91" t="s">
        <v>27</v>
      </c>
      <c r="E74" s="91">
        <v>1</v>
      </c>
      <c r="F74" s="92">
        <v>2</v>
      </c>
      <c r="G74" s="92">
        <v>0.83</v>
      </c>
      <c r="H74" s="92"/>
      <c r="I74" s="23">
        <f>ROUND(PRODUCT(C74:H74),2)</f>
        <v>3.32</v>
      </c>
      <c r="J74" s="24"/>
    </row>
    <row r="75" spans="1:10" ht="25.5" customHeight="1" x14ac:dyDescent="0.3">
      <c r="A75" s="48"/>
      <c r="B75" s="21" t="s">
        <v>753</v>
      </c>
      <c r="C75" s="91">
        <v>2</v>
      </c>
      <c r="D75" s="91" t="s">
        <v>27</v>
      </c>
      <c r="E75" s="91">
        <v>1</v>
      </c>
      <c r="F75" s="92">
        <v>0.23</v>
      </c>
      <c r="G75" s="92"/>
      <c r="H75" s="92">
        <v>1.7</v>
      </c>
      <c r="I75" s="23">
        <f>ROUND(PRODUCT(C75:H75),2)</f>
        <v>0.78</v>
      </c>
      <c r="J75" s="24"/>
    </row>
    <row r="76" spans="1:10" ht="25.5" customHeight="1" x14ac:dyDescent="0.3">
      <c r="A76" s="91"/>
      <c r="B76" s="21" t="s">
        <v>754</v>
      </c>
      <c r="C76" s="91">
        <v>2</v>
      </c>
      <c r="D76" s="91" t="s">
        <v>27</v>
      </c>
      <c r="E76" s="91">
        <v>1</v>
      </c>
      <c r="F76" s="92">
        <v>6</v>
      </c>
      <c r="G76" s="92"/>
      <c r="H76" s="92">
        <v>0.3</v>
      </c>
      <c r="I76" s="23">
        <f>ROUND(PRODUCT(C76:H76),2)</f>
        <v>3.6</v>
      </c>
      <c r="J76" s="24"/>
    </row>
    <row r="77" spans="1:10" ht="25.5" customHeight="1" x14ac:dyDescent="0.3">
      <c r="A77" s="91"/>
      <c r="B77" s="21" t="s">
        <v>760</v>
      </c>
      <c r="C77" s="91">
        <v>2</v>
      </c>
      <c r="D77" s="91" t="s">
        <v>27</v>
      </c>
      <c r="E77" s="91">
        <v>2</v>
      </c>
      <c r="F77" s="92">
        <v>2</v>
      </c>
      <c r="G77" s="92"/>
      <c r="H77" s="92">
        <v>0.6</v>
      </c>
      <c r="I77" s="23">
        <f>ROUND(PRODUCT(C77:H77),2)</f>
        <v>4.8</v>
      </c>
      <c r="J77" s="24"/>
    </row>
    <row r="78" spans="1:10" ht="25.5" customHeight="1" x14ac:dyDescent="0.3">
      <c r="A78" s="91"/>
      <c r="B78" s="21"/>
      <c r="C78" s="91"/>
      <c r="D78" s="91"/>
      <c r="E78" s="91"/>
      <c r="F78" s="92"/>
      <c r="G78" s="92"/>
      <c r="H78" s="92"/>
      <c r="I78" s="23"/>
      <c r="J78" s="24"/>
    </row>
    <row r="79" spans="1:10" ht="25.5" customHeight="1" x14ac:dyDescent="0.3">
      <c r="A79" s="48"/>
      <c r="B79" s="21"/>
      <c r="C79" s="48"/>
      <c r="D79" s="48"/>
      <c r="E79" s="48"/>
      <c r="F79" s="49"/>
      <c r="G79" s="49"/>
      <c r="H79" s="49"/>
      <c r="I79" s="23">
        <f>SUM(I70:I78)</f>
        <v>51.2</v>
      </c>
      <c r="J79" s="24" t="s">
        <v>34</v>
      </c>
    </row>
    <row r="80" spans="1:10" ht="119.45" customHeight="1" x14ac:dyDescent="0.3">
      <c r="A80" s="48">
        <v>10</v>
      </c>
      <c r="B80" s="21" t="s">
        <v>127</v>
      </c>
      <c r="C80" s="48"/>
      <c r="D80" s="48"/>
      <c r="E80" s="48"/>
      <c r="F80" s="49"/>
      <c r="G80" s="49"/>
      <c r="H80" s="49"/>
      <c r="I80" s="23"/>
      <c r="J80" s="24"/>
    </row>
    <row r="81" spans="1:10" s="58" customFormat="1" ht="25.5" customHeight="1" x14ac:dyDescent="0.3">
      <c r="A81" s="53"/>
      <c r="B81" s="54" t="s">
        <v>45</v>
      </c>
      <c r="C81" s="53"/>
      <c r="D81" s="53"/>
      <c r="E81" s="53"/>
      <c r="F81" s="59"/>
      <c r="G81" s="59"/>
      <c r="H81" s="59"/>
      <c r="I81" s="56"/>
      <c r="J81" s="57"/>
    </row>
    <row r="82" spans="1:10" ht="25.5" customHeight="1" x14ac:dyDescent="0.3">
      <c r="A82" s="48"/>
      <c r="B82" s="21" t="s">
        <v>53</v>
      </c>
      <c r="C82" s="48">
        <v>2</v>
      </c>
      <c r="D82" s="48" t="s">
        <v>27</v>
      </c>
      <c r="E82" s="48">
        <v>6</v>
      </c>
      <c r="F82" s="49"/>
      <c r="G82" s="49"/>
      <c r="H82" s="49"/>
      <c r="I82" s="23">
        <f>ROUND(PRODUCT(C82:H82),2)</f>
        <v>12</v>
      </c>
      <c r="J82" s="24"/>
    </row>
    <row r="83" spans="1:10" ht="25.5" customHeight="1" x14ac:dyDescent="0.3">
      <c r="A83" s="48"/>
      <c r="B83" s="21"/>
      <c r="C83" s="48"/>
      <c r="D83" s="48"/>
      <c r="E83" s="48"/>
      <c r="F83" s="49"/>
      <c r="G83" s="49"/>
      <c r="H83" s="49"/>
      <c r="I83" s="23">
        <f>SUM(I82)</f>
        <v>12</v>
      </c>
      <c r="J83" s="24" t="s">
        <v>2</v>
      </c>
    </row>
    <row r="84" spans="1:10" ht="25.5" customHeight="1" x14ac:dyDescent="0.3">
      <c r="A84" s="48"/>
      <c r="B84" s="21"/>
      <c r="C84" s="48"/>
      <c r="D84" s="48"/>
      <c r="E84" s="48"/>
      <c r="F84" s="49"/>
      <c r="G84" s="49"/>
      <c r="H84" s="49"/>
      <c r="I84" s="23"/>
      <c r="J84" s="24"/>
    </row>
    <row r="85" spans="1:10" ht="120.95" customHeight="1" x14ac:dyDescent="0.3">
      <c r="A85" s="48">
        <v>11</v>
      </c>
      <c r="B85" s="123" t="s">
        <v>54</v>
      </c>
      <c r="C85" s="124"/>
      <c r="D85" s="124"/>
      <c r="E85" s="124"/>
      <c r="F85" s="124"/>
      <c r="G85" s="124"/>
      <c r="H85" s="125"/>
      <c r="I85" s="23"/>
      <c r="J85" s="24"/>
    </row>
    <row r="86" spans="1:10" s="58" customFormat="1" ht="25.5" customHeight="1" x14ac:dyDescent="0.3">
      <c r="A86" s="53"/>
      <c r="B86" s="54" t="s">
        <v>45</v>
      </c>
      <c r="C86" s="53"/>
      <c r="D86" s="53"/>
      <c r="E86" s="53"/>
      <c r="F86" s="59"/>
      <c r="G86" s="59"/>
      <c r="H86" s="59"/>
      <c r="I86" s="56"/>
      <c r="J86" s="57"/>
    </row>
    <row r="87" spans="1:10" ht="25.5" customHeight="1" x14ac:dyDescent="0.3">
      <c r="A87" s="48"/>
      <c r="B87" s="21" t="s">
        <v>55</v>
      </c>
      <c r="C87" s="48">
        <v>2</v>
      </c>
      <c r="D87" s="48" t="s">
        <v>27</v>
      </c>
      <c r="E87" s="48">
        <v>6</v>
      </c>
      <c r="F87" s="49">
        <v>0.6</v>
      </c>
      <c r="G87" s="49"/>
      <c r="H87" s="49">
        <v>1.8</v>
      </c>
      <c r="I87" s="23">
        <f>ROUND(PRODUCT(C87:H87),2)</f>
        <v>12.96</v>
      </c>
      <c r="J87" s="24"/>
    </row>
    <row r="88" spans="1:10" ht="25.5" customHeight="1" x14ac:dyDescent="0.3">
      <c r="A88" s="48"/>
      <c r="B88" s="21" t="s">
        <v>56</v>
      </c>
      <c r="C88" s="48"/>
      <c r="D88" s="48"/>
      <c r="E88" s="48"/>
      <c r="F88" s="49"/>
      <c r="G88" s="49"/>
      <c r="H88" s="49"/>
      <c r="I88" s="23"/>
      <c r="J88" s="24"/>
    </row>
    <row r="89" spans="1:10" ht="25.5" customHeight="1" x14ac:dyDescent="0.3">
      <c r="A89" s="48"/>
      <c r="B89" s="21" t="s">
        <v>55</v>
      </c>
      <c r="C89" s="48">
        <v>1</v>
      </c>
      <c r="D89" s="48" t="s">
        <v>27</v>
      </c>
      <c r="E89" s="48">
        <v>2</v>
      </c>
      <c r="F89" s="49">
        <v>0.6</v>
      </c>
      <c r="G89" s="49"/>
      <c r="H89" s="49">
        <v>1.8</v>
      </c>
      <c r="I89" s="23">
        <f>ROUND(PRODUCT(C89:H89),2)</f>
        <v>2.16</v>
      </c>
      <c r="J89" s="24"/>
    </row>
    <row r="90" spans="1:10" ht="25.5" customHeight="1" x14ac:dyDescent="0.3">
      <c r="A90" s="60"/>
      <c r="B90" s="21" t="s">
        <v>92</v>
      </c>
      <c r="C90" s="60"/>
      <c r="D90" s="60"/>
      <c r="E90" s="60"/>
      <c r="F90" s="61"/>
      <c r="G90" s="61"/>
      <c r="H90" s="61"/>
      <c r="I90" s="23"/>
      <c r="J90" s="24"/>
    </row>
    <row r="91" spans="1:10" ht="25.5" customHeight="1" x14ac:dyDescent="0.3">
      <c r="A91" s="60"/>
      <c r="B91" s="21" t="s">
        <v>109</v>
      </c>
      <c r="C91" s="60">
        <v>2</v>
      </c>
      <c r="D91" s="60" t="s">
        <v>27</v>
      </c>
      <c r="E91" s="60">
        <v>1</v>
      </c>
      <c r="F91" s="61">
        <v>1</v>
      </c>
      <c r="G91" s="61">
        <v>0.45</v>
      </c>
      <c r="H91" s="61"/>
      <c r="I91" s="23">
        <f>ROUND(PRODUCT(C91:H91),2)</f>
        <v>0.9</v>
      </c>
      <c r="J91" s="24"/>
    </row>
    <row r="92" spans="1:10" ht="25.5" customHeight="1" x14ac:dyDescent="0.3">
      <c r="A92" s="60"/>
      <c r="B92" s="21" t="s">
        <v>107</v>
      </c>
      <c r="C92" s="60">
        <v>2</v>
      </c>
      <c r="D92" s="60" t="s">
        <v>27</v>
      </c>
      <c r="E92" s="60">
        <v>4</v>
      </c>
      <c r="F92" s="61">
        <v>1</v>
      </c>
      <c r="G92" s="61">
        <v>0.45</v>
      </c>
      <c r="H92" s="61"/>
      <c r="I92" s="23">
        <f>ROUND(PRODUCT(C92:H92),2)</f>
        <v>3.6</v>
      </c>
      <c r="J92" s="24"/>
    </row>
    <row r="93" spans="1:10" ht="25.5" customHeight="1" x14ac:dyDescent="0.3">
      <c r="A93" s="60"/>
      <c r="B93" s="21"/>
      <c r="C93" s="60"/>
      <c r="D93" s="60"/>
      <c r="E93" s="60"/>
      <c r="F93" s="61"/>
      <c r="G93" s="61"/>
      <c r="H93" s="61"/>
      <c r="I93" s="23">
        <v>0.03</v>
      </c>
      <c r="J93" s="24"/>
    </row>
    <row r="94" spans="1:10" ht="25.5" customHeight="1" x14ac:dyDescent="0.3">
      <c r="A94" s="48"/>
      <c r="B94" s="21"/>
      <c r="C94" s="48"/>
      <c r="D94" s="48"/>
      <c r="E94" s="48"/>
      <c r="F94" s="49"/>
      <c r="G94" s="49"/>
      <c r="H94" s="49"/>
      <c r="I94" s="23">
        <f>SUM(I87:I93)</f>
        <v>19.650000000000002</v>
      </c>
      <c r="J94" s="24" t="s">
        <v>34</v>
      </c>
    </row>
    <row r="95" spans="1:10" ht="25.5" customHeight="1" x14ac:dyDescent="0.3">
      <c r="A95" s="48"/>
      <c r="B95" s="21"/>
      <c r="C95" s="48"/>
      <c r="D95" s="48"/>
      <c r="E95" s="48"/>
      <c r="F95" s="49"/>
      <c r="G95" s="49"/>
      <c r="H95" s="49"/>
      <c r="I95" s="23"/>
      <c r="J95" s="24"/>
    </row>
    <row r="96" spans="1:10" ht="73.5" customHeight="1" x14ac:dyDescent="0.3">
      <c r="A96" s="41">
        <v>12</v>
      </c>
      <c r="B96" s="21" t="s">
        <v>57</v>
      </c>
      <c r="C96" s="41"/>
      <c r="D96" s="41"/>
      <c r="E96" s="41"/>
      <c r="F96" s="22"/>
      <c r="G96" s="22"/>
      <c r="H96" s="22"/>
      <c r="I96" s="23"/>
      <c r="J96" s="24"/>
    </row>
    <row r="97" spans="1:11" s="58" customFormat="1" ht="25.5" customHeight="1" x14ac:dyDescent="0.3">
      <c r="A97" s="53"/>
      <c r="B97" s="54" t="s">
        <v>45</v>
      </c>
      <c r="C97" s="53"/>
      <c r="D97" s="53"/>
      <c r="E97" s="53"/>
      <c r="F97" s="59"/>
      <c r="G97" s="59"/>
      <c r="H97" s="59"/>
      <c r="I97" s="56"/>
      <c r="J97" s="57"/>
    </row>
    <row r="98" spans="1:11" ht="25.5" customHeight="1" x14ac:dyDescent="0.3">
      <c r="A98" s="48"/>
      <c r="B98" s="21" t="s">
        <v>70</v>
      </c>
      <c r="C98" s="48">
        <v>1</v>
      </c>
      <c r="D98" s="48" t="s">
        <v>27</v>
      </c>
      <c r="E98" s="48">
        <v>2</v>
      </c>
      <c r="F98" s="49">
        <v>0.75</v>
      </c>
      <c r="G98" s="49">
        <v>30</v>
      </c>
      <c r="H98" s="49">
        <v>2.1</v>
      </c>
      <c r="I98" s="23">
        <f t="shared" ref="I98" si="20">ROUND(PRODUCT(C98:H98),2)</f>
        <v>94.5</v>
      </c>
      <c r="J98" s="24"/>
    </row>
    <row r="99" spans="1:11" ht="25.5" customHeight="1" x14ac:dyDescent="0.3">
      <c r="A99" s="48"/>
      <c r="B99" s="21" t="s">
        <v>47</v>
      </c>
      <c r="C99" s="48">
        <v>1</v>
      </c>
      <c r="D99" s="48" t="s">
        <v>27</v>
      </c>
      <c r="E99" s="48">
        <v>1</v>
      </c>
      <c r="F99" s="49">
        <v>1</v>
      </c>
      <c r="G99" s="49">
        <v>30</v>
      </c>
      <c r="H99" s="49">
        <v>2.1</v>
      </c>
      <c r="I99" s="23">
        <f t="shared" ref="I99" si="21">ROUND(PRODUCT(C99:H99),2)</f>
        <v>63</v>
      </c>
      <c r="J99" s="24"/>
    </row>
    <row r="100" spans="1:11" s="58" customFormat="1" ht="25.5" customHeight="1" x14ac:dyDescent="0.3">
      <c r="A100" s="53"/>
      <c r="B100" s="54" t="s">
        <v>46</v>
      </c>
      <c r="C100" s="53"/>
      <c r="D100" s="53"/>
      <c r="E100" s="53"/>
      <c r="F100" s="59"/>
      <c r="G100" s="59"/>
      <c r="H100" s="59"/>
      <c r="I100" s="56"/>
      <c r="J100" s="57"/>
    </row>
    <row r="101" spans="1:11" ht="25.5" customHeight="1" x14ac:dyDescent="0.3">
      <c r="A101" s="48"/>
      <c r="B101" s="21" t="s">
        <v>47</v>
      </c>
      <c r="C101" s="48">
        <v>1</v>
      </c>
      <c r="D101" s="48" t="s">
        <v>27</v>
      </c>
      <c r="E101" s="48">
        <v>2</v>
      </c>
      <c r="F101" s="49">
        <v>1</v>
      </c>
      <c r="G101" s="49">
        <v>30</v>
      </c>
      <c r="H101" s="49">
        <v>2.1</v>
      </c>
      <c r="I101" s="23">
        <f t="shared" ref="I101:I102" si="22">ROUND(PRODUCT(C101:H101),2)</f>
        <v>126</v>
      </c>
      <c r="J101" s="24"/>
    </row>
    <row r="102" spans="1:11" ht="25.5" customHeight="1" x14ac:dyDescent="0.3">
      <c r="A102" s="87"/>
      <c r="B102" s="21" t="s">
        <v>47</v>
      </c>
      <c r="C102" s="87">
        <v>1</v>
      </c>
      <c r="D102" s="87" t="s">
        <v>27</v>
      </c>
      <c r="E102" s="87">
        <v>4</v>
      </c>
      <c r="F102" s="88">
        <v>0.75</v>
      </c>
      <c r="G102" s="88">
        <v>30</v>
      </c>
      <c r="H102" s="88">
        <v>1</v>
      </c>
      <c r="I102" s="23">
        <f t="shared" si="22"/>
        <v>90</v>
      </c>
      <c r="J102" s="24"/>
    </row>
    <row r="103" spans="1:11" s="58" customFormat="1" ht="25.5" customHeight="1" x14ac:dyDescent="0.3">
      <c r="A103" s="53"/>
      <c r="B103" s="54" t="s">
        <v>48</v>
      </c>
      <c r="C103" s="53"/>
      <c r="D103" s="53"/>
      <c r="E103" s="53"/>
      <c r="F103" s="59"/>
      <c r="G103" s="59"/>
      <c r="H103" s="59"/>
      <c r="I103" s="56"/>
      <c r="J103" s="57"/>
    </row>
    <row r="104" spans="1:11" ht="25.5" customHeight="1" x14ac:dyDescent="0.3">
      <c r="A104" s="48"/>
      <c r="B104" s="21" t="s">
        <v>47</v>
      </c>
      <c r="C104" s="48">
        <v>1</v>
      </c>
      <c r="D104" s="48" t="s">
        <v>27</v>
      </c>
      <c r="E104" s="48">
        <v>3</v>
      </c>
      <c r="F104" s="49">
        <v>1</v>
      </c>
      <c r="G104" s="49">
        <v>30</v>
      </c>
      <c r="H104" s="49">
        <v>1.1000000000000001</v>
      </c>
      <c r="I104" s="23">
        <f t="shared" ref="I104" si="23">ROUND(PRODUCT(C104:H104),2)</f>
        <v>99</v>
      </c>
      <c r="J104" s="24"/>
    </row>
    <row r="105" spans="1:11" ht="25.5" customHeight="1" x14ac:dyDescent="0.3">
      <c r="A105" s="81"/>
      <c r="B105" s="21" t="s">
        <v>708</v>
      </c>
      <c r="C105" s="81">
        <v>1</v>
      </c>
      <c r="D105" s="81" t="s">
        <v>27</v>
      </c>
      <c r="E105" s="81">
        <v>2</v>
      </c>
      <c r="F105" s="82">
        <v>1</v>
      </c>
      <c r="G105" s="82">
        <v>30</v>
      </c>
      <c r="H105" s="82">
        <v>2.1</v>
      </c>
      <c r="I105" s="23">
        <f t="shared" ref="I105" si="24">ROUND(PRODUCT(C105:H105),2)</f>
        <v>126</v>
      </c>
      <c r="J105" s="24"/>
    </row>
    <row r="106" spans="1:11" ht="25.5" customHeight="1" x14ac:dyDescent="0.3">
      <c r="A106" s="75"/>
      <c r="B106" s="21" t="s">
        <v>614</v>
      </c>
      <c r="C106" s="75"/>
      <c r="D106" s="75"/>
      <c r="E106" s="75"/>
      <c r="F106" s="76"/>
      <c r="G106" s="76"/>
      <c r="H106" s="76"/>
      <c r="I106" s="23"/>
      <c r="J106" s="24"/>
    </row>
    <row r="107" spans="1:11" ht="25.5" customHeight="1" x14ac:dyDescent="0.3">
      <c r="A107" s="75"/>
      <c r="B107" s="21" t="s">
        <v>615</v>
      </c>
      <c r="C107" s="75">
        <v>1</v>
      </c>
      <c r="D107" s="75" t="s">
        <v>27</v>
      </c>
      <c r="E107" s="75">
        <v>1</v>
      </c>
      <c r="F107" s="76">
        <v>4.5</v>
      </c>
      <c r="G107" s="76">
        <v>30</v>
      </c>
      <c r="H107" s="76">
        <v>0.6</v>
      </c>
      <c r="I107" s="23">
        <f t="shared" ref="I107" si="25">ROUND(PRODUCT(C107:H107),2)</f>
        <v>81</v>
      </c>
      <c r="J107" s="24"/>
    </row>
    <row r="108" spans="1:11" ht="25.5" customHeight="1" x14ac:dyDescent="0.3">
      <c r="A108" s="79"/>
      <c r="B108" s="21" t="s">
        <v>706</v>
      </c>
      <c r="C108" s="79"/>
      <c r="D108" s="79"/>
      <c r="E108" s="79"/>
      <c r="F108" s="80"/>
      <c r="G108" s="80"/>
      <c r="H108" s="80"/>
      <c r="I108" s="23"/>
      <c r="J108" s="24"/>
    </row>
    <row r="109" spans="1:11" ht="25.5" customHeight="1" x14ac:dyDescent="0.3">
      <c r="A109" s="79"/>
      <c r="B109" s="21" t="s">
        <v>702</v>
      </c>
      <c r="C109" s="79">
        <v>2</v>
      </c>
      <c r="D109" s="79" t="s">
        <v>27</v>
      </c>
      <c r="E109" s="79">
        <v>2</v>
      </c>
      <c r="F109" s="80">
        <v>1.5</v>
      </c>
      <c r="G109" s="80">
        <v>30</v>
      </c>
      <c r="H109" s="80">
        <v>0.9</v>
      </c>
      <c r="I109" s="23">
        <f t="shared" ref="I109" si="26">ROUND(PRODUCT(C109:H109),2)</f>
        <v>162</v>
      </c>
      <c r="J109" s="24"/>
    </row>
    <row r="110" spans="1:11" ht="25.5" customHeight="1" x14ac:dyDescent="0.3">
      <c r="A110" s="79"/>
      <c r="B110" s="21" t="s">
        <v>703</v>
      </c>
      <c r="C110" s="79">
        <v>2</v>
      </c>
      <c r="D110" s="79" t="s">
        <v>27</v>
      </c>
      <c r="E110" s="79">
        <v>2</v>
      </c>
      <c r="F110" s="80">
        <v>0.6</v>
      </c>
      <c r="G110" s="80">
        <v>30</v>
      </c>
      <c r="H110" s="80">
        <v>0.15</v>
      </c>
      <c r="I110" s="23">
        <f t="shared" ref="I110" si="27">ROUND(PRODUCT(C110:H110),2)</f>
        <v>10.8</v>
      </c>
      <c r="J110" s="24"/>
    </row>
    <row r="111" spans="1:11" ht="25.5" customHeight="1" x14ac:dyDescent="0.3">
      <c r="A111" s="62"/>
      <c r="B111" s="21"/>
      <c r="C111" s="62"/>
      <c r="D111" s="62"/>
      <c r="E111" s="62"/>
      <c r="F111" s="63"/>
      <c r="G111" s="63"/>
      <c r="H111" s="63"/>
      <c r="I111" s="23">
        <v>4.2</v>
      </c>
      <c r="J111" s="24"/>
      <c r="K111" s="4">
        <f>K112-I112</f>
        <v>-76.5</v>
      </c>
    </row>
    <row r="112" spans="1:11" ht="25.5" customHeight="1" x14ac:dyDescent="0.3">
      <c r="A112" s="48"/>
      <c r="B112" s="21"/>
      <c r="C112" s="48"/>
      <c r="D112" s="48"/>
      <c r="E112" s="48"/>
      <c r="F112" s="49"/>
      <c r="G112" s="49"/>
      <c r="H112" s="49"/>
      <c r="I112" s="23">
        <f>SUM(I97:I111)</f>
        <v>856.5</v>
      </c>
      <c r="J112" s="24" t="s">
        <v>130</v>
      </c>
      <c r="K112" s="4">
        <v>780</v>
      </c>
    </row>
    <row r="113" spans="1:10" ht="156" x14ac:dyDescent="0.3">
      <c r="A113" s="48">
        <v>13</v>
      </c>
      <c r="B113" s="21" t="s">
        <v>59</v>
      </c>
      <c r="C113" s="48"/>
      <c r="D113" s="48"/>
      <c r="E113" s="48"/>
      <c r="F113" s="22"/>
      <c r="G113" s="22"/>
      <c r="H113" s="22"/>
      <c r="I113" s="23"/>
      <c r="J113" s="24"/>
    </row>
    <row r="114" spans="1:10" s="58" customFormat="1" ht="25.5" customHeight="1" x14ac:dyDescent="0.3">
      <c r="A114" s="53"/>
      <c r="B114" s="54" t="s">
        <v>45</v>
      </c>
      <c r="C114" s="53"/>
      <c r="D114" s="53"/>
      <c r="E114" s="53"/>
      <c r="F114" s="59"/>
      <c r="G114" s="59" t="s">
        <v>616</v>
      </c>
      <c r="H114" s="59"/>
      <c r="I114" s="56"/>
      <c r="J114" s="57"/>
    </row>
    <row r="115" spans="1:10" ht="25.5" customHeight="1" x14ac:dyDescent="0.3">
      <c r="A115" s="50"/>
      <c r="B115" s="21" t="s">
        <v>70</v>
      </c>
      <c r="C115" s="50">
        <v>1</v>
      </c>
      <c r="D115" s="50" t="s">
        <v>27</v>
      </c>
      <c r="E115" s="50">
        <v>2</v>
      </c>
      <c r="F115" s="51">
        <v>0.75</v>
      </c>
      <c r="G115" s="51">
        <v>2.2000000000000002</v>
      </c>
      <c r="H115" s="51">
        <v>2.1</v>
      </c>
      <c r="I115" s="23">
        <f t="shared" ref="I115:I116" si="28">ROUND(PRODUCT(C115:H115),2)</f>
        <v>6.93</v>
      </c>
      <c r="J115" s="24"/>
    </row>
    <row r="116" spans="1:10" ht="25.5" customHeight="1" x14ac:dyDescent="0.3">
      <c r="A116" s="50"/>
      <c r="B116" s="21" t="s">
        <v>47</v>
      </c>
      <c r="C116" s="50">
        <v>1</v>
      </c>
      <c r="D116" s="50" t="s">
        <v>27</v>
      </c>
      <c r="E116" s="50">
        <v>1</v>
      </c>
      <c r="F116" s="51">
        <v>1</v>
      </c>
      <c r="G116" s="51">
        <v>2.2000000000000002</v>
      </c>
      <c r="H116" s="51">
        <v>2.1</v>
      </c>
      <c r="I116" s="23">
        <f t="shared" si="28"/>
        <v>4.62</v>
      </c>
      <c r="J116" s="24"/>
    </row>
    <row r="117" spans="1:10" s="58" customFormat="1" ht="25.5" customHeight="1" x14ac:dyDescent="0.3">
      <c r="A117" s="53"/>
      <c r="B117" s="54" t="s">
        <v>46</v>
      </c>
      <c r="C117" s="53"/>
      <c r="D117" s="53"/>
      <c r="E117" s="53"/>
      <c r="F117" s="59"/>
      <c r="G117" s="59"/>
      <c r="H117" s="59"/>
      <c r="I117" s="56"/>
      <c r="J117" s="57"/>
    </row>
    <row r="118" spans="1:10" ht="25.5" customHeight="1" x14ac:dyDescent="0.3">
      <c r="A118" s="50"/>
      <c r="B118" s="21" t="s">
        <v>47</v>
      </c>
      <c r="C118" s="50">
        <v>1</v>
      </c>
      <c r="D118" s="50" t="s">
        <v>27</v>
      </c>
      <c r="E118" s="50">
        <v>2</v>
      </c>
      <c r="F118" s="51">
        <v>1</v>
      </c>
      <c r="G118" s="51">
        <v>2.2000000000000002</v>
      </c>
      <c r="H118" s="51">
        <v>2.1</v>
      </c>
      <c r="I118" s="23">
        <f t="shared" ref="I118" si="29">ROUND(PRODUCT(C118:H118),2)</f>
        <v>9.24</v>
      </c>
      <c r="J118" s="24"/>
    </row>
    <row r="119" spans="1:10" s="58" customFormat="1" ht="25.5" customHeight="1" x14ac:dyDescent="0.3">
      <c r="A119" s="53"/>
      <c r="B119" s="54" t="s">
        <v>48</v>
      </c>
      <c r="C119" s="53"/>
      <c r="D119" s="53"/>
      <c r="E119" s="53"/>
      <c r="F119" s="59"/>
      <c r="G119" s="59"/>
      <c r="H119" s="59"/>
      <c r="I119" s="56"/>
      <c r="J119" s="57"/>
    </row>
    <row r="120" spans="1:10" ht="25.5" customHeight="1" x14ac:dyDescent="0.3">
      <c r="A120" s="50"/>
      <c r="B120" s="21" t="s">
        <v>47</v>
      </c>
      <c r="C120" s="50">
        <v>1</v>
      </c>
      <c r="D120" s="50" t="s">
        <v>27</v>
      </c>
      <c r="E120" s="50">
        <v>3</v>
      </c>
      <c r="F120" s="51">
        <v>1</v>
      </c>
      <c r="G120" s="51">
        <v>2.2000000000000002</v>
      </c>
      <c r="H120" s="51">
        <v>1.1000000000000001</v>
      </c>
      <c r="I120" s="23">
        <f t="shared" ref="I120:I121" si="30">ROUND(PRODUCT(C120:H120),2)</f>
        <v>7.26</v>
      </c>
      <c r="J120" s="24"/>
    </row>
    <row r="121" spans="1:10" ht="25.5" customHeight="1" x14ac:dyDescent="0.3">
      <c r="A121" s="81"/>
      <c r="B121" s="21" t="s">
        <v>708</v>
      </c>
      <c r="C121" s="81">
        <v>1</v>
      </c>
      <c r="D121" s="81" t="s">
        <v>27</v>
      </c>
      <c r="E121" s="81">
        <v>2</v>
      </c>
      <c r="F121" s="82">
        <v>1</v>
      </c>
      <c r="G121" s="82">
        <v>2.2000000000000002</v>
      </c>
      <c r="H121" s="82">
        <v>2.1</v>
      </c>
      <c r="I121" s="23">
        <f t="shared" si="30"/>
        <v>9.24</v>
      </c>
      <c r="J121" s="24"/>
    </row>
    <row r="122" spans="1:10" ht="25.5" customHeight="1" x14ac:dyDescent="0.3">
      <c r="A122" s="75"/>
      <c r="B122" s="21" t="s">
        <v>614</v>
      </c>
      <c r="C122" s="75"/>
      <c r="D122" s="75"/>
      <c r="E122" s="75"/>
      <c r="F122" s="76"/>
      <c r="G122" s="76"/>
      <c r="H122" s="76"/>
      <c r="I122" s="23"/>
      <c r="J122" s="24"/>
    </row>
    <row r="123" spans="1:10" ht="25.5" customHeight="1" x14ac:dyDescent="0.3">
      <c r="A123" s="75"/>
      <c r="B123" s="21" t="s">
        <v>615</v>
      </c>
      <c r="C123" s="75">
        <v>1</v>
      </c>
      <c r="D123" s="75" t="s">
        <v>27</v>
      </c>
      <c r="E123" s="75">
        <v>1</v>
      </c>
      <c r="F123" s="76">
        <v>4.5</v>
      </c>
      <c r="G123" s="76">
        <v>1</v>
      </c>
      <c r="H123" s="76">
        <v>0.6</v>
      </c>
      <c r="I123" s="23">
        <f t="shared" ref="I123" si="31">ROUND(PRODUCT(C123:H123),2)</f>
        <v>2.7</v>
      </c>
      <c r="J123" s="24"/>
    </row>
    <row r="124" spans="1:10" ht="25.5" customHeight="1" x14ac:dyDescent="0.3">
      <c r="A124" s="79"/>
      <c r="B124" s="21" t="s">
        <v>706</v>
      </c>
      <c r="C124" s="79"/>
      <c r="D124" s="79"/>
      <c r="E124" s="79"/>
      <c r="F124" s="80"/>
      <c r="G124" s="80"/>
      <c r="H124" s="80"/>
      <c r="I124" s="23"/>
      <c r="J124" s="24"/>
    </row>
    <row r="125" spans="1:10" ht="25.5" customHeight="1" x14ac:dyDescent="0.3">
      <c r="A125" s="79"/>
      <c r="B125" s="21" t="s">
        <v>702</v>
      </c>
      <c r="C125" s="79">
        <v>2</v>
      </c>
      <c r="D125" s="79" t="s">
        <v>27</v>
      </c>
      <c r="E125" s="79">
        <v>2</v>
      </c>
      <c r="F125" s="80">
        <v>1.5</v>
      </c>
      <c r="G125" s="80">
        <v>0.05</v>
      </c>
      <c r="H125" s="80">
        <v>0.9</v>
      </c>
      <c r="I125" s="23">
        <f t="shared" ref="I125:I126" si="32">ROUND(PRODUCT(C125:H125),2)</f>
        <v>0.27</v>
      </c>
      <c r="J125" s="24"/>
    </row>
    <row r="126" spans="1:10" ht="25.5" customHeight="1" x14ac:dyDescent="0.3">
      <c r="A126" s="79"/>
      <c r="B126" s="21" t="s">
        <v>703</v>
      </c>
      <c r="C126" s="79">
        <v>2</v>
      </c>
      <c r="D126" s="79" t="s">
        <v>27</v>
      </c>
      <c r="E126" s="79">
        <v>2</v>
      </c>
      <c r="F126" s="80">
        <v>0.6</v>
      </c>
      <c r="G126" s="80">
        <v>0.65</v>
      </c>
      <c r="H126" s="80">
        <v>0.15</v>
      </c>
      <c r="I126" s="23">
        <f t="shared" si="32"/>
        <v>0.23</v>
      </c>
      <c r="J126" s="24"/>
    </row>
    <row r="127" spans="1:10" ht="25.5" customHeight="1" x14ac:dyDescent="0.3">
      <c r="A127" s="50"/>
      <c r="B127" s="21"/>
      <c r="C127" s="50"/>
      <c r="D127" s="50"/>
      <c r="E127" s="50"/>
      <c r="F127" s="51"/>
      <c r="G127" s="51"/>
      <c r="H127" s="51"/>
      <c r="I127" s="23">
        <v>0.01</v>
      </c>
      <c r="J127" s="24"/>
    </row>
    <row r="128" spans="1:10" ht="25.5" customHeight="1" x14ac:dyDescent="0.3">
      <c r="A128" s="50"/>
      <c r="B128" s="21"/>
      <c r="C128" s="50"/>
      <c r="D128" s="50"/>
      <c r="E128" s="50"/>
      <c r="F128" s="51"/>
      <c r="G128" s="51"/>
      <c r="H128" s="51"/>
      <c r="I128" s="23">
        <f>SUM(I114:I127)</f>
        <v>40.5</v>
      </c>
      <c r="J128" s="24" t="s">
        <v>34</v>
      </c>
    </row>
    <row r="129" spans="1:10" ht="98.45" customHeight="1" x14ac:dyDescent="0.3">
      <c r="A129" s="48">
        <v>14</v>
      </c>
      <c r="B129" s="21" t="s">
        <v>60</v>
      </c>
      <c r="C129" s="48"/>
      <c r="D129" s="48"/>
      <c r="E129" s="48"/>
      <c r="F129" s="49"/>
      <c r="G129" s="49"/>
      <c r="H129" s="49"/>
      <c r="I129" s="23"/>
      <c r="J129" s="24"/>
    </row>
    <row r="130" spans="1:10" ht="25.5" customHeight="1" x14ac:dyDescent="0.3">
      <c r="A130" s="48"/>
      <c r="B130" s="21" t="s">
        <v>864</v>
      </c>
      <c r="C130" s="48"/>
      <c r="D130" s="48"/>
      <c r="E130" s="48"/>
      <c r="F130" s="49"/>
      <c r="G130" s="49"/>
      <c r="H130" s="49"/>
      <c r="I130" s="23"/>
      <c r="J130" s="24"/>
    </row>
    <row r="131" spans="1:10" ht="25.5" customHeight="1" x14ac:dyDescent="0.3">
      <c r="A131" s="48"/>
      <c r="B131" s="21" t="s">
        <v>61</v>
      </c>
      <c r="C131" s="48">
        <v>1</v>
      </c>
      <c r="D131" s="48" t="s">
        <v>27</v>
      </c>
      <c r="E131" s="48">
        <v>6</v>
      </c>
      <c r="F131" s="49">
        <v>0.75</v>
      </c>
      <c r="G131" s="49"/>
      <c r="H131" s="49">
        <v>2.1</v>
      </c>
      <c r="I131" s="23">
        <f>ROUND(PRODUCT(C131:H131),2)</f>
        <v>9.4499999999999993</v>
      </c>
      <c r="J131" s="24"/>
    </row>
    <row r="132" spans="1:10" ht="25.5" customHeight="1" x14ac:dyDescent="0.3">
      <c r="A132" s="91"/>
      <c r="B132" s="21"/>
      <c r="C132" s="91"/>
      <c r="D132" s="91"/>
      <c r="E132" s="91"/>
      <c r="F132" s="92"/>
      <c r="G132" s="92"/>
      <c r="H132" s="92"/>
      <c r="I132" s="23">
        <v>0.05</v>
      </c>
      <c r="J132" s="24"/>
    </row>
    <row r="133" spans="1:10" ht="25.5" customHeight="1" x14ac:dyDescent="0.3">
      <c r="A133" s="48"/>
      <c r="B133" s="21"/>
      <c r="C133" s="48"/>
      <c r="D133" s="48"/>
      <c r="E133" s="48"/>
      <c r="F133" s="49"/>
      <c r="G133" s="49"/>
      <c r="H133" s="49"/>
      <c r="I133" s="23">
        <f>SUM(I130:I132)</f>
        <v>9.5</v>
      </c>
      <c r="J133" s="24" t="s">
        <v>34</v>
      </c>
    </row>
    <row r="134" spans="1:10" ht="25.5" customHeight="1" x14ac:dyDescent="0.3">
      <c r="A134" s="48"/>
      <c r="B134" s="21"/>
      <c r="C134" s="48"/>
      <c r="D134" s="48"/>
      <c r="E134" s="48"/>
      <c r="F134" s="49"/>
      <c r="G134" s="49"/>
      <c r="H134" s="49"/>
      <c r="I134" s="23"/>
      <c r="J134" s="24"/>
    </row>
    <row r="135" spans="1:10" ht="234" x14ac:dyDescent="0.3">
      <c r="A135" s="48">
        <v>15</v>
      </c>
      <c r="B135" s="21" t="s">
        <v>63</v>
      </c>
      <c r="C135" s="48"/>
      <c r="D135" s="48"/>
      <c r="E135" s="48"/>
      <c r="F135" s="49"/>
      <c r="G135" s="49"/>
      <c r="H135" s="49"/>
      <c r="I135" s="23"/>
      <c r="J135" s="24"/>
    </row>
    <row r="136" spans="1:10" ht="25.5" customHeight="1" x14ac:dyDescent="0.3">
      <c r="A136" s="48"/>
      <c r="B136" s="21" t="s">
        <v>45</v>
      </c>
      <c r="C136" s="48"/>
      <c r="D136" s="48"/>
      <c r="E136" s="48"/>
      <c r="F136" s="49"/>
      <c r="G136" s="49"/>
      <c r="H136" s="49"/>
      <c r="I136" s="23"/>
      <c r="J136" s="24"/>
    </row>
    <row r="137" spans="1:10" ht="25.5" customHeight="1" x14ac:dyDescent="0.3">
      <c r="A137" s="48"/>
      <c r="B137" s="21" t="s">
        <v>82</v>
      </c>
      <c r="C137" s="48">
        <v>1</v>
      </c>
      <c r="D137" s="48" t="s">
        <v>27</v>
      </c>
      <c r="E137" s="48">
        <v>2</v>
      </c>
      <c r="F137" s="49"/>
      <c r="G137" s="49"/>
      <c r="H137" s="49"/>
      <c r="I137" s="23">
        <f t="shared" ref="I137" si="33">ROUND(PRODUCT(C137:H137),2)</f>
        <v>2</v>
      </c>
      <c r="J137" s="24"/>
    </row>
    <row r="138" spans="1:10" ht="25.5" customHeight="1" x14ac:dyDescent="0.3">
      <c r="A138" s="48"/>
      <c r="B138" s="21"/>
      <c r="C138" s="48"/>
      <c r="D138" s="48"/>
      <c r="E138" s="48"/>
      <c r="F138" s="49"/>
      <c r="G138" s="49"/>
      <c r="H138" s="49"/>
      <c r="I138" s="23">
        <f>SUM(I137)</f>
        <v>2</v>
      </c>
      <c r="J138" s="24" t="s">
        <v>2</v>
      </c>
    </row>
    <row r="139" spans="1:10" ht="25.5" customHeight="1" x14ac:dyDescent="0.3">
      <c r="A139" s="48"/>
      <c r="B139" s="21"/>
      <c r="C139" s="48"/>
      <c r="D139" s="48"/>
      <c r="E139" s="48"/>
      <c r="F139" s="49"/>
      <c r="G139" s="49"/>
      <c r="H139" s="49"/>
      <c r="I139" s="23"/>
      <c r="J139" s="24"/>
    </row>
    <row r="140" spans="1:10" ht="195" x14ac:dyDescent="0.25">
      <c r="A140" s="48">
        <v>16</v>
      </c>
      <c r="B140" s="21" t="s">
        <v>64</v>
      </c>
      <c r="C140" s="48"/>
      <c r="D140" s="48"/>
      <c r="E140" s="48"/>
      <c r="F140" s="49"/>
      <c r="G140" s="49"/>
      <c r="H140" s="49"/>
      <c r="I140" s="23"/>
      <c r="J140" s="24"/>
    </row>
    <row r="141" spans="1:10" s="58" customFormat="1" ht="25.5" customHeight="1" x14ac:dyDescent="0.3">
      <c r="A141" s="53"/>
      <c r="B141" s="54" t="s">
        <v>45</v>
      </c>
      <c r="C141" s="53"/>
      <c r="D141" s="53"/>
      <c r="E141" s="53"/>
      <c r="F141" s="59"/>
      <c r="G141" s="59"/>
      <c r="H141" s="59"/>
      <c r="I141" s="56"/>
      <c r="J141" s="57"/>
    </row>
    <row r="142" spans="1:10" ht="25.5" customHeight="1" x14ac:dyDescent="0.3">
      <c r="A142" s="48"/>
      <c r="B142" s="21" t="s">
        <v>65</v>
      </c>
      <c r="C142" s="48">
        <v>1</v>
      </c>
      <c r="D142" s="48" t="s">
        <v>27</v>
      </c>
      <c r="E142" s="48">
        <v>1</v>
      </c>
      <c r="F142" s="49">
        <v>1</v>
      </c>
      <c r="G142" s="49">
        <v>0.23</v>
      </c>
      <c r="H142" s="49">
        <v>2.1</v>
      </c>
      <c r="I142" s="23">
        <f t="shared" ref="I142" si="34">ROUND(PRODUCT(C142:H142),2)</f>
        <v>0.48</v>
      </c>
      <c r="J142" s="24"/>
    </row>
    <row r="143" spans="1:10" ht="25.5" customHeight="1" x14ac:dyDescent="0.3">
      <c r="A143" s="79"/>
      <c r="B143" s="21" t="s">
        <v>92</v>
      </c>
      <c r="C143" s="79"/>
      <c r="D143" s="79"/>
      <c r="E143" s="79"/>
      <c r="F143" s="80"/>
      <c r="G143" s="80"/>
      <c r="H143" s="80"/>
      <c r="I143" s="23"/>
      <c r="J143" s="24"/>
    </row>
    <row r="144" spans="1:10" ht="25.5" customHeight="1" x14ac:dyDescent="0.3">
      <c r="A144" s="79"/>
      <c r="B144" s="21" t="s">
        <v>107</v>
      </c>
      <c r="C144" s="79">
        <v>3</v>
      </c>
      <c r="D144" s="79" t="s">
        <v>27</v>
      </c>
      <c r="E144" s="79">
        <v>1</v>
      </c>
      <c r="F144" s="80">
        <v>0.45</v>
      </c>
      <c r="G144" s="80">
        <v>0.23</v>
      </c>
      <c r="H144" s="80">
        <v>2.1</v>
      </c>
      <c r="I144" s="23">
        <f>ROUND(PRODUCT(C144:H144),2)</f>
        <v>0.65</v>
      </c>
      <c r="J144" s="24"/>
    </row>
    <row r="145" spans="1:10" ht="25.5" customHeight="1" x14ac:dyDescent="0.3">
      <c r="A145" s="91"/>
      <c r="B145" s="21" t="s">
        <v>750</v>
      </c>
      <c r="C145" s="91"/>
      <c r="D145" s="91"/>
      <c r="E145" s="91"/>
      <c r="F145" s="92"/>
      <c r="G145" s="92"/>
      <c r="H145" s="92"/>
      <c r="I145" s="23"/>
      <c r="J145" s="24"/>
    </row>
    <row r="146" spans="1:10" ht="25.5" customHeight="1" x14ac:dyDescent="0.3">
      <c r="A146" s="91"/>
      <c r="B146" s="21" t="s">
        <v>751</v>
      </c>
      <c r="C146" s="91">
        <v>2</v>
      </c>
      <c r="D146" s="91" t="s">
        <v>27</v>
      </c>
      <c r="E146" s="91">
        <v>1</v>
      </c>
      <c r="F146" s="92">
        <v>2</v>
      </c>
      <c r="G146" s="92">
        <v>0.115</v>
      </c>
      <c r="H146" s="92">
        <v>0.23</v>
      </c>
      <c r="I146" s="23">
        <f>ROUND(PRODUCT(C146:H146),2)</f>
        <v>0.11</v>
      </c>
      <c r="J146" s="24"/>
    </row>
    <row r="147" spans="1:10" ht="25.5" customHeight="1" x14ac:dyDescent="0.3">
      <c r="A147" s="91"/>
      <c r="B147" s="21" t="s">
        <v>746</v>
      </c>
      <c r="C147" s="91">
        <v>1</v>
      </c>
      <c r="D147" s="91" t="s">
        <v>27</v>
      </c>
      <c r="E147" s="91">
        <v>1</v>
      </c>
      <c r="F147" s="92">
        <v>2</v>
      </c>
      <c r="G147" s="92">
        <v>0.23</v>
      </c>
      <c r="H147" s="92">
        <v>1.7</v>
      </c>
      <c r="I147" s="23">
        <f>ROUND(PRODUCT(C147:H147),2)</f>
        <v>0.78</v>
      </c>
      <c r="J147" s="24"/>
    </row>
    <row r="148" spans="1:10" ht="25.5" customHeight="1" x14ac:dyDescent="0.3">
      <c r="A148" s="48"/>
      <c r="B148" s="21"/>
      <c r="C148" s="48"/>
      <c r="D148" s="48"/>
      <c r="E148" s="48"/>
      <c r="F148" s="49"/>
      <c r="G148" s="49"/>
      <c r="H148" s="49"/>
      <c r="I148" s="23">
        <v>0.03</v>
      </c>
      <c r="J148" s="24"/>
    </row>
    <row r="149" spans="1:10" ht="25.5" customHeight="1" x14ac:dyDescent="0.3">
      <c r="A149" s="48"/>
      <c r="B149" s="21"/>
      <c r="C149" s="48"/>
      <c r="D149" s="48"/>
      <c r="E149" s="48"/>
      <c r="F149" s="49"/>
      <c r="G149" s="49"/>
      <c r="H149" s="49"/>
      <c r="I149" s="23">
        <f>SUM(I142:I148)</f>
        <v>2.0499999999999998</v>
      </c>
      <c r="J149" s="24" t="s">
        <v>17</v>
      </c>
    </row>
    <row r="150" spans="1:10" ht="96.6" customHeight="1" x14ac:dyDescent="0.3">
      <c r="A150" s="48">
        <v>17</v>
      </c>
      <c r="B150" s="21" t="s">
        <v>42</v>
      </c>
      <c r="C150" s="48"/>
      <c r="D150" s="48"/>
      <c r="E150" s="48"/>
      <c r="F150" s="49"/>
      <c r="G150" s="49"/>
      <c r="H150" s="49"/>
      <c r="I150" s="23"/>
      <c r="J150" s="24"/>
    </row>
    <row r="151" spans="1:10" s="58" customFormat="1" ht="25.5" customHeight="1" x14ac:dyDescent="0.3">
      <c r="A151" s="53"/>
      <c r="B151" s="54" t="s">
        <v>45</v>
      </c>
      <c r="C151" s="53"/>
      <c r="D151" s="53"/>
      <c r="E151" s="53"/>
      <c r="F151" s="59"/>
      <c r="G151" s="59"/>
      <c r="H151" s="59"/>
      <c r="I151" s="56"/>
      <c r="J151" s="57"/>
    </row>
    <row r="152" spans="1:10" ht="25.5" customHeight="1" x14ac:dyDescent="0.3">
      <c r="A152" s="48"/>
      <c r="B152" s="21" t="s">
        <v>66</v>
      </c>
      <c r="C152" s="48">
        <v>1</v>
      </c>
      <c r="D152" s="48" t="s">
        <v>27</v>
      </c>
      <c r="E152" s="48">
        <v>2</v>
      </c>
      <c r="F152" s="49">
        <v>1</v>
      </c>
      <c r="G152" s="49"/>
      <c r="H152" s="49">
        <v>2.1</v>
      </c>
      <c r="I152" s="23">
        <f t="shared" ref="I152" si="35">ROUND(PRODUCT(C152:H152),2)</f>
        <v>4.2</v>
      </c>
      <c r="J152" s="24"/>
    </row>
    <row r="153" spans="1:10" ht="25.5" customHeight="1" x14ac:dyDescent="0.3">
      <c r="A153" s="50"/>
      <c r="B153" s="21" t="s">
        <v>92</v>
      </c>
      <c r="C153" s="50"/>
      <c r="D153" s="50"/>
      <c r="E153" s="50"/>
      <c r="F153" s="51"/>
      <c r="G153" s="51"/>
      <c r="H153" s="51"/>
      <c r="I153" s="23"/>
      <c r="J153" s="24"/>
    </row>
    <row r="154" spans="1:10" ht="25.5" customHeight="1" x14ac:dyDescent="0.3">
      <c r="A154" s="50"/>
      <c r="B154" s="21" t="s">
        <v>102</v>
      </c>
      <c r="C154" s="50">
        <v>2</v>
      </c>
      <c r="D154" s="50" t="s">
        <v>27</v>
      </c>
      <c r="E154" s="50">
        <v>1</v>
      </c>
      <c r="F154" s="51">
        <v>1.46</v>
      </c>
      <c r="G154" s="51">
        <v>0.9</v>
      </c>
      <c r="H154" s="51"/>
      <c r="I154" s="23">
        <f>ROUND(PRODUCT(C154:H154),2)</f>
        <v>2.63</v>
      </c>
      <c r="J154" s="24"/>
    </row>
    <row r="155" spans="1:10" ht="25.5" customHeight="1" x14ac:dyDescent="0.3">
      <c r="A155" s="50"/>
      <c r="B155" s="21" t="s">
        <v>103</v>
      </c>
      <c r="C155" s="50">
        <v>2</v>
      </c>
      <c r="D155" s="50" t="s">
        <v>27</v>
      </c>
      <c r="E155" s="50">
        <v>3</v>
      </c>
      <c r="F155" s="51">
        <v>1.46</v>
      </c>
      <c r="G155" s="51"/>
      <c r="H155" s="51">
        <v>0.15</v>
      </c>
      <c r="I155" s="23">
        <f>ROUND(PRODUCT(C155:H155),2)</f>
        <v>1.31</v>
      </c>
      <c r="J155" s="24"/>
    </row>
    <row r="156" spans="1:10" ht="25.5" customHeight="1" x14ac:dyDescent="0.3">
      <c r="A156" s="50"/>
      <c r="B156" s="21" t="s">
        <v>104</v>
      </c>
      <c r="C156" s="50">
        <v>2</v>
      </c>
      <c r="D156" s="50" t="s">
        <v>27</v>
      </c>
      <c r="E156" s="50">
        <v>2</v>
      </c>
      <c r="F156" s="51">
        <v>1.46</v>
      </c>
      <c r="G156" s="51"/>
      <c r="H156" s="51">
        <v>0.9</v>
      </c>
      <c r="I156" s="23">
        <f>ROUND(PRODUCT(C156:H156),2)</f>
        <v>5.26</v>
      </c>
      <c r="J156" s="24"/>
    </row>
    <row r="157" spans="1:10" ht="25.5" customHeight="1" x14ac:dyDescent="0.3">
      <c r="A157" s="50"/>
      <c r="B157" s="21" t="s">
        <v>105</v>
      </c>
      <c r="C157" s="50">
        <v>2</v>
      </c>
      <c r="D157" s="50" t="s">
        <v>27</v>
      </c>
      <c r="E157" s="50">
        <v>2</v>
      </c>
      <c r="F157" s="51">
        <v>1.46</v>
      </c>
      <c r="G157" s="51"/>
      <c r="H157" s="51">
        <v>0.6</v>
      </c>
      <c r="I157" s="23">
        <f t="shared" ref="I157:I158" si="36">ROUND(PRODUCT(C157:H157),2)</f>
        <v>3.5</v>
      </c>
      <c r="J157" s="24"/>
    </row>
    <row r="158" spans="1:10" ht="25.5" customHeight="1" x14ac:dyDescent="0.3">
      <c r="A158" s="50"/>
      <c r="B158" s="21" t="s">
        <v>106</v>
      </c>
      <c r="C158" s="50">
        <v>2</v>
      </c>
      <c r="D158" s="50" t="s">
        <v>27</v>
      </c>
      <c r="E158" s="50">
        <v>2</v>
      </c>
      <c r="F158" s="51">
        <v>1.46</v>
      </c>
      <c r="G158" s="51"/>
      <c r="H158" s="51">
        <v>0.3</v>
      </c>
      <c r="I158" s="23">
        <f t="shared" si="36"/>
        <v>1.75</v>
      </c>
      <c r="J158" s="24"/>
    </row>
    <row r="159" spans="1:10" ht="25.5" customHeight="1" x14ac:dyDescent="0.3">
      <c r="A159" s="60"/>
      <c r="B159" s="21" t="s">
        <v>92</v>
      </c>
      <c r="C159" s="60"/>
      <c r="D159" s="60"/>
      <c r="E159" s="60"/>
      <c r="F159" s="61"/>
      <c r="G159" s="61"/>
      <c r="H159" s="61"/>
      <c r="I159" s="23"/>
      <c r="J159" s="24"/>
    </row>
    <row r="160" spans="1:10" ht="25.5" customHeight="1" x14ac:dyDescent="0.3">
      <c r="A160" s="60"/>
      <c r="B160" s="21" t="s">
        <v>107</v>
      </c>
      <c r="C160" s="60">
        <v>3</v>
      </c>
      <c r="D160" s="60" t="s">
        <v>27</v>
      </c>
      <c r="E160" s="60">
        <v>2</v>
      </c>
      <c r="F160" s="61">
        <v>0.45</v>
      </c>
      <c r="G160" s="61"/>
      <c r="H160" s="61">
        <v>2.1</v>
      </c>
      <c r="I160" s="23">
        <f>ROUND(PRODUCT(C160:H160),2)</f>
        <v>5.67</v>
      </c>
      <c r="J160" s="24"/>
    </row>
    <row r="161" spans="1:11" ht="25.5" customHeight="1" x14ac:dyDescent="0.3">
      <c r="A161" s="60"/>
      <c r="B161" s="21" t="s">
        <v>118</v>
      </c>
      <c r="C161" s="60"/>
      <c r="D161" s="60"/>
      <c r="E161" s="60"/>
      <c r="F161" s="61"/>
      <c r="G161" s="61"/>
      <c r="H161" s="61"/>
      <c r="I161" s="23"/>
      <c r="J161" s="24"/>
    </row>
    <row r="162" spans="1:11" ht="25.5" customHeight="1" x14ac:dyDescent="0.3">
      <c r="A162" s="60"/>
      <c r="B162" s="21" t="s">
        <v>122</v>
      </c>
      <c r="C162" s="60">
        <v>1</v>
      </c>
      <c r="D162" s="60" t="s">
        <v>27</v>
      </c>
      <c r="E162" s="60">
        <v>1</v>
      </c>
      <c r="F162" s="61">
        <v>5.84</v>
      </c>
      <c r="G162" s="61"/>
      <c r="H162" s="61">
        <v>1.8</v>
      </c>
      <c r="I162" s="23">
        <f>ROUND(PRODUCT(C162:H162),2)</f>
        <v>10.51</v>
      </c>
      <c r="J162" s="24"/>
    </row>
    <row r="163" spans="1:11" ht="25.5" customHeight="1" x14ac:dyDescent="0.3">
      <c r="A163" s="60"/>
      <c r="B163" s="21" t="s">
        <v>96</v>
      </c>
      <c r="C163" s="60">
        <v>1</v>
      </c>
      <c r="D163" s="60" t="s">
        <v>27</v>
      </c>
      <c r="E163" s="60">
        <v>1</v>
      </c>
      <c r="F163" s="61">
        <v>4</v>
      </c>
      <c r="G163" s="61"/>
      <c r="H163" s="61">
        <v>1.75</v>
      </c>
      <c r="I163" s="23">
        <f>ROUND(PRODUCT(C163:H163),2)</f>
        <v>7</v>
      </c>
      <c r="J163" s="24"/>
    </row>
    <row r="164" spans="1:11" s="58" customFormat="1" ht="25.5" customHeight="1" x14ac:dyDescent="0.3">
      <c r="A164" s="53"/>
      <c r="B164" s="54" t="s">
        <v>524</v>
      </c>
      <c r="C164" s="74"/>
      <c r="D164" s="53"/>
      <c r="E164" s="53"/>
      <c r="F164" s="59"/>
      <c r="G164" s="59"/>
      <c r="H164" s="59"/>
      <c r="I164" s="56"/>
      <c r="J164" s="57"/>
    </row>
    <row r="165" spans="1:11" ht="25.5" customHeight="1" x14ac:dyDescent="0.3">
      <c r="A165" s="64"/>
      <c r="B165" s="21" t="s">
        <v>562</v>
      </c>
      <c r="C165" s="64">
        <v>1</v>
      </c>
      <c r="D165" s="64" t="s">
        <v>27</v>
      </c>
      <c r="E165" s="64">
        <v>4</v>
      </c>
      <c r="F165" s="65">
        <v>0.92</v>
      </c>
      <c r="G165" s="65"/>
      <c r="H165" s="65">
        <v>2.75</v>
      </c>
      <c r="I165" s="23">
        <f>ROUND(PRODUCT(C165:H165),2)</f>
        <v>10.119999999999999</v>
      </c>
      <c r="J165" s="24"/>
    </row>
    <row r="166" spans="1:11" ht="25.5" customHeight="1" x14ac:dyDescent="0.3">
      <c r="A166" s="64"/>
      <c r="B166" s="21" t="s">
        <v>563</v>
      </c>
      <c r="C166" s="64">
        <v>1</v>
      </c>
      <c r="D166" s="64" t="s">
        <v>27</v>
      </c>
      <c r="E166" s="64">
        <v>1</v>
      </c>
      <c r="F166" s="65">
        <v>10.84</v>
      </c>
      <c r="G166" s="65"/>
      <c r="H166" s="65">
        <v>1</v>
      </c>
      <c r="I166" s="23">
        <f>ROUND(PRODUCT(C166:H166),2)</f>
        <v>10.84</v>
      </c>
      <c r="J166" s="24"/>
    </row>
    <row r="167" spans="1:11" ht="25.5" customHeight="1" x14ac:dyDescent="0.3">
      <c r="A167" s="79"/>
      <c r="B167" s="21" t="s">
        <v>680</v>
      </c>
      <c r="C167" s="79">
        <v>4</v>
      </c>
      <c r="D167" s="79" t="s">
        <v>27</v>
      </c>
      <c r="E167" s="79">
        <v>2</v>
      </c>
      <c r="F167" s="80">
        <v>0.45</v>
      </c>
      <c r="G167" s="80"/>
      <c r="H167" s="80">
        <v>0.35</v>
      </c>
      <c r="I167" s="23">
        <f>ROUND(PRODUCT(C167:H167),2)</f>
        <v>1.26</v>
      </c>
      <c r="J167" s="24"/>
    </row>
    <row r="168" spans="1:11" ht="25.5" customHeight="1" x14ac:dyDescent="0.3">
      <c r="A168" s="91"/>
      <c r="B168" s="21" t="s">
        <v>750</v>
      </c>
      <c r="C168" s="91"/>
      <c r="D168" s="91"/>
      <c r="E168" s="91"/>
      <c r="F168" s="92"/>
      <c r="G168" s="92"/>
      <c r="H168" s="92"/>
      <c r="I168" s="23"/>
      <c r="J168" s="24"/>
    </row>
    <row r="169" spans="1:11" ht="25.5" customHeight="1" x14ac:dyDescent="0.3">
      <c r="A169" s="91"/>
      <c r="B169" s="21" t="s">
        <v>751</v>
      </c>
      <c r="C169" s="91">
        <v>2</v>
      </c>
      <c r="D169" s="91" t="s">
        <v>27</v>
      </c>
      <c r="E169" s="91">
        <v>2</v>
      </c>
      <c r="F169" s="92">
        <v>2</v>
      </c>
      <c r="G169" s="92"/>
      <c r="H169" s="92">
        <v>0.33</v>
      </c>
      <c r="I169" s="23">
        <f>ROUND(PRODUCT(C169:H169),2)</f>
        <v>2.64</v>
      </c>
      <c r="J169" s="24"/>
    </row>
    <row r="170" spans="1:11" ht="25.5" customHeight="1" x14ac:dyDescent="0.3">
      <c r="A170" s="91"/>
      <c r="B170" s="21" t="s">
        <v>746</v>
      </c>
      <c r="C170" s="91">
        <v>2</v>
      </c>
      <c r="D170" s="91" t="s">
        <v>27</v>
      </c>
      <c r="E170" s="91">
        <v>2</v>
      </c>
      <c r="F170" s="92">
        <v>2</v>
      </c>
      <c r="G170" s="92"/>
      <c r="H170" s="92">
        <v>1.7</v>
      </c>
      <c r="I170" s="23">
        <f>ROUND(PRODUCT(C170:H170),2)</f>
        <v>13.6</v>
      </c>
      <c r="J170" s="24"/>
    </row>
    <row r="171" spans="1:11" ht="25.5" customHeight="1" x14ac:dyDescent="0.3">
      <c r="A171" s="60"/>
      <c r="B171" s="21"/>
      <c r="C171" s="60"/>
      <c r="D171" s="60"/>
      <c r="E171" s="60"/>
      <c r="F171" s="61"/>
      <c r="G171" s="61"/>
      <c r="H171" s="61"/>
      <c r="I171" s="23">
        <v>0.01</v>
      </c>
      <c r="J171" s="24"/>
      <c r="K171" s="4">
        <f>K172-I172</f>
        <v>-15.299999999999997</v>
      </c>
    </row>
    <row r="172" spans="1:11" ht="25.5" customHeight="1" x14ac:dyDescent="0.3">
      <c r="A172" s="48"/>
      <c r="B172" s="21"/>
      <c r="C172" s="48"/>
      <c r="D172" s="48"/>
      <c r="E172" s="48"/>
      <c r="F172" s="49"/>
      <c r="G172" s="49"/>
      <c r="H172" s="49"/>
      <c r="I172" s="23">
        <f>SUM(I152:I171)</f>
        <v>80.3</v>
      </c>
      <c r="J172" s="24" t="s">
        <v>34</v>
      </c>
      <c r="K172" s="4">
        <v>65</v>
      </c>
    </row>
    <row r="173" spans="1:11" ht="25.5" customHeight="1" x14ac:dyDescent="0.3">
      <c r="A173" s="48"/>
      <c r="B173" s="21"/>
      <c r="C173" s="48"/>
      <c r="D173" s="48"/>
      <c r="E173" s="48"/>
      <c r="F173" s="49"/>
      <c r="G173" s="49"/>
      <c r="H173" s="49"/>
      <c r="I173" s="23"/>
      <c r="J173" s="24"/>
    </row>
    <row r="174" spans="1:11" ht="104.1" x14ac:dyDescent="0.3">
      <c r="A174" s="48">
        <v>18</v>
      </c>
      <c r="B174" s="21" t="s">
        <v>611</v>
      </c>
      <c r="C174" s="48"/>
      <c r="D174" s="48"/>
      <c r="E174" s="48"/>
      <c r="F174" s="49"/>
      <c r="G174" s="49"/>
      <c r="H174" s="49"/>
      <c r="I174" s="23"/>
      <c r="J174" s="24"/>
    </row>
    <row r="175" spans="1:11" s="58" customFormat="1" ht="25.5" customHeight="1" x14ac:dyDescent="0.3">
      <c r="A175" s="53"/>
      <c r="B175" s="54" t="s">
        <v>45</v>
      </c>
      <c r="C175" s="53"/>
      <c r="D175" s="53"/>
      <c r="E175" s="53"/>
      <c r="F175" s="59"/>
      <c r="G175" s="59"/>
      <c r="H175" s="59"/>
      <c r="I175" s="56"/>
      <c r="J175" s="57"/>
    </row>
    <row r="176" spans="1:11" ht="25.5" customHeight="1" x14ac:dyDescent="0.3">
      <c r="A176" s="48"/>
      <c r="B176" s="21" t="s">
        <v>67</v>
      </c>
      <c r="C176" s="48">
        <v>1</v>
      </c>
      <c r="D176" s="48" t="s">
        <v>27</v>
      </c>
      <c r="E176" s="48">
        <v>1</v>
      </c>
      <c r="F176" s="49">
        <v>6.5</v>
      </c>
      <c r="G176" s="49">
        <v>2.4</v>
      </c>
      <c r="H176" s="49"/>
      <c r="I176" s="23">
        <f t="shared" ref="I176" si="37">ROUND(PRODUCT(C176:H176),2)</f>
        <v>15.6</v>
      </c>
      <c r="J176" s="24"/>
    </row>
    <row r="177" spans="1:10" ht="25.5" customHeight="1" x14ac:dyDescent="0.3">
      <c r="A177" s="48"/>
      <c r="B177" s="21" t="s">
        <v>68</v>
      </c>
      <c r="C177" s="48">
        <v>1</v>
      </c>
      <c r="D177" s="48" t="s">
        <v>27</v>
      </c>
      <c r="E177" s="48">
        <v>1</v>
      </c>
      <c r="F177" s="49">
        <v>17.8</v>
      </c>
      <c r="G177" s="49"/>
      <c r="H177" s="49">
        <v>2.1</v>
      </c>
      <c r="I177" s="23">
        <f>ROUND(PRODUCT(C177:H177),2)</f>
        <v>37.380000000000003</v>
      </c>
      <c r="J177" s="24"/>
    </row>
    <row r="178" spans="1:10" s="58" customFormat="1" ht="25.5" customHeight="1" x14ac:dyDescent="0.3">
      <c r="A178" s="53"/>
      <c r="B178" s="54" t="s">
        <v>46</v>
      </c>
      <c r="C178" s="53"/>
      <c r="D178" s="53"/>
      <c r="E178" s="53"/>
      <c r="F178" s="59"/>
      <c r="G178" s="59"/>
      <c r="H178" s="59"/>
      <c r="I178" s="56"/>
      <c r="J178" s="57"/>
    </row>
    <row r="179" spans="1:10" ht="25.5" customHeight="1" x14ac:dyDescent="0.3">
      <c r="A179" s="50"/>
      <c r="B179" s="21" t="s">
        <v>67</v>
      </c>
      <c r="C179" s="50">
        <v>2</v>
      </c>
      <c r="D179" s="50" t="s">
        <v>27</v>
      </c>
      <c r="E179" s="50">
        <v>1</v>
      </c>
      <c r="F179" s="51">
        <v>6</v>
      </c>
      <c r="G179" s="51">
        <v>3</v>
      </c>
      <c r="H179" s="51"/>
      <c r="I179" s="23">
        <f t="shared" ref="I179" si="38">ROUND(PRODUCT(C179:H179),2)</f>
        <v>36</v>
      </c>
      <c r="J179" s="24"/>
    </row>
    <row r="180" spans="1:10" ht="25.5" customHeight="1" x14ac:dyDescent="0.3">
      <c r="A180" s="50"/>
      <c r="B180" s="21" t="s">
        <v>68</v>
      </c>
      <c r="C180" s="50">
        <v>2</v>
      </c>
      <c r="D180" s="50" t="s">
        <v>27</v>
      </c>
      <c r="E180" s="50">
        <v>1</v>
      </c>
      <c r="F180" s="51">
        <v>18</v>
      </c>
      <c r="G180" s="51"/>
      <c r="H180" s="51">
        <v>2.1</v>
      </c>
      <c r="I180" s="23">
        <f>ROUND(PRODUCT(C180:H180),2)</f>
        <v>75.599999999999994</v>
      </c>
      <c r="J180" s="24"/>
    </row>
    <row r="181" spans="1:10" s="58" customFormat="1" ht="25.5" customHeight="1" x14ac:dyDescent="0.3">
      <c r="A181" s="53"/>
      <c r="B181" s="54" t="s">
        <v>95</v>
      </c>
      <c r="C181" s="53"/>
      <c r="D181" s="53"/>
      <c r="E181" s="53"/>
      <c r="F181" s="59"/>
      <c r="G181" s="59"/>
      <c r="H181" s="59"/>
      <c r="I181" s="56"/>
      <c r="J181" s="57"/>
    </row>
    <row r="182" spans="1:10" ht="25.5" customHeight="1" x14ac:dyDescent="0.3">
      <c r="A182" s="60"/>
      <c r="B182" s="21" t="s">
        <v>108</v>
      </c>
      <c r="C182" s="60">
        <v>1</v>
      </c>
      <c r="D182" s="60" t="s">
        <v>27</v>
      </c>
      <c r="E182" s="60">
        <v>1</v>
      </c>
      <c r="F182" s="61">
        <v>3.2</v>
      </c>
      <c r="G182" s="61">
        <v>8.8000000000000007</v>
      </c>
      <c r="H182" s="61">
        <v>2.625</v>
      </c>
      <c r="I182" s="23">
        <f t="shared" ref="I182" si="39">ROUND(PRODUCT(C182:H182),2)</f>
        <v>73.92</v>
      </c>
      <c r="J182" s="24"/>
    </row>
    <row r="183" spans="1:10" ht="25.5" customHeight="1" x14ac:dyDescent="0.3">
      <c r="A183" s="50"/>
      <c r="B183" s="21" t="s">
        <v>96</v>
      </c>
      <c r="C183" s="50">
        <v>1</v>
      </c>
      <c r="D183" s="50" t="s">
        <v>27</v>
      </c>
      <c r="E183" s="50">
        <v>1</v>
      </c>
      <c r="F183" s="51">
        <v>25.6</v>
      </c>
      <c r="G183" s="51"/>
      <c r="H183" s="51">
        <v>2.625</v>
      </c>
      <c r="I183" s="23">
        <f t="shared" ref="I183" si="40">ROUND(PRODUCT(C183:H183),2)</f>
        <v>67.2</v>
      </c>
      <c r="J183" s="24"/>
    </row>
    <row r="184" spans="1:10" ht="25.5" customHeight="1" x14ac:dyDescent="0.3">
      <c r="A184" s="50"/>
      <c r="B184" s="21" t="s">
        <v>97</v>
      </c>
      <c r="C184" s="50">
        <v>1</v>
      </c>
      <c r="D184" s="50" t="s">
        <v>27</v>
      </c>
      <c r="E184" s="50">
        <v>2</v>
      </c>
      <c r="F184" s="51">
        <v>3.1</v>
      </c>
      <c r="G184" s="51"/>
      <c r="H184" s="51">
        <v>2.625</v>
      </c>
      <c r="I184" s="23">
        <f t="shared" ref="I184" si="41">ROUND(PRODUCT(C184:H184),2)</f>
        <v>16.28</v>
      </c>
      <c r="J184" s="24"/>
    </row>
    <row r="185" spans="1:10" ht="25.5" customHeight="1" x14ac:dyDescent="0.3">
      <c r="A185" s="50"/>
      <c r="B185" s="21" t="s">
        <v>90</v>
      </c>
      <c r="C185" s="50">
        <v>-2</v>
      </c>
      <c r="D185" s="50" t="s">
        <v>27</v>
      </c>
      <c r="E185" s="50">
        <v>1</v>
      </c>
      <c r="F185" s="51">
        <v>1</v>
      </c>
      <c r="G185" s="51"/>
      <c r="H185" s="51">
        <v>2.1</v>
      </c>
      <c r="I185" s="23">
        <f t="shared" ref="I185" si="42">ROUND(PRODUCT(C185:H185),2)</f>
        <v>-4.2</v>
      </c>
      <c r="J185" s="24"/>
    </row>
    <row r="186" spans="1:10" ht="25.5" customHeight="1" x14ac:dyDescent="0.3">
      <c r="A186" s="60"/>
      <c r="B186" s="21" t="s">
        <v>115</v>
      </c>
      <c r="C186" s="60"/>
      <c r="D186" s="60"/>
      <c r="E186" s="60"/>
      <c r="F186" s="61"/>
      <c r="G186" s="61"/>
      <c r="H186" s="61"/>
      <c r="I186" s="23"/>
      <c r="J186" s="24"/>
    </row>
    <row r="187" spans="1:10" ht="25.5" customHeight="1" x14ac:dyDescent="0.3">
      <c r="A187" s="60"/>
      <c r="B187" s="21" t="s">
        <v>108</v>
      </c>
      <c r="C187" s="60">
        <v>1</v>
      </c>
      <c r="D187" s="60" t="s">
        <v>27</v>
      </c>
      <c r="E187" s="60">
        <v>1</v>
      </c>
      <c r="F187" s="61">
        <v>7</v>
      </c>
      <c r="G187" s="61">
        <v>6.3</v>
      </c>
      <c r="H187" s="61"/>
      <c r="I187" s="23">
        <f t="shared" ref="I187" si="43">ROUND(PRODUCT(C187:H187),2)</f>
        <v>44.1</v>
      </c>
      <c r="J187" s="24"/>
    </row>
    <row r="188" spans="1:10" ht="25.5" customHeight="1" x14ac:dyDescent="0.3">
      <c r="A188" s="60"/>
      <c r="B188" s="21" t="s">
        <v>96</v>
      </c>
      <c r="C188" s="60">
        <v>1</v>
      </c>
      <c r="D188" s="60" t="s">
        <v>27</v>
      </c>
      <c r="E188" s="60">
        <v>1</v>
      </c>
      <c r="F188" s="61">
        <v>26.6</v>
      </c>
      <c r="G188" s="61"/>
      <c r="H188" s="61">
        <v>2.6</v>
      </c>
      <c r="I188" s="23">
        <f t="shared" ref="I188" si="44">ROUND(PRODUCT(C188:H188),2)</f>
        <v>69.16</v>
      </c>
      <c r="J188" s="24"/>
    </row>
    <row r="189" spans="1:10" ht="25.5" customHeight="1" x14ac:dyDescent="0.3">
      <c r="A189" s="60"/>
      <c r="B189" s="21" t="s">
        <v>90</v>
      </c>
      <c r="C189" s="60">
        <v>-1</v>
      </c>
      <c r="D189" s="60" t="s">
        <v>27</v>
      </c>
      <c r="E189" s="60">
        <v>2</v>
      </c>
      <c r="F189" s="61">
        <v>1</v>
      </c>
      <c r="G189" s="61"/>
      <c r="H189" s="61">
        <v>2.1</v>
      </c>
      <c r="I189" s="23">
        <f t="shared" ref="I189" si="45">ROUND(PRODUCT(C189:H189),2)</f>
        <v>-4.2</v>
      </c>
      <c r="J189" s="24"/>
    </row>
    <row r="190" spans="1:10" ht="25.5" customHeight="1" x14ac:dyDescent="0.3">
      <c r="A190" s="60"/>
      <c r="B190" s="21" t="s">
        <v>123</v>
      </c>
      <c r="C190" s="60"/>
      <c r="D190" s="60"/>
      <c r="E190" s="60"/>
      <c r="F190" s="61"/>
      <c r="G190" s="61"/>
      <c r="H190" s="61"/>
      <c r="I190" s="23"/>
      <c r="J190" s="24"/>
    </row>
    <row r="191" spans="1:10" ht="25.5" customHeight="1" x14ac:dyDescent="0.3">
      <c r="A191" s="60"/>
      <c r="B191" s="21" t="s">
        <v>108</v>
      </c>
      <c r="C191" s="60">
        <v>1</v>
      </c>
      <c r="D191" s="60" t="s">
        <v>27</v>
      </c>
      <c r="E191" s="60">
        <v>1</v>
      </c>
      <c r="F191" s="61">
        <v>4</v>
      </c>
      <c r="G191" s="61">
        <v>9.1999999999999993</v>
      </c>
      <c r="H191" s="61"/>
      <c r="I191" s="23">
        <f t="shared" ref="I191:I193" si="46">ROUND(PRODUCT(C191:H191),2)</f>
        <v>36.799999999999997</v>
      </c>
      <c r="J191" s="24"/>
    </row>
    <row r="192" spans="1:10" ht="25.5" customHeight="1" x14ac:dyDescent="0.3">
      <c r="A192" s="60"/>
      <c r="B192" s="21" t="s">
        <v>96</v>
      </c>
      <c r="C192" s="60">
        <v>1</v>
      </c>
      <c r="D192" s="60" t="s">
        <v>27</v>
      </c>
      <c r="E192" s="60">
        <v>1</v>
      </c>
      <c r="F192" s="61">
        <v>26.4</v>
      </c>
      <c r="G192" s="61"/>
      <c r="H192" s="61">
        <v>2.6</v>
      </c>
      <c r="I192" s="23">
        <f t="shared" si="46"/>
        <v>68.64</v>
      </c>
      <c r="J192" s="24"/>
    </row>
    <row r="193" spans="1:11" ht="25.5" customHeight="1" x14ac:dyDescent="0.3">
      <c r="A193" s="60"/>
      <c r="B193" s="21" t="s">
        <v>90</v>
      </c>
      <c r="C193" s="60">
        <v>-1</v>
      </c>
      <c r="D193" s="60" t="s">
        <v>27</v>
      </c>
      <c r="E193" s="60">
        <v>2</v>
      </c>
      <c r="F193" s="61">
        <v>1</v>
      </c>
      <c r="G193" s="61"/>
      <c r="H193" s="61">
        <v>2.1</v>
      </c>
      <c r="I193" s="23">
        <f t="shared" si="46"/>
        <v>-4.2</v>
      </c>
      <c r="J193" s="24"/>
    </row>
    <row r="194" spans="1:11" ht="25.5" customHeight="1" x14ac:dyDescent="0.3">
      <c r="A194" s="60"/>
      <c r="B194" s="21" t="s">
        <v>124</v>
      </c>
      <c r="C194" s="60"/>
      <c r="D194" s="60"/>
      <c r="E194" s="60"/>
      <c r="F194" s="61"/>
      <c r="G194" s="61"/>
      <c r="H194" s="61"/>
      <c r="I194" s="23"/>
      <c r="J194" s="24"/>
    </row>
    <row r="195" spans="1:11" ht="25.5" customHeight="1" x14ac:dyDescent="0.3">
      <c r="A195" s="60"/>
      <c r="B195" s="21" t="s">
        <v>108</v>
      </c>
      <c r="C195" s="60">
        <v>1</v>
      </c>
      <c r="D195" s="60" t="s">
        <v>27</v>
      </c>
      <c r="E195" s="60">
        <v>1</v>
      </c>
      <c r="F195" s="61">
        <v>3.5</v>
      </c>
      <c r="G195" s="61">
        <v>6.3</v>
      </c>
      <c r="H195" s="61"/>
      <c r="I195" s="23">
        <f t="shared" ref="I195:I197" si="47">ROUND(PRODUCT(C195:H195),2)</f>
        <v>22.05</v>
      </c>
      <c r="J195" s="24"/>
    </row>
    <row r="196" spans="1:11" ht="25.5" customHeight="1" x14ac:dyDescent="0.3">
      <c r="A196" s="60"/>
      <c r="B196" s="21" t="s">
        <v>96</v>
      </c>
      <c r="C196" s="60">
        <v>1</v>
      </c>
      <c r="D196" s="60" t="s">
        <v>27</v>
      </c>
      <c r="E196" s="60">
        <v>1</v>
      </c>
      <c r="F196" s="61">
        <v>19.600000000000001</v>
      </c>
      <c r="G196" s="61"/>
      <c r="H196" s="61">
        <v>2.6</v>
      </c>
      <c r="I196" s="23">
        <f t="shared" si="47"/>
        <v>50.96</v>
      </c>
      <c r="J196" s="24"/>
    </row>
    <row r="197" spans="1:11" ht="25.5" customHeight="1" x14ac:dyDescent="0.3">
      <c r="A197" s="60"/>
      <c r="B197" s="21" t="s">
        <v>90</v>
      </c>
      <c r="C197" s="60">
        <v>-1</v>
      </c>
      <c r="D197" s="60" t="s">
        <v>27</v>
      </c>
      <c r="E197" s="60">
        <v>2</v>
      </c>
      <c r="F197" s="61">
        <v>1</v>
      </c>
      <c r="G197" s="61"/>
      <c r="H197" s="61">
        <v>2.1</v>
      </c>
      <c r="I197" s="23">
        <f t="shared" si="47"/>
        <v>-4.2</v>
      </c>
      <c r="J197" s="24"/>
    </row>
    <row r="198" spans="1:11" ht="25.5" customHeight="1" x14ac:dyDescent="0.3">
      <c r="A198" s="75"/>
      <c r="B198" s="21" t="s">
        <v>524</v>
      </c>
      <c r="C198" s="75"/>
      <c r="D198" s="75"/>
      <c r="E198" s="75"/>
      <c r="F198" s="76"/>
      <c r="G198" s="76"/>
      <c r="H198" s="76"/>
      <c r="I198" s="23"/>
      <c r="J198" s="24"/>
    </row>
    <row r="199" spans="1:11" ht="25.5" customHeight="1" x14ac:dyDescent="0.3">
      <c r="A199" s="75"/>
      <c r="B199" s="21" t="s">
        <v>613</v>
      </c>
      <c r="C199" s="75">
        <v>1</v>
      </c>
      <c r="D199" s="75" t="s">
        <v>27</v>
      </c>
      <c r="E199" s="75">
        <v>1</v>
      </c>
      <c r="F199" s="76">
        <v>3.56</v>
      </c>
      <c r="G199" s="76">
        <v>3.06</v>
      </c>
      <c r="H199" s="76"/>
      <c r="I199" s="23">
        <f t="shared" ref="I199" si="48">ROUND(PRODUCT(C199:H199),2)</f>
        <v>10.89</v>
      </c>
      <c r="J199" s="24"/>
    </row>
    <row r="200" spans="1:11" ht="25.5" customHeight="1" x14ac:dyDescent="0.3">
      <c r="A200" s="48"/>
      <c r="B200" s="21"/>
      <c r="C200" s="48"/>
      <c r="D200" s="48"/>
      <c r="E200" s="48"/>
      <c r="F200" s="49"/>
      <c r="G200" s="49"/>
      <c r="H200" s="49"/>
      <c r="I200" s="23">
        <v>4.42</v>
      </c>
      <c r="J200" s="24"/>
      <c r="K200" s="4">
        <f>K201-I201</f>
        <v>37.800000000000068</v>
      </c>
    </row>
    <row r="201" spans="1:11" ht="25.5" customHeight="1" x14ac:dyDescent="0.3">
      <c r="A201" s="48"/>
      <c r="B201" s="21"/>
      <c r="C201" s="48"/>
      <c r="D201" s="48"/>
      <c r="E201" s="48"/>
      <c r="F201" s="22"/>
      <c r="G201" s="22"/>
      <c r="H201" s="22"/>
      <c r="I201" s="23">
        <f>SUM(I176:I200)</f>
        <v>612.19999999999993</v>
      </c>
      <c r="J201" s="24" t="s">
        <v>34</v>
      </c>
      <c r="K201" s="4">
        <v>650</v>
      </c>
    </row>
    <row r="202" spans="1:11" ht="89.1" customHeight="1" x14ac:dyDescent="0.3">
      <c r="A202" s="48">
        <v>19</v>
      </c>
      <c r="B202" s="21" t="s">
        <v>69</v>
      </c>
      <c r="C202" s="48"/>
      <c r="D202" s="48"/>
      <c r="E202" s="48"/>
      <c r="F202" s="22"/>
      <c r="G202" s="22"/>
      <c r="H202" s="22"/>
      <c r="I202" s="23"/>
      <c r="J202" s="24"/>
    </row>
    <row r="203" spans="1:11" s="58" customFormat="1" ht="25.5" customHeight="1" x14ac:dyDescent="0.3">
      <c r="A203" s="53"/>
      <c r="B203" s="54" t="s">
        <v>45</v>
      </c>
      <c r="C203" s="53"/>
      <c r="D203" s="53"/>
      <c r="E203" s="53"/>
      <c r="F203" s="59"/>
      <c r="G203" s="59"/>
      <c r="H203" s="59"/>
      <c r="I203" s="56"/>
      <c r="J203" s="57"/>
    </row>
    <row r="204" spans="1:11" ht="25.5" customHeight="1" x14ac:dyDescent="0.3">
      <c r="A204" s="48"/>
      <c r="B204" s="21" t="s">
        <v>68</v>
      </c>
      <c r="C204" s="48">
        <v>1</v>
      </c>
      <c r="D204" s="48" t="s">
        <v>27</v>
      </c>
      <c r="E204" s="48">
        <v>1</v>
      </c>
      <c r="F204" s="49">
        <v>20</v>
      </c>
      <c r="G204" s="49"/>
      <c r="H204" s="49">
        <v>3.3</v>
      </c>
      <c r="I204" s="23">
        <f>ROUND(PRODUCT(C204:H204),2)</f>
        <v>66</v>
      </c>
      <c r="J204" s="24"/>
    </row>
    <row r="205" spans="1:11" s="58" customFormat="1" ht="25.5" customHeight="1" x14ac:dyDescent="0.3">
      <c r="A205" s="53"/>
      <c r="B205" s="54" t="s">
        <v>46</v>
      </c>
      <c r="C205" s="53"/>
      <c r="D205" s="53"/>
      <c r="E205" s="53"/>
      <c r="F205" s="59"/>
      <c r="G205" s="59"/>
      <c r="H205" s="59"/>
      <c r="I205" s="56"/>
      <c r="J205" s="57"/>
    </row>
    <row r="206" spans="1:11" ht="25.5" customHeight="1" x14ac:dyDescent="0.3">
      <c r="A206" s="50"/>
      <c r="B206" s="21" t="s">
        <v>68</v>
      </c>
      <c r="C206" s="50">
        <v>2</v>
      </c>
      <c r="D206" s="50" t="s">
        <v>27</v>
      </c>
      <c r="E206" s="50">
        <v>1</v>
      </c>
      <c r="F206" s="51">
        <v>18</v>
      </c>
      <c r="G206" s="51"/>
      <c r="H206" s="51">
        <v>3.3</v>
      </c>
      <c r="I206" s="23">
        <f>ROUND(PRODUCT(C206:H206),2)</f>
        <v>118.8</v>
      </c>
      <c r="J206" s="24"/>
    </row>
    <row r="207" spans="1:11" s="58" customFormat="1" ht="25.5" customHeight="1" x14ac:dyDescent="0.3">
      <c r="A207" s="53"/>
      <c r="B207" s="54" t="s">
        <v>95</v>
      </c>
      <c r="C207" s="53"/>
      <c r="D207" s="53"/>
      <c r="E207" s="53"/>
      <c r="F207" s="59"/>
      <c r="G207" s="59"/>
      <c r="H207" s="59"/>
      <c r="I207" s="56"/>
      <c r="J207" s="57"/>
    </row>
    <row r="208" spans="1:11" ht="25.5" customHeight="1" x14ac:dyDescent="0.3">
      <c r="A208" s="50"/>
      <c r="B208" s="21" t="s">
        <v>96</v>
      </c>
      <c r="C208" s="50">
        <v>1</v>
      </c>
      <c r="D208" s="50" t="s">
        <v>27</v>
      </c>
      <c r="E208" s="50">
        <v>1</v>
      </c>
      <c r="F208" s="51">
        <v>25.6</v>
      </c>
      <c r="G208" s="51"/>
      <c r="H208" s="51">
        <v>3.3</v>
      </c>
      <c r="I208" s="23">
        <f t="shared" ref="I208:I209" si="49">ROUND(PRODUCT(C208:H208),2)</f>
        <v>84.48</v>
      </c>
      <c r="J208" s="24"/>
    </row>
    <row r="209" spans="1:11" ht="25.5" customHeight="1" x14ac:dyDescent="0.3">
      <c r="A209" s="50"/>
      <c r="B209" s="21" t="s">
        <v>90</v>
      </c>
      <c r="C209" s="50">
        <v>-2</v>
      </c>
      <c r="D209" s="50" t="s">
        <v>27</v>
      </c>
      <c r="E209" s="50">
        <v>1</v>
      </c>
      <c r="F209" s="51">
        <v>1</v>
      </c>
      <c r="G209" s="51"/>
      <c r="H209" s="51">
        <v>2.1</v>
      </c>
      <c r="I209" s="23">
        <f t="shared" si="49"/>
        <v>-4.2</v>
      </c>
      <c r="J209" s="24"/>
    </row>
    <row r="210" spans="1:11" ht="25.5" customHeight="1" x14ac:dyDescent="0.3">
      <c r="A210" s="60"/>
      <c r="B210" s="21" t="s">
        <v>118</v>
      </c>
      <c r="C210" s="60"/>
      <c r="D210" s="60"/>
      <c r="E210" s="60"/>
      <c r="F210" s="61"/>
      <c r="G210" s="61"/>
      <c r="H210" s="61"/>
      <c r="I210" s="23"/>
      <c r="J210" s="24"/>
    </row>
    <row r="211" spans="1:11" ht="25.5" customHeight="1" x14ac:dyDescent="0.3">
      <c r="A211" s="60"/>
      <c r="B211" s="21" t="s">
        <v>121</v>
      </c>
      <c r="C211" s="60">
        <v>1</v>
      </c>
      <c r="D211" s="60" t="s">
        <v>27</v>
      </c>
      <c r="E211" s="60">
        <v>1</v>
      </c>
      <c r="F211" s="61">
        <v>5.84</v>
      </c>
      <c r="G211" s="61"/>
      <c r="H211" s="61">
        <v>1.8</v>
      </c>
      <c r="I211" s="23">
        <f>ROUND(PRODUCT(C211:H211),2)</f>
        <v>10.51</v>
      </c>
      <c r="J211" s="24"/>
    </row>
    <row r="212" spans="1:11" ht="25.5" customHeight="1" x14ac:dyDescent="0.3">
      <c r="A212" s="60"/>
      <c r="B212" s="21" t="s">
        <v>125</v>
      </c>
      <c r="C212" s="60">
        <v>1</v>
      </c>
      <c r="D212" s="60" t="s">
        <v>27</v>
      </c>
      <c r="E212" s="60">
        <v>1</v>
      </c>
      <c r="F212" s="61">
        <v>4</v>
      </c>
      <c r="G212" s="61"/>
      <c r="H212" s="61">
        <v>1.75</v>
      </c>
      <c r="I212" s="23">
        <f>ROUND(PRODUCT(C212:H212),2)</f>
        <v>7</v>
      </c>
      <c r="J212" s="24"/>
    </row>
    <row r="213" spans="1:11" ht="25.5" customHeight="1" x14ac:dyDescent="0.3">
      <c r="A213" s="60"/>
      <c r="B213" s="21" t="s">
        <v>115</v>
      </c>
      <c r="C213" s="60"/>
      <c r="D213" s="60"/>
      <c r="E213" s="60"/>
      <c r="F213" s="61"/>
      <c r="G213" s="61"/>
      <c r="H213" s="61"/>
      <c r="I213" s="23"/>
      <c r="J213" s="24"/>
    </row>
    <row r="214" spans="1:11" ht="25.5" customHeight="1" x14ac:dyDescent="0.3">
      <c r="A214" s="60"/>
      <c r="B214" s="21" t="s">
        <v>96</v>
      </c>
      <c r="C214" s="60">
        <v>1</v>
      </c>
      <c r="D214" s="60" t="s">
        <v>27</v>
      </c>
      <c r="E214" s="60">
        <v>1</v>
      </c>
      <c r="F214" s="61">
        <v>26.6</v>
      </c>
      <c r="G214" s="61"/>
      <c r="H214" s="61">
        <v>3.3</v>
      </c>
      <c r="I214" s="23">
        <f t="shared" ref="I214:I215" si="50">ROUND(PRODUCT(C214:H214),2)</f>
        <v>87.78</v>
      </c>
      <c r="J214" s="24"/>
    </row>
    <row r="215" spans="1:11" ht="25.5" customHeight="1" x14ac:dyDescent="0.3">
      <c r="A215" s="60"/>
      <c r="B215" s="21" t="s">
        <v>90</v>
      </c>
      <c r="C215" s="60">
        <v>-1</v>
      </c>
      <c r="D215" s="60" t="s">
        <v>27</v>
      </c>
      <c r="E215" s="60">
        <v>2</v>
      </c>
      <c r="F215" s="61">
        <v>1</v>
      </c>
      <c r="G215" s="61"/>
      <c r="H215" s="61">
        <v>2.1</v>
      </c>
      <c r="I215" s="23">
        <f t="shared" si="50"/>
        <v>-4.2</v>
      </c>
      <c r="J215" s="24"/>
    </row>
    <row r="216" spans="1:11" ht="25.5" customHeight="1" x14ac:dyDescent="0.3">
      <c r="A216" s="60"/>
      <c r="B216" s="21" t="s">
        <v>123</v>
      </c>
      <c r="C216" s="60"/>
      <c r="D216" s="60"/>
      <c r="E216" s="60"/>
      <c r="F216" s="61"/>
      <c r="G216" s="61"/>
      <c r="H216" s="61"/>
      <c r="I216" s="23"/>
      <c r="J216" s="24"/>
    </row>
    <row r="217" spans="1:11" ht="25.5" customHeight="1" x14ac:dyDescent="0.3">
      <c r="A217" s="60"/>
      <c r="B217" s="21" t="s">
        <v>125</v>
      </c>
      <c r="C217" s="60">
        <v>1</v>
      </c>
      <c r="D217" s="60" t="s">
        <v>27</v>
      </c>
      <c r="E217" s="60">
        <v>1</v>
      </c>
      <c r="F217" s="61">
        <v>26.4</v>
      </c>
      <c r="G217" s="61"/>
      <c r="H217" s="61">
        <v>3.3</v>
      </c>
      <c r="I217" s="23">
        <f t="shared" ref="I217:I218" si="51">ROUND(PRODUCT(C217:H217),2)</f>
        <v>87.12</v>
      </c>
      <c r="J217" s="24"/>
    </row>
    <row r="218" spans="1:11" ht="25.5" customHeight="1" x14ac:dyDescent="0.3">
      <c r="A218" s="60"/>
      <c r="B218" s="21" t="s">
        <v>90</v>
      </c>
      <c r="C218" s="60">
        <v>-1</v>
      </c>
      <c r="D218" s="60" t="s">
        <v>27</v>
      </c>
      <c r="E218" s="60">
        <v>2</v>
      </c>
      <c r="F218" s="61">
        <v>1</v>
      </c>
      <c r="G218" s="61"/>
      <c r="H218" s="61">
        <v>2.1</v>
      </c>
      <c r="I218" s="23">
        <f t="shared" si="51"/>
        <v>-4.2</v>
      </c>
      <c r="J218" s="24"/>
    </row>
    <row r="219" spans="1:11" ht="25.5" customHeight="1" x14ac:dyDescent="0.3">
      <c r="A219" s="60"/>
      <c r="B219" s="21" t="s">
        <v>124</v>
      </c>
      <c r="C219" s="60"/>
      <c r="D219" s="60"/>
      <c r="E219" s="60"/>
      <c r="F219" s="61"/>
      <c r="G219" s="61"/>
      <c r="H219" s="61"/>
      <c r="I219" s="23"/>
      <c r="J219" s="24"/>
    </row>
    <row r="220" spans="1:11" ht="25.5" customHeight="1" x14ac:dyDescent="0.3">
      <c r="A220" s="60"/>
      <c r="B220" s="21" t="s">
        <v>125</v>
      </c>
      <c r="C220" s="60">
        <v>1</v>
      </c>
      <c r="D220" s="60" t="s">
        <v>27</v>
      </c>
      <c r="E220" s="60">
        <v>1</v>
      </c>
      <c r="F220" s="61">
        <v>19.600000000000001</v>
      </c>
      <c r="G220" s="61"/>
      <c r="H220" s="61">
        <v>3.3</v>
      </c>
      <c r="I220" s="23">
        <f t="shared" ref="I220:I221" si="52">ROUND(PRODUCT(C220:H220),2)</f>
        <v>64.680000000000007</v>
      </c>
      <c r="J220" s="24"/>
    </row>
    <row r="221" spans="1:11" ht="25.5" customHeight="1" x14ac:dyDescent="0.3">
      <c r="A221" s="60"/>
      <c r="B221" s="21" t="s">
        <v>90</v>
      </c>
      <c r="C221" s="60">
        <v>-1</v>
      </c>
      <c r="D221" s="60" t="s">
        <v>27</v>
      </c>
      <c r="E221" s="60">
        <v>2</v>
      </c>
      <c r="F221" s="61">
        <v>1</v>
      </c>
      <c r="G221" s="61"/>
      <c r="H221" s="61">
        <v>2.1</v>
      </c>
      <c r="I221" s="23">
        <f t="shared" si="52"/>
        <v>-4.2</v>
      </c>
      <c r="J221" s="24"/>
    </row>
    <row r="222" spans="1:11" ht="25.5" customHeight="1" x14ac:dyDescent="0.3">
      <c r="A222" s="75"/>
      <c r="B222" s="21"/>
      <c r="C222" s="75"/>
      <c r="D222" s="75"/>
      <c r="E222" s="75"/>
      <c r="F222" s="76"/>
      <c r="G222" s="76"/>
      <c r="H222" s="76"/>
      <c r="I222" s="23">
        <v>2.63</v>
      </c>
      <c r="J222" s="24"/>
      <c r="K222" s="4">
        <f>K223-I223</f>
        <v>37.799999999999955</v>
      </c>
    </row>
    <row r="223" spans="1:11" ht="25.5" customHeight="1" x14ac:dyDescent="0.3">
      <c r="A223" s="48"/>
      <c r="B223" s="21"/>
      <c r="C223" s="48"/>
      <c r="D223" s="48"/>
      <c r="E223" s="48"/>
      <c r="F223" s="22"/>
      <c r="G223" s="22"/>
      <c r="H223" s="22"/>
      <c r="I223" s="23">
        <f>SUM(I204:I222)</f>
        <v>512.20000000000005</v>
      </c>
      <c r="J223" s="24" t="s">
        <v>34</v>
      </c>
      <c r="K223" s="4">
        <v>550</v>
      </c>
    </row>
    <row r="224" spans="1:11" ht="195" x14ac:dyDescent="0.3">
      <c r="A224" s="50">
        <v>20</v>
      </c>
      <c r="B224" s="21" t="s">
        <v>670</v>
      </c>
      <c r="C224" s="50"/>
      <c r="D224" s="50"/>
      <c r="E224" s="50"/>
      <c r="F224" s="51"/>
      <c r="G224" s="51"/>
      <c r="H224" s="51"/>
      <c r="I224" s="23"/>
      <c r="J224" s="24"/>
    </row>
    <row r="225" spans="1:10" ht="25.5" customHeight="1" x14ac:dyDescent="0.3">
      <c r="A225" s="50"/>
      <c r="B225" s="21" t="s">
        <v>92</v>
      </c>
      <c r="C225" s="50"/>
      <c r="D225" s="50"/>
      <c r="E225" s="50"/>
      <c r="F225" s="51"/>
      <c r="G225" s="51"/>
      <c r="H225" s="51"/>
      <c r="I225" s="23"/>
      <c r="J225" s="24"/>
    </row>
    <row r="226" spans="1:10" ht="25.5" customHeight="1" x14ac:dyDescent="0.3">
      <c r="A226" s="50"/>
      <c r="B226" s="21" t="s">
        <v>68</v>
      </c>
      <c r="C226" s="50">
        <v>1</v>
      </c>
      <c r="D226" s="50" t="s">
        <v>27</v>
      </c>
      <c r="E226" s="50">
        <v>1</v>
      </c>
      <c r="F226" s="51">
        <v>3.2</v>
      </c>
      <c r="G226" s="51">
        <v>8.8000000000000007</v>
      </c>
      <c r="H226" s="51"/>
      <c r="I226" s="23">
        <f>ROUND(PRODUCT(C226:H226),2)</f>
        <v>28.16</v>
      </c>
      <c r="J226" s="24"/>
    </row>
    <row r="227" spans="1:10" ht="25.5" customHeight="1" x14ac:dyDescent="0.3">
      <c r="A227" s="50"/>
      <c r="B227" s="21" t="s">
        <v>94</v>
      </c>
      <c r="C227" s="50">
        <v>1</v>
      </c>
      <c r="D227" s="50" t="s">
        <v>27</v>
      </c>
      <c r="E227" s="50">
        <v>1</v>
      </c>
      <c r="F227" s="51">
        <v>24</v>
      </c>
      <c r="G227" s="51"/>
      <c r="H227" s="51">
        <v>0.1</v>
      </c>
      <c r="I227" s="23">
        <f>ROUND(PRODUCT(C227:H227),2)</f>
        <v>2.4</v>
      </c>
      <c r="J227" s="24"/>
    </row>
    <row r="228" spans="1:10" ht="25.5" customHeight="1" x14ac:dyDescent="0.3">
      <c r="A228" s="50"/>
      <c r="B228" s="21"/>
      <c r="C228" s="50"/>
      <c r="D228" s="50"/>
      <c r="E228" s="50"/>
      <c r="F228" s="51"/>
      <c r="G228" s="51"/>
      <c r="H228" s="51"/>
      <c r="I228" s="23">
        <v>0.14000000000000001</v>
      </c>
      <c r="J228" s="24"/>
    </row>
    <row r="229" spans="1:10" ht="25.5" customHeight="1" x14ac:dyDescent="0.3">
      <c r="A229" s="50"/>
      <c r="B229" s="21"/>
      <c r="C229" s="50"/>
      <c r="D229" s="50"/>
      <c r="E229" s="50"/>
      <c r="F229" s="51"/>
      <c r="G229" s="51"/>
      <c r="H229" s="51"/>
      <c r="I229" s="23">
        <f>SUM(I226:I228)</f>
        <v>30.7</v>
      </c>
      <c r="J229" s="24" t="s">
        <v>34</v>
      </c>
    </row>
    <row r="230" spans="1:10" ht="233.1" customHeight="1" x14ac:dyDescent="0.3">
      <c r="A230" s="48">
        <v>21</v>
      </c>
      <c r="B230" s="21" t="s">
        <v>71</v>
      </c>
      <c r="C230" s="48"/>
      <c r="D230" s="48"/>
      <c r="E230" s="48"/>
      <c r="F230" s="22"/>
      <c r="G230" s="22"/>
      <c r="H230" s="22"/>
      <c r="I230" s="23"/>
      <c r="J230" s="24"/>
    </row>
    <row r="231" spans="1:10" ht="25.5" customHeight="1" x14ac:dyDescent="0.3">
      <c r="A231" s="48"/>
      <c r="B231" s="21" t="s">
        <v>73</v>
      </c>
      <c r="C231" s="48">
        <v>1</v>
      </c>
      <c r="D231" s="48" t="s">
        <v>27</v>
      </c>
      <c r="E231" s="48">
        <v>2</v>
      </c>
      <c r="F231" s="49">
        <v>20</v>
      </c>
      <c r="G231" s="49">
        <v>0.38</v>
      </c>
      <c r="H231" s="49">
        <v>0.3</v>
      </c>
      <c r="I231" s="23">
        <f>ROUND(PRODUCT(C231:H231),2)</f>
        <v>4.5599999999999996</v>
      </c>
      <c r="J231" s="24"/>
    </row>
    <row r="232" spans="1:10" ht="25.5" customHeight="1" x14ac:dyDescent="0.3">
      <c r="A232" s="48"/>
      <c r="B232" s="21" t="s">
        <v>72</v>
      </c>
      <c r="C232" s="48">
        <v>2</v>
      </c>
      <c r="D232" s="48" t="s">
        <v>27</v>
      </c>
      <c r="E232" s="48">
        <v>2</v>
      </c>
      <c r="F232" s="49">
        <v>5</v>
      </c>
      <c r="G232" s="49">
        <v>0.38</v>
      </c>
      <c r="H232" s="49">
        <v>0.3</v>
      </c>
      <c r="I232" s="23">
        <f>ROUND(PRODUCT(C232:H232),2)</f>
        <v>2.2799999999999998</v>
      </c>
      <c r="J232" s="24"/>
    </row>
    <row r="233" spans="1:10" ht="25.5" customHeight="1" x14ac:dyDescent="0.3">
      <c r="A233" s="50"/>
      <c r="B233" s="21" t="s">
        <v>92</v>
      </c>
      <c r="C233" s="50"/>
      <c r="D233" s="50"/>
      <c r="E233" s="50"/>
      <c r="F233" s="51"/>
      <c r="G233" s="51"/>
      <c r="H233" s="51"/>
      <c r="I233" s="23"/>
      <c r="J233" s="24"/>
    </row>
    <row r="234" spans="1:10" ht="25.5" customHeight="1" x14ac:dyDescent="0.3">
      <c r="A234" s="50"/>
      <c r="B234" s="21" t="s">
        <v>98</v>
      </c>
      <c r="C234" s="50">
        <v>1</v>
      </c>
      <c r="D234" s="50" t="s">
        <v>27</v>
      </c>
      <c r="E234" s="50">
        <v>2</v>
      </c>
      <c r="F234" s="51">
        <v>1.46</v>
      </c>
      <c r="G234" s="51">
        <v>1</v>
      </c>
      <c r="H234" s="51">
        <v>0.2</v>
      </c>
      <c r="I234" s="23">
        <f>ROUND(PRODUCT(C234:H234),2)</f>
        <v>0.57999999999999996</v>
      </c>
      <c r="J234" s="24"/>
    </row>
    <row r="235" spans="1:10" ht="25.5" customHeight="1" x14ac:dyDescent="0.3">
      <c r="A235" s="60"/>
      <c r="B235" s="21" t="s">
        <v>118</v>
      </c>
      <c r="C235" s="60"/>
      <c r="D235" s="60"/>
      <c r="E235" s="60"/>
      <c r="F235" s="61"/>
      <c r="G235" s="61"/>
      <c r="H235" s="61"/>
      <c r="I235" s="23"/>
      <c r="J235" s="24"/>
    </row>
    <row r="236" spans="1:10" ht="25.5" customHeight="1" x14ac:dyDescent="0.3">
      <c r="A236" s="60"/>
      <c r="B236" s="21" t="s">
        <v>119</v>
      </c>
      <c r="C236" s="60">
        <v>1</v>
      </c>
      <c r="D236" s="60" t="s">
        <v>27</v>
      </c>
      <c r="E236" s="60">
        <v>1</v>
      </c>
      <c r="F236" s="61">
        <v>1.23</v>
      </c>
      <c r="G236" s="61">
        <v>1.23</v>
      </c>
      <c r="H236" s="61">
        <v>0.2</v>
      </c>
      <c r="I236" s="23">
        <f>ROUND(PRODUCT(C236:H236),2)</f>
        <v>0.3</v>
      </c>
      <c r="J236" s="24"/>
    </row>
    <row r="237" spans="1:10" s="58" customFormat="1" ht="25.5" customHeight="1" x14ac:dyDescent="0.3">
      <c r="A237" s="53"/>
      <c r="B237" s="54" t="s">
        <v>541</v>
      </c>
      <c r="C237" s="53"/>
      <c r="D237" s="53"/>
      <c r="E237" s="53"/>
      <c r="F237" s="59"/>
      <c r="G237" s="59"/>
      <c r="H237" s="59"/>
      <c r="I237" s="56"/>
      <c r="J237" s="57"/>
    </row>
    <row r="238" spans="1:10" ht="25.5" customHeight="1" x14ac:dyDescent="0.3">
      <c r="A238" s="64"/>
      <c r="B238" s="21" t="s">
        <v>540</v>
      </c>
      <c r="C238" s="64">
        <v>1</v>
      </c>
      <c r="D238" s="64" t="s">
        <v>27</v>
      </c>
      <c r="E238" s="64">
        <v>4</v>
      </c>
      <c r="F238" s="65">
        <v>1.1499999999999999</v>
      </c>
      <c r="G238" s="65">
        <v>1.1499999999999999</v>
      </c>
      <c r="H238" s="65">
        <v>1.5</v>
      </c>
      <c r="I238" s="23">
        <f>ROUND(PRODUCT(C238:H238),2)</f>
        <v>7.94</v>
      </c>
      <c r="J238" s="24"/>
    </row>
    <row r="239" spans="1:10" ht="25.5" customHeight="1" x14ac:dyDescent="0.3">
      <c r="A239" s="64"/>
      <c r="B239" s="21" t="s">
        <v>526</v>
      </c>
      <c r="C239" s="64">
        <v>1</v>
      </c>
      <c r="D239" s="64" t="s">
        <v>27</v>
      </c>
      <c r="E239" s="64">
        <v>1</v>
      </c>
      <c r="F239" s="65">
        <v>9.32</v>
      </c>
      <c r="G239" s="65">
        <v>0.38</v>
      </c>
      <c r="H239" s="65">
        <v>0.2</v>
      </c>
      <c r="I239" s="23">
        <f>ROUND(PRODUCT(C239:H239),2)</f>
        <v>0.71</v>
      </c>
      <c r="J239" s="24"/>
    </row>
    <row r="240" spans="1:10" ht="25.5" customHeight="1" x14ac:dyDescent="0.3">
      <c r="A240" s="79"/>
      <c r="B240" s="21" t="s">
        <v>677</v>
      </c>
      <c r="C240" s="79">
        <v>1</v>
      </c>
      <c r="D240" s="79" t="s">
        <v>27</v>
      </c>
      <c r="E240" s="79">
        <v>4</v>
      </c>
      <c r="F240" s="80">
        <v>2.27</v>
      </c>
      <c r="G240" s="80">
        <v>0.38</v>
      </c>
      <c r="H240" s="80">
        <v>0.2</v>
      </c>
      <c r="I240" s="23">
        <f>ROUND(PRODUCT(C240:H240),2)</f>
        <v>0.69</v>
      </c>
      <c r="J240" s="24"/>
    </row>
    <row r="241" spans="1:10" ht="25.5" customHeight="1" x14ac:dyDescent="0.3">
      <c r="A241" s="91"/>
      <c r="B241" s="21" t="s">
        <v>745</v>
      </c>
      <c r="C241" s="91"/>
      <c r="D241" s="91"/>
      <c r="E241" s="91"/>
      <c r="F241" s="92"/>
      <c r="G241" s="92"/>
      <c r="H241" s="92"/>
      <c r="I241" s="23"/>
      <c r="J241" s="24"/>
    </row>
    <row r="242" spans="1:10" ht="25.5" customHeight="1" x14ac:dyDescent="0.3">
      <c r="A242" s="91"/>
      <c r="B242" s="21" t="s">
        <v>746</v>
      </c>
      <c r="C242" s="91">
        <v>1</v>
      </c>
      <c r="D242" s="91" t="s">
        <v>27</v>
      </c>
      <c r="E242" s="91">
        <v>1</v>
      </c>
      <c r="F242" s="92">
        <v>2</v>
      </c>
      <c r="G242" s="92">
        <v>0.38</v>
      </c>
      <c r="H242" s="92">
        <v>0.3</v>
      </c>
      <c r="I242" s="23">
        <f>ROUND(PRODUCT(C242:H242),2)</f>
        <v>0.23</v>
      </c>
      <c r="J242" s="24"/>
    </row>
    <row r="243" spans="1:10" ht="25.5" customHeight="1" x14ac:dyDescent="0.3">
      <c r="A243" s="64"/>
      <c r="B243" s="21"/>
      <c r="C243" s="64"/>
      <c r="D243" s="64"/>
      <c r="E243" s="64"/>
      <c r="F243" s="65"/>
      <c r="G243" s="65"/>
      <c r="H243" s="65"/>
      <c r="I243" s="23">
        <v>0.01</v>
      </c>
      <c r="J243" s="24"/>
    </row>
    <row r="244" spans="1:10" ht="25.5" customHeight="1" x14ac:dyDescent="0.3">
      <c r="A244" s="48"/>
      <c r="B244" s="21"/>
      <c r="C244" s="48"/>
      <c r="D244" s="48"/>
      <c r="E244" s="48"/>
      <c r="F244" s="22"/>
      <c r="G244" s="22"/>
      <c r="H244" s="22"/>
      <c r="I244" s="23">
        <f>SUM(I231:I243)</f>
        <v>17.300000000000004</v>
      </c>
      <c r="J244" s="24" t="s">
        <v>17</v>
      </c>
    </row>
    <row r="245" spans="1:10" ht="136.5" customHeight="1" x14ac:dyDescent="0.3">
      <c r="A245" s="48">
        <v>22</v>
      </c>
      <c r="B245" s="21" t="s">
        <v>74</v>
      </c>
      <c r="C245" s="48"/>
      <c r="D245" s="48"/>
      <c r="E245" s="48"/>
      <c r="F245" s="22"/>
      <c r="G245" s="22"/>
      <c r="H245" s="22"/>
      <c r="I245" s="23" t="s">
        <v>120</v>
      </c>
      <c r="J245" s="24"/>
    </row>
    <row r="246" spans="1:10" ht="25.5" customHeight="1" x14ac:dyDescent="0.3">
      <c r="A246" s="48"/>
      <c r="B246" s="21" t="s">
        <v>73</v>
      </c>
      <c r="C246" s="48">
        <v>1</v>
      </c>
      <c r="D246" s="48" t="s">
        <v>27</v>
      </c>
      <c r="E246" s="48">
        <v>2</v>
      </c>
      <c r="F246" s="49">
        <v>20</v>
      </c>
      <c r="G246" s="49">
        <v>0.38</v>
      </c>
      <c r="H246" s="49">
        <v>0.1</v>
      </c>
      <c r="I246" s="23">
        <f>ROUND(PRODUCT(C246:H246),2)</f>
        <v>1.52</v>
      </c>
      <c r="J246" s="24"/>
    </row>
    <row r="247" spans="1:10" ht="25.5" customHeight="1" x14ac:dyDescent="0.3">
      <c r="A247" s="48"/>
      <c r="B247" s="21" t="s">
        <v>72</v>
      </c>
      <c r="C247" s="48">
        <v>2</v>
      </c>
      <c r="D247" s="48" t="s">
        <v>27</v>
      </c>
      <c r="E247" s="48">
        <v>2</v>
      </c>
      <c r="F247" s="49">
        <v>5</v>
      </c>
      <c r="G247" s="49">
        <v>0.38</v>
      </c>
      <c r="H247" s="97">
        <v>0.1</v>
      </c>
      <c r="I247" s="23">
        <f>ROUND(PRODUCT(C247:H247),2)</f>
        <v>0.76</v>
      </c>
      <c r="J247" s="24"/>
    </row>
    <row r="248" spans="1:10" ht="25.5" customHeight="1" x14ac:dyDescent="0.3">
      <c r="A248" s="50"/>
      <c r="B248" s="21" t="s">
        <v>92</v>
      </c>
      <c r="C248" s="50"/>
      <c r="D248" s="50"/>
      <c r="E248" s="50"/>
      <c r="F248" s="51"/>
      <c r="G248" s="51"/>
      <c r="H248" s="51"/>
      <c r="I248" s="23"/>
      <c r="J248" s="24"/>
    </row>
    <row r="249" spans="1:10" ht="25.5" customHeight="1" x14ac:dyDescent="0.3">
      <c r="A249" s="50"/>
      <c r="B249" s="21" t="s">
        <v>98</v>
      </c>
      <c r="C249" s="50">
        <v>1</v>
      </c>
      <c r="D249" s="50" t="s">
        <v>27</v>
      </c>
      <c r="E249" s="50">
        <v>2</v>
      </c>
      <c r="F249" s="51">
        <v>1.46</v>
      </c>
      <c r="G249" s="51">
        <v>1</v>
      </c>
      <c r="H249" s="97">
        <v>0.1</v>
      </c>
      <c r="I249" s="23">
        <f>ROUND(PRODUCT(C249:H249),2)</f>
        <v>0.28999999999999998</v>
      </c>
      <c r="J249" s="24"/>
    </row>
    <row r="250" spans="1:10" ht="25.5" customHeight="1" x14ac:dyDescent="0.3">
      <c r="A250" s="60"/>
      <c r="B250" s="21" t="s">
        <v>118</v>
      </c>
      <c r="C250" s="60"/>
      <c r="D250" s="60"/>
      <c r="E250" s="60"/>
      <c r="F250" s="61"/>
      <c r="G250" s="61"/>
      <c r="H250" s="61"/>
      <c r="I250" s="23"/>
      <c r="J250" s="24"/>
    </row>
    <row r="251" spans="1:10" ht="25.5" customHeight="1" x14ac:dyDescent="0.3">
      <c r="A251" s="60"/>
      <c r="B251" s="21" t="s">
        <v>119</v>
      </c>
      <c r="C251" s="60">
        <v>1</v>
      </c>
      <c r="D251" s="60" t="s">
        <v>27</v>
      </c>
      <c r="E251" s="60">
        <v>1</v>
      </c>
      <c r="F251" s="61">
        <v>1.23</v>
      </c>
      <c r="G251" s="61">
        <v>1.23</v>
      </c>
      <c r="H251" s="97">
        <v>0.1</v>
      </c>
      <c r="I251" s="23">
        <f>ROUND(PRODUCT(C251:H251),2)</f>
        <v>0.15</v>
      </c>
      <c r="J251" s="24"/>
    </row>
    <row r="252" spans="1:10" s="58" customFormat="1" ht="25.5" customHeight="1" x14ac:dyDescent="0.3">
      <c r="A252" s="53"/>
      <c r="B252" s="54" t="s">
        <v>524</v>
      </c>
      <c r="C252" s="53"/>
      <c r="D252" s="53"/>
      <c r="E252" s="53"/>
      <c r="F252" s="59"/>
      <c r="G252" s="59"/>
      <c r="H252" s="59"/>
      <c r="I252" s="56"/>
      <c r="J252" s="57"/>
    </row>
    <row r="253" spans="1:10" ht="25.5" customHeight="1" x14ac:dyDescent="0.3">
      <c r="A253" s="79"/>
      <c r="B253" s="21" t="s">
        <v>540</v>
      </c>
      <c r="C253" s="79">
        <v>1</v>
      </c>
      <c r="D253" s="79" t="s">
        <v>27</v>
      </c>
      <c r="E253" s="79">
        <v>4</v>
      </c>
      <c r="F253" s="80">
        <v>1.1499999999999999</v>
      </c>
      <c r="G253" s="80">
        <v>1.1499999999999999</v>
      </c>
      <c r="H253" s="80">
        <v>0.1</v>
      </c>
      <c r="I253" s="23">
        <f>ROUND(PRODUCT(C253:H253),2)</f>
        <v>0.53</v>
      </c>
      <c r="J253" s="24"/>
    </row>
    <row r="254" spans="1:10" ht="25.5" customHeight="1" x14ac:dyDescent="0.3">
      <c r="A254" s="64"/>
      <c r="B254" s="21" t="s">
        <v>526</v>
      </c>
      <c r="C254" s="64">
        <v>1</v>
      </c>
      <c r="D254" s="64" t="s">
        <v>27</v>
      </c>
      <c r="E254" s="64">
        <v>1</v>
      </c>
      <c r="F254" s="65">
        <v>9.32</v>
      </c>
      <c r="G254" s="65">
        <v>0.38</v>
      </c>
      <c r="H254" s="65">
        <v>0.08</v>
      </c>
      <c r="I254" s="23">
        <f>ROUND(PRODUCT(C254:H254),2)</f>
        <v>0.28000000000000003</v>
      </c>
      <c r="J254" s="24"/>
    </row>
    <row r="255" spans="1:10" ht="25.5" customHeight="1" x14ac:dyDescent="0.3">
      <c r="A255" s="79"/>
      <c r="B255" s="21" t="s">
        <v>677</v>
      </c>
      <c r="C255" s="79">
        <v>1</v>
      </c>
      <c r="D255" s="79" t="s">
        <v>27</v>
      </c>
      <c r="E255" s="79">
        <v>4</v>
      </c>
      <c r="F255" s="80">
        <v>2.27</v>
      </c>
      <c r="G255" s="80">
        <v>0.38</v>
      </c>
      <c r="H255" s="80">
        <v>0.08</v>
      </c>
      <c r="I255" s="23">
        <f>ROUND(PRODUCT(C255:H255),2)</f>
        <v>0.28000000000000003</v>
      </c>
      <c r="J255" s="24"/>
    </row>
    <row r="256" spans="1:10" ht="25.5" customHeight="1" x14ac:dyDescent="0.3">
      <c r="A256" s="91"/>
      <c r="B256" s="21" t="s">
        <v>745</v>
      </c>
      <c r="C256" s="91"/>
      <c r="D256" s="91"/>
      <c r="E256" s="91"/>
      <c r="F256" s="92"/>
      <c r="G256" s="92"/>
      <c r="H256" s="92"/>
      <c r="I256" s="23"/>
      <c r="J256" s="24"/>
    </row>
    <row r="257" spans="1:11" ht="25.5" customHeight="1" x14ac:dyDescent="0.3">
      <c r="A257" s="91"/>
      <c r="B257" s="21" t="s">
        <v>746</v>
      </c>
      <c r="C257" s="91">
        <v>1</v>
      </c>
      <c r="D257" s="91" t="s">
        <v>27</v>
      </c>
      <c r="E257" s="91">
        <v>1</v>
      </c>
      <c r="F257" s="92">
        <v>2</v>
      </c>
      <c r="G257" s="92">
        <v>0.38</v>
      </c>
      <c r="H257" s="97">
        <v>0.1</v>
      </c>
      <c r="I257" s="23">
        <f>ROUND(PRODUCT(C257:H257),2)</f>
        <v>0.08</v>
      </c>
      <c r="J257" s="24"/>
    </row>
    <row r="258" spans="1:11" ht="25.5" customHeight="1" x14ac:dyDescent="0.3">
      <c r="A258" s="48"/>
      <c r="B258" s="21"/>
      <c r="C258" s="48"/>
      <c r="D258" s="48"/>
      <c r="E258" s="48"/>
      <c r="F258" s="49"/>
      <c r="G258" s="49"/>
      <c r="H258" s="49"/>
      <c r="I258" s="23">
        <v>0.02</v>
      </c>
      <c r="J258" s="24"/>
      <c r="K258" s="4">
        <f>K259-I259</f>
        <v>1.5899999999999994</v>
      </c>
    </row>
    <row r="259" spans="1:11" ht="25.5" customHeight="1" x14ac:dyDescent="0.3">
      <c r="A259" s="48"/>
      <c r="B259" s="21"/>
      <c r="C259" s="48"/>
      <c r="D259" s="48"/>
      <c r="E259" s="48"/>
      <c r="F259" s="22"/>
      <c r="G259" s="22"/>
      <c r="H259" s="22"/>
      <c r="I259" s="23">
        <f>SUM(I246:I258)</f>
        <v>3.9100000000000006</v>
      </c>
      <c r="J259" s="24" t="s">
        <v>17</v>
      </c>
      <c r="K259" s="4">
        <v>5.5</v>
      </c>
    </row>
    <row r="260" spans="1:11" ht="111" customHeight="1" x14ac:dyDescent="0.25">
      <c r="A260" s="48">
        <v>23</v>
      </c>
      <c r="B260" s="21" t="s">
        <v>75</v>
      </c>
      <c r="C260" s="48"/>
      <c r="D260" s="48"/>
      <c r="E260" s="48"/>
      <c r="F260" s="22"/>
      <c r="G260" s="22"/>
      <c r="H260" s="22"/>
      <c r="I260" s="23"/>
      <c r="J260" s="24"/>
    </row>
    <row r="261" spans="1:11" ht="25.5" customHeight="1" x14ac:dyDescent="0.3">
      <c r="A261" s="48"/>
      <c r="B261" s="21" t="s">
        <v>73</v>
      </c>
      <c r="C261" s="48">
        <v>1</v>
      </c>
      <c r="D261" s="48" t="s">
        <v>27</v>
      </c>
      <c r="E261" s="48">
        <v>2</v>
      </c>
      <c r="F261" s="49">
        <v>20</v>
      </c>
      <c r="G261" s="49">
        <v>0.23</v>
      </c>
      <c r="H261" s="49">
        <v>0.45</v>
      </c>
      <c r="I261" s="23">
        <f>ROUND(PRODUCT(C261:H261),2)</f>
        <v>4.1399999999999997</v>
      </c>
      <c r="J261" s="24"/>
    </row>
    <row r="262" spans="1:11" ht="25.5" customHeight="1" x14ac:dyDescent="0.3">
      <c r="A262" s="48"/>
      <c r="B262" s="21" t="s">
        <v>72</v>
      </c>
      <c r="C262" s="48">
        <v>2</v>
      </c>
      <c r="D262" s="48" t="s">
        <v>27</v>
      </c>
      <c r="E262" s="48">
        <v>2</v>
      </c>
      <c r="F262" s="49">
        <v>5</v>
      </c>
      <c r="G262" s="49">
        <v>0.23</v>
      </c>
      <c r="H262" s="49">
        <v>0.45</v>
      </c>
      <c r="I262" s="23">
        <f>ROUND(PRODUCT(C262:H262),2)</f>
        <v>2.0699999999999998</v>
      </c>
      <c r="J262" s="24"/>
    </row>
    <row r="263" spans="1:11" ht="25.5" customHeight="1" x14ac:dyDescent="0.3">
      <c r="A263" s="50"/>
      <c r="B263" s="21" t="s">
        <v>92</v>
      </c>
      <c r="C263" s="50"/>
      <c r="D263" s="50"/>
      <c r="E263" s="50"/>
      <c r="F263" s="51"/>
      <c r="G263" s="51"/>
      <c r="H263" s="51"/>
      <c r="I263" s="23"/>
      <c r="J263" s="24"/>
    </row>
    <row r="264" spans="1:11" ht="25.5" customHeight="1" x14ac:dyDescent="0.3">
      <c r="A264" s="50"/>
      <c r="B264" s="21" t="s">
        <v>99</v>
      </c>
      <c r="C264" s="50">
        <v>2</v>
      </c>
      <c r="D264" s="50" t="s">
        <v>27</v>
      </c>
      <c r="E264" s="50">
        <v>1</v>
      </c>
      <c r="F264" s="51">
        <v>1.46</v>
      </c>
      <c r="G264" s="51">
        <v>0.9</v>
      </c>
      <c r="H264" s="51">
        <v>0.3</v>
      </c>
      <c r="I264" s="23">
        <f>ROUND(PRODUCT(C264:H264),2)</f>
        <v>0.79</v>
      </c>
      <c r="J264" s="24"/>
    </row>
    <row r="265" spans="1:11" ht="25.5" customHeight="1" x14ac:dyDescent="0.3">
      <c r="A265" s="50"/>
      <c r="B265" s="21" t="s">
        <v>100</v>
      </c>
      <c r="C265" s="50">
        <v>2</v>
      </c>
      <c r="D265" s="50" t="s">
        <v>27</v>
      </c>
      <c r="E265" s="50">
        <v>1</v>
      </c>
      <c r="F265" s="51">
        <v>1.46</v>
      </c>
      <c r="G265" s="51">
        <v>0.6</v>
      </c>
      <c r="H265" s="51">
        <v>0.15</v>
      </c>
      <c r="I265" s="23">
        <f>ROUND(PRODUCT(C265:H265),2)</f>
        <v>0.26</v>
      </c>
      <c r="J265" s="24"/>
    </row>
    <row r="266" spans="1:11" ht="25.5" customHeight="1" x14ac:dyDescent="0.3">
      <c r="A266" s="50"/>
      <c r="B266" s="21" t="s">
        <v>101</v>
      </c>
      <c r="C266" s="50">
        <v>2</v>
      </c>
      <c r="D266" s="50" t="s">
        <v>27</v>
      </c>
      <c r="E266" s="50">
        <v>1</v>
      </c>
      <c r="F266" s="51">
        <v>1.46</v>
      </c>
      <c r="G266" s="51">
        <v>0.3</v>
      </c>
      <c r="H266" s="51">
        <v>0.15</v>
      </c>
      <c r="I266" s="23">
        <f>ROUND(PRODUCT(C266:H266),2)</f>
        <v>0.13</v>
      </c>
      <c r="J266" s="24"/>
    </row>
    <row r="267" spans="1:11" ht="25.5" customHeight="1" x14ac:dyDescent="0.3">
      <c r="A267" s="60"/>
      <c r="B267" s="21" t="s">
        <v>118</v>
      </c>
      <c r="C267" s="60"/>
      <c r="D267" s="60"/>
      <c r="E267" s="60"/>
      <c r="F267" s="61"/>
      <c r="G267" s="61"/>
      <c r="H267" s="61"/>
      <c r="I267" s="23"/>
      <c r="J267" s="24"/>
    </row>
    <row r="268" spans="1:11" ht="25.5" customHeight="1" x14ac:dyDescent="0.3">
      <c r="A268" s="60"/>
      <c r="B268" s="21" t="s">
        <v>119</v>
      </c>
      <c r="C268" s="60">
        <v>1</v>
      </c>
      <c r="D268" s="60" t="s">
        <v>27</v>
      </c>
      <c r="E268" s="60">
        <v>1</v>
      </c>
      <c r="F268" s="61">
        <v>4.92</v>
      </c>
      <c r="G268" s="61">
        <v>0.23</v>
      </c>
      <c r="H268" s="61">
        <v>1.8</v>
      </c>
      <c r="I268" s="23">
        <f>ROUND(PRODUCT(C268:H268),2)</f>
        <v>2.04</v>
      </c>
      <c r="J268" s="24"/>
    </row>
    <row r="269" spans="1:11" ht="25.5" customHeight="1" x14ac:dyDescent="0.3">
      <c r="A269" s="79"/>
      <c r="B269" s="21" t="s">
        <v>677</v>
      </c>
      <c r="C269" s="79">
        <v>1</v>
      </c>
      <c r="D269" s="79" t="s">
        <v>27</v>
      </c>
      <c r="E269" s="79">
        <v>4</v>
      </c>
      <c r="F269" s="80">
        <v>2.27</v>
      </c>
      <c r="G269" s="80">
        <v>0.23</v>
      </c>
      <c r="H269" s="80">
        <v>0.35</v>
      </c>
      <c r="I269" s="23">
        <f>ROUND(PRODUCT(C269:H269),2)</f>
        <v>0.73</v>
      </c>
      <c r="J269" s="24"/>
    </row>
    <row r="270" spans="1:11" ht="25.5" customHeight="1" x14ac:dyDescent="0.3">
      <c r="A270" s="79"/>
      <c r="B270" s="21"/>
      <c r="C270" s="79"/>
      <c r="D270" s="79"/>
      <c r="E270" s="79"/>
      <c r="F270" s="80"/>
      <c r="G270" s="80"/>
      <c r="H270" s="80"/>
      <c r="I270" s="23">
        <v>0.05</v>
      </c>
      <c r="J270" s="24"/>
    </row>
    <row r="271" spans="1:11" ht="25.5" customHeight="1" x14ac:dyDescent="0.3">
      <c r="A271" s="60"/>
      <c r="B271" s="21"/>
      <c r="C271" s="60"/>
      <c r="D271" s="60"/>
      <c r="E271" s="60"/>
      <c r="F271" s="22"/>
      <c r="G271" s="22"/>
      <c r="H271" s="22"/>
      <c r="I271" s="23">
        <f>SUM(I263:I270)</f>
        <v>4</v>
      </c>
      <c r="J271" s="24" t="s">
        <v>17</v>
      </c>
    </row>
    <row r="272" spans="1:11" ht="108" customHeight="1" x14ac:dyDescent="0.3">
      <c r="A272" s="48">
        <v>24</v>
      </c>
      <c r="B272" s="21" t="s">
        <v>76</v>
      </c>
      <c r="C272" s="48"/>
      <c r="D272" s="48"/>
      <c r="E272" s="48"/>
      <c r="F272" s="22"/>
      <c r="G272" s="22"/>
      <c r="H272" s="22"/>
      <c r="I272" s="23"/>
      <c r="J272" s="24"/>
    </row>
    <row r="273" spans="1:10" ht="25.5" customHeight="1" x14ac:dyDescent="0.3">
      <c r="A273" s="48"/>
      <c r="B273" s="21" t="s">
        <v>73</v>
      </c>
      <c r="C273" s="48">
        <v>1</v>
      </c>
      <c r="D273" s="48" t="s">
        <v>27</v>
      </c>
      <c r="E273" s="48">
        <v>1</v>
      </c>
      <c r="F273" s="49">
        <v>20</v>
      </c>
      <c r="G273" s="49">
        <v>1.5</v>
      </c>
      <c r="H273" s="49">
        <v>0.1</v>
      </c>
      <c r="I273" s="23">
        <f>ROUND(PRODUCT(C273:H273),2)</f>
        <v>3</v>
      </c>
      <c r="J273" s="24"/>
    </row>
    <row r="274" spans="1:10" ht="25.5" customHeight="1" x14ac:dyDescent="0.3">
      <c r="A274" s="48"/>
      <c r="B274" s="21" t="s">
        <v>77</v>
      </c>
      <c r="C274" s="48">
        <v>1</v>
      </c>
      <c r="D274" s="48" t="s">
        <v>27</v>
      </c>
      <c r="E274" s="48">
        <v>1</v>
      </c>
      <c r="F274" s="49">
        <v>5</v>
      </c>
      <c r="G274" s="49">
        <v>1.5</v>
      </c>
      <c r="H274" s="82">
        <v>0.1</v>
      </c>
      <c r="I274" s="23">
        <f>ROUND(PRODUCT(C274:H274),2)</f>
        <v>0.75</v>
      </c>
      <c r="J274" s="24"/>
    </row>
    <row r="275" spans="1:10" ht="25.5" customHeight="1" x14ac:dyDescent="0.3">
      <c r="A275" s="48"/>
      <c r="B275" s="21" t="s">
        <v>78</v>
      </c>
      <c r="C275" s="48">
        <v>1</v>
      </c>
      <c r="D275" s="48" t="s">
        <v>27</v>
      </c>
      <c r="E275" s="48">
        <v>1</v>
      </c>
      <c r="F275" s="49">
        <v>5</v>
      </c>
      <c r="G275" s="49">
        <v>2.7</v>
      </c>
      <c r="H275" s="82">
        <v>0.1</v>
      </c>
      <c r="I275" s="23">
        <f>ROUND(PRODUCT(C275:H275),2)</f>
        <v>1.35</v>
      </c>
      <c r="J275" s="24"/>
    </row>
    <row r="276" spans="1:10" ht="25.5" customHeight="1" x14ac:dyDescent="0.3">
      <c r="A276" s="48"/>
      <c r="B276" s="21"/>
      <c r="C276" s="48"/>
      <c r="D276" s="48"/>
      <c r="E276" s="48"/>
      <c r="F276" s="22"/>
      <c r="G276" s="22"/>
      <c r="H276" s="22"/>
      <c r="I276" s="23">
        <f>SUM(I273:I275)</f>
        <v>5.0999999999999996</v>
      </c>
      <c r="J276" s="24" t="s">
        <v>17</v>
      </c>
    </row>
    <row r="277" spans="1:10" ht="90.95" x14ac:dyDescent="0.3">
      <c r="A277" s="48">
        <v>25</v>
      </c>
      <c r="B277" s="21" t="s">
        <v>79</v>
      </c>
      <c r="C277" s="48"/>
      <c r="D277" s="48"/>
      <c r="E277" s="48"/>
      <c r="F277" s="22"/>
      <c r="G277" s="22"/>
      <c r="H277" s="22"/>
      <c r="I277" s="23"/>
      <c r="J277" s="24"/>
    </row>
    <row r="278" spans="1:10" ht="25.5" customHeight="1" x14ac:dyDescent="0.3">
      <c r="A278" s="48"/>
      <c r="B278" s="21" t="s">
        <v>73</v>
      </c>
      <c r="C278" s="48">
        <v>1</v>
      </c>
      <c r="D278" s="48" t="s">
        <v>27</v>
      </c>
      <c r="E278" s="48">
        <v>1</v>
      </c>
      <c r="F278" s="49">
        <v>20</v>
      </c>
      <c r="G278" s="49">
        <v>1.5</v>
      </c>
      <c r="H278" s="49">
        <v>0.15</v>
      </c>
      <c r="I278" s="23">
        <f>ROUND(PRODUCT(C278:H278),2)</f>
        <v>4.5</v>
      </c>
      <c r="J278" s="24"/>
    </row>
    <row r="279" spans="1:10" ht="25.5" customHeight="1" x14ac:dyDescent="0.3">
      <c r="A279" s="48"/>
      <c r="B279" s="21" t="s">
        <v>77</v>
      </c>
      <c r="C279" s="48">
        <v>1</v>
      </c>
      <c r="D279" s="48" t="s">
        <v>27</v>
      </c>
      <c r="E279" s="48">
        <v>1</v>
      </c>
      <c r="F279" s="49">
        <v>5</v>
      </c>
      <c r="G279" s="49">
        <v>1.5</v>
      </c>
      <c r="H279" s="49">
        <v>0.15</v>
      </c>
      <c r="I279" s="23">
        <f>ROUND(PRODUCT(C279:H279),2)</f>
        <v>1.1299999999999999</v>
      </c>
      <c r="J279" s="24"/>
    </row>
    <row r="280" spans="1:10" ht="25.5" customHeight="1" x14ac:dyDescent="0.3">
      <c r="A280" s="48"/>
      <c r="B280" s="21" t="s">
        <v>78</v>
      </c>
      <c r="C280" s="48">
        <v>1</v>
      </c>
      <c r="D280" s="48" t="s">
        <v>27</v>
      </c>
      <c r="E280" s="48">
        <v>1</v>
      </c>
      <c r="F280" s="49">
        <v>5</v>
      </c>
      <c r="G280" s="49">
        <v>2.7</v>
      </c>
      <c r="H280" s="49">
        <v>0.15</v>
      </c>
      <c r="I280" s="23">
        <f>ROUND(PRODUCT(C280:H280),2)</f>
        <v>2.0299999999999998</v>
      </c>
      <c r="J280" s="24"/>
    </row>
    <row r="281" spans="1:10" ht="25.5" customHeight="1" x14ac:dyDescent="0.3">
      <c r="A281" s="48"/>
      <c r="B281" s="21"/>
      <c r="C281" s="48"/>
      <c r="D281" s="48"/>
      <c r="E281" s="48"/>
      <c r="F281" s="49"/>
      <c r="G281" s="49"/>
      <c r="H281" s="49"/>
      <c r="I281" s="23">
        <v>0.04</v>
      </c>
      <c r="J281" s="24"/>
    </row>
    <row r="282" spans="1:10" ht="25.5" customHeight="1" x14ac:dyDescent="0.3">
      <c r="A282" s="48"/>
      <c r="B282" s="21"/>
      <c r="C282" s="48"/>
      <c r="D282" s="48"/>
      <c r="E282" s="48"/>
      <c r="F282" s="22"/>
      <c r="G282" s="22"/>
      <c r="H282" s="22"/>
      <c r="I282" s="23">
        <f>SUM(I278:I281)</f>
        <v>7.7</v>
      </c>
      <c r="J282" s="24" t="s">
        <v>17</v>
      </c>
    </row>
    <row r="283" spans="1:10" ht="143.1" x14ac:dyDescent="0.3">
      <c r="A283" s="48">
        <v>26</v>
      </c>
      <c r="B283" s="21" t="s">
        <v>80</v>
      </c>
      <c r="C283" s="48"/>
      <c r="D283" s="48"/>
      <c r="E283" s="48"/>
      <c r="F283" s="22"/>
      <c r="G283" s="22"/>
      <c r="H283" s="22"/>
      <c r="I283" s="23"/>
      <c r="J283" s="24"/>
    </row>
    <row r="284" spans="1:10" ht="25.5" customHeight="1" x14ac:dyDescent="0.3">
      <c r="A284" s="48"/>
      <c r="B284" s="21" t="s">
        <v>73</v>
      </c>
      <c r="C284" s="48">
        <v>1</v>
      </c>
      <c r="D284" s="48" t="s">
        <v>27</v>
      </c>
      <c r="E284" s="48">
        <v>1</v>
      </c>
      <c r="F284" s="49">
        <v>20</v>
      </c>
      <c r="G284" s="49">
        <v>1.5</v>
      </c>
      <c r="H284" s="49"/>
      <c r="I284" s="23">
        <f>ROUND(PRODUCT(C284:H284),2)</f>
        <v>30</v>
      </c>
      <c r="J284" s="24"/>
    </row>
    <row r="285" spans="1:10" ht="25.5" customHeight="1" x14ac:dyDescent="0.3">
      <c r="A285" s="48"/>
      <c r="B285" s="21" t="s">
        <v>77</v>
      </c>
      <c r="C285" s="48">
        <v>1</v>
      </c>
      <c r="D285" s="48" t="s">
        <v>27</v>
      </c>
      <c r="E285" s="48">
        <v>1</v>
      </c>
      <c r="F285" s="49">
        <v>5</v>
      </c>
      <c r="G285" s="49">
        <v>1.5</v>
      </c>
      <c r="H285" s="49"/>
      <c r="I285" s="23">
        <f>ROUND(PRODUCT(C285:H285),2)</f>
        <v>7.5</v>
      </c>
      <c r="J285" s="24"/>
    </row>
    <row r="286" spans="1:10" ht="25.5" customHeight="1" x14ac:dyDescent="0.3">
      <c r="A286" s="48"/>
      <c r="B286" s="21" t="s">
        <v>78</v>
      </c>
      <c r="C286" s="48">
        <v>1</v>
      </c>
      <c r="D286" s="48" t="s">
        <v>27</v>
      </c>
      <c r="E286" s="48">
        <v>1</v>
      </c>
      <c r="F286" s="49">
        <v>5</v>
      </c>
      <c r="G286" s="49">
        <v>2.5</v>
      </c>
      <c r="H286" s="49"/>
      <c r="I286" s="23">
        <f>ROUND(PRODUCT(C286:H286),2)</f>
        <v>12.5</v>
      </c>
      <c r="J286" s="24"/>
    </row>
    <row r="287" spans="1:10" ht="25.5" customHeight="1" x14ac:dyDescent="0.3">
      <c r="A287" s="48"/>
      <c r="B287" s="21"/>
      <c r="C287" s="48"/>
      <c r="D287" s="48"/>
      <c r="E287" s="48"/>
      <c r="F287" s="22"/>
      <c r="G287" s="22"/>
      <c r="H287" s="22"/>
      <c r="I287" s="23">
        <f>SUM(I284:I286)</f>
        <v>50</v>
      </c>
      <c r="J287" s="24" t="s">
        <v>34</v>
      </c>
    </row>
    <row r="288" spans="1:10" ht="25.5" customHeight="1" x14ac:dyDescent="0.3">
      <c r="A288" s="48"/>
      <c r="B288" s="21"/>
      <c r="C288" s="48"/>
      <c r="D288" s="48"/>
      <c r="E288" s="48"/>
      <c r="F288" s="22"/>
      <c r="G288" s="22"/>
      <c r="H288" s="22"/>
      <c r="I288" s="23"/>
      <c r="J288" s="24"/>
    </row>
    <row r="289" spans="1:10" ht="80.45" customHeight="1" x14ac:dyDescent="0.3">
      <c r="A289" s="48">
        <v>27</v>
      </c>
      <c r="B289" s="21" t="s">
        <v>83</v>
      </c>
      <c r="C289" s="48"/>
      <c r="D289" s="48"/>
      <c r="E289" s="48"/>
      <c r="F289" s="22"/>
      <c r="G289" s="22"/>
      <c r="H289" s="22"/>
      <c r="I289" s="23"/>
      <c r="J289" s="24"/>
    </row>
    <row r="290" spans="1:10" ht="25.5" customHeight="1" x14ac:dyDescent="0.3">
      <c r="A290" s="48"/>
      <c r="B290" s="21" t="s">
        <v>88</v>
      </c>
      <c r="C290" s="48"/>
      <c r="D290" s="48"/>
      <c r="E290" s="48"/>
      <c r="F290" s="22"/>
      <c r="G290" s="22"/>
      <c r="H290" s="22"/>
      <c r="I290" s="23"/>
      <c r="J290" s="24"/>
    </row>
    <row r="291" spans="1:10" ht="25.5" customHeight="1" x14ac:dyDescent="0.3">
      <c r="A291" s="48"/>
      <c r="B291" s="21" t="s">
        <v>84</v>
      </c>
      <c r="C291" s="50">
        <v>1</v>
      </c>
      <c r="D291" s="50" t="s">
        <v>27</v>
      </c>
      <c r="E291" s="50">
        <v>1</v>
      </c>
      <c r="F291" s="51">
        <v>1.2</v>
      </c>
      <c r="G291" s="51"/>
      <c r="H291" s="51"/>
      <c r="I291" s="23">
        <f>ROUND(PRODUCT(C291:H291),2)</f>
        <v>1.2</v>
      </c>
      <c r="J291" s="24"/>
    </row>
    <row r="292" spans="1:10" ht="25.5" customHeight="1" x14ac:dyDescent="0.3">
      <c r="A292" s="48"/>
      <c r="B292" s="21" t="s">
        <v>85</v>
      </c>
      <c r="C292" s="50">
        <v>1</v>
      </c>
      <c r="D292" s="50" t="s">
        <v>27</v>
      </c>
      <c r="E292" s="50">
        <v>1</v>
      </c>
      <c r="F292" s="51">
        <v>1.8</v>
      </c>
      <c r="G292" s="51"/>
      <c r="H292" s="51"/>
      <c r="I292" s="23">
        <f>ROUND(PRODUCT(C292:H292),2)</f>
        <v>1.8</v>
      </c>
      <c r="J292" s="24"/>
    </row>
    <row r="293" spans="1:10" ht="25.5" customHeight="1" x14ac:dyDescent="0.3">
      <c r="A293" s="50"/>
      <c r="B293" s="21" t="s">
        <v>46</v>
      </c>
      <c r="C293" s="50"/>
      <c r="D293" s="50"/>
      <c r="E293" s="50"/>
      <c r="F293" s="22"/>
      <c r="G293" s="22"/>
      <c r="H293" s="22"/>
      <c r="I293" s="23"/>
      <c r="J293" s="24"/>
    </row>
    <row r="294" spans="1:10" ht="25.5" customHeight="1" x14ac:dyDescent="0.3">
      <c r="A294" s="48"/>
      <c r="B294" s="21" t="s">
        <v>86</v>
      </c>
      <c r="C294" s="50">
        <v>1</v>
      </c>
      <c r="D294" s="50" t="s">
        <v>27</v>
      </c>
      <c r="E294" s="50">
        <v>1</v>
      </c>
      <c r="F294" s="51">
        <v>1.5</v>
      </c>
      <c r="G294" s="51"/>
      <c r="H294" s="51"/>
      <c r="I294" s="23">
        <f>ROUND(PRODUCT(C294:H294),2)</f>
        <v>1.5</v>
      </c>
      <c r="J294" s="24"/>
    </row>
    <row r="295" spans="1:10" ht="25.5" customHeight="1" x14ac:dyDescent="0.3">
      <c r="A295" s="50"/>
      <c r="B295" s="21" t="s">
        <v>87</v>
      </c>
      <c r="C295" s="50">
        <v>1</v>
      </c>
      <c r="D295" s="50" t="s">
        <v>27</v>
      </c>
      <c r="E295" s="50">
        <v>1</v>
      </c>
      <c r="F295" s="51">
        <v>2</v>
      </c>
      <c r="G295" s="51"/>
      <c r="H295" s="51"/>
      <c r="I295" s="23">
        <f>ROUND(PRODUCT(C295:H295),2)</f>
        <v>2</v>
      </c>
      <c r="J295" s="24"/>
    </row>
    <row r="296" spans="1:10" ht="25.5" customHeight="1" x14ac:dyDescent="0.3">
      <c r="A296" s="48"/>
      <c r="B296" s="21"/>
      <c r="C296" s="48"/>
      <c r="D296" s="48"/>
      <c r="E296" s="48"/>
      <c r="F296" s="22"/>
      <c r="G296" s="22"/>
      <c r="H296" s="22"/>
      <c r="I296" s="23">
        <f>SUM(I290:I295)</f>
        <v>6.5</v>
      </c>
      <c r="J296" s="24" t="s">
        <v>8</v>
      </c>
    </row>
    <row r="297" spans="1:10" ht="25.5" customHeight="1" x14ac:dyDescent="0.3">
      <c r="A297" s="77"/>
      <c r="B297" s="21"/>
      <c r="C297" s="77"/>
      <c r="D297" s="77"/>
      <c r="E297" s="77"/>
      <c r="F297" s="22"/>
      <c r="G297" s="22"/>
      <c r="H297" s="22"/>
      <c r="I297" s="23"/>
      <c r="J297" s="24"/>
    </row>
    <row r="298" spans="1:10" ht="25.5" customHeight="1" x14ac:dyDescent="0.3">
      <c r="A298" s="48"/>
      <c r="B298" s="21" t="s">
        <v>626</v>
      </c>
      <c r="C298" s="48"/>
      <c r="D298" s="48"/>
      <c r="E298" s="48"/>
      <c r="F298" s="49"/>
      <c r="G298" s="49"/>
      <c r="H298" s="49"/>
      <c r="I298" s="23"/>
      <c r="J298" s="24"/>
    </row>
    <row r="299" spans="1:10" ht="25.5" customHeight="1" x14ac:dyDescent="0.3">
      <c r="A299" s="50"/>
      <c r="B299" s="21" t="s">
        <v>89</v>
      </c>
      <c r="C299" s="50"/>
      <c r="D299" s="50"/>
      <c r="E299" s="50"/>
      <c r="F299" s="22"/>
      <c r="G299" s="22"/>
      <c r="H299" s="22"/>
      <c r="I299" s="23"/>
      <c r="J299" s="24"/>
    </row>
    <row r="300" spans="1:10" ht="25.5" customHeight="1" x14ac:dyDescent="0.3">
      <c r="A300" s="50"/>
      <c r="B300" s="21" t="s">
        <v>84</v>
      </c>
      <c r="C300" s="50">
        <v>1</v>
      </c>
      <c r="D300" s="50" t="s">
        <v>27</v>
      </c>
      <c r="E300" s="50">
        <v>1</v>
      </c>
      <c r="F300" s="51">
        <v>1</v>
      </c>
      <c r="G300" s="51"/>
      <c r="H300" s="51"/>
      <c r="I300" s="23">
        <f>ROUND(PRODUCT(C300:H300),2)</f>
        <v>1</v>
      </c>
      <c r="J300" s="24"/>
    </row>
    <row r="301" spans="1:10" ht="25.5" customHeight="1" x14ac:dyDescent="0.3">
      <c r="A301" s="50"/>
      <c r="B301" s="21" t="s">
        <v>85</v>
      </c>
      <c r="C301" s="50">
        <v>12</v>
      </c>
      <c r="D301" s="50" t="s">
        <v>27</v>
      </c>
      <c r="E301" s="50">
        <v>1</v>
      </c>
      <c r="F301" s="51">
        <v>0.8</v>
      </c>
      <c r="G301" s="51"/>
      <c r="H301" s="51"/>
      <c r="I301" s="23">
        <f>ROUND(PRODUCT(C301:H301),2)</f>
        <v>9.6</v>
      </c>
      <c r="J301" s="24"/>
    </row>
    <row r="302" spans="1:10" ht="25.5" customHeight="1" x14ac:dyDescent="0.3">
      <c r="A302" s="77"/>
      <c r="B302" s="21" t="s">
        <v>625</v>
      </c>
      <c r="C302" s="77">
        <v>5</v>
      </c>
      <c r="D302" s="77" t="s">
        <v>27</v>
      </c>
      <c r="E302" s="77">
        <v>2</v>
      </c>
      <c r="F302" s="78">
        <v>1.2</v>
      </c>
      <c r="G302" s="78"/>
      <c r="H302" s="78"/>
      <c r="I302" s="23">
        <f>ROUND(PRODUCT(C302:H302),2)</f>
        <v>12</v>
      </c>
      <c r="J302" s="24"/>
    </row>
    <row r="303" spans="1:10" ht="25.5" customHeight="1" x14ac:dyDescent="0.3">
      <c r="A303" s="50"/>
      <c r="B303" s="21" t="s">
        <v>46</v>
      </c>
      <c r="C303" s="50"/>
      <c r="D303" s="50"/>
      <c r="E303" s="50"/>
      <c r="F303" s="22"/>
      <c r="G303" s="22"/>
      <c r="H303" s="22"/>
      <c r="I303" s="23"/>
      <c r="J303" s="24"/>
    </row>
    <row r="304" spans="1:10" ht="25.5" customHeight="1" x14ac:dyDescent="0.3">
      <c r="A304" s="50"/>
      <c r="B304" s="21" t="s">
        <v>86</v>
      </c>
      <c r="C304" s="50">
        <v>2</v>
      </c>
      <c r="D304" s="50" t="s">
        <v>27</v>
      </c>
      <c r="E304" s="50">
        <v>1</v>
      </c>
      <c r="F304" s="51">
        <v>0.85</v>
      </c>
      <c r="G304" s="51"/>
      <c r="H304" s="51"/>
      <c r="I304" s="23">
        <f>ROUND(PRODUCT(C304:H304),2)</f>
        <v>1.7</v>
      </c>
      <c r="J304" s="24"/>
    </row>
    <row r="305" spans="1:10" ht="25.5" customHeight="1" x14ac:dyDescent="0.3">
      <c r="A305" s="50"/>
      <c r="B305" s="21" t="s">
        <v>87</v>
      </c>
      <c r="C305" s="50">
        <v>2</v>
      </c>
      <c r="D305" s="50" t="s">
        <v>27</v>
      </c>
      <c r="E305" s="50">
        <v>1</v>
      </c>
      <c r="F305" s="51">
        <v>1.9</v>
      </c>
      <c r="G305" s="51"/>
      <c r="H305" s="51"/>
      <c r="I305" s="23">
        <f>ROUND(PRODUCT(C305:H305),2)</f>
        <v>3.8</v>
      </c>
      <c r="J305" s="24"/>
    </row>
    <row r="306" spans="1:10" ht="25.5" customHeight="1" x14ac:dyDescent="0.3">
      <c r="A306" s="50"/>
      <c r="B306" s="21"/>
      <c r="C306" s="50"/>
      <c r="D306" s="50"/>
      <c r="E306" s="50"/>
      <c r="F306" s="51"/>
      <c r="G306" s="51"/>
      <c r="H306" s="51"/>
      <c r="I306" s="23">
        <f>SUM(I299:I305)</f>
        <v>28.1</v>
      </c>
      <c r="J306" s="24" t="s">
        <v>8</v>
      </c>
    </row>
    <row r="307" spans="1:10" ht="25.5" customHeight="1" x14ac:dyDescent="0.3">
      <c r="A307" s="75"/>
      <c r="B307" s="21" t="s">
        <v>678</v>
      </c>
      <c r="C307" s="75"/>
      <c r="D307" s="75"/>
      <c r="E307" s="75"/>
      <c r="F307" s="76"/>
      <c r="G307" s="76"/>
      <c r="H307" s="76"/>
      <c r="I307" s="23"/>
      <c r="J307" s="24"/>
    </row>
    <row r="308" spans="1:10" ht="25.5" customHeight="1" x14ac:dyDescent="0.3">
      <c r="A308" s="75"/>
      <c r="B308" s="21" t="s">
        <v>627</v>
      </c>
      <c r="C308" s="77">
        <v>2</v>
      </c>
      <c r="D308" s="77" t="s">
        <v>27</v>
      </c>
      <c r="E308" s="77">
        <v>1</v>
      </c>
      <c r="F308" s="78">
        <v>3.5</v>
      </c>
      <c r="G308" s="78"/>
      <c r="H308" s="78"/>
      <c r="I308" s="23">
        <f>ROUND(PRODUCT(C308:H308),2)</f>
        <v>7</v>
      </c>
      <c r="J308" s="24"/>
    </row>
    <row r="309" spans="1:10" ht="25.5" customHeight="1" x14ac:dyDescent="0.3">
      <c r="A309" s="77"/>
      <c r="B309" s="21" t="s">
        <v>628</v>
      </c>
      <c r="C309" s="77">
        <v>1</v>
      </c>
      <c r="D309" s="77" t="s">
        <v>27</v>
      </c>
      <c r="E309" s="77">
        <v>1</v>
      </c>
      <c r="F309" s="78">
        <v>2.7</v>
      </c>
      <c r="G309" s="78"/>
      <c r="H309" s="78"/>
      <c r="I309" s="23">
        <f>ROUND(PRODUCT(C309:H309),2)</f>
        <v>2.7</v>
      </c>
      <c r="J309" s="24"/>
    </row>
    <row r="310" spans="1:10" ht="25.5" customHeight="1" x14ac:dyDescent="0.3">
      <c r="A310" s="75"/>
      <c r="B310" s="21"/>
      <c r="C310" s="75"/>
      <c r="D310" s="75"/>
      <c r="E310" s="75"/>
      <c r="F310" s="76"/>
      <c r="G310" s="76"/>
      <c r="H310" s="76"/>
      <c r="I310" s="23">
        <f>SUM(I308:I309)</f>
        <v>9.6999999999999993</v>
      </c>
      <c r="J310" s="24" t="s">
        <v>8</v>
      </c>
    </row>
    <row r="311" spans="1:10" ht="156" x14ac:dyDescent="0.3">
      <c r="A311" s="60">
        <v>30</v>
      </c>
      <c r="B311" s="21" t="s">
        <v>867</v>
      </c>
      <c r="C311" s="60"/>
      <c r="D311" s="60"/>
      <c r="E311" s="60"/>
      <c r="F311" s="61"/>
      <c r="G311" s="61"/>
      <c r="H311" s="61"/>
      <c r="I311" s="23"/>
      <c r="J311" s="24"/>
    </row>
    <row r="312" spans="1:10" ht="25.5" customHeight="1" x14ac:dyDescent="0.3">
      <c r="A312" s="60"/>
      <c r="B312" s="21" t="s">
        <v>46</v>
      </c>
      <c r="C312" s="60"/>
      <c r="D312" s="60"/>
      <c r="E312" s="60"/>
      <c r="F312" s="61"/>
      <c r="G312" s="61" t="s">
        <v>131</v>
      </c>
      <c r="H312" s="61"/>
      <c r="I312" s="23"/>
      <c r="J312" s="24"/>
    </row>
    <row r="313" spans="1:10" ht="25.5" customHeight="1" x14ac:dyDescent="0.3">
      <c r="A313" s="60"/>
      <c r="B313" s="21" t="s">
        <v>110</v>
      </c>
      <c r="C313" s="60">
        <v>2</v>
      </c>
      <c r="D313" s="60" t="s">
        <v>27</v>
      </c>
      <c r="E313" s="60">
        <v>1</v>
      </c>
      <c r="F313" s="61">
        <v>1</v>
      </c>
      <c r="G313" s="61">
        <v>2.2000000000000002</v>
      </c>
      <c r="H313" s="61">
        <v>1</v>
      </c>
      <c r="I313" s="23">
        <f>ROUND(PRODUCT(C313:H313),2)</f>
        <v>4.4000000000000004</v>
      </c>
      <c r="J313" s="24"/>
    </row>
    <row r="314" spans="1:10" ht="25.5" customHeight="1" x14ac:dyDescent="0.3">
      <c r="A314" s="60"/>
      <c r="B314" s="21" t="s">
        <v>62</v>
      </c>
      <c r="C314" s="60">
        <v>3</v>
      </c>
      <c r="D314" s="60" t="s">
        <v>27</v>
      </c>
      <c r="E314" s="60">
        <v>1</v>
      </c>
      <c r="F314" s="61">
        <v>1</v>
      </c>
      <c r="G314" s="61">
        <v>2.2000000000000002</v>
      </c>
      <c r="H314" s="61">
        <v>1</v>
      </c>
      <c r="I314" s="23">
        <f>ROUND(PRODUCT(C314:H314),2)</f>
        <v>6.6</v>
      </c>
      <c r="J314" s="24"/>
    </row>
    <row r="315" spans="1:10" ht="25.5" customHeight="1" x14ac:dyDescent="0.3">
      <c r="A315" s="60"/>
      <c r="B315" s="21" t="s">
        <v>111</v>
      </c>
      <c r="C315" s="60">
        <v>1</v>
      </c>
      <c r="D315" s="60" t="s">
        <v>27</v>
      </c>
      <c r="E315" s="60">
        <v>1</v>
      </c>
      <c r="F315" s="61">
        <v>1</v>
      </c>
      <c r="G315" s="61">
        <v>2.2000000000000002</v>
      </c>
      <c r="H315" s="61">
        <v>1.8</v>
      </c>
      <c r="I315" s="23">
        <f>ROUND(PRODUCT(C315:H315),2)</f>
        <v>3.96</v>
      </c>
      <c r="J315" s="24"/>
    </row>
    <row r="316" spans="1:10" ht="25.5" customHeight="1" x14ac:dyDescent="0.3">
      <c r="A316" s="60"/>
      <c r="B316" s="21" t="s">
        <v>112</v>
      </c>
      <c r="C316" s="60">
        <v>1</v>
      </c>
      <c r="D316" s="60" t="s">
        <v>27</v>
      </c>
      <c r="E316" s="60">
        <v>1</v>
      </c>
      <c r="F316" s="61">
        <v>1</v>
      </c>
      <c r="G316" s="61">
        <v>2.2000000000000002</v>
      </c>
      <c r="H316" s="61">
        <v>2.1</v>
      </c>
      <c r="I316" s="23">
        <f>ROUND(PRODUCT(C316:H316),2)</f>
        <v>4.62</v>
      </c>
      <c r="J316" s="24"/>
    </row>
    <row r="317" spans="1:10" ht="25.5" customHeight="1" x14ac:dyDescent="0.3">
      <c r="A317" s="60"/>
      <c r="B317" s="21" t="s">
        <v>113</v>
      </c>
      <c r="C317" s="60">
        <v>1</v>
      </c>
      <c r="D317" s="60" t="s">
        <v>27</v>
      </c>
      <c r="E317" s="60">
        <v>1</v>
      </c>
      <c r="F317" s="61">
        <v>0.9</v>
      </c>
      <c r="G317" s="61">
        <v>2.2000000000000002</v>
      </c>
      <c r="H317" s="61">
        <v>1.35</v>
      </c>
      <c r="I317" s="23">
        <f>ROUND(PRODUCT(C317:H317),2)</f>
        <v>2.67</v>
      </c>
      <c r="J317" s="24"/>
    </row>
    <row r="318" spans="1:10" ht="25.5" customHeight="1" x14ac:dyDescent="0.3">
      <c r="A318" s="60"/>
      <c r="B318" s="21"/>
      <c r="C318" s="60"/>
      <c r="D318" s="60"/>
      <c r="E318" s="60"/>
      <c r="F318" s="61"/>
      <c r="G318" s="61"/>
      <c r="H318" s="61"/>
      <c r="I318" s="23">
        <v>0.15</v>
      </c>
      <c r="J318" s="24"/>
    </row>
    <row r="319" spans="1:10" ht="25.5" customHeight="1" x14ac:dyDescent="0.3">
      <c r="A319" s="60"/>
      <c r="B319" s="21"/>
      <c r="C319" s="60"/>
      <c r="D319" s="60"/>
      <c r="E319" s="60"/>
      <c r="F319" s="61"/>
      <c r="G319" s="61"/>
      <c r="H319" s="61"/>
      <c r="I319" s="23">
        <f>SUM(I313:I318)</f>
        <v>22.4</v>
      </c>
      <c r="J319" s="24" t="s">
        <v>34</v>
      </c>
    </row>
    <row r="320" spans="1:10" ht="25.5" customHeight="1" x14ac:dyDescent="0.3">
      <c r="A320" s="60"/>
      <c r="B320" s="21"/>
      <c r="C320" s="60"/>
      <c r="D320" s="60"/>
      <c r="E320" s="60"/>
      <c r="F320" s="61"/>
      <c r="G320" s="61"/>
      <c r="H320" s="61"/>
      <c r="I320" s="23"/>
      <c r="J320" s="24"/>
    </row>
    <row r="321" spans="1:10" ht="147.6" customHeight="1" x14ac:dyDescent="0.3">
      <c r="A321" s="60">
        <v>31</v>
      </c>
      <c r="B321" s="21" t="s">
        <v>868</v>
      </c>
      <c r="C321" s="60"/>
      <c r="D321" s="60"/>
      <c r="E321" s="60"/>
      <c r="F321" s="61"/>
      <c r="G321" s="61"/>
      <c r="H321" s="61"/>
      <c r="I321" s="23"/>
      <c r="J321" s="24"/>
    </row>
    <row r="322" spans="1:10" ht="25.5" customHeight="1" x14ac:dyDescent="0.3">
      <c r="A322" s="48"/>
      <c r="B322" s="21" t="s">
        <v>92</v>
      </c>
      <c r="C322" s="48"/>
      <c r="D322" s="48"/>
      <c r="E322" s="48"/>
      <c r="F322" s="49"/>
      <c r="G322" s="49"/>
      <c r="H322" s="49"/>
      <c r="I322" s="23"/>
      <c r="J322" s="24"/>
    </row>
    <row r="323" spans="1:10" ht="25.5" customHeight="1" x14ac:dyDescent="0.3">
      <c r="A323" s="48"/>
      <c r="B323" s="21" t="s">
        <v>37</v>
      </c>
      <c r="C323" s="60">
        <v>1</v>
      </c>
      <c r="D323" s="60" t="s">
        <v>27</v>
      </c>
      <c r="E323" s="60">
        <v>1</v>
      </c>
      <c r="F323" s="61">
        <v>1</v>
      </c>
      <c r="G323" s="61">
        <v>2.6</v>
      </c>
      <c r="H323" s="61">
        <v>2.1</v>
      </c>
      <c r="I323" s="23">
        <f>ROUND(PRODUCT(C323:H323),2)</f>
        <v>5.46</v>
      </c>
      <c r="J323" s="24"/>
    </row>
    <row r="324" spans="1:10" ht="25.5" customHeight="1" x14ac:dyDescent="0.3">
      <c r="A324" s="60"/>
      <c r="B324" s="21"/>
      <c r="C324" s="60"/>
      <c r="D324" s="60"/>
      <c r="E324" s="60"/>
      <c r="F324" s="61"/>
      <c r="G324" s="61"/>
      <c r="H324" s="61"/>
      <c r="I324" s="23">
        <v>0.04</v>
      </c>
      <c r="J324" s="24"/>
    </row>
    <row r="325" spans="1:10" ht="25.5" customHeight="1" x14ac:dyDescent="0.3">
      <c r="A325" s="48"/>
      <c r="B325" s="21"/>
      <c r="C325" s="48"/>
      <c r="D325" s="48"/>
      <c r="E325" s="48"/>
      <c r="F325" s="22"/>
      <c r="G325" s="22"/>
      <c r="H325" s="22"/>
      <c r="I325" s="23">
        <f>SUM(I323:I324)</f>
        <v>5.5</v>
      </c>
      <c r="J325" s="24" t="s">
        <v>34</v>
      </c>
    </row>
    <row r="326" spans="1:10" ht="207.95" x14ac:dyDescent="0.3">
      <c r="A326" s="60">
        <v>32</v>
      </c>
      <c r="B326" s="21" t="s">
        <v>114</v>
      </c>
      <c r="C326" s="60"/>
      <c r="D326" s="60"/>
      <c r="E326" s="60"/>
      <c r="F326" s="22"/>
      <c r="G326" s="22"/>
      <c r="H326" s="22"/>
      <c r="I326" s="23"/>
      <c r="J326" s="24"/>
    </row>
    <row r="327" spans="1:10" ht="25.5" customHeight="1" x14ac:dyDescent="0.3">
      <c r="A327" s="60"/>
      <c r="B327" s="21" t="s">
        <v>115</v>
      </c>
      <c r="C327" s="60"/>
      <c r="D327" s="60"/>
      <c r="E327" s="60"/>
      <c r="F327" s="22"/>
      <c r="G327" s="22"/>
      <c r="H327" s="22"/>
      <c r="I327" s="23"/>
      <c r="J327" s="24"/>
    </row>
    <row r="328" spans="1:10" ht="25.5" customHeight="1" x14ac:dyDescent="0.3">
      <c r="A328" s="60"/>
      <c r="B328" s="21" t="s">
        <v>117</v>
      </c>
      <c r="C328" s="60">
        <v>1</v>
      </c>
      <c r="D328" s="60" t="s">
        <v>27</v>
      </c>
      <c r="E328" s="60">
        <v>1</v>
      </c>
      <c r="F328" s="61">
        <v>1.46</v>
      </c>
      <c r="G328" s="61">
        <v>1.46</v>
      </c>
      <c r="H328" s="61"/>
      <c r="I328" s="23">
        <f>ROUND(PRODUCT(C328:H328),2)</f>
        <v>2.13</v>
      </c>
      <c r="J328" s="24"/>
    </row>
    <row r="329" spans="1:10" ht="25.5" customHeight="1" x14ac:dyDescent="0.3">
      <c r="A329" s="60"/>
      <c r="B329" s="21" t="s">
        <v>116</v>
      </c>
      <c r="C329" s="60">
        <v>1</v>
      </c>
      <c r="D329" s="60" t="s">
        <v>27</v>
      </c>
      <c r="E329" s="60">
        <v>1</v>
      </c>
      <c r="F329" s="61">
        <v>1.46</v>
      </c>
      <c r="G329" s="61">
        <v>1.46</v>
      </c>
      <c r="H329" s="61"/>
      <c r="I329" s="23">
        <f>ROUND(PRODUCT(C329:H329),2)</f>
        <v>2.13</v>
      </c>
      <c r="J329" s="24"/>
    </row>
    <row r="330" spans="1:10" ht="25.5" customHeight="1" x14ac:dyDescent="0.3">
      <c r="A330" s="60"/>
      <c r="B330" s="21"/>
      <c r="C330" s="60"/>
      <c r="D330" s="60"/>
      <c r="E330" s="60"/>
      <c r="F330" s="61"/>
      <c r="G330" s="61"/>
      <c r="H330" s="61"/>
      <c r="I330" s="23">
        <v>0.04</v>
      </c>
      <c r="J330" s="24"/>
    </row>
    <row r="331" spans="1:10" ht="25.5" customHeight="1" x14ac:dyDescent="0.3">
      <c r="A331" s="60"/>
      <c r="B331" s="21"/>
      <c r="C331" s="60"/>
      <c r="D331" s="60"/>
      <c r="E331" s="60"/>
      <c r="F331" s="22"/>
      <c r="G331" s="22"/>
      <c r="H331" s="22"/>
      <c r="I331" s="23">
        <f>SUM(I328:I330)</f>
        <v>4.3</v>
      </c>
      <c r="J331" s="24" t="s">
        <v>34</v>
      </c>
    </row>
    <row r="332" spans="1:10" ht="25.5" customHeight="1" x14ac:dyDescent="0.3">
      <c r="A332" s="60"/>
      <c r="B332" s="21"/>
      <c r="C332" s="60"/>
      <c r="D332" s="60"/>
      <c r="E332" s="60"/>
      <c r="F332" s="22"/>
      <c r="G332" s="22"/>
      <c r="H332" s="22"/>
      <c r="I332" s="23"/>
      <c r="J332" s="24"/>
    </row>
    <row r="333" spans="1:10" ht="117" x14ac:dyDescent="0.3">
      <c r="A333" s="60">
        <v>33</v>
      </c>
      <c r="B333" s="21" t="s">
        <v>671</v>
      </c>
      <c r="C333" s="60"/>
      <c r="D333" s="60"/>
      <c r="E333" s="60"/>
      <c r="F333" s="22"/>
      <c r="G333" s="22"/>
      <c r="H333" s="22"/>
      <c r="I333" s="23"/>
      <c r="J333" s="24"/>
    </row>
    <row r="334" spans="1:10" ht="25.5" customHeight="1" x14ac:dyDescent="0.3">
      <c r="A334" s="60"/>
      <c r="B334" s="21" t="s">
        <v>126</v>
      </c>
      <c r="C334" s="60">
        <v>1</v>
      </c>
      <c r="D334" s="60" t="s">
        <v>27</v>
      </c>
      <c r="E334" s="60">
        <v>2</v>
      </c>
      <c r="F334" s="61"/>
      <c r="G334" s="61"/>
      <c r="H334" s="61"/>
      <c r="I334" s="23">
        <f>ROUND(PRODUCT(C334:H334),2)</f>
        <v>2</v>
      </c>
      <c r="J334" s="24"/>
    </row>
    <row r="335" spans="1:10" ht="25.5" customHeight="1" x14ac:dyDescent="0.3">
      <c r="A335" s="60"/>
      <c r="B335" s="21"/>
      <c r="C335" s="60"/>
      <c r="D335" s="60"/>
      <c r="E335" s="60"/>
      <c r="F335" s="22"/>
      <c r="G335" s="22"/>
      <c r="H335" s="22"/>
      <c r="I335" s="23">
        <f>SUM(I334)</f>
        <v>2</v>
      </c>
      <c r="J335" s="24" t="s">
        <v>28</v>
      </c>
    </row>
    <row r="336" spans="1:10" ht="25.5" customHeight="1" x14ac:dyDescent="0.3">
      <c r="A336" s="62"/>
      <c r="B336" s="21"/>
      <c r="C336" s="62"/>
      <c r="D336" s="62"/>
      <c r="E336" s="62"/>
      <c r="F336" s="63"/>
      <c r="G336" s="63"/>
      <c r="H336" s="63"/>
      <c r="I336" s="23"/>
      <c r="J336" s="24"/>
    </row>
    <row r="337" spans="1:10" ht="285.95" x14ac:dyDescent="0.3">
      <c r="A337" s="62">
        <v>36</v>
      </c>
      <c r="B337" s="21" t="s">
        <v>129</v>
      </c>
      <c r="C337" s="62"/>
      <c r="D337" s="62"/>
      <c r="E337" s="62"/>
      <c r="F337" s="63"/>
      <c r="G337" s="63"/>
      <c r="H337" s="63"/>
      <c r="I337" s="23"/>
      <c r="J337" s="24"/>
    </row>
    <row r="338" spans="1:10" ht="25.5" customHeight="1" x14ac:dyDescent="0.3">
      <c r="A338" s="64"/>
      <c r="B338" s="21" t="s">
        <v>538</v>
      </c>
      <c r="C338" s="64"/>
      <c r="D338" s="64"/>
      <c r="E338" s="64"/>
      <c r="F338" s="65"/>
      <c r="G338" s="65"/>
      <c r="H338" s="65"/>
      <c r="I338" s="23"/>
      <c r="J338" s="24"/>
    </row>
    <row r="339" spans="1:10" ht="25.5" customHeight="1" x14ac:dyDescent="0.3">
      <c r="A339" s="64"/>
      <c r="B339" s="21" t="s">
        <v>528</v>
      </c>
      <c r="C339" s="64">
        <v>1</v>
      </c>
      <c r="D339" s="64" t="s">
        <v>27</v>
      </c>
      <c r="E339" s="64">
        <v>4</v>
      </c>
      <c r="F339" s="65">
        <v>3.6</v>
      </c>
      <c r="G339" s="65"/>
      <c r="H339" s="65">
        <v>0.3</v>
      </c>
      <c r="I339" s="23">
        <f>ROUND(PRODUCT(C339:H339),2)</f>
        <v>4.32</v>
      </c>
      <c r="J339" s="24"/>
    </row>
    <row r="340" spans="1:10" ht="25.5" customHeight="1" x14ac:dyDescent="0.3">
      <c r="A340" s="64"/>
      <c r="B340" s="21" t="s">
        <v>539</v>
      </c>
      <c r="C340" s="64">
        <v>1</v>
      </c>
      <c r="D340" s="64" t="s">
        <v>27</v>
      </c>
      <c r="E340" s="64">
        <v>1</v>
      </c>
      <c r="F340" s="65">
        <v>10.84</v>
      </c>
      <c r="G340" s="65"/>
      <c r="H340" s="65">
        <v>0.38</v>
      </c>
      <c r="I340" s="23">
        <f>ROUND(PRODUCT(C340:H340),2)</f>
        <v>4.12</v>
      </c>
      <c r="J340" s="24"/>
    </row>
    <row r="341" spans="1:10" ht="25.5" customHeight="1" x14ac:dyDescent="0.3">
      <c r="A341" s="64"/>
      <c r="B341" s="21" t="s">
        <v>542</v>
      </c>
      <c r="C341" s="64">
        <v>1</v>
      </c>
      <c r="D341" s="64" t="s">
        <v>27</v>
      </c>
      <c r="E341" s="64">
        <v>1</v>
      </c>
      <c r="F341" s="65">
        <v>9</v>
      </c>
      <c r="G341" s="65"/>
      <c r="H341" s="65">
        <v>0.38</v>
      </c>
      <c r="I341" s="23">
        <f>ROUND(PRODUCT(C341:H341),2)</f>
        <v>3.42</v>
      </c>
      <c r="J341" s="24"/>
    </row>
    <row r="342" spans="1:10" ht="25.5" customHeight="1" x14ac:dyDescent="0.3">
      <c r="A342" s="62"/>
      <c r="B342" s="21"/>
      <c r="C342" s="62"/>
      <c r="D342" s="62"/>
      <c r="E342" s="62"/>
      <c r="F342" s="63"/>
      <c r="G342" s="63"/>
      <c r="H342" s="63"/>
      <c r="I342" s="23">
        <v>0.04</v>
      </c>
      <c r="J342" s="24"/>
    </row>
    <row r="343" spans="1:10" ht="25.5" customHeight="1" x14ac:dyDescent="0.3">
      <c r="A343" s="62"/>
      <c r="B343" s="21"/>
      <c r="C343" s="62"/>
      <c r="D343" s="62"/>
      <c r="E343" s="62"/>
      <c r="F343" s="63"/>
      <c r="G343" s="63"/>
      <c r="H343" s="63"/>
      <c r="I343" s="23">
        <f>SUM(I338:I342)</f>
        <v>11.9</v>
      </c>
      <c r="J343" s="24" t="s">
        <v>34</v>
      </c>
    </row>
    <row r="344" spans="1:10" ht="51.95" x14ac:dyDescent="0.3">
      <c r="A344" s="64"/>
      <c r="B344" s="21" t="s">
        <v>543</v>
      </c>
      <c r="C344" s="64"/>
      <c r="D344" s="64"/>
      <c r="E344" s="64"/>
      <c r="F344" s="65"/>
      <c r="G344" s="65"/>
      <c r="H344" s="65"/>
      <c r="I344" s="23"/>
      <c r="J344" s="24"/>
    </row>
    <row r="345" spans="1:10" ht="25.5" customHeight="1" x14ac:dyDescent="0.3">
      <c r="A345" s="64"/>
      <c r="B345" s="21" t="s">
        <v>544</v>
      </c>
      <c r="C345" s="64">
        <v>1</v>
      </c>
      <c r="D345" s="64" t="s">
        <v>27</v>
      </c>
      <c r="E345" s="64">
        <v>1</v>
      </c>
      <c r="F345" s="65">
        <v>3.1</v>
      </c>
      <c r="G345" s="65">
        <v>2.4500000000000002</v>
      </c>
      <c r="H345" s="65"/>
      <c r="I345" s="23">
        <f t="shared" ref="I345:I352" si="53">ROUND(PRODUCT(C345:H345),2)</f>
        <v>7.6</v>
      </c>
      <c r="J345" s="24"/>
    </row>
    <row r="346" spans="1:10" ht="25.5" customHeight="1" x14ac:dyDescent="0.3">
      <c r="A346" s="64"/>
      <c r="B346" s="21" t="s">
        <v>545</v>
      </c>
      <c r="C346" s="64">
        <v>1</v>
      </c>
      <c r="D346" s="64" t="s">
        <v>27</v>
      </c>
      <c r="E346" s="64">
        <v>1</v>
      </c>
      <c r="F346" s="65">
        <v>11.1</v>
      </c>
      <c r="G346" s="65"/>
      <c r="H346" s="65">
        <v>0.15</v>
      </c>
      <c r="I346" s="23">
        <f t="shared" si="53"/>
        <v>1.67</v>
      </c>
      <c r="J346" s="24"/>
    </row>
    <row r="347" spans="1:10" ht="25.5" customHeight="1" x14ac:dyDescent="0.3">
      <c r="A347" s="64"/>
      <c r="B347" s="21" t="s">
        <v>546</v>
      </c>
      <c r="C347" s="64">
        <v>1</v>
      </c>
      <c r="D347" s="64" t="s">
        <v>27</v>
      </c>
      <c r="E347" s="64">
        <v>1</v>
      </c>
      <c r="F347" s="65">
        <v>9.6</v>
      </c>
      <c r="G347" s="65">
        <v>0.23</v>
      </c>
      <c r="H347" s="65"/>
      <c r="I347" s="23">
        <f t="shared" si="53"/>
        <v>2.21</v>
      </c>
      <c r="J347" s="24"/>
    </row>
    <row r="348" spans="1:10" ht="25.5" customHeight="1" x14ac:dyDescent="0.3">
      <c r="A348" s="64"/>
      <c r="B348" s="21" t="s">
        <v>547</v>
      </c>
      <c r="C348" s="64">
        <v>1</v>
      </c>
      <c r="D348" s="64" t="s">
        <v>27</v>
      </c>
      <c r="E348" s="64">
        <v>1</v>
      </c>
      <c r="F348" s="65">
        <v>9</v>
      </c>
      <c r="G348" s="65"/>
      <c r="H348" s="65">
        <v>0.15</v>
      </c>
      <c r="I348" s="23">
        <f t="shared" si="53"/>
        <v>1.35</v>
      </c>
      <c r="J348" s="24"/>
    </row>
    <row r="349" spans="1:10" ht="25.5" customHeight="1" x14ac:dyDescent="0.3">
      <c r="A349" s="64"/>
      <c r="B349" s="21" t="s">
        <v>548</v>
      </c>
      <c r="C349" s="64">
        <v>1</v>
      </c>
      <c r="D349" s="64" t="s">
        <v>27</v>
      </c>
      <c r="E349" s="64">
        <v>1</v>
      </c>
      <c r="F349" s="65">
        <v>10.199999999999999</v>
      </c>
      <c r="G349" s="65"/>
      <c r="H349" s="65">
        <v>0.15</v>
      </c>
      <c r="I349" s="23">
        <f t="shared" si="53"/>
        <v>1.53</v>
      </c>
      <c r="J349" s="24"/>
    </row>
    <row r="350" spans="1:10" ht="25.5" customHeight="1" x14ac:dyDescent="0.3">
      <c r="A350" s="64"/>
      <c r="B350" s="21" t="s">
        <v>549</v>
      </c>
      <c r="C350" s="64">
        <v>1</v>
      </c>
      <c r="D350" s="64" t="s">
        <v>27</v>
      </c>
      <c r="E350" s="64">
        <v>1</v>
      </c>
      <c r="F350" s="65">
        <v>2.5</v>
      </c>
      <c r="G350" s="65">
        <v>2</v>
      </c>
      <c r="H350" s="65"/>
      <c r="I350" s="23">
        <f t="shared" si="53"/>
        <v>5</v>
      </c>
      <c r="J350" s="24"/>
    </row>
    <row r="351" spans="1:10" ht="25.5" customHeight="1" x14ac:dyDescent="0.3">
      <c r="A351" s="64"/>
      <c r="B351" s="21" t="s">
        <v>550</v>
      </c>
      <c r="C351" s="64">
        <v>1</v>
      </c>
      <c r="D351" s="64" t="s">
        <v>27</v>
      </c>
      <c r="E351" s="64">
        <v>1</v>
      </c>
      <c r="F351" s="65">
        <v>9</v>
      </c>
      <c r="G351" s="65"/>
      <c r="H351" s="65">
        <v>0.15</v>
      </c>
      <c r="I351" s="23">
        <f t="shared" si="53"/>
        <v>1.35</v>
      </c>
      <c r="J351" s="24"/>
    </row>
    <row r="352" spans="1:10" ht="25.5" customHeight="1" x14ac:dyDescent="0.3">
      <c r="A352" s="64"/>
      <c r="B352" s="21" t="s">
        <v>551</v>
      </c>
      <c r="C352" s="64">
        <v>-1</v>
      </c>
      <c r="D352" s="64" t="s">
        <v>27</v>
      </c>
      <c r="E352" s="64">
        <v>1</v>
      </c>
      <c r="F352" s="65">
        <v>0.6</v>
      </c>
      <c r="G352" s="65">
        <v>0.6</v>
      </c>
      <c r="H352" s="65"/>
      <c r="I352" s="23">
        <f t="shared" si="53"/>
        <v>-0.36</v>
      </c>
      <c r="J352" s="24"/>
    </row>
    <row r="353" spans="1:10" ht="25.5" customHeight="1" x14ac:dyDescent="0.3">
      <c r="A353" s="91"/>
      <c r="B353" s="21" t="s">
        <v>747</v>
      </c>
      <c r="C353" s="91"/>
      <c r="D353" s="91"/>
      <c r="E353" s="91"/>
      <c r="F353" s="92"/>
      <c r="G353" s="92"/>
      <c r="H353" s="92"/>
      <c r="I353" s="23"/>
      <c r="J353" s="24"/>
    </row>
    <row r="354" spans="1:10" ht="25.5" customHeight="1" x14ac:dyDescent="0.3">
      <c r="A354" s="91"/>
      <c r="B354" s="21" t="s">
        <v>748</v>
      </c>
      <c r="C354" s="91">
        <v>1</v>
      </c>
      <c r="D354" s="91" t="s">
        <v>27</v>
      </c>
      <c r="E354" s="91">
        <v>1</v>
      </c>
      <c r="F354" s="92">
        <v>2</v>
      </c>
      <c r="G354" s="92">
        <v>0.8</v>
      </c>
      <c r="H354" s="92"/>
      <c r="I354" s="23">
        <f t="shared" ref="I354" si="54">ROUND(PRODUCT(C354:H354),2)</f>
        <v>1.6</v>
      </c>
      <c r="J354" s="24"/>
    </row>
    <row r="355" spans="1:10" ht="25.5" customHeight="1" x14ac:dyDescent="0.3">
      <c r="A355" s="91"/>
      <c r="B355" s="21" t="s">
        <v>749</v>
      </c>
      <c r="C355" s="91">
        <v>1</v>
      </c>
      <c r="D355" s="91" t="s">
        <v>27</v>
      </c>
      <c r="E355" s="91">
        <v>1</v>
      </c>
      <c r="F355" s="92">
        <v>5.6</v>
      </c>
      <c r="G355" s="92"/>
      <c r="H355" s="92">
        <v>0.1</v>
      </c>
      <c r="I355" s="23">
        <f t="shared" ref="I355" si="55">ROUND(PRODUCT(C355:H355),2)</f>
        <v>0.56000000000000005</v>
      </c>
      <c r="J355" s="24"/>
    </row>
    <row r="356" spans="1:10" ht="25.5" customHeight="1" x14ac:dyDescent="0.3">
      <c r="A356" s="91"/>
      <c r="B356" s="21"/>
      <c r="C356" s="91"/>
      <c r="D356" s="91"/>
      <c r="E356" s="91"/>
      <c r="F356" s="92"/>
      <c r="G356" s="92"/>
      <c r="H356" s="92"/>
      <c r="I356" s="23">
        <v>0.09</v>
      </c>
      <c r="J356" s="24"/>
    </row>
    <row r="357" spans="1:10" ht="25.5" customHeight="1" x14ac:dyDescent="0.3">
      <c r="A357" s="64"/>
      <c r="B357" s="21"/>
      <c r="C357" s="64"/>
      <c r="D357" s="64"/>
      <c r="E357" s="64"/>
      <c r="F357" s="65"/>
      <c r="G357" s="65"/>
      <c r="H357" s="65"/>
      <c r="I357" s="23">
        <f>SUM(I345:I356)</f>
        <v>22.6</v>
      </c>
      <c r="J357" s="24" t="s">
        <v>34</v>
      </c>
    </row>
    <row r="358" spans="1:10" ht="65.099999999999994" x14ac:dyDescent="0.3">
      <c r="A358" s="64"/>
      <c r="B358" s="21" t="s">
        <v>552</v>
      </c>
      <c r="C358" s="64"/>
      <c r="D358" s="64"/>
      <c r="E358" s="64"/>
      <c r="F358" s="65"/>
      <c r="G358" s="65"/>
      <c r="H358" s="65"/>
      <c r="I358" s="23"/>
      <c r="J358" s="24"/>
    </row>
    <row r="359" spans="1:10" ht="25.5" customHeight="1" x14ac:dyDescent="0.3">
      <c r="A359" s="64"/>
      <c r="B359" s="21" t="s">
        <v>524</v>
      </c>
      <c r="C359" s="64"/>
      <c r="D359" s="64"/>
      <c r="E359" s="64"/>
      <c r="F359" s="65"/>
      <c r="G359" s="65"/>
      <c r="H359" s="65"/>
      <c r="I359" s="23"/>
      <c r="J359" s="24"/>
    </row>
    <row r="360" spans="1:10" ht="25.5" customHeight="1" x14ac:dyDescent="0.3">
      <c r="A360" s="64"/>
      <c r="B360" s="21" t="s">
        <v>553</v>
      </c>
      <c r="C360" s="64">
        <v>1</v>
      </c>
      <c r="D360" s="64" t="s">
        <v>27</v>
      </c>
      <c r="E360" s="64">
        <v>4</v>
      </c>
      <c r="F360" s="65">
        <v>1.06</v>
      </c>
      <c r="G360" s="65"/>
      <c r="H360" s="65">
        <v>0.9</v>
      </c>
      <c r="I360" s="23">
        <f>ROUND(PRODUCT(C360:H360),2)</f>
        <v>3.82</v>
      </c>
      <c r="J360" s="24"/>
    </row>
    <row r="361" spans="1:10" ht="25.5" customHeight="1" x14ac:dyDescent="0.3">
      <c r="A361" s="64"/>
      <c r="B361" s="21" t="s">
        <v>554</v>
      </c>
      <c r="C361" s="64">
        <v>1</v>
      </c>
      <c r="D361" s="64" t="s">
        <v>27</v>
      </c>
      <c r="E361" s="64">
        <v>4</v>
      </c>
      <c r="F361" s="65">
        <v>1.06</v>
      </c>
      <c r="G361" s="65"/>
      <c r="H361" s="65">
        <v>2.75</v>
      </c>
      <c r="I361" s="23">
        <f>ROUND(PRODUCT(C361:H361),2)</f>
        <v>11.66</v>
      </c>
      <c r="J361" s="24"/>
    </row>
    <row r="362" spans="1:10" ht="25.5" customHeight="1" x14ac:dyDescent="0.3">
      <c r="A362" s="64"/>
      <c r="B362" s="21"/>
      <c r="C362" s="64"/>
      <c r="D362" s="64"/>
      <c r="E362" s="64"/>
      <c r="F362" s="65"/>
      <c r="G362" s="65"/>
      <c r="H362" s="65"/>
      <c r="I362" s="23">
        <v>0.02</v>
      </c>
      <c r="J362" s="24"/>
    </row>
    <row r="363" spans="1:10" ht="25.5" customHeight="1" x14ac:dyDescent="0.3">
      <c r="A363" s="64"/>
      <c r="B363" s="21"/>
      <c r="C363" s="64"/>
      <c r="D363" s="64"/>
      <c r="E363" s="64"/>
      <c r="F363" s="65"/>
      <c r="G363" s="65"/>
      <c r="H363" s="65"/>
      <c r="I363" s="23">
        <f>SUM(I360:I362)</f>
        <v>15.5</v>
      </c>
      <c r="J363" s="24" t="s">
        <v>34</v>
      </c>
    </row>
    <row r="364" spans="1:10" ht="25.5" customHeight="1" x14ac:dyDescent="0.3">
      <c r="A364" s="64"/>
      <c r="B364" s="21" t="s">
        <v>555</v>
      </c>
      <c r="C364" s="64"/>
      <c r="D364" s="64"/>
      <c r="E364" s="64"/>
      <c r="F364" s="65"/>
      <c r="G364" s="65"/>
      <c r="H364" s="65"/>
      <c r="I364" s="23"/>
      <c r="J364" s="24"/>
    </row>
    <row r="365" spans="1:10" ht="25.5" customHeight="1" x14ac:dyDescent="0.3">
      <c r="A365" s="64"/>
      <c r="B365" s="21" t="s">
        <v>556</v>
      </c>
      <c r="C365" s="64">
        <v>1</v>
      </c>
      <c r="D365" s="64" t="s">
        <v>27</v>
      </c>
      <c r="E365" s="64">
        <v>1</v>
      </c>
      <c r="F365" s="65">
        <v>9</v>
      </c>
      <c r="G365" s="65"/>
      <c r="H365" s="65">
        <v>1</v>
      </c>
      <c r="I365" s="23">
        <f>ROUND(PRODUCT(C365:H365),2)</f>
        <v>9</v>
      </c>
      <c r="J365" s="24"/>
    </row>
    <row r="366" spans="1:10" ht="25.5" customHeight="1" x14ac:dyDescent="0.3">
      <c r="A366" s="64"/>
      <c r="B366" s="21" t="s">
        <v>557</v>
      </c>
      <c r="C366" s="64">
        <v>1</v>
      </c>
      <c r="D366" s="64" t="s">
        <v>27</v>
      </c>
      <c r="E366" s="64">
        <v>1</v>
      </c>
      <c r="F366" s="65">
        <v>10.199999999999999</v>
      </c>
      <c r="G366" s="65"/>
      <c r="H366" s="65">
        <v>1</v>
      </c>
      <c r="I366" s="23">
        <f>ROUND(PRODUCT(C366:H366),2)</f>
        <v>10.199999999999999</v>
      </c>
      <c r="J366" s="24"/>
    </row>
    <row r="367" spans="1:10" ht="25.5" customHeight="1" x14ac:dyDescent="0.3">
      <c r="A367" s="64"/>
      <c r="B367" s="21"/>
      <c r="C367" s="64"/>
      <c r="D367" s="64"/>
      <c r="E367" s="64"/>
      <c r="F367" s="65"/>
      <c r="G367" s="65"/>
      <c r="H367" s="65"/>
      <c r="I367" s="23">
        <f>SUM(I365:I366)</f>
        <v>19.2</v>
      </c>
      <c r="J367" s="24" t="s">
        <v>34</v>
      </c>
    </row>
    <row r="368" spans="1:10" ht="221.1" x14ac:dyDescent="0.3">
      <c r="A368" s="62">
        <v>38</v>
      </c>
      <c r="B368" s="21" t="s">
        <v>509</v>
      </c>
      <c r="C368" s="62"/>
      <c r="D368" s="62"/>
      <c r="E368" s="62"/>
      <c r="F368" s="63"/>
      <c r="G368" s="63"/>
      <c r="H368" s="63"/>
      <c r="I368" s="23"/>
      <c r="J368" s="24"/>
    </row>
    <row r="369" spans="1:10" ht="25.5" customHeight="1" x14ac:dyDescent="0.3">
      <c r="A369" s="62"/>
      <c r="B369" s="21" t="s">
        <v>510</v>
      </c>
      <c r="C369" s="62">
        <v>1</v>
      </c>
      <c r="D369" s="62" t="s">
        <v>27</v>
      </c>
      <c r="E369" s="62">
        <v>1</v>
      </c>
      <c r="F369" s="63">
        <v>2.6</v>
      </c>
      <c r="G369" s="63">
        <v>1.7</v>
      </c>
      <c r="H369" s="63"/>
      <c r="I369" s="23">
        <f>ROUND(PRODUCT(C369:H369),2)</f>
        <v>4.42</v>
      </c>
      <c r="J369" s="24"/>
    </row>
    <row r="370" spans="1:10" ht="25.5" customHeight="1" x14ac:dyDescent="0.3">
      <c r="A370" s="62"/>
      <c r="B370" s="21"/>
      <c r="C370" s="62"/>
      <c r="D370" s="62"/>
      <c r="E370" s="62"/>
      <c r="F370" s="63"/>
      <c r="G370" s="63"/>
      <c r="H370" s="63"/>
      <c r="I370" s="23">
        <v>0.03</v>
      </c>
      <c r="J370" s="24"/>
    </row>
    <row r="371" spans="1:10" ht="25.5" customHeight="1" x14ac:dyDescent="0.3">
      <c r="A371" s="62"/>
      <c r="B371" s="21"/>
      <c r="C371" s="62"/>
      <c r="D371" s="62"/>
      <c r="E371" s="62"/>
      <c r="F371" s="63"/>
      <c r="G371" s="63"/>
      <c r="H371" s="63"/>
      <c r="I371" s="23">
        <f>SUM(I369:I370)</f>
        <v>4.45</v>
      </c>
      <c r="J371" s="24" t="s">
        <v>34</v>
      </c>
    </row>
    <row r="372" spans="1:10" ht="91.5" customHeight="1" x14ac:dyDescent="0.3">
      <c r="A372" s="62">
        <v>39</v>
      </c>
      <c r="B372" s="21" t="s">
        <v>511</v>
      </c>
      <c r="C372" s="62"/>
      <c r="D372" s="62"/>
      <c r="E372" s="62"/>
      <c r="F372" s="63"/>
      <c r="G372" s="63"/>
      <c r="H372" s="63"/>
      <c r="I372" s="23"/>
      <c r="J372" s="24"/>
    </row>
    <row r="373" spans="1:10" ht="25.5" customHeight="1" x14ac:dyDescent="0.3">
      <c r="A373" s="62"/>
      <c r="B373" s="21" t="s">
        <v>512</v>
      </c>
      <c r="C373" s="62"/>
      <c r="D373" s="62"/>
      <c r="E373" s="62"/>
      <c r="F373" s="63"/>
      <c r="G373" s="63"/>
      <c r="H373" s="63"/>
      <c r="I373" s="23">
        <v>0.33</v>
      </c>
      <c r="J373" s="24"/>
    </row>
    <row r="374" spans="1:10" ht="25.5" customHeight="1" x14ac:dyDescent="0.3">
      <c r="A374" s="62"/>
      <c r="B374" s="21" t="s">
        <v>609</v>
      </c>
      <c r="C374" s="62"/>
      <c r="D374" s="62"/>
      <c r="E374" s="62"/>
      <c r="F374" s="63"/>
      <c r="G374" s="63"/>
      <c r="H374" s="63"/>
      <c r="I374" s="23">
        <v>0.18</v>
      </c>
      <c r="J374" s="24"/>
    </row>
    <row r="375" spans="1:10" ht="25.5" customHeight="1" x14ac:dyDescent="0.3">
      <c r="A375" s="64"/>
      <c r="B375" s="21" t="s">
        <v>608</v>
      </c>
      <c r="C375" s="64"/>
      <c r="D375" s="64"/>
      <c r="E375" s="64"/>
      <c r="F375" s="65">
        <f>I386</f>
        <v>4.2</v>
      </c>
      <c r="G375" s="65">
        <f>I394</f>
        <v>3.6999999999999997</v>
      </c>
      <c r="H375" s="65">
        <f>I400</f>
        <v>2.9099999999999997</v>
      </c>
      <c r="I375" s="23">
        <f>SUM(F375:H375)</f>
        <v>10.81</v>
      </c>
      <c r="J375" s="24"/>
    </row>
    <row r="376" spans="1:10" ht="25.5" customHeight="1" x14ac:dyDescent="0.3">
      <c r="A376" s="62"/>
      <c r="B376" s="21"/>
      <c r="C376" s="62"/>
      <c r="D376" s="62"/>
      <c r="E376" s="62"/>
      <c r="F376" s="63"/>
      <c r="G376" s="63"/>
      <c r="H376" s="63"/>
      <c r="I376" s="23">
        <f>SUM(I373:I375)</f>
        <v>11.32</v>
      </c>
      <c r="J376" s="24"/>
    </row>
    <row r="377" spans="1:10" ht="25.5" customHeight="1" x14ac:dyDescent="0.3">
      <c r="A377" s="62"/>
      <c r="B377" s="21"/>
      <c r="C377" s="62"/>
      <c r="D377" s="62"/>
      <c r="E377" s="62"/>
      <c r="F377" s="22"/>
      <c r="G377" s="126" t="s">
        <v>761</v>
      </c>
      <c r="H377" s="127"/>
      <c r="I377" s="23">
        <f>I376*110</f>
        <v>1245.2</v>
      </c>
      <c r="J377" s="24"/>
    </row>
    <row r="378" spans="1:10" ht="25.5" customHeight="1" x14ac:dyDescent="0.3">
      <c r="A378" s="62"/>
      <c r="B378" s="21"/>
      <c r="C378" s="62"/>
      <c r="D378" s="62"/>
      <c r="E378" s="62"/>
      <c r="F378" s="22"/>
      <c r="G378" s="126"/>
      <c r="H378" s="127"/>
      <c r="I378" s="70">
        <f>I377/1000</f>
        <v>1.2452000000000001</v>
      </c>
      <c r="J378" s="24" t="s">
        <v>519</v>
      </c>
    </row>
    <row r="379" spans="1:10" ht="47.1" customHeight="1" x14ac:dyDescent="0.3">
      <c r="A379" s="64">
        <v>40</v>
      </c>
      <c r="B379" s="21" t="s">
        <v>527</v>
      </c>
      <c r="C379" s="64"/>
      <c r="D379" s="64"/>
      <c r="E379" s="64"/>
      <c r="F379" s="65"/>
      <c r="G379" s="65"/>
      <c r="H379" s="65"/>
      <c r="I379" s="23"/>
      <c r="J379" s="24"/>
    </row>
    <row r="380" spans="1:10" s="58" customFormat="1" ht="25.5" customHeight="1" x14ac:dyDescent="0.3">
      <c r="A380" s="53"/>
      <c r="B380" s="54" t="s">
        <v>524</v>
      </c>
      <c r="C380" s="53"/>
      <c r="D380" s="53"/>
      <c r="E380" s="53"/>
      <c r="F380" s="59"/>
      <c r="G380" s="59"/>
      <c r="H380" s="59"/>
      <c r="I380" s="56"/>
      <c r="J380" s="57"/>
    </row>
    <row r="381" spans="1:10" ht="25.5" customHeight="1" x14ac:dyDescent="0.3">
      <c r="A381" s="64"/>
      <c r="B381" s="21" t="s">
        <v>528</v>
      </c>
      <c r="C381" s="64">
        <v>1</v>
      </c>
      <c r="D381" s="64" t="s">
        <v>27</v>
      </c>
      <c r="E381" s="64">
        <v>4</v>
      </c>
      <c r="F381" s="65">
        <v>0.95</v>
      </c>
      <c r="G381" s="65">
        <v>0.95</v>
      </c>
      <c r="H381" s="65">
        <v>0.3</v>
      </c>
      <c r="I381" s="23">
        <f>ROUND(PRODUCT(C381:H381),2)</f>
        <v>1.08</v>
      </c>
      <c r="J381" s="24"/>
    </row>
    <row r="382" spans="1:10" ht="25.5" customHeight="1" x14ac:dyDescent="0.3">
      <c r="A382" s="64"/>
      <c r="B382" s="21" t="s">
        <v>529</v>
      </c>
      <c r="C382" s="64">
        <v>1</v>
      </c>
      <c r="D382" s="64" t="s">
        <v>27</v>
      </c>
      <c r="E382" s="64">
        <v>4</v>
      </c>
      <c r="F382" s="65">
        <v>0.23</v>
      </c>
      <c r="G382" s="65">
        <v>0.3</v>
      </c>
      <c r="H382" s="65">
        <v>0.9</v>
      </c>
      <c r="I382" s="23">
        <f>ROUND(PRODUCT(C382:H382),2)</f>
        <v>0.25</v>
      </c>
      <c r="J382" s="24"/>
    </row>
    <row r="383" spans="1:10" ht="25.5" customHeight="1" x14ac:dyDescent="0.3">
      <c r="A383" s="64"/>
      <c r="B383" s="21" t="s">
        <v>526</v>
      </c>
      <c r="C383" s="64">
        <v>1</v>
      </c>
      <c r="D383" s="64" t="s">
        <v>27</v>
      </c>
      <c r="E383" s="64">
        <v>4</v>
      </c>
      <c r="F383" s="65">
        <v>8.08</v>
      </c>
      <c r="G383" s="65">
        <v>0.23</v>
      </c>
      <c r="H383" s="65">
        <v>0.38</v>
      </c>
      <c r="I383" s="23">
        <f>ROUND(PRODUCT(C383:H383),2)</f>
        <v>2.82</v>
      </c>
      <c r="J383" s="24"/>
    </row>
    <row r="384" spans="1:10" ht="25.5" customHeight="1" x14ac:dyDescent="0.3">
      <c r="A384" s="75"/>
      <c r="B384" s="21" t="s">
        <v>617</v>
      </c>
      <c r="C384" s="75">
        <v>2</v>
      </c>
      <c r="D384" s="75" t="s">
        <v>27</v>
      </c>
      <c r="E384" s="75">
        <v>2</v>
      </c>
      <c r="F384" s="76">
        <v>0.15</v>
      </c>
      <c r="G384" s="76">
        <v>0.23</v>
      </c>
      <c r="H384" s="76">
        <v>0.3</v>
      </c>
      <c r="I384" s="23">
        <f>ROUND(PRODUCT(C384:H384),2)</f>
        <v>0.04</v>
      </c>
      <c r="J384" s="24"/>
    </row>
    <row r="385" spans="1:10" ht="25.5" customHeight="1" x14ac:dyDescent="0.3">
      <c r="A385" s="64"/>
      <c r="B385" s="21"/>
      <c r="C385" s="64"/>
      <c r="D385" s="64"/>
      <c r="E385" s="64"/>
      <c r="F385" s="65"/>
      <c r="G385" s="65"/>
      <c r="H385" s="65"/>
      <c r="I385" s="23">
        <v>0.01</v>
      </c>
      <c r="J385" s="24"/>
    </row>
    <row r="386" spans="1:10" ht="25.5" customHeight="1" x14ac:dyDescent="0.3">
      <c r="A386" s="64"/>
      <c r="B386" s="21"/>
      <c r="C386" s="64"/>
      <c r="D386" s="64"/>
      <c r="E386" s="64"/>
      <c r="F386" s="65"/>
      <c r="G386" s="65"/>
      <c r="H386" s="65"/>
      <c r="I386" s="23">
        <f>SUM(I381:I385)</f>
        <v>4.2</v>
      </c>
      <c r="J386" s="24" t="s">
        <v>17</v>
      </c>
    </row>
    <row r="387" spans="1:10" ht="25.5" customHeight="1" x14ac:dyDescent="0.3">
      <c r="A387" s="64"/>
      <c r="B387" s="21" t="s">
        <v>530</v>
      </c>
      <c r="C387" s="64"/>
      <c r="D387" s="64"/>
      <c r="E387" s="64"/>
      <c r="F387" s="65"/>
      <c r="G387" s="65"/>
      <c r="H387" s="65"/>
      <c r="I387" s="23"/>
      <c r="J387" s="24"/>
    </row>
    <row r="388" spans="1:10" ht="25.5" customHeight="1" x14ac:dyDescent="0.3">
      <c r="A388" s="64"/>
      <c r="B388" s="21" t="s">
        <v>531</v>
      </c>
      <c r="C388" s="64">
        <v>1</v>
      </c>
      <c r="D388" s="64" t="s">
        <v>27</v>
      </c>
      <c r="E388" s="64">
        <v>4</v>
      </c>
      <c r="F388" s="65">
        <v>0.23</v>
      </c>
      <c r="G388" s="65">
        <v>0.3</v>
      </c>
      <c r="H388" s="65">
        <v>2.75</v>
      </c>
      <c r="I388" s="23">
        <f>ROUND(PRODUCT(C388:H388),2)</f>
        <v>0.76</v>
      </c>
      <c r="J388" s="24"/>
    </row>
    <row r="389" spans="1:10" ht="25.5" customHeight="1" x14ac:dyDescent="0.3">
      <c r="A389" s="64"/>
      <c r="B389" s="21" t="s">
        <v>532</v>
      </c>
      <c r="C389" s="64">
        <v>1</v>
      </c>
      <c r="D389" s="64" t="s">
        <v>27</v>
      </c>
      <c r="E389" s="64">
        <v>4</v>
      </c>
      <c r="F389" s="65">
        <v>8.08</v>
      </c>
      <c r="G389" s="65">
        <v>0.23</v>
      </c>
      <c r="H389" s="65">
        <v>0.15</v>
      </c>
      <c r="I389" s="23">
        <f>ROUND(PRODUCT(C389:H389),2)</f>
        <v>1.1200000000000001</v>
      </c>
      <c r="J389" s="24"/>
    </row>
    <row r="390" spans="1:10" ht="25.5" customHeight="1" x14ac:dyDescent="0.3">
      <c r="A390" s="64"/>
      <c r="B390" s="21" t="s">
        <v>533</v>
      </c>
      <c r="C390" s="64">
        <v>1</v>
      </c>
      <c r="D390" s="64" t="s">
        <v>27</v>
      </c>
      <c r="E390" s="64">
        <v>1</v>
      </c>
      <c r="F390" s="65">
        <v>3.56</v>
      </c>
      <c r="G390" s="65">
        <v>3.06</v>
      </c>
      <c r="H390" s="65">
        <v>0.15</v>
      </c>
      <c r="I390" s="23">
        <f>ROUND(PRODUCT(C390:H390),2)</f>
        <v>1.63</v>
      </c>
      <c r="J390" s="24"/>
    </row>
    <row r="391" spans="1:10" ht="25.5" customHeight="1" x14ac:dyDescent="0.3">
      <c r="A391" s="91"/>
      <c r="B391" s="21" t="s">
        <v>747</v>
      </c>
      <c r="C391" s="91"/>
      <c r="D391" s="91"/>
      <c r="E391" s="91"/>
      <c r="F391" s="92"/>
      <c r="G391" s="92"/>
      <c r="H391" s="92"/>
      <c r="I391" s="23"/>
      <c r="J391" s="24"/>
    </row>
    <row r="392" spans="1:10" ht="25.5" customHeight="1" x14ac:dyDescent="0.3">
      <c r="A392" s="91"/>
      <c r="B392" s="21" t="s">
        <v>748</v>
      </c>
      <c r="C392" s="91">
        <v>1</v>
      </c>
      <c r="D392" s="91" t="s">
        <v>27</v>
      </c>
      <c r="E392" s="91">
        <v>1</v>
      </c>
      <c r="F392" s="92">
        <v>2</v>
      </c>
      <c r="G392" s="92">
        <v>0.8</v>
      </c>
      <c r="H392" s="92">
        <v>0.1</v>
      </c>
      <c r="I392" s="23">
        <f>ROUND(PRODUCT(C392:H392),2)</f>
        <v>0.16</v>
      </c>
      <c r="J392" s="24"/>
    </row>
    <row r="393" spans="1:10" ht="25.5" customHeight="1" x14ac:dyDescent="0.3">
      <c r="A393" s="64"/>
      <c r="B393" s="21"/>
      <c r="C393" s="64"/>
      <c r="D393" s="64"/>
      <c r="E393" s="64"/>
      <c r="F393" s="65"/>
      <c r="G393" s="65"/>
      <c r="H393" s="65"/>
      <c r="I393" s="23">
        <v>0.03</v>
      </c>
      <c r="J393" s="24"/>
    </row>
    <row r="394" spans="1:10" ht="25.5" customHeight="1" x14ac:dyDescent="0.3">
      <c r="A394" s="64"/>
      <c r="B394" s="21"/>
      <c r="C394" s="64"/>
      <c r="D394" s="64"/>
      <c r="E394" s="64"/>
      <c r="F394" s="65"/>
      <c r="G394" s="65"/>
      <c r="H394" s="65"/>
      <c r="I394" s="23">
        <f>SUM(I388:I393)</f>
        <v>3.6999999999999997</v>
      </c>
      <c r="J394" s="24" t="s">
        <v>17</v>
      </c>
    </row>
    <row r="395" spans="1:10" ht="25.5" customHeight="1" x14ac:dyDescent="0.3">
      <c r="A395" s="64"/>
      <c r="B395" s="21" t="s">
        <v>534</v>
      </c>
      <c r="C395" s="64"/>
      <c r="D395" s="64"/>
      <c r="E395" s="64"/>
      <c r="F395" s="65"/>
      <c r="G395" s="65"/>
      <c r="H395" s="65"/>
      <c r="I395" s="23"/>
      <c r="J395" s="24"/>
    </row>
    <row r="396" spans="1:10" ht="37.5" customHeight="1" x14ac:dyDescent="0.3">
      <c r="A396" s="64"/>
      <c r="B396" s="21" t="s">
        <v>535</v>
      </c>
      <c r="C396" s="64">
        <v>1</v>
      </c>
      <c r="D396" s="64" t="s">
        <v>27</v>
      </c>
      <c r="E396" s="64">
        <v>1</v>
      </c>
      <c r="F396" s="65">
        <v>9.6</v>
      </c>
      <c r="G396" s="65">
        <v>0.2</v>
      </c>
      <c r="H396" s="65">
        <v>1</v>
      </c>
      <c r="I396" s="23">
        <f>ROUND(PRODUCT(C396:H396),2)</f>
        <v>1.92</v>
      </c>
      <c r="J396" s="24"/>
    </row>
    <row r="397" spans="1:10" ht="25.5" customHeight="1" x14ac:dyDescent="0.3">
      <c r="A397" s="64"/>
      <c r="B397" s="21" t="s">
        <v>536</v>
      </c>
      <c r="C397" s="64">
        <v>1</v>
      </c>
      <c r="D397" s="64" t="s">
        <v>27</v>
      </c>
      <c r="E397" s="64">
        <v>1</v>
      </c>
      <c r="F397" s="65">
        <v>2.8</v>
      </c>
      <c r="G397" s="65">
        <v>2.2999999999999998</v>
      </c>
      <c r="H397" s="65">
        <v>0.15</v>
      </c>
      <c r="I397" s="23">
        <f>ROUND(PRODUCT(C397:H397),2)</f>
        <v>0.97</v>
      </c>
      <c r="J397" s="24"/>
    </row>
    <row r="398" spans="1:10" ht="25.5" customHeight="1" x14ac:dyDescent="0.3">
      <c r="A398" s="64"/>
      <c r="B398" s="21" t="s">
        <v>537</v>
      </c>
      <c r="C398" s="64">
        <v>-1</v>
      </c>
      <c r="D398" s="64" t="s">
        <v>27</v>
      </c>
      <c r="E398" s="64">
        <v>1</v>
      </c>
      <c r="F398" s="65">
        <v>0.6</v>
      </c>
      <c r="G398" s="65">
        <v>0.6</v>
      </c>
      <c r="H398" s="65">
        <v>0.15</v>
      </c>
      <c r="I398" s="23">
        <f>ROUND(PRODUCT(C398:H398),2)</f>
        <v>-0.05</v>
      </c>
      <c r="J398" s="24"/>
    </row>
    <row r="399" spans="1:10" ht="25.5" customHeight="1" x14ac:dyDescent="0.3">
      <c r="A399" s="64"/>
      <c r="B399" s="21"/>
      <c r="C399" s="64"/>
      <c r="D399" s="64"/>
      <c r="E399" s="64"/>
      <c r="F399" s="65"/>
      <c r="G399" s="65"/>
      <c r="H399" s="65"/>
      <c r="I399" s="23">
        <v>7.0000000000000007E-2</v>
      </c>
      <c r="J399" s="24"/>
    </row>
    <row r="400" spans="1:10" ht="25.5" customHeight="1" x14ac:dyDescent="0.3">
      <c r="A400" s="64"/>
      <c r="B400" s="21"/>
      <c r="C400" s="64"/>
      <c r="D400" s="64"/>
      <c r="E400" s="64"/>
      <c r="F400" s="65"/>
      <c r="G400" s="65"/>
      <c r="H400" s="65"/>
      <c r="I400" s="23">
        <f>SUM(I396:I399)</f>
        <v>2.9099999999999997</v>
      </c>
      <c r="J400" s="24" t="s">
        <v>17</v>
      </c>
    </row>
    <row r="401" spans="1:10" ht="104.1" x14ac:dyDescent="0.3">
      <c r="A401" s="64">
        <v>41</v>
      </c>
      <c r="B401" s="21" t="s">
        <v>558</v>
      </c>
      <c r="C401" s="64"/>
      <c r="D401" s="64"/>
      <c r="E401" s="64"/>
      <c r="F401" s="65"/>
      <c r="G401" s="65"/>
      <c r="H401" s="65"/>
      <c r="I401" s="23"/>
      <c r="J401" s="24"/>
    </row>
    <row r="402" spans="1:10" ht="33.6" customHeight="1" x14ac:dyDescent="0.3">
      <c r="A402" s="64"/>
      <c r="B402" s="21" t="s">
        <v>559</v>
      </c>
      <c r="C402" s="64">
        <v>1</v>
      </c>
      <c r="D402" s="64" t="s">
        <v>27</v>
      </c>
      <c r="E402" s="64">
        <v>1</v>
      </c>
      <c r="F402" s="65">
        <v>9</v>
      </c>
      <c r="G402" s="65"/>
      <c r="H402" s="65">
        <v>1</v>
      </c>
      <c r="I402" s="23">
        <f>ROUND(PRODUCT(C402:H402),2)</f>
        <v>9</v>
      </c>
      <c r="J402" s="24"/>
    </row>
    <row r="403" spans="1:10" ht="25.5" customHeight="1" x14ac:dyDescent="0.3">
      <c r="A403" s="64"/>
      <c r="B403" s="21"/>
      <c r="C403" s="64"/>
      <c r="D403" s="64"/>
      <c r="E403" s="64"/>
      <c r="F403" s="65"/>
      <c r="G403" s="65"/>
      <c r="H403" s="65"/>
      <c r="I403" s="23">
        <f>SUM(I402)</f>
        <v>9</v>
      </c>
      <c r="J403" s="24" t="s">
        <v>34</v>
      </c>
    </row>
    <row r="404" spans="1:10" ht="25.5" customHeight="1" x14ac:dyDescent="0.3">
      <c r="A404" s="64"/>
      <c r="B404" s="21"/>
      <c r="C404" s="64"/>
      <c r="D404" s="64"/>
      <c r="E404" s="64"/>
      <c r="F404" s="65"/>
      <c r="G404" s="65"/>
      <c r="H404" s="65"/>
      <c r="I404" s="23"/>
      <c r="J404" s="24"/>
    </row>
    <row r="405" spans="1:10" ht="104.1" x14ac:dyDescent="0.3">
      <c r="A405" s="64">
        <v>42</v>
      </c>
      <c r="B405" s="21" t="s">
        <v>560</v>
      </c>
      <c r="C405" s="64"/>
      <c r="D405" s="64"/>
      <c r="E405" s="64"/>
      <c r="F405" s="65"/>
      <c r="G405" s="65"/>
      <c r="H405" s="65"/>
      <c r="I405" s="23"/>
      <c r="J405" s="24"/>
    </row>
    <row r="406" spans="1:10" ht="25.5" customHeight="1" x14ac:dyDescent="0.3">
      <c r="A406" s="64"/>
      <c r="B406" s="21" t="s">
        <v>561</v>
      </c>
      <c r="C406" s="64">
        <v>1</v>
      </c>
      <c r="D406" s="64" t="s">
        <v>27</v>
      </c>
      <c r="E406" s="64">
        <v>1</v>
      </c>
      <c r="F406" s="65">
        <v>2.5</v>
      </c>
      <c r="G406" s="65">
        <v>2</v>
      </c>
      <c r="H406" s="65"/>
      <c r="I406" s="23">
        <f>ROUND(PRODUCT(C406:H406),2)</f>
        <v>5</v>
      </c>
      <c r="J406" s="24"/>
    </row>
    <row r="407" spans="1:10" ht="25.5" customHeight="1" x14ac:dyDescent="0.3">
      <c r="A407" s="64"/>
      <c r="B407" s="21"/>
      <c r="C407" s="64"/>
      <c r="D407" s="64"/>
      <c r="E407" s="64"/>
      <c r="F407" s="65"/>
      <c r="G407" s="65"/>
      <c r="H407" s="65"/>
      <c r="I407" s="23">
        <f>SUM(I406)</f>
        <v>5</v>
      </c>
      <c r="J407" s="24" t="s">
        <v>34</v>
      </c>
    </row>
    <row r="408" spans="1:10" ht="104.1" x14ac:dyDescent="0.3">
      <c r="A408" s="64">
        <v>43</v>
      </c>
      <c r="B408" s="21" t="s">
        <v>602</v>
      </c>
      <c r="C408" s="64"/>
      <c r="D408" s="64"/>
      <c r="E408" s="64"/>
      <c r="F408" s="65"/>
      <c r="G408" s="65"/>
      <c r="H408" s="65"/>
      <c r="I408" s="23"/>
      <c r="J408" s="24"/>
    </row>
    <row r="409" spans="1:10" ht="33.6" customHeight="1" x14ac:dyDescent="0.3">
      <c r="A409" s="64"/>
      <c r="B409" s="21" t="s">
        <v>559</v>
      </c>
      <c r="C409" s="64">
        <v>1</v>
      </c>
      <c r="D409" s="64" t="s">
        <v>27</v>
      </c>
      <c r="E409" s="64">
        <v>1</v>
      </c>
      <c r="F409" s="65">
        <v>9</v>
      </c>
      <c r="G409" s="65"/>
      <c r="H409" s="65">
        <v>1</v>
      </c>
      <c r="I409" s="23">
        <f>ROUND(PRODUCT(C409:H409),2)</f>
        <v>9</v>
      </c>
      <c r="J409" s="24"/>
    </row>
    <row r="410" spans="1:10" ht="25.5" customHeight="1" x14ac:dyDescent="0.3">
      <c r="A410" s="64"/>
      <c r="B410" s="21" t="s">
        <v>561</v>
      </c>
      <c r="C410" s="64">
        <v>1</v>
      </c>
      <c r="D410" s="64" t="s">
        <v>27</v>
      </c>
      <c r="E410" s="64">
        <v>1</v>
      </c>
      <c r="F410" s="65">
        <v>2.5</v>
      </c>
      <c r="G410" s="65">
        <v>2</v>
      </c>
      <c r="H410" s="65"/>
      <c r="I410" s="23">
        <f>ROUND(PRODUCT(C410:H410),2)</f>
        <v>5</v>
      </c>
      <c r="J410" s="24"/>
    </row>
    <row r="411" spans="1:10" ht="25.5" customHeight="1" x14ac:dyDescent="0.3">
      <c r="A411" s="64"/>
      <c r="B411" s="21"/>
      <c r="C411" s="64"/>
      <c r="D411" s="64"/>
      <c r="E411" s="64"/>
      <c r="F411" s="65"/>
      <c r="G411" s="65"/>
      <c r="H411" s="65"/>
      <c r="I411" s="23">
        <f>SUM(I409:I410)</f>
        <v>14</v>
      </c>
      <c r="J411" s="24" t="s">
        <v>34</v>
      </c>
    </row>
    <row r="412" spans="1:10" ht="25.5" customHeight="1" x14ac:dyDescent="0.3">
      <c r="A412" s="64"/>
      <c r="B412" s="21"/>
      <c r="C412" s="64"/>
      <c r="D412" s="64"/>
      <c r="E412" s="64"/>
      <c r="F412" s="65"/>
      <c r="G412" s="65"/>
      <c r="H412" s="65"/>
      <c r="I412" s="23"/>
      <c r="J412" s="24"/>
    </row>
    <row r="413" spans="1:10" ht="129.94999999999999" x14ac:dyDescent="0.3">
      <c r="A413" s="64">
        <v>44</v>
      </c>
      <c r="B413" s="21" t="s">
        <v>564</v>
      </c>
      <c r="C413" s="64"/>
      <c r="D413" s="64"/>
      <c r="E413" s="64"/>
      <c r="F413" s="65"/>
      <c r="G413" s="65"/>
      <c r="H413" s="65"/>
      <c r="I413" s="23"/>
      <c r="J413" s="24"/>
    </row>
    <row r="414" spans="1:10" ht="25.5" customHeight="1" x14ac:dyDescent="0.3">
      <c r="A414" s="64"/>
      <c r="B414" s="21" t="s">
        <v>565</v>
      </c>
      <c r="C414" s="64">
        <v>1</v>
      </c>
      <c r="D414" s="64" t="s">
        <v>27</v>
      </c>
      <c r="E414" s="64">
        <v>1</v>
      </c>
      <c r="F414" s="65">
        <v>3.56</v>
      </c>
      <c r="G414" s="65">
        <v>3.06</v>
      </c>
      <c r="H414" s="65"/>
      <c r="I414" s="23">
        <f>ROUND(PRODUCT(C414:H414),2)</f>
        <v>10.89</v>
      </c>
      <c r="J414" s="24"/>
    </row>
    <row r="415" spans="1:10" ht="25.5" customHeight="1" x14ac:dyDescent="0.3">
      <c r="A415" s="64"/>
      <c r="B415" s="21"/>
      <c r="C415" s="64"/>
      <c r="D415" s="64"/>
      <c r="E415" s="64"/>
      <c r="F415" s="65"/>
      <c r="G415" s="65"/>
      <c r="H415" s="65"/>
      <c r="I415" s="23">
        <v>0.11</v>
      </c>
      <c r="J415" s="24"/>
    </row>
    <row r="416" spans="1:10" ht="25.5" customHeight="1" x14ac:dyDescent="0.3">
      <c r="A416" s="64"/>
      <c r="B416" s="21"/>
      <c r="C416" s="64"/>
      <c r="D416" s="64"/>
      <c r="E416" s="64"/>
      <c r="F416" s="65"/>
      <c r="G416" s="65"/>
      <c r="H416" s="65"/>
      <c r="I416" s="23">
        <f>SUM(I414:I415)</f>
        <v>11</v>
      </c>
      <c r="J416" s="24" t="s">
        <v>34</v>
      </c>
    </row>
    <row r="417" spans="1:10" ht="104.1" x14ac:dyDescent="0.3">
      <c r="A417" s="72">
        <v>45</v>
      </c>
      <c r="B417" s="21" t="s">
        <v>603</v>
      </c>
      <c r="C417" s="72"/>
      <c r="D417" s="72"/>
      <c r="E417" s="72"/>
      <c r="F417" s="73"/>
      <c r="G417" s="73"/>
      <c r="H417" s="73"/>
      <c r="I417" s="23"/>
      <c r="J417" s="24"/>
    </row>
    <row r="418" spans="1:10" ht="25.5" customHeight="1" x14ac:dyDescent="0.3">
      <c r="A418" s="72"/>
      <c r="B418" s="21" t="s">
        <v>604</v>
      </c>
      <c r="C418" s="72">
        <v>1</v>
      </c>
      <c r="D418" s="72" t="s">
        <v>27</v>
      </c>
      <c r="E418" s="72">
        <v>1</v>
      </c>
      <c r="F418" s="73"/>
      <c r="G418" s="73"/>
      <c r="H418" s="73"/>
      <c r="I418" s="23">
        <f>ROUND(PRODUCT(C418:H418),2)</f>
        <v>1</v>
      </c>
      <c r="J418" s="24"/>
    </row>
    <row r="419" spans="1:10" ht="25.5" customHeight="1" x14ac:dyDescent="0.3">
      <c r="A419" s="72"/>
      <c r="B419" s="21"/>
      <c r="C419" s="72"/>
      <c r="D419" s="72"/>
      <c r="E419" s="72"/>
      <c r="F419" s="73"/>
      <c r="G419" s="73"/>
      <c r="H419" s="73"/>
      <c r="I419" s="23">
        <f>SUM(I418:I418)</f>
        <v>1</v>
      </c>
      <c r="J419" s="24" t="s">
        <v>2</v>
      </c>
    </row>
    <row r="420" spans="1:10" ht="25.5" customHeight="1" x14ac:dyDescent="0.3">
      <c r="A420" s="75"/>
      <c r="B420" s="21"/>
      <c r="C420" s="75"/>
      <c r="D420" s="75"/>
      <c r="E420" s="75"/>
      <c r="F420" s="76"/>
      <c r="G420" s="76"/>
      <c r="H420" s="76"/>
      <c r="I420" s="23"/>
      <c r="J420" s="24"/>
    </row>
    <row r="421" spans="1:10" ht="182.1" x14ac:dyDescent="0.3">
      <c r="A421" s="75">
        <v>46</v>
      </c>
      <c r="B421" s="21" t="s">
        <v>610</v>
      </c>
      <c r="C421" s="75"/>
      <c r="D421" s="75"/>
      <c r="E421" s="75"/>
      <c r="F421" s="76"/>
      <c r="G421" s="76"/>
      <c r="H421" s="76"/>
      <c r="I421" s="23"/>
      <c r="J421" s="24"/>
    </row>
    <row r="422" spans="1:10" s="58" customFormat="1" ht="25.5" customHeight="1" x14ac:dyDescent="0.3">
      <c r="A422" s="53"/>
      <c r="B422" s="54" t="s">
        <v>524</v>
      </c>
      <c r="C422" s="74"/>
      <c r="D422" s="53"/>
      <c r="E422" s="53"/>
      <c r="F422" s="59"/>
      <c r="G422" s="59"/>
      <c r="H422" s="59"/>
      <c r="I422" s="56"/>
      <c r="J422" s="57"/>
    </row>
    <row r="423" spans="1:10" ht="25.5" customHeight="1" x14ac:dyDescent="0.3">
      <c r="A423" s="75"/>
      <c r="B423" s="21" t="s">
        <v>562</v>
      </c>
      <c r="C423" s="75">
        <v>1</v>
      </c>
      <c r="D423" s="75" t="s">
        <v>27</v>
      </c>
      <c r="E423" s="75">
        <v>4</v>
      </c>
      <c r="F423" s="76">
        <v>0.92</v>
      </c>
      <c r="G423" s="76"/>
      <c r="H423" s="76">
        <v>2.5</v>
      </c>
      <c r="I423" s="23">
        <f>ROUND(PRODUCT(C423:H423),2)</f>
        <v>9.1999999999999993</v>
      </c>
      <c r="J423" s="24"/>
    </row>
    <row r="424" spans="1:10" ht="25.5" customHeight="1" x14ac:dyDescent="0.3">
      <c r="A424" s="75"/>
      <c r="B424" s="21" t="s">
        <v>563</v>
      </c>
      <c r="C424" s="75">
        <v>1</v>
      </c>
      <c r="D424" s="75" t="s">
        <v>27</v>
      </c>
      <c r="E424" s="75">
        <v>1</v>
      </c>
      <c r="F424" s="76">
        <v>10.84</v>
      </c>
      <c r="G424" s="76"/>
      <c r="H424" s="76">
        <v>1</v>
      </c>
      <c r="I424" s="23">
        <f>ROUND(PRODUCT(C424:H424),2)</f>
        <v>10.84</v>
      </c>
      <c r="J424" s="24"/>
    </row>
    <row r="425" spans="1:10" ht="25.5" customHeight="1" x14ac:dyDescent="0.3">
      <c r="A425" s="79"/>
      <c r="B425" s="21" t="s">
        <v>680</v>
      </c>
      <c r="C425" s="79">
        <v>4</v>
      </c>
      <c r="D425" s="79" t="s">
        <v>27</v>
      </c>
      <c r="E425" s="79">
        <v>2</v>
      </c>
      <c r="F425" s="80">
        <v>0.45</v>
      </c>
      <c r="G425" s="80"/>
      <c r="H425" s="80">
        <v>0.35</v>
      </c>
      <c r="I425" s="23">
        <f>ROUND(PRODUCT(C425:H425),2)</f>
        <v>1.26</v>
      </c>
      <c r="J425" s="24"/>
    </row>
    <row r="426" spans="1:10" ht="25.5" customHeight="1" x14ac:dyDescent="0.3">
      <c r="A426" s="75"/>
      <c r="B426" s="21"/>
      <c r="C426" s="75"/>
      <c r="D426" s="75"/>
      <c r="E426" s="75"/>
      <c r="F426" s="76"/>
      <c r="G426" s="76"/>
      <c r="H426" s="76"/>
      <c r="I426" s="23"/>
      <c r="J426" s="24"/>
    </row>
    <row r="427" spans="1:10" ht="25.5" customHeight="1" x14ac:dyDescent="0.3">
      <c r="A427" s="75"/>
      <c r="B427" s="21"/>
      <c r="C427" s="75"/>
      <c r="D427" s="75"/>
      <c r="E427" s="75"/>
      <c r="F427" s="76"/>
      <c r="G427" s="76"/>
      <c r="H427" s="76"/>
      <c r="I427" s="23">
        <f>SUM(I422:I426)</f>
        <v>21.3</v>
      </c>
      <c r="J427" s="24" t="s">
        <v>34</v>
      </c>
    </row>
    <row r="428" spans="1:10" ht="25.5" customHeight="1" x14ac:dyDescent="0.3">
      <c r="A428" s="77"/>
      <c r="B428" s="21"/>
      <c r="C428" s="77"/>
      <c r="D428" s="77"/>
      <c r="E428" s="77"/>
      <c r="F428" s="78"/>
      <c r="G428" s="78"/>
      <c r="H428" s="78"/>
      <c r="I428" s="23"/>
      <c r="J428" s="24"/>
    </row>
    <row r="429" spans="1:10" ht="87.95" customHeight="1" x14ac:dyDescent="0.3">
      <c r="A429" s="77">
        <v>47</v>
      </c>
      <c r="B429" s="21" t="s">
        <v>673</v>
      </c>
      <c r="C429" s="77"/>
      <c r="D429" s="77"/>
      <c r="E429" s="77"/>
      <c r="F429" s="78"/>
      <c r="G429" s="78"/>
      <c r="H429" s="78"/>
      <c r="I429" s="23"/>
      <c r="J429" s="24"/>
    </row>
    <row r="430" spans="1:10" ht="28.5" customHeight="1" x14ac:dyDescent="0.3">
      <c r="A430" s="79"/>
      <c r="B430" s="21" t="s">
        <v>629</v>
      </c>
      <c r="C430" s="79">
        <v>1</v>
      </c>
      <c r="D430" s="79" t="s">
        <v>27</v>
      </c>
      <c r="E430" s="79">
        <v>1</v>
      </c>
      <c r="F430" s="80">
        <v>65</v>
      </c>
      <c r="G430" s="80"/>
      <c r="H430" s="80"/>
      <c r="I430" s="23">
        <f>ROUND(PRODUCT(C430:H430),2)</f>
        <v>65</v>
      </c>
      <c r="J430" s="24"/>
    </row>
    <row r="431" spans="1:10" ht="25.5" customHeight="1" x14ac:dyDescent="0.3">
      <c r="A431" s="79"/>
      <c r="B431" s="21" t="s">
        <v>632</v>
      </c>
      <c r="C431" s="79">
        <v>1</v>
      </c>
      <c r="D431" s="79" t="s">
        <v>27</v>
      </c>
      <c r="E431" s="79">
        <v>1</v>
      </c>
      <c r="F431" s="80">
        <v>12</v>
      </c>
      <c r="G431" s="80"/>
      <c r="H431" s="80"/>
      <c r="I431" s="23">
        <f>ROUND(PRODUCT(C431:H431),2)</f>
        <v>12</v>
      </c>
      <c r="J431" s="24"/>
    </row>
    <row r="432" spans="1:10" ht="25.5" customHeight="1" x14ac:dyDescent="0.3">
      <c r="A432" s="79"/>
      <c r="B432" s="21"/>
      <c r="C432" s="79"/>
      <c r="D432" s="79"/>
      <c r="E432" s="79"/>
      <c r="F432" s="80"/>
      <c r="G432" s="80"/>
      <c r="H432" s="80"/>
      <c r="I432" s="23">
        <f>SUM(I430:I431)</f>
        <v>77</v>
      </c>
      <c r="J432" s="24" t="s">
        <v>8</v>
      </c>
    </row>
    <row r="433" spans="1:10" ht="25.5" customHeight="1" x14ac:dyDescent="0.3">
      <c r="A433" s="79"/>
      <c r="B433" s="21" t="s">
        <v>674</v>
      </c>
      <c r="C433" s="79"/>
      <c r="D433" s="79"/>
      <c r="E433" s="79"/>
      <c r="F433" s="80"/>
      <c r="G433" s="80"/>
      <c r="H433" s="80"/>
      <c r="I433" s="23"/>
      <c r="J433" s="24"/>
    </row>
    <row r="434" spans="1:10" ht="28.5" customHeight="1" x14ac:dyDescent="0.3">
      <c r="A434" s="75"/>
      <c r="B434" s="21" t="s">
        <v>629</v>
      </c>
      <c r="C434" s="77">
        <v>1</v>
      </c>
      <c r="D434" s="77" t="s">
        <v>27</v>
      </c>
      <c r="E434" s="77">
        <v>1</v>
      </c>
      <c r="F434" s="78">
        <v>75</v>
      </c>
      <c r="G434" s="78"/>
      <c r="H434" s="78"/>
      <c r="I434" s="23">
        <f>ROUND(PRODUCT(C434:H434),2)</f>
        <v>75</v>
      </c>
      <c r="J434" s="24"/>
    </row>
    <row r="435" spans="1:10" ht="25.5" customHeight="1" x14ac:dyDescent="0.3">
      <c r="A435" s="75"/>
      <c r="B435" s="21" t="s">
        <v>632</v>
      </c>
      <c r="C435" s="77">
        <v>1</v>
      </c>
      <c r="D435" s="77" t="s">
        <v>27</v>
      </c>
      <c r="E435" s="77">
        <v>1</v>
      </c>
      <c r="F435" s="78">
        <v>14</v>
      </c>
      <c r="G435" s="78"/>
      <c r="H435" s="78"/>
      <c r="I435" s="23">
        <f>ROUND(PRODUCT(C435:H435),2)</f>
        <v>14</v>
      </c>
      <c r="J435" s="24"/>
    </row>
    <row r="436" spans="1:10" ht="25.5" customHeight="1" x14ac:dyDescent="0.3">
      <c r="A436" s="75"/>
      <c r="B436" s="21"/>
      <c r="C436" s="75"/>
      <c r="D436" s="75"/>
      <c r="E436" s="75"/>
      <c r="F436" s="76"/>
      <c r="G436" s="76"/>
      <c r="H436" s="76"/>
      <c r="I436" s="23">
        <f>SUM(I434:I435)</f>
        <v>89</v>
      </c>
      <c r="J436" s="24" t="s">
        <v>8</v>
      </c>
    </row>
    <row r="437" spans="1:10" ht="25.5" customHeight="1" x14ac:dyDescent="0.3">
      <c r="A437" s="75"/>
      <c r="B437" s="21" t="s">
        <v>742</v>
      </c>
      <c r="C437" s="75"/>
      <c r="D437" s="75"/>
      <c r="E437" s="75"/>
      <c r="F437" s="76"/>
      <c r="G437" s="76"/>
      <c r="H437" s="76"/>
      <c r="I437" s="23"/>
      <c r="J437" s="24"/>
    </row>
    <row r="438" spans="1:10" ht="25.5" customHeight="1" x14ac:dyDescent="0.3">
      <c r="A438" s="75"/>
      <c r="B438" s="21" t="s">
        <v>630</v>
      </c>
      <c r="C438" s="77">
        <v>1</v>
      </c>
      <c r="D438" s="77" t="s">
        <v>27</v>
      </c>
      <c r="E438" s="77">
        <v>1</v>
      </c>
      <c r="F438" s="78">
        <v>92</v>
      </c>
      <c r="G438" s="78"/>
      <c r="H438" s="78"/>
      <c r="I438" s="23">
        <f>ROUND(PRODUCT(C438:H438),2)</f>
        <v>92</v>
      </c>
      <c r="J438" s="24"/>
    </row>
    <row r="439" spans="1:10" ht="25.5" customHeight="1" x14ac:dyDescent="0.3">
      <c r="A439" s="72"/>
      <c r="B439" s="21" t="s">
        <v>631</v>
      </c>
      <c r="C439" s="77">
        <v>1</v>
      </c>
      <c r="D439" s="77" t="s">
        <v>27</v>
      </c>
      <c r="E439" s="77">
        <v>1</v>
      </c>
      <c r="F439" s="78">
        <v>16</v>
      </c>
      <c r="G439" s="78"/>
      <c r="H439" s="78"/>
      <c r="I439" s="23">
        <f>ROUND(PRODUCT(C439:H439),2)</f>
        <v>16</v>
      </c>
      <c r="J439" s="24"/>
    </row>
    <row r="440" spans="1:10" ht="25.5" customHeight="1" x14ac:dyDescent="0.3">
      <c r="A440" s="72"/>
      <c r="B440" s="21"/>
      <c r="C440" s="72"/>
      <c r="D440" s="72"/>
      <c r="E440" s="72"/>
      <c r="F440" s="73"/>
      <c r="G440" s="73"/>
      <c r="H440" s="73"/>
      <c r="I440" s="23">
        <f>SUM(I438:I439)</f>
        <v>108</v>
      </c>
      <c r="J440" s="24" t="s">
        <v>8</v>
      </c>
    </row>
    <row r="441" spans="1:10" ht="25.5" customHeight="1" x14ac:dyDescent="0.3">
      <c r="A441" s="91"/>
      <c r="B441" s="21" t="s">
        <v>743</v>
      </c>
      <c r="C441" s="91"/>
      <c r="D441" s="91"/>
      <c r="E441" s="91"/>
      <c r="F441" s="92"/>
      <c r="G441" s="92"/>
      <c r="H441" s="92"/>
      <c r="I441" s="23"/>
      <c r="J441" s="24"/>
    </row>
    <row r="442" spans="1:10" ht="25.5" customHeight="1" x14ac:dyDescent="0.3">
      <c r="A442" s="91"/>
      <c r="B442" s="21" t="s">
        <v>744</v>
      </c>
      <c r="C442" s="91">
        <v>10</v>
      </c>
      <c r="D442" s="91" t="s">
        <v>27</v>
      </c>
      <c r="E442" s="91">
        <v>1</v>
      </c>
      <c r="F442" s="92">
        <v>3</v>
      </c>
      <c r="G442" s="92"/>
      <c r="H442" s="92"/>
      <c r="I442" s="23">
        <f>ROUND(PRODUCT(C442:H442),2)</f>
        <v>30</v>
      </c>
      <c r="J442" s="24"/>
    </row>
    <row r="443" spans="1:10" ht="25.5" customHeight="1" x14ac:dyDescent="0.3">
      <c r="A443" s="91"/>
      <c r="B443" s="21" t="s">
        <v>750</v>
      </c>
      <c r="C443" s="91"/>
      <c r="D443" s="91"/>
      <c r="E443" s="91"/>
      <c r="F443" s="92"/>
      <c r="G443" s="92"/>
      <c r="H443" s="92"/>
      <c r="I443" s="23"/>
      <c r="J443" s="24"/>
    </row>
    <row r="444" spans="1:10" ht="25.5" customHeight="1" x14ac:dyDescent="0.3">
      <c r="A444" s="91"/>
      <c r="B444" s="21" t="s">
        <v>755</v>
      </c>
      <c r="C444" s="91">
        <v>10</v>
      </c>
      <c r="D444" s="91" t="s">
        <v>27</v>
      </c>
      <c r="E444" s="91">
        <v>1</v>
      </c>
      <c r="F444" s="92">
        <v>1</v>
      </c>
      <c r="G444" s="92"/>
      <c r="H444" s="92"/>
      <c r="I444" s="23">
        <f>ROUND(PRODUCT(C444:H444),2)</f>
        <v>10</v>
      </c>
      <c r="J444" s="24"/>
    </row>
    <row r="445" spans="1:10" ht="25.5" customHeight="1" x14ac:dyDescent="0.3">
      <c r="A445" s="91"/>
      <c r="B445" s="21"/>
      <c r="C445" s="91"/>
      <c r="D445" s="91"/>
      <c r="E445" s="91"/>
      <c r="F445" s="92"/>
      <c r="G445" s="92"/>
      <c r="H445" s="92"/>
      <c r="I445" s="23">
        <f>SUM(I442:I444)</f>
        <v>40</v>
      </c>
      <c r="J445" s="24" t="s">
        <v>8</v>
      </c>
    </row>
    <row r="446" spans="1:10" ht="25.5" customHeight="1" x14ac:dyDescent="0.3">
      <c r="A446" s="77"/>
      <c r="B446" s="21"/>
      <c r="C446" s="77"/>
      <c r="D446" s="77"/>
      <c r="E446" s="77"/>
      <c r="F446" s="78"/>
      <c r="G446" s="78"/>
      <c r="H446" s="78"/>
      <c r="I446" s="23"/>
      <c r="J446" s="24"/>
    </row>
    <row r="447" spans="1:10" ht="30" customHeight="1" x14ac:dyDescent="0.3">
      <c r="A447" s="77">
        <v>48</v>
      </c>
      <c r="B447" s="21" t="s">
        <v>633</v>
      </c>
      <c r="C447" s="77">
        <v>1</v>
      </c>
      <c r="D447" s="77" t="s">
        <v>27</v>
      </c>
      <c r="E447" s="77">
        <v>2</v>
      </c>
      <c r="F447" s="78"/>
      <c r="G447" s="78"/>
      <c r="H447" s="78"/>
      <c r="I447" s="23">
        <f t="shared" ref="I447:I456" si="56">ROUND(PRODUCT(C447:H447),2)</f>
        <v>2</v>
      </c>
      <c r="J447" s="24" t="s">
        <v>28</v>
      </c>
    </row>
    <row r="448" spans="1:10" ht="25.5" customHeight="1" x14ac:dyDescent="0.3">
      <c r="A448" s="77"/>
      <c r="B448" s="21" t="s">
        <v>634</v>
      </c>
      <c r="C448" s="77">
        <v>1</v>
      </c>
      <c r="D448" s="77" t="s">
        <v>27</v>
      </c>
      <c r="E448" s="77">
        <v>2</v>
      </c>
      <c r="F448" s="78"/>
      <c r="G448" s="78"/>
      <c r="H448" s="78"/>
      <c r="I448" s="23">
        <f t="shared" si="56"/>
        <v>2</v>
      </c>
      <c r="J448" s="24" t="s">
        <v>28</v>
      </c>
    </row>
    <row r="449" spans="1:10" ht="25.5" customHeight="1" x14ac:dyDescent="0.3">
      <c r="A449" s="77"/>
      <c r="B449" s="21" t="s">
        <v>635</v>
      </c>
      <c r="C449" s="77">
        <v>1</v>
      </c>
      <c r="D449" s="77" t="s">
        <v>27</v>
      </c>
      <c r="E449" s="77">
        <v>4</v>
      </c>
      <c r="F449" s="78"/>
      <c r="G449" s="78"/>
      <c r="H449" s="78"/>
      <c r="I449" s="23">
        <f t="shared" si="56"/>
        <v>4</v>
      </c>
      <c r="J449" s="24" t="s">
        <v>28</v>
      </c>
    </row>
    <row r="450" spans="1:10" ht="25.5" customHeight="1" x14ac:dyDescent="0.3">
      <c r="A450" s="77"/>
      <c r="B450" s="21" t="s">
        <v>636</v>
      </c>
      <c r="C450" s="77">
        <v>2</v>
      </c>
      <c r="D450" s="77" t="s">
        <v>27</v>
      </c>
      <c r="E450" s="77">
        <v>3</v>
      </c>
      <c r="F450" s="78"/>
      <c r="G450" s="78"/>
      <c r="H450" s="78"/>
      <c r="I450" s="23">
        <f t="shared" si="56"/>
        <v>6</v>
      </c>
      <c r="J450" s="24" t="s">
        <v>28</v>
      </c>
    </row>
    <row r="451" spans="1:10" ht="25.5" customHeight="1" x14ac:dyDescent="0.3">
      <c r="A451" s="77"/>
      <c r="B451" s="21" t="s">
        <v>637</v>
      </c>
      <c r="C451" s="77">
        <v>2</v>
      </c>
      <c r="D451" s="77" t="s">
        <v>27</v>
      </c>
      <c r="E451" s="77">
        <v>3</v>
      </c>
      <c r="F451" s="78"/>
      <c r="G451" s="78"/>
      <c r="H451" s="78"/>
      <c r="I451" s="23">
        <f t="shared" si="56"/>
        <v>6</v>
      </c>
      <c r="J451" s="24" t="s">
        <v>28</v>
      </c>
    </row>
    <row r="452" spans="1:10" ht="25.5" customHeight="1" x14ac:dyDescent="0.3">
      <c r="A452" s="77"/>
      <c r="B452" s="21" t="s">
        <v>638</v>
      </c>
      <c r="C452" s="77">
        <v>2</v>
      </c>
      <c r="D452" s="77" t="s">
        <v>27</v>
      </c>
      <c r="E452" s="77">
        <v>2</v>
      </c>
      <c r="F452" s="78"/>
      <c r="G452" s="78"/>
      <c r="H452" s="78"/>
      <c r="I452" s="23">
        <f t="shared" si="56"/>
        <v>4</v>
      </c>
      <c r="J452" s="24" t="s">
        <v>28</v>
      </c>
    </row>
    <row r="453" spans="1:10" ht="25.5" customHeight="1" x14ac:dyDescent="0.3">
      <c r="A453" s="77"/>
      <c r="B453" s="21" t="s">
        <v>639</v>
      </c>
      <c r="C453" s="77">
        <v>2</v>
      </c>
      <c r="D453" s="77" t="s">
        <v>27</v>
      </c>
      <c r="E453" s="77">
        <v>2</v>
      </c>
      <c r="F453" s="78"/>
      <c r="G453" s="78"/>
      <c r="H453" s="78"/>
      <c r="I453" s="23">
        <f t="shared" si="56"/>
        <v>4</v>
      </c>
      <c r="J453" s="24" t="s">
        <v>28</v>
      </c>
    </row>
    <row r="454" spans="1:10" ht="25.5" customHeight="1" x14ac:dyDescent="0.3">
      <c r="A454" s="77"/>
      <c r="B454" s="21" t="s">
        <v>640</v>
      </c>
      <c r="C454" s="77">
        <v>2</v>
      </c>
      <c r="D454" s="77" t="s">
        <v>27</v>
      </c>
      <c r="E454" s="77">
        <v>2</v>
      </c>
      <c r="F454" s="78"/>
      <c r="G454" s="78"/>
      <c r="H454" s="78"/>
      <c r="I454" s="23">
        <f t="shared" si="56"/>
        <v>4</v>
      </c>
      <c r="J454" s="24" t="s">
        <v>28</v>
      </c>
    </row>
    <row r="455" spans="1:10" ht="25.5" customHeight="1" x14ac:dyDescent="0.3">
      <c r="A455" s="77"/>
      <c r="B455" s="21" t="s">
        <v>641</v>
      </c>
      <c r="C455" s="77">
        <v>1</v>
      </c>
      <c r="D455" s="77" t="s">
        <v>27</v>
      </c>
      <c r="E455" s="77">
        <v>2</v>
      </c>
      <c r="F455" s="78"/>
      <c r="G455" s="78"/>
      <c r="H455" s="78"/>
      <c r="I455" s="23">
        <f t="shared" si="56"/>
        <v>2</v>
      </c>
      <c r="J455" s="24" t="s">
        <v>28</v>
      </c>
    </row>
    <row r="456" spans="1:10" ht="25.5" customHeight="1" x14ac:dyDescent="0.3">
      <c r="A456" s="77"/>
      <c r="B456" s="21" t="s">
        <v>644</v>
      </c>
      <c r="C456" s="77">
        <v>1</v>
      </c>
      <c r="D456" s="77" t="s">
        <v>27</v>
      </c>
      <c r="E456" s="77">
        <v>4</v>
      </c>
      <c r="F456" s="78"/>
      <c r="G456" s="78"/>
      <c r="H456" s="78"/>
      <c r="I456" s="23">
        <f t="shared" si="56"/>
        <v>4</v>
      </c>
      <c r="J456" s="24" t="s">
        <v>28</v>
      </c>
    </row>
    <row r="457" spans="1:10" ht="25.5" customHeight="1" x14ac:dyDescent="0.3">
      <c r="A457" s="77"/>
      <c r="B457" s="21"/>
      <c r="C457" s="77"/>
      <c r="D457" s="77"/>
      <c r="E457" s="77"/>
      <c r="F457" s="78"/>
      <c r="G457" s="78"/>
      <c r="H457" s="78"/>
      <c r="I457" s="23"/>
      <c r="J457" s="24"/>
    </row>
    <row r="458" spans="1:10" ht="120" customHeight="1" x14ac:dyDescent="0.3">
      <c r="A458" s="77">
        <v>49</v>
      </c>
      <c r="B458" s="123" t="s">
        <v>681</v>
      </c>
      <c r="C458" s="124"/>
      <c r="D458" s="124"/>
      <c r="E458" s="124"/>
      <c r="F458" s="124"/>
      <c r="G458" s="124"/>
      <c r="H458" s="124"/>
      <c r="I458" s="125"/>
      <c r="J458" s="24"/>
    </row>
    <row r="459" spans="1:10" ht="25.5" customHeight="1" x14ac:dyDescent="0.3">
      <c r="A459" s="77"/>
      <c r="B459" s="21" t="s">
        <v>682</v>
      </c>
      <c r="C459" s="77"/>
      <c r="D459" s="77"/>
      <c r="E459" s="77"/>
      <c r="F459" s="78"/>
      <c r="G459" s="78"/>
      <c r="H459" s="78"/>
      <c r="I459" s="23"/>
      <c r="J459" s="24"/>
    </row>
    <row r="460" spans="1:10" ht="25.5" customHeight="1" x14ac:dyDescent="0.3">
      <c r="A460" s="77"/>
      <c r="B460" s="21" t="s">
        <v>525</v>
      </c>
      <c r="C460" s="79">
        <v>1</v>
      </c>
      <c r="D460" s="79" t="s">
        <v>27</v>
      </c>
      <c r="E460" s="79">
        <v>4</v>
      </c>
      <c r="F460" s="80">
        <v>1.1499999999999999</v>
      </c>
      <c r="G460" s="80">
        <v>1.1499999999999999</v>
      </c>
      <c r="H460" s="80">
        <v>0.3</v>
      </c>
      <c r="I460" s="23">
        <f t="shared" ref="I460" si="57">ROUND(PRODUCT(C460:H460),2)</f>
        <v>1.59</v>
      </c>
      <c r="J460" s="24"/>
    </row>
    <row r="461" spans="1:10" ht="25.5" customHeight="1" x14ac:dyDescent="0.3">
      <c r="A461" s="77"/>
      <c r="B461" s="21"/>
      <c r="C461" s="77"/>
      <c r="D461" s="77"/>
      <c r="E461" s="77"/>
      <c r="F461" s="78"/>
      <c r="G461" s="78"/>
      <c r="H461" s="78"/>
      <c r="I461" s="23">
        <v>0.01</v>
      </c>
      <c r="J461" s="24"/>
    </row>
    <row r="462" spans="1:10" ht="25.5" customHeight="1" x14ac:dyDescent="0.3">
      <c r="A462" s="77"/>
      <c r="B462" s="21"/>
      <c r="C462" s="77"/>
      <c r="D462" s="77"/>
      <c r="E462" s="77"/>
      <c r="F462" s="78"/>
      <c r="G462" s="78"/>
      <c r="H462" s="78"/>
      <c r="I462" s="23">
        <f>SUM(I460:I461)</f>
        <v>1.6</v>
      </c>
      <c r="J462" s="24" t="s">
        <v>17</v>
      </c>
    </row>
    <row r="463" spans="1:10" ht="78" x14ac:dyDescent="0.3">
      <c r="A463" s="79">
        <v>50</v>
      </c>
      <c r="B463" s="21" t="s">
        <v>704</v>
      </c>
      <c r="C463" s="79"/>
      <c r="D463" s="79"/>
      <c r="E463" s="79"/>
      <c r="F463" s="80"/>
      <c r="G463" s="80"/>
      <c r="H463" s="80"/>
      <c r="I463" s="23"/>
      <c r="J463" s="24"/>
    </row>
    <row r="464" spans="1:10" ht="25.5" customHeight="1" x14ac:dyDescent="0.3">
      <c r="A464" s="79"/>
      <c r="B464" s="21" t="s">
        <v>705</v>
      </c>
      <c r="C464" s="79">
        <v>1</v>
      </c>
      <c r="D464" s="79" t="s">
        <v>27</v>
      </c>
      <c r="E464" s="79">
        <v>3</v>
      </c>
      <c r="F464" s="80">
        <v>1.4</v>
      </c>
      <c r="G464" s="80">
        <v>0.9</v>
      </c>
      <c r="H464" s="80"/>
      <c r="I464" s="23">
        <f t="shared" ref="I464" si="58">ROUND(PRODUCT(C464:H464),2)</f>
        <v>3.78</v>
      </c>
      <c r="J464" s="24"/>
    </row>
    <row r="465" spans="1:10" ht="25.5" customHeight="1" x14ac:dyDescent="0.3">
      <c r="A465" s="81"/>
      <c r="B465" s="21"/>
      <c r="C465" s="81"/>
      <c r="D465" s="81"/>
      <c r="E465" s="81"/>
      <c r="F465" s="82"/>
      <c r="G465" s="82"/>
      <c r="H465" s="82"/>
      <c r="I465" s="23">
        <v>0.02</v>
      </c>
      <c r="J465" s="24"/>
    </row>
    <row r="466" spans="1:10" ht="25.5" customHeight="1" x14ac:dyDescent="0.3">
      <c r="A466" s="79"/>
      <c r="B466" s="21"/>
      <c r="C466" s="79"/>
      <c r="D466" s="79"/>
      <c r="E466" s="79"/>
      <c r="F466" s="80"/>
      <c r="G466" s="80"/>
      <c r="H466" s="80"/>
      <c r="I466" s="23">
        <f>SUM(I464:I465)</f>
        <v>3.8</v>
      </c>
      <c r="J466" s="24" t="s">
        <v>34</v>
      </c>
    </row>
    <row r="467" spans="1:10" ht="25.5" customHeight="1" x14ac:dyDescent="0.3">
      <c r="A467" s="81"/>
      <c r="B467" s="21"/>
      <c r="C467" s="81"/>
      <c r="D467" s="81"/>
      <c r="E467" s="81"/>
      <c r="F467" s="82"/>
      <c r="G467" s="82"/>
      <c r="H467" s="82"/>
      <c r="I467" s="23"/>
      <c r="J467" s="24"/>
    </row>
    <row r="468" spans="1:10" ht="129.94999999999999" x14ac:dyDescent="0.3">
      <c r="A468" s="81">
        <v>51</v>
      </c>
      <c r="B468" s="21" t="s">
        <v>709</v>
      </c>
      <c r="C468" s="81"/>
      <c r="D468" s="81"/>
      <c r="E468" s="81"/>
      <c r="F468" s="82"/>
      <c r="G468" s="82"/>
      <c r="H468" s="82"/>
      <c r="I468" s="23"/>
      <c r="J468" s="24"/>
    </row>
    <row r="469" spans="1:10" ht="25.5" customHeight="1" x14ac:dyDescent="0.3">
      <c r="A469" s="81"/>
      <c r="B469" s="21" t="s">
        <v>710</v>
      </c>
      <c r="C469" s="81">
        <v>1</v>
      </c>
      <c r="D469" s="81" t="s">
        <v>27</v>
      </c>
      <c r="E469" s="81">
        <v>2</v>
      </c>
      <c r="F469" s="82">
        <v>2</v>
      </c>
      <c r="G469" s="82"/>
      <c r="H469" s="82"/>
      <c r="I469" s="23">
        <f t="shared" ref="I469" si="59">ROUND(PRODUCT(C469:H469),2)</f>
        <v>4</v>
      </c>
      <c r="J469" s="24"/>
    </row>
    <row r="470" spans="1:10" ht="25.5" customHeight="1" x14ac:dyDescent="0.3">
      <c r="A470" s="81"/>
      <c r="B470" s="21"/>
      <c r="C470" s="81"/>
      <c r="D470" s="81"/>
      <c r="E470" s="81"/>
      <c r="F470" s="82"/>
      <c r="G470" s="82"/>
      <c r="H470" s="82"/>
      <c r="I470" s="23">
        <f>SUM(I469)</f>
        <v>4</v>
      </c>
      <c r="J470" s="24" t="s">
        <v>8</v>
      </c>
    </row>
    <row r="471" spans="1:10" ht="25.5" customHeight="1" x14ac:dyDescent="0.3">
      <c r="A471" s="81"/>
      <c r="B471" s="21"/>
      <c r="C471" s="81"/>
      <c r="D471" s="81"/>
      <c r="E471" s="81"/>
      <c r="F471" s="82"/>
      <c r="G471" s="82"/>
      <c r="H471" s="82"/>
      <c r="I471" s="23"/>
      <c r="J471" s="24"/>
    </row>
    <row r="472" spans="1:10" ht="59.45" customHeight="1" x14ac:dyDescent="0.3">
      <c r="A472" s="89">
        <v>52</v>
      </c>
      <c r="B472" s="21" t="s">
        <v>723</v>
      </c>
      <c r="C472" s="89"/>
      <c r="D472" s="89"/>
      <c r="E472" s="89"/>
      <c r="F472" s="90"/>
      <c r="G472" s="90"/>
      <c r="H472" s="90"/>
      <c r="I472" s="23"/>
      <c r="J472" s="24"/>
    </row>
    <row r="473" spans="1:10" ht="25.5" customHeight="1" x14ac:dyDescent="0.3">
      <c r="A473" s="89"/>
      <c r="B473" s="21" t="s">
        <v>45</v>
      </c>
      <c r="C473" s="89">
        <v>1</v>
      </c>
      <c r="D473" s="89" t="s">
        <v>27</v>
      </c>
      <c r="E473" s="89">
        <v>12</v>
      </c>
      <c r="F473" s="90"/>
      <c r="G473" s="90"/>
      <c r="H473" s="90"/>
      <c r="I473" s="23">
        <f t="shared" ref="I473" si="60">ROUND(PRODUCT(C473:H473),2)</f>
        <v>12</v>
      </c>
      <c r="J473" s="24"/>
    </row>
    <row r="474" spans="1:10" ht="25.5" customHeight="1" x14ac:dyDescent="0.3">
      <c r="A474" s="89"/>
      <c r="B474" s="21"/>
      <c r="C474" s="89"/>
      <c r="D474" s="89"/>
      <c r="E474" s="89"/>
      <c r="F474" s="90"/>
      <c r="G474" s="90"/>
      <c r="H474" s="90"/>
      <c r="I474" s="23">
        <f>SUM(I473)</f>
        <v>12</v>
      </c>
      <c r="J474" s="24" t="s">
        <v>2</v>
      </c>
    </row>
    <row r="475" spans="1:10" ht="117" x14ac:dyDescent="0.3">
      <c r="A475" s="89">
        <v>53</v>
      </c>
      <c r="B475" s="21" t="s">
        <v>724</v>
      </c>
      <c r="C475" s="89"/>
      <c r="D475" s="89"/>
      <c r="E475" s="89"/>
      <c r="F475" s="90"/>
      <c r="G475" s="90"/>
      <c r="H475" s="90"/>
      <c r="I475" s="23"/>
      <c r="J475" s="24"/>
    </row>
    <row r="476" spans="1:10" ht="25.5" customHeight="1" x14ac:dyDescent="0.3">
      <c r="A476" s="89"/>
      <c r="B476" s="21" t="s">
        <v>725</v>
      </c>
      <c r="C476" s="89">
        <v>1</v>
      </c>
      <c r="D476" s="89" t="s">
        <v>27</v>
      </c>
      <c r="E476" s="89">
        <v>3</v>
      </c>
      <c r="F476" s="90"/>
      <c r="G476" s="90"/>
      <c r="H476" s="90"/>
      <c r="I476" s="23">
        <f t="shared" ref="I476" si="61">ROUND(PRODUCT(C476:H476),2)</f>
        <v>3</v>
      </c>
      <c r="J476" s="24"/>
    </row>
    <row r="477" spans="1:10" ht="25.5" customHeight="1" x14ac:dyDescent="0.3">
      <c r="A477" s="89"/>
      <c r="B477" s="21" t="s">
        <v>726</v>
      </c>
      <c r="C477" s="89">
        <v>1</v>
      </c>
      <c r="D477" s="89" t="s">
        <v>27</v>
      </c>
      <c r="E477" s="89">
        <v>3</v>
      </c>
      <c r="F477" s="90"/>
      <c r="G477" s="90"/>
      <c r="H477" s="90"/>
      <c r="I477" s="23">
        <f t="shared" ref="I477" si="62">ROUND(PRODUCT(C477:H477),2)</f>
        <v>3</v>
      </c>
      <c r="J477" s="24"/>
    </row>
    <row r="478" spans="1:10" ht="25.5" customHeight="1" x14ac:dyDescent="0.3">
      <c r="A478" s="81"/>
      <c r="B478" s="21"/>
      <c r="C478" s="81"/>
      <c r="D478" s="81"/>
      <c r="E478" s="81"/>
      <c r="F478" s="82"/>
      <c r="G478" s="82"/>
      <c r="H478" s="82"/>
      <c r="I478" s="23">
        <f>SUM(I476:I477)</f>
        <v>6</v>
      </c>
      <c r="J478" s="24" t="s">
        <v>2</v>
      </c>
    </row>
    <row r="479" spans="1:10" ht="25.5" customHeight="1" x14ac:dyDescent="0.3">
      <c r="A479" s="91"/>
      <c r="B479" s="21"/>
      <c r="C479" s="91"/>
      <c r="D479" s="91"/>
      <c r="E479" s="91"/>
      <c r="F479" s="92"/>
      <c r="G479" s="92"/>
      <c r="H479" s="92"/>
      <c r="I479" s="23"/>
      <c r="J479" s="24"/>
    </row>
    <row r="480" spans="1:10" ht="62.1" customHeight="1" x14ac:dyDescent="0.3">
      <c r="A480" s="91">
        <v>54</v>
      </c>
      <c r="B480" s="21" t="s">
        <v>756</v>
      </c>
      <c r="C480" s="91"/>
      <c r="D480" s="91"/>
      <c r="E480" s="91"/>
      <c r="F480" s="92"/>
      <c r="G480" s="92"/>
      <c r="H480" s="92"/>
      <c r="I480" s="23"/>
      <c r="J480" s="24"/>
    </row>
    <row r="481" spans="1:10" ht="25.5" customHeight="1" x14ac:dyDescent="0.3">
      <c r="A481" s="91"/>
      <c r="B481" s="21" t="s">
        <v>747</v>
      </c>
      <c r="C481" s="91">
        <v>10</v>
      </c>
      <c r="D481" s="91" t="s">
        <v>27</v>
      </c>
      <c r="E481" s="91">
        <v>2</v>
      </c>
      <c r="F481" s="92"/>
      <c r="G481" s="92"/>
      <c r="H481" s="92"/>
      <c r="I481" s="23">
        <f t="shared" ref="I481" si="63">ROUND(PRODUCT(C481:H481),2)</f>
        <v>20</v>
      </c>
      <c r="J481" s="24"/>
    </row>
    <row r="482" spans="1:10" ht="25.5" customHeight="1" x14ac:dyDescent="0.3">
      <c r="A482" s="91"/>
      <c r="B482" s="21"/>
      <c r="C482" s="91"/>
      <c r="D482" s="91"/>
      <c r="E482" s="91"/>
      <c r="F482" s="92"/>
      <c r="G482" s="92"/>
      <c r="H482" s="92"/>
      <c r="I482" s="23">
        <f>SUM(I481)</f>
        <v>20</v>
      </c>
      <c r="J482" s="24" t="s">
        <v>28</v>
      </c>
    </row>
    <row r="483" spans="1:10" ht="25.5" customHeight="1" x14ac:dyDescent="0.3">
      <c r="A483" s="39">
        <v>55</v>
      </c>
      <c r="B483" s="21" t="s">
        <v>21</v>
      </c>
      <c r="C483" s="39"/>
      <c r="D483" s="39"/>
      <c r="E483" s="39"/>
      <c r="F483" s="22"/>
      <c r="G483" s="126"/>
      <c r="H483" s="127"/>
      <c r="I483" s="23"/>
      <c r="J483" s="24"/>
    </row>
    <row r="484" spans="1:10" ht="26.1" x14ac:dyDescent="0.3">
      <c r="A484" s="39">
        <v>56</v>
      </c>
      <c r="B484" s="21" t="s">
        <v>22</v>
      </c>
      <c r="C484" s="39"/>
      <c r="D484" s="39"/>
      <c r="E484" s="39"/>
      <c r="F484" s="22"/>
      <c r="G484" s="22"/>
      <c r="H484" s="22"/>
      <c r="I484" s="70"/>
      <c r="J484" s="24"/>
    </row>
    <row r="485" spans="1:10" ht="26.1" x14ac:dyDescent="0.3">
      <c r="A485" s="39">
        <v>58</v>
      </c>
      <c r="B485" s="21" t="s">
        <v>23</v>
      </c>
      <c r="C485" s="39"/>
      <c r="D485" s="39"/>
      <c r="E485" s="39"/>
      <c r="F485" s="22"/>
      <c r="G485" s="22"/>
      <c r="H485" s="22"/>
      <c r="I485" s="23"/>
      <c r="J485" s="24"/>
    </row>
    <row r="486" spans="1:10" ht="32.1" customHeight="1" x14ac:dyDescent="0.3">
      <c r="A486" s="96">
        <v>59</v>
      </c>
      <c r="B486" s="21" t="s">
        <v>606</v>
      </c>
      <c r="C486" s="96"/>
      <c r="D486" s="96"/>
      <c r="E486" s="96"/>
      <c r="F486" s="22"/>
      <c r="G486" s="22"/>
      <c r="H486" s="22"/>
      <c r="I486" s="23"/>
      <c r="J486" s="24"/>
    </row>
    <row r="487" spans="1:10" ht="25.5" customHeight="1" x14ac:dyDescent="0.3">
      <c r="A487" s="111"/>
      <c r="B487" s="106"/>
      <c r="C487" s="111"/>
      <c r="D487" s="111"/>
      <c r="E487" s="111"/>
      <c r="F487" s="112"/>
      <c r="G487" s="112"/>
      <c r="H487" s="112"/>
      <c r="I487" s="113"/>
      <c r="J487" s="113"/>
    </row>
    <row r="488" spans="1:10" ht="25.5" customHeight="1" x14ac:dyDescent="0.3">
      <c r="A488" s="111"/>
      <c r="B488" s="106"/>
      <c r="C488" s="111"/>
      <c r="D488" s="111"/>
      <c r="E488" s="111"/>
      <c r="F488" s="112"/>
      <c r="G488" s="112"/>
      <c r="H488" s="112"/>
      <c r="I488" s="113"/>
      <c r="J488" s="113"/>
    </row>
    <row r="489" spans="1:10" ht="25.5" customHeight="1" x14ac:dyDescent="0.3">
      <c r="A489" s="111"/>
      <c r="B489" s="106"/>
      <c r="C489" s="111"/>
      <c r="D489" s="111"/>
      <c r="E489" s="111"/>
      <c r="F489" s="112"/>
      <c r="G489" s="112"/>
      <c r="H489" s="112"/>
      <c r="I489" s="113"/>
      <c r="J489" s="113"/>
    </row>
    <row r="490" spans="1:10" ht="25.5" customHeight="1" x14ac:dyDescent="0.3">
      <c r="A490" s="111"/>
      <c r="B490" s="106"/>
      <c r="C490" s="111"/>
      <c r="D490" s="111"/>
      <c r="E490" s="111"/>
      <c r="F490" s="112"/>
      <c r="G490" s="112"/>
      <c r="H490" s="112"/>
      <c r="I490" s="113"/>
      <c r="J490" s="113"/>
    </row>
    <row r="491" spans="1:10" ht="25.5" customHeight="1" x14ac:dyDescent="0.3">
      <c r="A491" s="111"/>
      <c r="B491" s="106"/>
      <c r="C491" s="111"/>
      <c r="D491" s="111"/>
      <c r="E491" s="111"/>
      <c r="F491" s="112"/>
      <c r="G491" s="112"/>
      <c r="H491" s="112"/>
      <c r="I491" s="113"/>
      <c r="J491" s="113"/>
    </row>
    <row r="492" spans="1:10" ht="25.5" customHeight="1" x14ac:dyDescent="0.3">
      <c r="A492" s="111"/>
      <c r="B492" s="106"/>
      <c r="C492" s="111"/>
      <c r="D492" s="111"/>
      <c r="E492" s="111"/>
      <c r="F492" s="112"/>
      <c r="G492" s="112"/>
      <c r="H492" s="112"/>
      <c r="I492" s="113"/>
      <c r="J492" s="113"/>
    </row>
    <row r="493" spans="1:10" ht="25.5" customHeight="1" x14ac:dyDescent="0.3">
      <c r="A493" s="107"/>
      <c r="B493" s="108"/>
      <c r="C493" s="107"/>
      <c r="D493" s="107"/>
      <c r="E493" s="107"/>
      <c r="F493" s="109"/>
      <c r="G493" s="109"/>
      <c r="H493" s="109"/>
      <c r="I493" s="110"/>
      <c r="J493" s="110"/>
    </row>
    <row r="512" spans="2:13" s="3" customFormat="1" ht="25.5" customHeight="1" x14ac:dyDescent="0.25">
      <c r="B512" s="5"/>
      <c r="C512" s="6"/>
      <c r="D512" s="6"/>
      <c r="F512" s="7"/>
      <c r="G512" s="7"/>
      <c r="H512" s="7"/>
      <c r="I512" s="1"/>
      <c r="J512" s="1"/>
      <c r="K512" s="4"/>
      <c r="L512" s="4"/>
      <c r="M512" s="4"/>
    </row>
    <row r="513" spans="2:13" s="3" customFormat="1" ht="25.5" customHeight="1" x14ac:dyDescent="0.25">
      <c r="B513" s="8"/>
      <c r="F513" s="7"/>
      <c r="G513" s="7"/>
      <c r="H513" s="7"/>
      <c r="I513" s="1"/>
      <c r="J513" s="1"/>
      <c r="K513" s="4"/>
      <c r="L513" s="4"/>
      <c r="M513" s="4"/>
    </row>
    <row r="522" spans="2:13" s="3" customFormat="1" ht="25.5" customHeight="1" x14ac:dyDescent="0.25">
      <c r="B522" s="5"/>
      <c r="F522" s="7"/>
      <c r="G522" s="7"/>
      <c r="H522" s="7"/>
      <c r="I522" s="1"/>
      <c r="J522" s="1"/>
      <c r="K522" s="4"/>
      <c r="L522" s="4"/>
      <c r="M522" s="4"/>
    </row>
    <row r="523" spans="2:13" s="3" customFormat="1" ht="25.5" customHeight="1" x14ac:dyDescent="0.25">
      <c r="B523" s="5"/>
      <c r="F523" s="7"/>
      <c r="G523" s="7"/>
      <c r="H523" s="7"/>
      <c r="I523" s="1"/>
      <c r="J523" s="1"/>
      <c r="K523" s="4"/>
      <c r="L523" s="4"/>
      <c r="M523" s="4"/>
    </row>
    <row r="524" spans="2:13" s="3" customFormat="1" ht="25.5" customHeight="1" x14ac:dyDescent="0.25">
      <c r="B524" s="5"/>
      <c r="F524" s="7"/>
      <c r="G524" s="7"/>
      <c r="H524" s="7"/>
      <c r="I524" s="1"/>
      <c r="J524" s="1"/>
      <c r="K524" s="4"/>
      <c r="L524" s="4"/>
      <c r="M524" s="4"/>
    </row>
    <row r="525" spans="2:13" s="3" customFormat="1" ht="25.5" customHeight="1" x14ac:dyDescent="0.25">
      <c r="B525" s="5"/>
      <c r="F525" s="7"/>
      <c r="G525" s="7"/>
      <c r="H525" s="7"/>
      <c r="I525" s="1"/>
      <c r="J525" s="1"/>
      <c r="K525" s="4"/>
      <c r="L525" s="4"/>
      <c r="M525" s="4"/>
    </row>
    <row r="526" spans="2:13" s="3" customFormat="1" ht="25.5" customHeight="1" x14ac:dyDescent="0.25">
      <c r="B526" s="5"/>
      <c r="F526" s="7"/>
      <c r="G526" s="7"/>
      <c r="H526" s="7"/>
      <c r="I526" s="1"/>
      <c r="J526" s="1"/>
      <c r="K526" s="4"/>
      <c r="L526" s="4"/>
      <c r="M526" s="4"/>
    </row>
    <row r="527" spans="2:13" s="3" customFormat="1" ht="25.5" customHeight="1" x14ac:dyDescent="0.25">
      <c r="B527" s="5"/>
      <c r="F527" s="7"/>
      <c r="G527" s="7"/>
      <c r="H527" s="7"/>
      <c r="I527" s="1"/>
      <c r="J527" s="1"/>
      <c r="K527" s="4"/>
      <c r="L527" s="4"/>
      <c r="M527" s="4"/>
    </row>
    <row r="528" spans="2:13" s="3" customFormat="1" ht="25.5" customHeight="1" x14ac:dyDescent="0.25">
      <c r="B528" s="5"/>
      <c r="F528" s="7"/>
      <c r="G528" s="7"/>
      <c r="H528" s="7"/>
      <c r="I528" s="1"/>
      <c r="J528" s="1"/>
      <c r="K528" s="4"/>
      <c r="L528" s="4"/>
      <c r="M528" s="4"/>
    </row>
    <row r="529" spans="1:13" s="7" customFormat="1" ht="25.5" customHeight="1" x14ac:dyDescent="0.25">
      <c r="A529" s="3"/>
      <c r="B529" s="5"/>
      <c r="C529" s="3"/>
      <c r="D529" s="3"/>
      <c r="E529" s="3"/>
      <c r="I529" s="1"/>
      <c r="J529" s="1"/>
      <c r="K529" s="4"/>
      <c r="L529" s="4"/>
      <c r="M529" s="4"/>
    </row>
    <row r="530" spans="1:13" s="7" customFormat="1" ht="25.5" customHeight="1" x14ac:dyDescent="0.25">
      <c r="A530" s="3"/>
      <c r="B530" s="5"/>
      <c r="C530" s="3"/>
      <c r="D530" s="3"/>
      <c r="E530" s="3"/>
      <c r="I530" s="1"/>
      <c r="J530" s="1"/>
      <c r="K530" s="4"/>
      <c r="L530" s="4"/>
      <c r="M530" s="4"/>
    </row>
    <row r="531" spans="1:13" s="7" customFormat="1" ht="25.5" customHeight="1" x14ac:dyDescent="0.25">
      <c r="A531" s="3"/>
      <c r="B531" s="5"/>
      <c r="C531" s="3"/>
      <c r="D531" s="3"/>
      <c r="E531" s="3"/>
      <c r="I531" s="1"/>
      <c r="J531" s="1"/>
      <c r="K531" s="4"/>
      <c r="L531" s="4"/>
      <c r="M531" s="4"/>
    </row>
    <row r="532" spans="1:13" s="7" customFormat="1" ht="25.5" customHeight="1" x14ac:dyDescent="0.25">
      <c r="A532" s="3"/>
      <c r="B532" s="8"/>
      <c r="C532" s="3"/>
      <c r="D532" s="3"/>
      <c r="E532" s="3"/>
      <c r="I532" s="1"/>
      <c r="J532" s="1"/>
      <c r="K532" s="4"/>
      <c r="L532" s="4"/>
      <c r="M532" s="4"/>
    </row>
    <row r="533" spans="1:13" s="7" customFormat="1" ht="25.5" customHeight="1" x14ac:dyDescent="0.25">
      <c r="A533" s="3"/>
      <c r="B533" s="5"/>
      <c r="C533" s="3"/>
      <c r="D533" s="3"/>
      <c r="E533" s="3"/>
      <c r="I533" s="1"/>
      <c r="J533" s="1"/>
      <c r="K533" s="4"/>
      <c r="L533" s="4"/>
      <c r="M533" s="4"/>
    </row>
    <row r="534" spans="1:13" s="7" customFormat="1" ht="25.5" customHeight="1" x14ac:dyDescent="0.25">
      <c r="A534" s="3"/>
      <c r="B534" s="5"/>
      <c r="C534" s="3"/>
      <c r="D534" s="3"/>
      <c r="E534" s="3"/>
      <c r="I534" s="1"/>
      <c r="J534" s="1"/>
      <c r="K534" s="4"/>
      <c r="L534" s="4"/>
      <c r="M534" s="4"/>
    </row>
    <row r="535" spans="1:13" s="7" customFormat="1" ht="25.5" customHeight="1" x14ac:dyDescent="0.25">
      <c r="A535" s="3"/>
      <c r="B535" s="4"/>
      <c r="C535" s="3"/>
      <c r="D535" s="3"/>
      <c r="E535" s="3"/>
      <c r="I535" s="1"/>
      <c r="J535" s="1"/>
      <c r="K535" s="4"/>
      <c r="L535" s="4"/>
      <c r="M535" s="4"/>
    </row>
    <row r="536" spans="1:13" s="7" customFormat="1" ht="25.5" customHeight="1" x14ac:dyDescent="0.25">
      <c r="A536" s="3"/>
      <c r="B536" s="5"/>
      <c r="C536" s="3"/>
      <c r="D536" s="3"/>
      <c r="E536" s="3"/>
      <c r="I536" s="1"/>
      <c r="J536" s="1"/>
      <c r="K536" s="4"/>
      <c r="L536" s="4"/>
      <c r="M536" s="4"/>
    </row>
    <row r="537" spans="1:13" s="7" customFormat="1" ht="25.5" customHeight="1" x14ac:dyDescent="0.25">
      <c r="A537" s="3"/>
      <c r="B537" s="5"/>
      <c r="C537" s="3"/>
      <c r="D537" s="3"/>
      <c r="E537" s="3"/>
      <c r="I537" s="1"/>
      <c r="J537" s="1"/>
      <c r="K537" s="4"/>
      <c r="L537" s="4"/>
      <c r="M537" s="4"/>
    </row>
    <row r="538" spans="1:13" s="7" customFormat="1" ht="25.5" customHeight="1" x14ac:dyDescent="0.25">
      <c r="A538" s="3"/>
      <c r="B538" s="5"/>
      <c r="C538" s="3"/>
      <c r="D538" s="3"/>
      <c r="E538" s="3"/>
      <c r="I538" s="1"/>
      <c r="J538" s="1"/>
      <c r="K538" s="4"/>
      <c r="L538" s="4"/>
      <c r="M538" s="4"/>
    </row>
    <row r="539" spans="1:13" s="7" customFormat="1" ht="25.5" customHeight="1" x14ac:dyDescent="0.25">
      <c r="A539" s="3"/>
      <c r="B539" s="5"/>
      <c r="C539" s="3"/>
      <c r="D539" s="3"/>
      <c r="E539" s="3"/>
      <c r="I539" s="1"/>
      <c r="J539" s="1"/>
      <c r="K539" s="4"/>
      <c r="L539" s="4"/>
      <c r="M539" s="4"/>
    </row>
    <row r="540" spans="1:13" s="7" customFormat="1" ht="25.5" customHeight="1" x14ac:dyDescent="0.25">
      <c r="A540" s="3"/>
      <c r="B540" s="5"/>
      <c r="C540" s="3"/>
      <c r="D540" s="3"/>
      <c r="E540" s="3"/>
      <c r="I540" s="1"/>
      <c r="J540" s="1"/>
      <c r="K540" s="4"/>
      <c r="L540" s="4"/>
      <c r="M540" s="4"/>
    </row>
    <row r="541" spans="1:13" s="7" customFormat="1" ht="25.5" customHeight="1" x14ac:dyDescent="0.25">
      <c r="A541" s="3"/>
      <c r="B541" s="5"/>
      <c r="C541" s="3"/>
      <c r="D541" s="3"/>
      <c r="E541" s="3"/>
      <c r="I541" s="1"/>
      <c r="J541" s="1"/>
      <c r="K541" s="4"/>
      <c r="L541" s="4"/>
      <c r="M541" s="4"/>
    </row>
    <row r="542" spans="1:13" s="7" customFormat="1" ht="25.5" customHeight="1" x14ac:dyDescent="0.25">
      <c r="A542" s="3"/>
      <c r="B542" s="5"/>
      <c r="C542" s="3"/>
      <c r="D542" s="3"/>
      <c r="E542" s="3"/>
      <c r="I542" s="1"/>
      <c r="J542" s="1"/>
      <c r="K542" s="4"/>
      <c r="L542" s="4"/>
      <c r="M542" s="4"/>
    </row>
    <row r="543" spans="1:13" s="7" customFormat="1" ht="25.5" customHeight="1" x14ac:dyDescent="0.25">
      <c r="A543" s="3"/>
      <c r="B543" s="5"/>
      <c r="C543" s="3"/>
      <c r="D543" s="3"/>
      <c r="E543" s="3"/>
      <c r="I543" s="1"/>
      <c r="J543" s="1"/>
      <c r="K543" s="4"/>
      <c r="L543" s="4"/>
      <c r="M543" s="4"/>
    </row>
    <row r="544" spans="1:13" s="7" customFormat="1" ht="25.5" customHeight="1" x14ac:dyDescent="0.25">
      <c r="A544" s="3"/>
      <c r="B544" s="5"/>
      <c r="C544" s="3"/>
      <c r="D544" s="3"/>
      <c r="E544" s="3"/>
      <c r="I544" s="1"/>
      <c r="J544" s="1"/>
      <c r="K544" s="4"/>
      <c r="L544" s="4"/>
      <c r="M544" s="4"/>
    </row>
    <row r="545" spans="2:13" s="3" customFormat="1" ht="25.5" customHeight="1" x14ac:dyDescent="0.25">
      <c r="B545" s="5"/>
      <c r="F545" s="7"/>
      <c r="G545" s="7"/>
      <c r="H545" s="7"/>
      <c r="I545" s="1"/>
      <c r="J545" s="1"/>
      <c r="K545" s="4"/>
      <c r="L545" s="4"/>
      <c r="M545" s="4"/>
    </row>
    <row r="546" spans="2:13" s="3" customFormat="1" ht="25.5" customHeight="1" x14ac:dyDescent="0.25">
      <c r="B546" s="5"/>
      <c r="F546" s="7"/>
      <c r="G546" s="7"/>
      <c r="H546" s="7"/>
      <c r="I546" s="1"/>
      <c r="J546" s="1"/>
      <c r="K546" s="4"/>
      <c r="L546" s="4"/>
      <c r="M546" s="4"/>
    </row>
    <row r="547" spans="2:13" s="3" customFormat="1" ht="25.5" customHeight="1" x14ac:dyDescent="0.25">
      <c r="B547" s="5"/>
      <c r="F547" s="7"/>
      <c r="G547" s="7"/>
      <c r="H547" s="7"/>
      <c r="I547" s="1"/>
      <c r="J547" s="1"/>
      <c r="K547" s="4"/>
      <c r="L547" s="4"/>
      <c r="M547" s="4"/>
    </row>
    <row r="548" spans="2:13" s="3" customFormat="1" ht="25.5" customHeight="1" x14ac:dyDescent="0.25">
      <c r="B548" s="5"/>
      <c r="F548" s="7"/>
      <c r="G548" s="7"/>
      <c r="H548" s="7"/>
      <c r="I548" s="1"/>
      <c r="J548" s="1"/>
      <c r="K548" s="4"/>
      <c r="L548" s="4"/>
      <c r="M548" s="4"/>
    </row>
    <row r="549" spans="2:13" s="3" customFormat="1" ht="25.5" customHeight="1" x14ac:dyDescent="0.25">
      <c r="B549" s="5"/>
      <c r="F549" s="7"/>
      <c r="G549" s="7"/>
      <c r="H549" s="7"/>
      <c r="I549" s="1"/>
      <c r="J549" s="1"/>
      <c r="K549" s="4"/>
      <c r="L549" s="4"/>
      <c r="M549" s="4"/>
    </row>
    <row r="550" spans="2:13" s="3" customFormat="1" ht="25.5" customHeight="1" x14ac:dyDescent="0.25">
      <c r="B550" s="5"/>
      <c r="F550" s="7"/>
      <c r="G550" s="7"/>
      <c r="H550" s="7"/>
      <c r="I550" s="1"/>
      <c r="J550" s="1"/>
      <c r="K550" s="4"/>
      <c r="L550" s="4"/>
      <c r="M550" s="4"/>
    </row>
    <row r="551" spans="2:13" s="3" customFormat="1" ht="25.5" customHeight="1" x14ac:dyDescent="0.25">
      <c r="B551" s="5"/>
      <c r="F551" s="7"/>
      <c r="G551" s="7"/>
      <c r="H551" s="7"/>
      <c r="I551" s="1"/>
      <c r="J551" s="1"/>
      <c r="K551" s="4"/>
      <c r="L551" s="4"/>
      <c r="M551" s="4"/>
    </row>
    <row r="552" spans="2:13" s="3" customFormat="1" ht="25.5" customHeight="1" x14ac:dyDescent="0.25">
      <c r="B552" s="5"/>
      <c r="F552" s="7"/>
      <c r="G552" s="7"/>
      <c r="H552" s="7"/>
      <c r="I552" s="1"/>
      <c r="J552" s="1"/>
      <c r="K552" s="4"/>
      <c r="L552" s="4"/>
      <c r="M552" s="4"/>
    </row>
    <row r="553" spans="2:13" s="3" customFormat="1" ht="25.5" customHeight="1" x14ac:dyDescent="0.25">
      <c r="B553" s="5"/>
      <c r="F553" s="7"/>
      <c r="G553" s="7"/>
      <c r="H553" s="7"/>
      <c r="I553" s="1"/>
      <c r="J553" s="1"/>
      <c r="K553" s="4"/>
      <c r="L553" s="4"/>
      <c r="M553" s="4"/>
    </row>
    <row r="554" spans="2:13" s="3" customFormat="1" ht="25.5" customHeight="1" x14ac:dyDescent="0.25">
      <c r="B554" s="5"/>
      <c r="F554" s="7"/>
      <c r="G554" s="7"/>
      <c r="H554" s="7"/>
      <c r="I554" s="1"/>
      <c r="J554" s="1"/>
      <c r="K554" s="4"/>
      <c r="L554" s="4"/>
      <c r="M554" s="4"/>
    </row>
    <row r="555" spans="2:13" s="3" customFormat="1" ht="25.5" customHeight="1" x14ac:dyDescent="0.25">
      <c r="B555" s="5"/>
      <c r="F555" s="7"/>
      <c r="G555" s="7"/>
      <c r="H555" s="7"/>
      <c r="I555" s="1"/>
      <c r="J555" s="1"/>
      <c r="K555" s="4"/>
      <c r="L555" s="4"/>
      <c r="M555" s="4"/>
    </row>
    <row r="556" spans="2:13" s="3" customFormat="1" ht="25.5" customHeight="1" x14ac:dyDescent="0.25">
      <c r="B556" s="5"/>
      <c r="F556" s="7"/>
      <c r="G556" s="7"/>
      <c r="H556" s="7"/>
      <c r="I556" s="1"/>
      <c r="J556" s="1"/>
      <c r="K556" s="4"/>
      <c r="L556" s="4"/>
      <c r="M556" s="4"/>
    </row>
    <row r="557" spans="2:13" s="3" customFormat="1" ht="25.5" customHeight="1" x14ac:dyDescent="0.25">
      <c r="B557" s="5"/>
      <c r="F557" s="7"/>
      <c r="G557" s="7"/>
      <c r="H557" s="7"/>
      <c r="I557" s="1"/>
      <c r="J557" s="1"/>
      <c r="K557" s="4"/>
      <c r="L557" s="4"/>
      <c r="M557" s="4"/>
    </row>
    <row r="558" spans="2:13" s="3" customFormat="1" ht="25.5" customHeight="1" x14ac:dyDescent="0.25">
      <c r="B558" s="5"/>
      <c r="C558" s="6"/>
      <c r="D558" s="6"/>
      <c r="F558" s="7"/>
      <c r="G558" s="7"/>
      <c r="H558" s="7"/>
      <c r="I558" s="1"/>
      <c r="J558" s="1"/>
      <c r="K558" s="4"/>
      <c r="L558" s="4"/>
      <c r="M558" s="4"/>
    </row>
    <row r="559" spans="2:13" s="3" customFormat="1" ht="25.5" customHeight="1" x14ac:dyDescent="0.25">
      <c r="B559" s="5"/>
      <c r="F559" s="7"/>
      <c r="G559" s="7"/>
      <c r="H559" s="7"/>
      <c r="I559" s="1"/>
      <c r="J559" s="1"/>
      <c r="K559" s="4"/>
      <c r="L559" s="4"/>
      <c r="M559" s="4"/>
    </row>
    <row r="560" spans="2:13" s="3" customFormat="1" ht="25.5" customHeight="1" x14ac:dyDescent="0.25">
      <c r="B560" s="5"/>
      <c r="F560" s="7"/>
      <c r="G560" s="7"/>
      <c r="H560" s="7"/>
      <c r="I560" s="1"/>
      <c r="J560" s="1"/>
      <c r="K560" s="4"/>
      <c r="L560" s="4"/>
      <c r="M560" s="4"/>
    </row>
    <row r="561" spans="2:13" s="3" customFormat="1" ht="25.5" customHeight="1" x14ac:dyDescent="0.25">
      <c r="B561" s="5"/>
      <c r="F561" s="7"/>
      <c r="G561" s="7"/>
      <c r="H561" s="7"/>
      <c r="I561" s="1"/>
      <c r="J561" s="1"/>
      <c r="K561" s="4"/>
      <c r="L561" s="4"/>
      <c r="M561" s="4"/>
    </row>
    <row r="562" spans="2:13" s="3" customFormat="1" ht="25.5" customHeight="1" x14ac:dyDescent="0.25">
      <c r="B562" s="5"/>
      <c r="F562" s="7"/>
      <c r="G562" s="7"/>
      <c r="H562" s="7"/>
      <c r="I562" s="1"/>
      <c r="J562" s="1"/>
      <c r="K562" s="4"/>
      <c r="L562" s="4"/>
      <c r="M562" s="4"/>
    </row>
    <row r="563" spans="2:13" s="3" customFormat="1" ht="25.5" customHeight="1" x14ac:dyDescent="0.25">
      <c r="B563" s="5"/>
      <c r="F563" s="7"/>
      <c r="G563" s="7"/>
      <c r="H563" s="7"/>
      <c r="I563" s="1"/>
      <c r="J563" s="1"/>
      <c r="K563" s="4"/>
      <c r="L563" s="4"/>
      <c r="M563" s="4"/>
    </row>
    <row r="564" spans="2:13" s="3" customFormat="1" ht="25.5" customHeight="1" x14ac:dyDescent="0.25">
      <c r="B564" s="5"/>
      <c r="F564" s="7"/>
      <c r="G564" s="7"/>
      <c r="H564" s="7"/>
      <c r="I564" s="1"/>
      <c r="J564" s="1"/>
      <c r="K564" s="4"/>
      <c r="L564" s="4"/>
      <c r="M564" s="4"/>
    </row>
    <row r="565" spans="2:13" s="3" customFormat="1" ht="25.5" customHeight="1" x14ac:dyDescent="0.25">
      <c r="B565" s="5"/>
      <c r="F565" s="7"/>
      <c r="G565" s="7"/>
      <c r="H565" s="7"/>
      <c r="I565" s="1"/>
      <c r="J565" s="1"/>
      <c r="K565" s="4"/>
      <c r="L565" s="4"/>
      <c r="M565" s="4"/>
    </row>
    <row r="566" spans="2:13" s="3" customFormat="1" ht="25.5" customHeight="1" x14ac:dyDescent="0.25">
      <c r="B566" s="5"/>
      <c r="F566" s="7"/>
      <c r="G566" s="7"/>
      <c r="H566" s="7"/>
      <c r="I566" s="1"/>
      <c r="J566" s="1"/>
      <c r="K566" s="4"/>
      <c r="L566" s="4"/>
      <c r="M566" s="4"/>
    </row>
    <row r="567" spans="2:13" s="3" customFormat="1" ht="25.5" customHeight="1" x14ac:dyDescent="0.25">
      <c r="B567" s="5"/>
      <c r="F567" s="7"/>
      <c r="G567" s="7"/>
      <c r="H567" s="7"/>
      <c r="I567" s="1"/>
      <c r="J567" s="1"/>
      <c r="K567" s="4"/>
      <c r="L567" s="4"/>
      <c r="M567" s="4"/>
    </row>
    <row r="568" spans="2:13" s="3" customFormat="1" ht="25.5" customHeight="1" x14ac:dyDescent="0.25">
      <c r="B568" s="8"/>
      <c r="F568" s="7"/>
      <c r="G568" s="7"/>
      <c r="H568" s="7"/>
      <c r="I568" s="1"/>
      <c r="J568" s="1"/>
      <c r="K568" s="4"/>
      <c r="L568" s="4"/>
      <c r="M568" s="4"/>
    </row>
    <row r="569" spans="2:13" s="3" customFormat="1" ht="25.5" customHeight="1" x14ac:dyDescent="0.25">
      <c r="B569" s="5"/>
      <c r="F569" s="7"/>
      <c r="G569" s="7"/>
      <c r="H569" s="7"/>
      <c r="I569" s="1"/>
      <c r="J569" s="1"/>
      <c r="K569" s="4"/>
      <c r="L569" s="4"/>
      <c r="M569" s="4"/>
    </row>
    <row r="570" spans="2:13" s="3" customFormat="1" ht="25.5" customHeight="1" x14ac:dyDescent="0.25">
      <c r="B570" s="5"/>
      <c r="F570" s="7"/>
      <c r="G570" s="7"/>
      <c r="H570" s="7"/>
      <c r="I570" s="1"/>
      <c r="J570" s="1"/>
      <c r="K570" s="4"/>
      <c r="L570" s="4"/>
      <c r="M570" s="4"/>
    </row>
    <row r="571" spans="2:13" s="3" customFormat="1" ht="25.5" customHeight="1" x14ac:dyDescent="0.25">
      <c r="B571" s="5"/>
      <c r="F571" s="7"/>
      <c r="G571" s="7"/>
      <c r="H571" s="7"/>
      <c r="I571" s="1"/>
      <c r="J571" s="1"/>
      <c r="K571" s="4"/>
      <c r="L571" s="4"/>
      <c r="M571" s="4"/>
    </row>
    <row r="572" spans="2:13" s="3" customFormat="1" ht="25.5" customHeight="1" x14ac:dyDescent="0.25">
      <c r="B572" s="5"/>
      <c r="F572" s="7"/>
      <c r="G572" s="7"/>
      <c r="H572" s="7"/>
      <c r="I572" s="1"/>
      <c r="J572" s="1"/>
      <c r="K572" s="4"/>
      <c r="L572" s="4"/>
      <c r="M572" s="4"/>
    </row>
    <row r="573" spans="2:13" s="3" customFormat="1" ht="25.5" customHeight="1" x14ac:dyDescent="0.25">
      <c r="B573" s="5"/>
      <c r="F573" s="7"/>
      <c r="G573" s="7"/>
      <c r="H573" s="7"/>
      <c r="I573" s="1"/>
      <c r="J573" s="1"/>
      <c r="K573" s="4"/>
      <c r="L573" s="4"/>
      <c r="M573" s="4"/>
    </row>
    <row r="574" spans="2:13" s="3" customFormat="1" ht="25.5" customHeight="1" x14ac:dyDescent="0.25">
      <c r="B574" s="5"/>
      <c r="F574" s="7"/>
      <c r="G574" s="7"/>
      <c r="H574" s="7"/>
      <c r="I574" s="1"/>
      <c r="J574" s="1"/>
      <c r="K574" s="4"/>
      <c r="L574" s="4"/>
      <c r="M574" s="4"/>
    </row>
    <row r="575" spans="2:13" s="3" customFormat="1" ht="25.5" customHeight="1" x14ac:dyDescent="0.25">
      <c r="B575" s="5"/>
      <c r="F575" s="7"/>
      <c r="G575" s="7"/>
      <c r="H575" s="7"/>
      <c r="I575" s="1"/>
      <c r="J575" s="1"/>
      <c r="K575" s="4"/>
      <c r="L575" s="4"/>
      <c r="M575" s="4"/>
    </row>
    <row r="576" spans="2:13" s="3" customFormat="1" ht="25.5" customHeight="1" x14ac:dyDescent="0.25">
      <c r="B576" s="5"/>
      <c r="F576" s="7"/>
      <c r="G576" s="7"/>
      <c r="H576" s="7"/>
      <c r="I576" s="1"/>
      <c r="J576" s="1"/>
      <c r="K576" s="4"/>
      <c r="L576" s="4"/>
      <c r="M576" s="4"/>
    </row>
    <row r="577" spans="2:13" s="3" customFormat="1" ht="25.5" customHeight="1" x14ac:dyDescent="0.25">
      <c r="B577" s="5"/>
      <c r="F577" s="7"/>
      <c r="G577" s="7"/>
      <c r="H577" s="7"/>
      <c r="I577" s="1"/>
      <c r="J577" s="1"/>
      <c r="K577" s="4"/>
      <c r="L577" s="4"/>
      <c r="M577" s="4"/>
    </row>
    <row r="578" spans="2:13" s="3" customFormat="1" ht="25.5" customHeight="1" x14ac:dyDescent="0.25">
      <c r="B578" s="5"/>
      <c r="F578" s="7"/>
      <c r="G578" s="7"/>
      <c r="H578" s="7"/>
      <c r="I578" s="1"/>
      <c r="J578" s="1"/>
      <c r="K578" s="4"/>
      <c r="L578" s="4"/>
      <c r="M578" s="4"/>
    </row>
    <row r="579" spans="2:13" s="3" customFormat="1" ht="25.5" customHeight="1" x14ac:dyDescent="0.25">
      <c r="B579" s="5"/>
      <c r="F579" s="7"/>
      <c r="G579" s="7"/>
      <c r="H579" s="7"/>
      <c r="I579" s="1"/>
      <c r="J579" s="1"/>
      <c r="K579" s="4"/>
      <c r="L579" s="4"/>
      <c r="M579" s="4"/>
    </row>
    <row r="580" spans="2:13" s="3" customFormat="1" ht="25.5" customHeight="1" x14ac:dyDescent="0.25">
      <c r="B580" s="5"/>
      <c r="F580" s="7"/>
      <c r="G580" s="7"/>
      <c r="H580" s="7"/>
      <c r="I580" s="1"/>
      <c r="J580" s="1"/>
      <c r="K580" s="4"/>
      <c r="L580" s="4"/>
      <c r="M580" s="4"/>
    </row>
    <row r="581" spans="2:13" s="3" customFormat="1" ht="25.5" customHeight="1" x14ac:dyDescent="0.25">
      <c r="B581" s="8"/>
      <c r="F581" s="7"/>
      <c r="G581" s="7"/>
      <c r="H581" s="7"/>
      <c r="I581" s="1"/>
      <c r="J581" s="1"/>
      <c r="K581" s="4"/>
      <c r="L581" s="4"/>
      <c r="M581" s="4"/>
    </row>
    <row r="582" spans="2:13" s="3" customFormat="1" ht="25.5" customHeight="1" x14ac:dyDescent="0.25">
      <c r="B582" s="5"/>
      <c r="F582" s="7"/>
      <c r="G582" s="7"/>
      <c r="H582" s="7"/>
      <c r="I582" s="1"/>
      <c r="J582" s="1"/>
      <c r="K582" s="4"/>
      <c r="L582" s="4"/>
      <c r="M582" s="4"/>
    </row>
    <row r="583" spans="2:13" s="3" customFormat="1" ht="25.5" customHeight="1" x14ac:dyDescent="0.25">
      <c r="B583" s="5"/>
      <c r="F583" s="7"/>
      <c r="G583" s="7"/>
      <c r="H583" s="7"/>
      <c r="I583" s="1"/>
      <c r="J583" s="1"/>
      <c r="K583" s="4"/>
      <c r="L583" s="4"/>
      <c r="M583" s="4"/>
    </row>
    <row r="584" spans="2:13" s="3" customFormat="1" ht="25.5" customHeight="1" x14ac:dyDescent="0.25">
      <c r="B584" s="5"/>
      <c r="F584" s="7"/>
      <c r="G584" s="7"/>
      <c r="H584" s="7"/>
      <c r="I584" s="1"/>
      <c r="J584" s="1"/>
      <c r="K584" s="4"/>
      <c r="L584" s="4"/>
      <c r="M584" s="4"/>
    </row>
    <row r="585" spans="2:13" s="3" customFormat="1" ht="25.5" customHeight="1" x14ac:dyDescent="0.25">
      <c r="B585" s="5"/>
      <c r="F585" s="7"/>
      <c r="G585" s="7"/>
      <c r="H585" s="7"/>
      <c r="I585" s="1"/>
      <c r="J585" s="1"/>
      <c r="K585" s="4"/>
      <c r="L585" s="4"/>
      <c r="M585" s="4"/>
    </row>
    <row r="586" spans="2:13" s="3" customFormat="1" ht="25.5" customHeight="1" x14ac:dyDescent="0.25">
      <c r="B586" s="5"/>
      <c r="F586" s="7"/>
      <c r="G586" s="7"/>
      <c r="H586" s="7"/>
      <c r="I586" s="1"/>
      <c r="J586" s="1"/>
      <c r="K586" s="4"/>
      <c r="L586" s="4"/>
      <c r="M586" s="4"/>
    </row>
    <row r="587" spans="2:13" s="3" customFormat="1" ht="25.5" customHeight="1" x14ac:dyDescent="0.25">
      <c r="B587" s="5"/>
      <c r="F587" s="7"/>
      <c r="G587" s="7"/>
      <c r="H587" s="7"/>
      <c r="I587" s="1"/>
      <c r="J587" s="1"/>
      <c r="K587" s="4"/>
      <c r="L587" s="4"/>
      <c r="M587" s="4"/>
    </row>
    <row r="588" spans="2:13" s="3" customFormat="1" ht="25.5" customHeight="1" x14ac:dyDescent="0.25">
      <c r="B588" s="5"/>
      <c r="F588" s="7"/>
      <c r="G588" s="7"/>
      <c r="H588" s="7"/>
      <c r="I588" s="1"/>
      <c r="J588" s="1"/>
      <c r="K588" s="4"/>
      <c r="L588" s="4"/>
      <c r="M588" s="4"/>
    </row>
    <row r="589" spans="2:13" s="3" customFormat="1" ht="25.5" customHeight="1" x14ac:dyDescent="0.25">
      <c r="B589" s="5"/>
      <c r="F589" s="7"/>
      <c r="G589" s="7"/>
      <c r="H589" s="7"/>
      <c r="I589" s="1"/>
      <c r="J589" s="1"/>
      <c r="K589" s="4"/>
      <c r="L589" s="4"/>
      <c r="M589" s="4"/>
    </row>
    <row r="590" spans="2:13" s="3" customFormat="1" ht="25.5" customHeight="1" x14ac:dyDescent="0.25">
      <c r="B590" s="8"/>
      <c r="F590" s="7"/>
      <c r="G590" s="7"/>
      <c r="H590" s="7"/>
      <c r="I590" s="1"/>
      <c r="J590" s="1"/>
      <c r="K590" s="4"/>
      <c r="L590" s="4"/>
      <c r="M590" s="4"/>
    </row>
    <row r="591" spans="2:13" s="3" customFormat="1" ht="25.5" customHeight="1" x14ac:dyDescent="0.25">
      <c r="B591" s="5"/>
      <c r="F591" s="7"/>
      <c r="G591" s="7"/>
      <c r="H591" s="7"/>
      <c r="I591" s="1"/>
      <c r="J591" s="1"/>
      <c r="K591" s="4"/>
      <c r="L591" s="4"/>
      <c r="M591" s="4"/>
    </row>
    <row r="592" spans="2:13" s="3" customFormat="1" ht="25.5" customHeight="1" x14ac:dyDescent="0.25">
      <c r="B592" s="5"/>
      <c r="F592" s="7"/>
      <c r="G592" s="7"/>
      <c r="H592" s="7"/>
      <c r="I592" s="1"/>
      <c r="J592" s="1"/>
      <c r="K592" s="4"/>
      <c r="L592" s="4"/>
      <c r="M592" s="4"/>
    </row>
    <row r="593" spans="1:13" s="1" customFormat="1" ht="25.5" customHeight="1" x14ac:dyDescent="0.25">
      <c r="A593" s="3"/>
      <c r="B593" s="5"/>
      <c r="C593" s="3"/>
      <c r="D593" s="3"/>
      <c r="E593" s="3"/>
      <c r="F593" s="7"/>
      <c r="G593" s="7"/>
      <c r="H593" s="7"/>
      <c r="K593" s="4"/>
      <c r="L593" s="4"/>
      <c r="M593" s="4"/>
    </row>
    <row r="594" spans="1:13" s="1" customFormat="1" ht="25.5" customHeight="1" x14ac:dyDescent="0.25">
      <c r="A594" s="3"/>
      <c r="B594" s="5"/>
      <c r="C594" s="3"/>
      <c r="D594" s="3"/>
      <c r="E594" s="3"/>
      <c r="F594" s="7"/>
      <c r="G594" s="7"/>
      <c r="H594" s="7"/>
      <c r="K594" s="4"/>
      <c r="L594" s="4"/>
      <c r="M594" s="4"/>
    </row>
    <row r="595" spans="1:13" s="1" customFormat="1" ht="25.5" customHeight="1" x14ac:dyDescent="0.25">
      <c r="A595" s="3"/>
      <c r="B595" s="8"/>
      <c r="C595" s="3"/>
      <c r="D595" s="3"/>
      <c r="E595" s="3"/>
      <c r="F595" s="7"/>
      <c r="G595" s="7"/>
      <c r="H595" s="7"/>
      <c r="K595" s="4"/>
      <c r="L595" s="4"/>
      <c r="M595" s="4"/>
    </row>
    <row r="596" spans="1:13" s="1" customFormat="1" ht="25.5" customHeight="1" x14ac:dyDescent="0.25">
      <c r="A596" s="3"/>
      <c r="B596" s="5"/>
      <c r="C596" s="3"/>
      <c r="D596" s="3"/>
      <c r="E596" s="3"/>
      <c r="F596" s="7"/>
      <c r="G596" s="7"/>
      <c r="H596" s="7"/>
      <c r="K596" s="4"/>
      <c r="L596" s="4"/>
      <c r="M596" s="4"/>
    </row>
    <row r="597" spans="1:13" s="1" customFormat="1" ht="25.5" customHeight="1" x14ac:dyDescent="0.25">
      <c r="A597" s="3"/>
      <c r="B597" s="5"/>
      <c r="C597" s="3"/>
      <c r="D597" s="3"/>
      <c r="E597" s="3"/>
      <c r="F597" s="7"/>
      <c r="G597" s="7"/>
      <c r="H597" s="7"/>
      <c r="K597" s="4"/>
      <c r="L597" s="4"/>
      <c r="M597" s="4"/>
    </row>
    <row r="600" spans="1:13" s="1" customFormat="1" ht="25.5" customHeight="1" x14ac:dyDescent="0.25">
      <c r="A600" s="3"/>
      <c r="B600" s="5"/>
      <c r="C600" s="3"/>
      <c r="D600" s="3"/>
      <c r="E600" s="3"/>
      <c r="F600" s="7"/>
      <c r="G600" s="7"/>
      <c r="H600" s="7"/>
      <c r="I600" s="2"/>
      <c r="K600" s="4"/>
      <c r="L600" s="4"/>
      <c r="M600" s="4"/>
    </row>
    <row r="601" spans="1:13" s="1" customFormat="1" ht="25.5" customHeight="1" x14ac:dyDescent="0.25">
      <c r="A601" s="3"/>
      <c r="B601" s="5"/>
      <c r="C601" s="3"/>
      <c r="D601" s="3"/>
      <c r="E601" s="3"/>
      <c r="F601" s="7"/>
      <c r="G601" s="7"/>
      <c r="H601" s="7"/>
      <c r="K601" s="4"/>
      <c r="L601" s="4"/>
      <c r="M601" s="4"/>
    </row>
    <row r="602" spans="1:13" s="1" customFormat="1" ht="25.5" customHeight="1" x14ac:dyDescent="0.25">
      <c r="A602" s="3"/>
      <c r="B602" s="8"/>
      <c r="C602" s="3"/>
      <c r="D602" s="3"/>
      <c r="E602" s="3"/>
      <c r="F602" s="7"/>
      <c r="G602" s="7"/>
      <c r="H602" s="7"/>
      <c r="K602" s="4"/>
      <c r="L602" s="4"/>
      <c r="M602" s="4"/>
    </row>
    <row r="603" spans="1:13" s="1" customFormat="1" ht="25.5" customHeight="1" x14ac:dyDescent="0.25">
      <c r="A603" s="3"/>
      <c r="B603" s="5"/>
      <c r="C603" s="3"/>
      <c r="D603" s="3"/>
      <c r="E603" s="3"/>
      <c r="F603" s="7"/>
      <c r="G603" s="7"/>
      <c r="H603" s="7"/>
      <c r="K603" s="4"/>
      <c r="L603" s="4"/>
      <c r="M603" s="4"/>
    </row>
    <row r="604" spans="1:13" s="1" customFormat="1" ht="25.5" customHeight="1" x14ac:dyDescent="0.25">
      <c r="A604" s="3"/>
      <c r="B604" s="5"/>
      <c r="C604" s="3"/>
      <c r="D604" s="3"/>
      <c r="E604" s="3"/>
      <c r="F604" s="7"/>
      <c r="G604" s="7"/>
      <c r="H604" s="7"/>
      <c r="K604" s="4"/>
      <c r="L604" s="4"/>
      <c r="M604" s="4"/>
    </row>
    <row r="605" spans="1:13" s="1" customFormat="1" ht="25.5" customHeight="1" x14ac:dyDescent="0.25">
      <c r="A605" s="3"/>
      <c r="B605" s="5"/>
      <c r="C605" s="3"/>
      <c r="D605" s="3"/>
      <c r="E605" s="3"/>
      <c r="F605" s="7"/>
      <c r="G605" s="7"/>
      <c r="H605" s="7"/>
      <c r="K605" s="4"/>
      <c r="L605" s="4"/>
      <c r="M605" s="4"/>
    </row>
    <row r="606" spans="1:13" s="1" customFormat="1" ht="25.5" customHeight="1" x14ac:dyDescent="0.25">
      <c r="A606" s="3"/>
      <c r="B606" s="5"/>
      <c r="C606" s="3"/>
      <c r="D606" s="3"/>
      <c r="E606" s="3"/>
      <c r="F606" s="7"/>
      <c r="G606" s="7"/>
      <c r="H606" s="7"/>
      <c r="K606" s="4"/>
      <c r="L606" s="4"/>
      <c r="M606" s="4"/>
    </row>
    <row r="607" spans="1:13" s="1" customFormat="1" ht="25.5" customHeight="1" x14ac:dyDescent="0.25">
      <c r="A607" s="3"/>
      <c r="B607" s="5"/>
      <c r="C607" s="3"/>
      <c r="D607" s="3"/>
      <c r="E607" s="3"/>
      <c r="F607" s="7"/>
      <c r="G607" s="7"/>
      <c r="H607" s="7"/>
      <c r="K607" s="4"/>
      <c r="L607" s="4"/>
      <c r="M607" s="4"/>
    </row>
    <row r="608" spans="1:13" s="1" customFormat="1" ht="25.5" customHeight="1" x14ac:dyDescent="0.25">
      <c r="A608" s="9"/>
      <c r="B608" s="5"/>
      <c r="C608" s="3"/>
      <c r="D608" s="3"/>
      <c r="E608" s="3"/>
      <c r="F608" s="7"/>
      <c r="G608" s="7"/>
      <c r="H608" s="7"/>
      <c r="K608" s="4"/>
      <c r="L608" s="4"/>
      <c r="M608" s="4"/>
    </row>
    <row r="609" spans="1:13" s="3" customFormat="1" ht="25.5" customHeight="1" x14ac:dyDescent="0.25">
      <c r="A609" s="9"/>
      <c r="B609" s="5"/>
      <c r="F609" s="7"/>
      <c r="G609" s="7"/>
      <c r="H609" s="7"/>
      <c r="I609" s="1"/>
      <c r="J609" s="1"/>
      <c r="K609" s="4"/>
      <c r="L609" s="4"/>
      <c r="M609" s="4"/>
    </row>
    <row r="610" spans="1:13" s="3" customFormat="1" ht="25.5" customHeight="1" x14ac:dyDescent="0.25">
      <c r="A610" s="9"/>
      <c r="B610" s="5"/>
      <c r="F610" s="7"/>
      <c r="G610" s="7"/>
      <c r="H610" s="7"/>
      <c r="I610" s="1"/>
      <c r="J610" s="1"/>
      <c r="K610" s="4"/>
      <c r="L610" s="4"/>
      <c r="M610" s="4"/>
    </row>
    <row r="611" spans="1:13" s="3" customFormat="1" ht="25.5" customHeight="1" x14ac:dyDescent="0.25">
      <c r="A611" s="9"/>
      <c r="B611" s="5"/>
      <c r="F611" s="7"/>
      <c r="G611" s="7"/>
      <c r="H611" s="7"/>
      <c r="I611" s="1"/>
      <c r="J611" s="1"/>
      <c r="K611" s="4"/>
      <c r="L611" s="4"/>
      <c r="M611" s="4"/>
    </row>
    <row r="612" spans="1:13" s="3" customFormat="1" ht="25.5" customHeight="1" x14ac:dyDescent="0.25">
      <c r="A612" s="9"/>
      <c r="B612" s="8"/>
      <c r="F612" s="7"/>
      <c r="G612" s="7"/>
      <c r="H612" s="7"/>
      <c r="I612" s="1"/>
      <c r="J612" s="1"/>
      <c r="K612" s="4"/>
      <c r="L612" s="4"/>
      <c r="M612" s="4"/>
    </row>
    <row r="613" spans="1:13" s="3" customFormat="1" ht="25.5" customHeight="1" x14ac:dyDescent="0.25">
      <c r="A613" s="9"/>
      <c r="B613" s="5"/>
      <c r="F613" s="7"/>
      <c r="G613" s="7"/>
      <c r="H613" s="7"/>
      <c r="I613" s="1"/>
      <c r="J613" s="1"/>
      <c r="K613" s="4"/>
      <c r="L613" s="4"/>
      <c r="M613" s="4"/>
    </row>
    <row r="614" spans="1:13" s="3" customFormat="1" ht="25.5" customHeight="1" x14ac:dyDescent="0.25">
      <c r="A614" s="9"/>
      <c r="B614" s="5"/>
      <c r="F614" s="7"/>
      <c r="G614" s="7"/>
      <c r="H614" s="7"/>
      <c r="I614" s="1"/>
      <c r="J614" s="1"/>
      <c r="K614" s="4"/>
      <c r="L614" s="4"/>
      <c r="M614" s="4"/>
    </row>
    <row r="615" spans="1:13" s="3" customFormat="1" ht="25.5" customHeight="1" x14ac:dyDescent="0.25">
      <c r="A615" s="9"/>
      <c r="B615" s="5"/>
      <c r="F615" s="7"/>
      <c r="G615" s="7"/>
      <c r="H615" s="7"/>
      <c r="I615" s="1"/>
      <c r="J615" s="1"/>
      <c r="K615" s="4"/>
      <c r="L615" s="4"/>
      <c r="M615" s="4"/>
    </row>
    <row r="616" spans="1:13" s="3" customFormat="1" ht="25.5" customHeight="1" x14ac:dyDescent="0.25">
      <c r="A616" s="9"/>
      <c r="B616" s="5"/>
      <c r="F616" s="7"/>
      <c r="G616" s="7"/>
      <c r="H616" s="7"/>
      <c r="I616" s="1"/>
      <c r="J616" s="1"/>
      <c r="K616" s="4"/>
      <c r="L616" s="4"/>
      <c r="M616" s="4"/>
    </row>
    <row r="617" spans="1:13" s="3" customFormat="1" ht="25.5" customHeight="1" x14ac:dyDescent="0.25">
      <c r="A617" s="9"/>
      <c r="B617" s="5"/>
      <c r="F617" s="7"/>
      <c r="G617" s="7"/>
      <c r="H617" s="7"/>
      <c r="I617" s="1"/>
      <c r="J617" s="1"/>
      <c r="K617" s="4"/>
      <c r="L617" s="4"/>
      <c r="M617" s="4"/>
    </row>
    <row r="618" spans="1:13" s="3" customFormat="1" ht="25.5" customHeight="1" x14ac:dyDescent="0.25">
      <c r="A618" s="9"/>
      <c r="B618" s="5"/>
      <c r="F618" s="7"/>
      <c r="G618" s="7"/>
      <c r="H618" s="7"/>
      <c r="I618" s="1"/>
      <c r="J618" s="1"/>
      <c r="K618" s="4"/>
      <c r="L618" s="4"/>
      <c r="M618" s="4"/>
    </row>
    <row r="619" spans="1:13" s="3" customFormat="1" ht="25.5" customHeight="1" x14ac:dyDescent="0.25">
      <c r="A619" s="9"/>
      <c r="B619" s="5"/>
      <c r="F619" s="7"/>
      <c r="G619" s="7"/>
      <c r="H619" s="7"/>
      <c r="I619" s="1"/>
      <c r="J619" s="1"/>
      <c r="K619" s="4"/>
      <c r="L619" s="4"/>
      <c r="M619" s="4"/>
    </row>
    <row r="620" spans="1:13" s="3" customFormat="1" ht="25.5" customHeight="1" x14ac:dyDescent="0.25">
      <c r="A620" s="9"/>
      <c r="B620" s="5"/>
      <c r="F620" s="7"/>
      <c r="G620" s="7"/>
      <c r="H620" s="7"/>
      <c r="I620" s="1"/>
      <c r="J620" s="1"/>
      <c r="K620" s="4"/>
      <c r="L620" s="4"/>
      <c r="M620" s="4"/>
    </row>
    <row r="621" spans="1:13" s="3" customFormat="1" ht="25.5" customHeight="1" x14ac:dyDescent="0.25">
      <c r="A621" s="9"/>
      <c r="B621" s="5"/>
      <c r="F621" s="7"/>
      <c r="G621" s="7"/>
      <c r="H621" s="7"/>
      <c r="I621" s="1"/>
      <c r="J621" s="1"/>
      <c r="K621" s="4"/>
      <c r="L621" s="4"/>
      <c r="M621" s="4"/>
    </row>
    <row r="622" spans="1:13" s="3" customFormat="1" ht="25.5" customHeight="1" x14ac:dyDescent="0.25">
      <c r="A622" s="9"/>
      <c r="B622" s="5"/>
      <c r="F622" s="7"/>
      <c r="G622" s="7"/>
      <c r="H622" s="7"/>
      <c r="I622" s="1"/>
      <c r="J622" s="1"/>
      <c r="K622" s="4"/>
      <c r="L622" s="4"/>
      <c r="M622" s="4"/>
    </row>
    <row r="623" spans="1:13" s="3" customFormat="1" ht="25.5" customHeight="1" x14ac:dyDescent="0.25">
      <c r="A623" s="9"/>
      <c r="B623" s="8"/>
      <c r="F623" s="7"/>
      <c r="G623" s="7"/>
      <c r="H623" s="7"/>
      <c r="I623" s="1"/>
      <c r="J623" s="1"/>
      <c r="K623" s="4"/>
      <c r="L623" s="4"/>
      <c r="M623" s="4"/>
    </row>
    <row r="624" spans="1:13" s="3" customFormat="1" ht="25.5" customHeight="1" x14ac:dyDescent="0.25">
      <c r="B624" s="5"/>
      <c r="F624" s="7"/>
      <c r="G624" s="7"/>
      <c r="H624" s="7"/>
      <c r="I624" s="1"/>
      <c r="J624" s="1"/>
      <c r="K624" s="4"/>
      <c r="L624" s="4"/>
      <c r="M624" s="4"/>
    </row>
    <row r="625" spans="1:13" s="1" customFormat="1" ht="25.5" customHeight="1" x14ac:dyDescent="0.25">
      <c r="A625" s="3"/>
      <c r="B625" s="5"/>
      <c r="C625" s="3"/>
      <c r="D625" s="3"/>
      <c r="E625" s="3"/>
      <c r="F625" s="7"/>
      <c r="G625" s="7"/>
      <c r="H625" s="7"/>
      <c r="K625" s="4"/>
      <c r="L625" s="4"/>
      <c r="M625" s="4"/>
    </row>
    <row r="626" spans="1:13" s="1" customFormat="1" ht="25.5" customHeight="1" x14ac:dyDescent="0.25">
      <c r="A626" s="3"/>
      <c r="B626" s="5"/>
      <c r="C626" s="3"/>
      <c r="D626" s="3"/>
      <c r="E626" s="3"/>
      <c r="F626" s="7"/>
      <c r="G626" s="7"/>
      <c r="H626" s="7"/>
      <c r="K626" s="4"/>
      <c r="L626" s="4"/>
      <c r="M626" s="4"/>
    </row>
    <row r="627" spans="1:13" s="1" customFormat="1" ht="25.5" customHeight="1" x14ac:dyDescent="0.25">
      <c r="A627" s="3"/>
      <c r="B627" s="5"/>
      <c r="C627" s="3"/>
      <c r="D627" s="3"/>
      <c r="E627" s="3"/>
      <c r="F627" s="7"/>
      <c r="G627" s="7"/>
      <c r="H627" s="7"/>
      <c r="K627" s="4"/>
      <c r="L627" s="4"/>
      <c r="M627" s="4"/>
    </row>
    <row r="628" spans="1:13" s="1" customFormat="1" ht="25.5" customHeight="1" x14ac:dyDescent="0.25">
      <c r="A628" s="3"/>
      <c r="B628" s="5"/>
      <c r="C628" s="3"/>
      <c r="D628" s="3"/>
      <c r="E628" s="3"/>
      <c r="F628" s="7"/>
      <c r="G628" s="7"/>
      <c r="H628" s="7"/>
      <c r="K628" s="4"/>
      <c r="L628" s="4"/>
      <c r="M628" s="4"/>
    </row>
    <row r="629" spans="1:13" s="1" customFormat="1" ht="25.5" customHeight="1" x14ac:dyDescent="0.25">
      <c r="A629" s="3"/>
      <c r="B629" s="5"/>
      <c r="C629" s="3"/>
      <c r="D629" s="3"/>
      <c r="E629" s="3"/>
      <c r="F629" s="7"/>
      <c r="G629" s="7"/>
      <c r="H629" s="7"/>
      <c r="K629" s="4"/>
      <c r="L629" s="4"/>
      <c r="M629" s="4"/>
    </row>
    <row r="630" spans="1:13" s="1" customFormat="1" ht="25.5" customHeight="1" x14ac:dyDescent="0.25">
      <c r="A630" s="3"/>
      <c r="B630" s="5"/>
      <c r="C630" s="3"/>
      <c r="D630" s="3"/>
      <c r="E630" s="3"/>
      <c r="F630" s="7"/>
      <c r="G630" s="7"/>
      <c r="H630" s="7"/>
      <c r="K630" s="4"/>
      <c r="L630" s="4"/>
      <c r="M630" s="4"/>
    </row>
    <row r="633" spans="1:13" s="1" customFormat="1" ht="25.5" customHeight="1" x14ac:dyDescent="0.25">
      <c r="A633" s="3"/>
      <c r="B633" s="5"/>
      <c r="C633" s="3"/>
      <c r="D633" s="3"/>
      <c r="E633" s="3"/>
      <c r="F633" s="7"/>
      <c r="G633" s="7"/>
      <c r="H633" s="7"/>
      <c r="I633" s="2"/>
      <c r="K633" s="4"/>
      <c r="L633" s="4"/>
      <c r="M633" s="4"/>
    </row>
    <row r="634" spans="1:13" s="1" customFormat="1" ht="25.5" customHeight="1" x14ac:dyDescent="0.25">
      <c r="A634" s="3"/>
      <c r="B634" s="10"/>
      <c r="C634" s="3"/>
      <c r="D634" s="3"/>
      <c r="E634" s="3"/>
      <c r="F634" s="7"/>
      <c r="G634" s="7"/>
      <c r="H634" s="7"/>
      <c r="K634" s="4"/>
      <c r="L634" s="4"/>
      <c r="M634" s="4"/>
    </row>
    <row r="635" spans="1:13" s="1" customFormat="1" ht="25.5" customHeight="1" x14ac:dyDescent="0.25">
      <c r="A635" s="3"/>
      <c r="B635" s="5"/>
      <c r="C635" s="3"/>
      <c r="D635" s="3"/>
      <c r="E635" s="3"/>
      <c r="F635" s="7"/>
      <c r="G635" s="7"/>
      <c r="H635" s="7"/>
      <c r="K635" s="4"/>
      <c r="L635" s="4"/>
      <c r="M635" s="4"/>
    </row>
    <row r="636" spans="1:13" s="1" customFormat="1" ht="25.5" customHeight="1" x14ac:dyDescent="0.25">
      <c r="A636" s="3"/>
      <c r="B636" s="5"/>
      <c r="C636" s="3"/>
      <c r="D636" s="3"/>
      <c r="E636" s="3"/>
      <c r="F636" s="7"/>
      <c r="G636" s="7"/>
      <c r="H636" s="7"/>
      <c r="K636" s="4"/>
      <c r="L636" s="4"/>
      <c r="M636" s="4"/>
    </row>
    <row r="637" spans="1:13" s="1" customFormat="1" ht="25.5" customHeight="1" x14ac:dyDescent="0.25">
      <c r="A637" s="3"/>
      <c r="B637" s="5"/>
      <c r="C637" s="3"/>
      <c r="D637" s="3"/>
      <c r="E637" s="3"/>
      <c r="F637" s="7"/>
      <c r="G637" s="7"/>
      <c r="H637" s="7"/>
      <c r="K637" s="4"/>
      <c r="L637" s="4"/>
      <c r="M637" s="4"/>
    </row>
    <row r="638" spans="1:13" s="1" customFormat="1" ht="25.5" customHeight="1" x14ac:dyDescent="0.25">
      <c r="A638" s="3"/>
      <c r="B638" s="5"/>
      <c r="C638" s="3"/>
      <c r="D638" s="3"/>
      <c r="E638" s="3"/>
      <c r="F638" s="7"/>
      <c r="G638" s="7"/>
      <c r="H638" s="7"/>
      <c r="K638" s="4"/>
      <c r="L638" s="4"/>
      <c r="M638" s="4"/>
    </row>
    <row r="639" spans="1:13" s="1" customFormat="1" ht="25.5" customHeight="1" x14ac:dyDescent="0.25">
      <c r="A639" s="3"/>
      <c r="B639" s="5"/>
      <c r="C639" s="3"/>
      <c r="D639" s="3"/>
      <c r="E639" s="3"/>
      <c r="F639" s="7"/>
      <c r="G639" s="7"/>
      <c r="H639" s="7"/>
      <c r="K639" s="4"/>
      <c r="L639" s="4"/>
      <c r="M639" s="4"/>
    </row>
    <row r="640" spans="1:13" s="1" customFormat="1" ht="25.5" customHeight="1" x14ac:dyDescent="0.25">
      <c r="A640" s="3"/>
      <c r="B640" s="5"/>
      <c r="C640" s="3"/>
      <c r="D640" s="3"/>
      <c r="E640" s="3"/>
      <c r="F640" s="7"/>
      <c r="G640" s="7"/>
      <c r="H640" s="7"/>
      <c r="K640" s="4"/>
      <c r="L640" s="4"/>
      <c r="M640" s="4"/>
    </row>
    <row r="641" spans="1:13" s="1" customFormat="1" ht="25.5" customHeight="1" x14ac:dyDescent="0.25">
      <c r="A641" s="3"/>
      <c r="B641" s="5"/>
      <c r="C641" s="3"/>
      <c r="D641" s="3"/>
      <c r="E641" s="3"/>
      <c r="F641" s="7"/>
      <c r="G641" s="7"/>
      <c r="H641" s="7"/>
      <c r="K641" s="4"/>
      <c r="L641" s="4"/>
      <c r="M641" s="4"/>
    </row>
    <row r="642" spans="1:13" s="1" customFormat="1" ht="25.5" customHeight="1" x14ac:dyDescent="0.25">
      <c r="A642" s="3"/>
      <c r="B642" s="5"/>
      <c r="C642" s="3"/>
      <c r="D642" s="3"/>
      <c r="E642" s="3"/>
      <c r="F642" s="7"/>
      <c r="G642" s="7"/>
      <c r="H642" s="7"/>
      <c r="K642" s="4"/>
      <c r="L642" s="4"/>
      <c r="M642" s="4"/>
    </row>
    <row r="643" spans="1:13" s="1" customFormat="1" ht="25.5" customHeight="1" x14ac:dyDescent="0.25">
      <c r="A643" s="3"/>
      <c r="B643" s="5"/>
      <c r="C643" s="3"/>
      <c r="D643" s="3"/>
      <c r="E643" s="3"/>
      <c r="F643" s="7"/>
      <c r="G643" s="7"/>
      <c r="H643" s="7"/>
      <c r="K643" s="4"/>
      <c r="L643" s="4"/>
      <c r="M643" s="4"/>
    </row>
    <row r="644" spans="1:13" s="1" customFormat="1" ht="25.5" customHeight="1" x14ac:dyDescent="0.25">
      <c r="A644" s="3"/>
      <c r="B644" s="5"/>
      <c r="C644" s="3"/>
      <c r="D644" s="3"/>
      <c r="E644" s="3"/>
      <c r="F644" s="7"/>
      <c r="G644" s="7"/>
      <c r="H644" s="7"/>
      <c r="K644" s="4"/>
      <c r="L644" s="4"/>
      <c r="M644" s="4"/>
    </row>
    <row r="645" spans="1:13" s="1" customFormat="1" ht="25.5" customHeight="1" x14ac:dyDescent="0.25">
      <c r="A645" s="3"/>
      <c r="B645" s="5"/>
      <c r="C645" s="3"/>
      <c r="D645" s="3"/>
      <c r="E645" s="3"/>
      <c r="F645" s="7"/>
      <c r="G645" s="7"/>
      <c r="H645" s="7"/>
      <c r="K645" s="4"/>
      <c r="L645" s="4"/>
      <c r="M645" s="4"/>
    </row>
    <row r="646" spans="1:13" s="1" customFormat="1" ht="25.5" customHeight="1" x14ac:dyDescent="0.25">
      <c r="A646" s="3"/>
      <c r="B646" s="5"/>
      <c r="C646" s="3"/>
      <c r="D646" s="3"/>
      <c r="E646" s="3"/>
      <c r="F646" s="7"/>
      <c r="G646" s="7"/>
      <c r="H646" s="7"/>
      <c r="K646" s="4"/>
      <c r="L646" s="4"/>
      <c r="M646" s="4"/>
    </row>
    <row r="647" spans="1:13" s="1" customFormat="1" ht="25.5" customHeight="1" x14ac:dyDescent="0.25">
      <c r="A647" s="3"/>
      <c r="B647" s="5"/>
      <c r="C647" s="3"/>
      <c r="D647" s="3"/>
      <c r="E647" s="11"/>
      <c r="F647" s="7"/>
      <c r="G647" s="7"/>
      <c r="H647" s="7"/>
      <c r="K647" s="4"/>
      <c r="L647" s="4"/>
      <c r="M647" s="4"/>
    </row>
    <row r="648" spans="1:13" s="1" customFormat="1" ht="25.5" customHeight="1" x14ac:dyDescent="0.25">
      <c r="A648" s="3"/>
      <c r="B648" s="5"/>
      <c r="C648" s="3"/>
      <c r="D648" s="3"/>
      <c r="E648" s="11"/>
      <c r="F648" s="7"/>
      <c r="G648" s="7"/>
      <c r="H648" s="7"/>
      <c r="K648" s="4"/>
      <c r="L648" s="4"/>
      <c r="M648" s="4"/>
    </row>
    <row r="649" spans="1:13" s="1" customFormat="1" ht="25.5" customHeight="1" x14ac:dyDescent="0.25">
      <c r="A649" s="3"/>
      <c r="B649" s="8"/>
      <c r="C649" s="3"/>
      <c r="D649" s="3"/>
      <c r="E649" s="11"/>
      <c r="F649" s="7"/>
      <c r="G649" s="7"/>
      <c r="H649" s="7"/>
      <c r="K649" s="4"/>
      <c r="L649" s="4"/>
      <c r="M649" s="4"/>
    </row>
    <row r="650" spans="1:13" s="1" customFormat="1" ht="25.5" customHeight="1" x14ac:dyDescent="0.25">
      <c r="A650" s="3"/>
      <c r="B650" s="5"/>
      <c r="C650" s="3"/>
      <c r="D650" s="3"/>
      <c r="E650" s="3"/>
      <c r="F650" s="7"/>
      <c r="G650" s="7"/>
      <c r="H650" s="7"/>
      <c r="K650" s="4"/>
      <c r="L650" s="4"/>
      <c r="M650" s="4"/>
    </row>
    <row r="651" spans="1:13" s="1" customFormat="1" ht="25.5" customHeight="1" x14ac:dyDescent="0.25">
      <c r="A651" s="3"/>
      <c r="B651" s="5"/>
      <c r="C651" s="3"/>
      <c r="D651" s="3"/>
      <c r="E651" s="3"/>
      <c r="F651" s="7"/>
      <c r="G651" s="7"/>
      <c r="H651" s="7"/>
      <c r="K651" s="4"/>
      <c r="L651" s="4"/>
      <c r="M651" s="4"/>
    </row>
    <row r="652" spans="1:13" s="1" customFormat="1" ht="25.5" customHeight="1" x14ac:dyDescent="0.25">
      <c r="A652" s="3"/>
      <c r="B652" s="5"/>
      <c r="C652" s="3"/>
      <c r="D652" s="3"/>
      <c r="E652" s="3"/>
      <c r="F652" s="7"/>
      <c r="G652" s="7"/>
      <c r="H652" s="7"/>
      <c r="K652" s="4"/>
      <c r="L652" s="4"/>
      <c r="M652" s="4"/>
    </row>
    <row r="655" spans="1:13" s="1" customFormat="1" ht="25.5" customHeight="1" x14ac:dyDescent="0.25">
      <c r="A655" s="3"/>
      <c r="B655" s="5"/>
      <c r="C655" s="3"/>
      <c r="D655" s="3"/>
      <c r="E655" s="3"/>
      <c r="F655" s="7"/>
      <c r="G655" s="7"/>
      <c r="H655" s="7"/>
      <c r="I655" s="2"/>
      <c r="K655" s="4"/>
      <c r="L655" s="4"/>
      <c r="M655" s="4"/>
    </row>
    <row r="658" spans="1:13" s="1" customFormat="1" ht="25.5" customHeight="1" x14ac:dyDescent="0.25">
      <c r="A658" s="3"/>
      <c r="B658" s="10"/>
      <c r="C658" s="3"/>
      <c r="D658" s="3"/>
      <c r="E658" s="3"/>
      <c r="F658" s="7"/>
      <c r="G658" s="7"/>
      <c r="H658" s="7"/>
      <c r="K658" s="4"/>
      <c r="L658" s="4"/>
      <c r="M658" s="4"/>
    </row>
    <row r="659" spans="1:13" s="1" customFormat="1" ht="25.5" customHeight="1" x14ac:dyDescent="0.25">
      <c r="A659" s="3"/>
      <c r="B659" s="5"/>
      <c r="C659" s="3"/>
      <c r="D659" s="3"/>
      <c r="E659" s="3"/>
      <c r="F659" s="7"/>
      <c r="G659" s="7"/>
      <c r="H659" s="7"/>
      <c r="K659" s="4"/>
      <c r="L659" s="4"/>
      <c r="M659" s="4"/>
    </row>
    <row r="660" spans="1:13" s="1" customFormat="1" ht="25.5" customHeight="1" x14ac:dyDescent="0.25">
      <c r="A660" s="3"/>
      <c r="B660" s="5"/>
      <c r="C660" s="3"/>
      <c r="D660" s="3"/>
      <c r="E660" s="3"/>
      <c r="F660" s="7"/>
      <c r="G660" s="7"/>
      <c r="H660" s="7"/>
      <c r="K660" s="4"/>
      <c r="L660" s="4"/>
      <c r="M660" s="4"/>
    </row>
    <row r="661" spans="1:13" s="1" customFormat="1" ht="25.5" customHeight="1" x14ac:dyDescent="0.25">
      <c r="A661" s="3"/>
      <c r="B661" s="5"/>
      <c r="C661" s="3"/>
      <c r="D661" s="3"/>
      <c r="E661" s="3"/>
      <c r="F661" s="7"/>
      <c r="G661" s="7"/>
      <c r="H661" s="7"/>
      <c r="K661" s="4"/>
      <c r="L661" s="4"/>
      <c r="M661" s="4"/>
    </row>
    <row r="662" spans="1:13" s="1" customFormat="1" ht="25.5" customHeight="1" x14ac:dyDescent="0.25">
      <c r="A662" s="3"/>
      <c r="B662" s="5"/>
      <c r="C662" s="3"/>
      <c r="D662" s="3"/>
      <c r="E662" s="3"/>
      <c r="F662" s="7"/>
      <c r="G662" s="7"/>
      <c r="H662" s="7"/>
      <c r="K662" s="4"/>
      <c r="L662" s="4"/>
      <c r="M662" s="4"/>
    </row>
    <row r="663" spans="1:13" s="1" customFormat="1" ht="25.5" customHeight="1" x14ac:dyDescent="0.25">
      <c r="A663" s="3"/>
      <c r="B663" s="5"/>
      <c r="C663" s="3"/>
      <c r="D663" s="3"/>
      <c r="E663" s="3"/>
      <c r="F663" s="7"/>
      <c r="G663" s="7"/>
      <c r="H663" s="7"/>
      <c r="I663" s="2"/>
      <c r="K663" s="4"/>
      <c r="L663" s="4"/>
      <c r="M663" s="4"/>
    </row>
    <row r="665" spans="1:13" s="1" customFormat="1" ht="25.5" customHeight="1" x14ac:dyDescent="0.25">
      <c r="A665" s="3"/>
      <c r="B665" s="5"/>
      <c r="C665" s="3"/>
      <c r="D665" s="3"/>
      <c r="E665" s="3"/>
      <c r="F665" s="7"/>
      <c r="G665" s="7"/>
      <c r="H665" s="7"/>
      <c r="K665" s="4"/>
      <c r="L665" s="4"/>
      <c r="M665" s="4"/>
    </row>
    <row r="666" spans="1:13" s="1" customFormat="1" ht="25.5" customHeight="1" x14ac:dyDescent="0.25">
      <c r="A666" s="3"/>
      <c r="B666" s="5"/>
      <c r="C666" s="3"/>
      <c r="D666" s="3"/>
      <c r="E666" s="3"/>
      <c r="F666" s="7"/>
      <c r="G666" s="7"/>
      <c r="H666" s="7"/>
      <c r="K666" s="4"/>
      <c r="L666" s="4"/>
      <c r="M666" s="4"/>
    </row>
    <row r="667" spans="1:13" s="1" customFormat="1" ht="25.5" customHeight="1" x14ac:dyDescent="0.25">
      <c r="A667" s="3"/>
      <c r="B667" s="5"/>
      <c r="C667" s="3"/>
      <c r="D667" s="3"/>
      <c r="E667" s="3"/>
      <c r="F667" s="7"/>
      <c r="G667" s="7"/>
      <c r="H667" s="7"/>
      <c r="K667" s="4"/>
      <c r="L667" s="4"/>
      <c r="M667" s="4"/>
    </row>
    <row r="668" spans="1:13" s="1" customFormat="1" ht="25.5" customHeight="1" x14ac:dyDescent="0.25">
      <c r="A668" s="3"/>
      <c r="B668" s="5"/>
      <c r="C668" s="3"/>
      <c r="D668" s="3"/>
      <c r="E668" s="3"/>
      <c r="F668" s="7"/>
      <c r="G668" s="7"/>
      <c r="H668" s="7"/>
      <c r="K668" s="4"/>
      <c r="L668" s="4"/>
      <c r="M668" s="4"/>
    </row>
    <row r="669" spans="1:13" s="1" customFormat="1" ht="25.5" customHeight="1" x14ac:dyDescent="0.25">
      <c r="A669" s="3"/>
      <c r="B669" s="5"/>
      <c r="C669" s="3"/>
      <c r="D669" s="3"/>
      <c r="E669" s="3"/>
      <c r="F669" s="7"/>
      <c r="G669" s="7"/>
      <c r="H669" s="7"/>
      <c r="K669" s="4"/>
      <c r="L669" s="4"/>
      <c r="M669" s="4"/>
    </row>
    <row r="670" spans="1:13" s="1" customFormat="1" ht="25.5" customHeight="1" x14ac:dyDescent="0.25">
      <c r="A670" s="3"/>
      <c r="B670" s="5"/>
      <c r="C670" s="3"/>
      <c r="D670" s="3"/>
      <c r="E670" s="3"/>
      <c r="F670" s="7"/>
      <c r="G670" s="7"/>
      <c r="H670" s="7"/>
      <c r="K670" s="4"/>
      <c r="L670" s="4"/>
      <c r="M670" s="4"/>
    </row>
    <row r="671" spans="1:13" s="1" customFormat="1" ht="25.5" customHeight="1" x14ac:dyDescent="0.25">
      <c r="A671" s="3"/>
      <c r="B671" s="5"/>
      <c r="C671" s="3"/>
      <c r="D671" s="3"/>
      <c r="E671" s="3"/>
      <c r="F671" s="7"/>
      <c r="G671" s="7"/>
      <c r="H671" s="7"/>
      <c r="K671" s="4"/>
      <c r="L671" s="4"/>
      <c r="M671" s="4"/>
    </row>
    <row r="672" spans="1:13" s="1" customFormat="1" ht="25.5" customHeight="1" x14ac:dyDescent="0.25">
      <c r="A672" s="3"/>
      <c r="B672" s="5"/>
      <c r="C672" s="3"/>
      <c r="D672" s="3"/>
      <c r="E672" s="3"/>
      <c r="F672" s="7"/>
      <c r="G672" s="7"/>
      <c r="H672" s="7"/>
      <c r="K672" s="4"/>
      <c r="L672" s="4"/>
      <c r="M672" s="4"/>
    </row>
    <row r="673" spans="1:13" s="1" customFormat="1" ht="25.5" customHeight="1" x14ac:dyDescent="0.25">
      <c r="A673" s="3"/>
      <c r="B673" s="5"/>
      <c r="C673" s="3"/>
      <c r="D673" s="3"/>
      <c r="E673" s="3"/>
      <c r="F673" s="7"/>
      <c r="G673" s="7"/>
      <c r="H673" s="7"/>
      <c r="K673" s="4"/>
      <c r="L673" s="4"/>
      <c r="M673" s="4"/>
    </row>
    <row r="675" spans="1:13" s="1" customFormat="1" ht="25.5" customHeight="1" x14ac:dyDescent="0.25">
      <c r="A675" s="3"/>
      <c r="B675" s="5"/>
      <c r="C675" s="3"/>
      <c r="D675" s="3"/>
      <c r="E675" s="3"/>
      <c r="F675" s="7"/>
      <c r="G675" s="7"/>
      <c r="H675" s="7"/>
      <c r="I675" s="2"/>
      <c r="K675" s="4"/>
      <c r="L675" s="4"/>
      <c r="M675" s="4"/>
    </row>
    <row r="678" spans="1:13" s="1" customFormat="1" ht="25.5" customHeight="1" x14ac:dyDescent="0.25">
      <c r="A678" s="3"/>
      <c r="B678" s="10"/>
      <c r="C678" s="3"/>
      <c r="D678" s="3"/>
      <c r="E678" s="3"/>
      <c r="F678" s="7"/>
      <c r="G678" s="7"/>
      <c r="H678" s="7"/>
      <c r="K678" s="4"/>
      <c r="L678" s="4"/>
      <c r="M678" s="4"/>
    </row>
    <row r="679" spans="1:13" s="1" customFormat="1" ht="25.5" customHeight="1" x14ac:dyDescent="0.25">
      <c r="A679" s="3"/>
      <c r="B679" s="5"/>
      <c r="C679" s="3"/>
      <c r="D679" s="3"/>
      <c r="E679" s="3"/>
      <c r="F679" s="7"/>
      <c r="G679" s="7"/>
      <c r="H679" s="7"/>
      <c r="K679" s="4"/>
      <c r="L679" s="4"/>
      <c r="M679" s="4"/>
    </row>
    <row r="680" spans="1:13" s="1" customFormat="1" ht="25.5" customHeight="1" x14ac:dyDescent="0.25">
      <c r="A680" s="3"/>
      <c r="B680" s="5"/>
      <c r="C680" s="3"/>
      <c r="D680" s="3"/>
      <c r="E680" s="3"/>
      <c r="F680" s="7"/>
      <c r="G680" s="7"/>
      <c r="H680" s="7"/>
      <c r="K680" s="4"/>
      <c r="L680" s="4"/>
      <c r="M680" s="4"/>
    </row>
    <row r="681" spans="1:13" s="1" customFormat="1" ht="25.5" customHeight="1" x14ac:dyDescent="0.25">
      <c r="A681" s="3"/>
      <c r="B681" s="5"/>
      <c r="C681" s="3"/>
      <c r="D681" s="3"/>
      <c r="E681" s="3"/>
      <c r="F681" s="7"/>
      <c r="G681" s="7"/>
      <c r="H681" s="7"/>
      <c r="I681" s="2"/>
      <c r="K681" s="4"/>
      <c r="L681" s="4"/>
      <c r="M681" s="4"/>
    </row>
    <row r="682" spans="1:13" s="1" customFormat="1" ht="25.5" customHeight="1" x14ac:dyDescent="0.25">
      <c r="A682" s="3"/>
      <c r="B682" s="5"/>
      <c r="C682" s="3"/>
      <c r="D682" s="3"/>
      <c r="E682" s="3"/>
      <c r="F682" s="7"/>
      <c r="G682" s="7"/>
      <c r="H682" s="7"/>
      <c r="K682" s="4"/>
      <c r="L682" s="4"/>
      <c r="M682" s="4"/>
    </row>
    <row r="683" spans="1:13" s="1" customFormat="1" ht="25.5" customHeight="1" x14ac:dyDescent="0.25">
      <c r="A683" s="3"/>
      <c r="B683" s="5"/>
      <c r="C683" s="3"/>
      <c r="D683" s="3"/>
      <c r="E683" s="3"/>
      <c r="F683" s="7"/>
      <c r="G683" s="7"/>
      <c r="H683" s="7"/>
      <c r="K683" s="4"/>
      <c r="L683" s="4"/>
      <c r="M683" s="4"/>
    </row>
    <row r="684" spans="1:13" s="1" customFormat="1" ht="25.5" customHeight="1" x14ac:dyDescent="0.25">
      <c r="A684" s="3"/>
      <c r="B684" s="5"/>
      <c r="C684" s="3"/>
      <c r="D684" s="3"/>
      <c r="E684" s="3"/>
      <c r="F684" s="7"/>
      <c r="G684" s="7"/>
      <c r="H684" s="7"/>
      <c r="K684" s="4"/>
      <c r="L684" s="4"/>
      <c r="M684" s="4"/>
    </row>
    <row r="685" spans="1:13" s="1" customFormat="1" ht="25.5" customHeight="1" x14ac:dyDescent="0.25">
      <c r="A685" s="3"/>
      <c r="B685" s="5"/>
      <c r="C685" s="3"/>
      <c r="D685" s="3"/>
      <c r="E685" s="3"/>
      <c r="F685" s="7"/>
      <c r="G685" s="7"/>
      <c r="H685" s="7"/>
      <c r="K685" s="4"/>
      <c r="L685" s="4"/>
      <c r="M685" s="4"/>
    </row>
    <row r="686" spans="1:13" s="1" customFormat="1" ht="25.5" customHeight="1" x14ac:dyDescent="0.25">
      <c r="A686" s="3"/>
      <c r="B686" s="5"/>
      <c r="C686" s="3"/>
      <c r="D686" s="3"/>
      <c r="E686" s="3"/>
      <c r="F686" s="7"/>
      <c r="G686" s="7"/>
      <c r="H686" s="7"/>
      <c r="K686" s="4"/>
      <c r="L686" s="4"/>
      <c r="M686" s="4"/>
    </row>
    <row r="687" spans="1:13" s="1" customFormat="1" ht="25.5" customHeight="1" x14ac:dyDescent="0.25">
      <c r="A687" s="3"/>
      <c r="B687" s="5"/>
      <c r="C687" s="3"/>
      <c r="D687" s="3"/>
      <c r="E687" s="3"/>
      <c r="F687" s="7"/>
      <c r="G687" s="7"/>
      <c r="H687" s="7"/>
      <c r="I687" s="2"/>
      <c r="K687" s="4"/>
      <c r="L687" s="4"/>
      <c r="M687" s="4"/>
    </row>
    <row r="689" spans="1:13" s="1" customFormat="1" ht="25.5" customHeight="1" x14ac:dyDescent="0.25">
      <c r="A689" s="3"/>
      <c r="B689" s="5"/>
      <c r="C689" s="3"/>
      <c r="D689" s="3"/>
      <c r="E689" s="3"/>
      <c r="F689" s="7"/>
      <c r="G689" s="7"/>
      <c r="H689" s="7"/>
      <c r="K689" s="4"/>
      <c r="L689" s="4"/>
      <c r="M689" s="4"/>
    </row>
    <row r="690" spans="1:13" s="1" customFormat="1" ht="25.5" customHeight="1" x14ac:dyDescent="0.25">
      <c r="A690" s="3"/>
      <c r="B690" s="5"/>
      <c r="C690" s="3"/>
      <c r="D690" s="3"/>
      <c r="E690" s="3"/>
      <c r="F690" s="7"/>
      <c r="G690" s="7"/>
      <c r="H690" s="7"/>
      <c r="K690" s="4"/>
      <c r="L690" s="4"/>
      <c r="M690" s="4"/>
    </row>
    <row r="691" spans="1:13" s="1" customFormat="1" ht="25.5" customHeight="1" x14ac:dyDescent="0.25">
      <c r="A691" s="3"/>
      <c r="B691" s="5"/>
      <c r="C691" s="3"/>
      <c r="D691" s="3"/>
      <c r="E691" s="3"/>
      <c r="F691" s="7"/>
      <c r="G691" s="7"/>
      <c r="H691" s="7"/>
      <c r="K691" s="4"/>
      <c r="L691" s="4"/>
      <c r="M691" s="4"/>
    </row>
    <row r="692" spans="1:13" s="1" customFormat="1" ht="25.5" customHeight="1" x14ac:dyDescent="0.25">
      <c r="A692" s="3"/>
      <c r="B692" s="5"/>
      <c r="C692" s="3"/>
      <c r="D692" s="3"/>
      <c r="E692" s="3"/>
      <c r="F692" s="7"/>
      <c r="G692" s="7"/>
      <c r="H692" s="7"/>
      <c r="K692" s="4"/>
      <c r="L692" s="4"/>
      <c r="M692" s="4"/>
    </row>
    <row r="693" spans="1:13" s="1" customFormat="1" ht="25.5" customHeight="1" x14ac:dyDescent="0.25">
      <c r="A693" s="3"/>
      <c r="B693" s="5"/>
      <c r="C693" s="3"/>
      <c r="D693" s="3"/>
      <c r="E693" s="3"/>
      <c r="F693" s="7"/>
      <c r="G693" s="7"/>
      <c r="H693" s="7"/>
      <c r="K693" s="4"/>
      <c r="L693" s="4"/>
      <c r="M693" s="4"/>
    </row>
    <row r="694" spans="1:13" s="1" customFormat="1" ht="25.5" customHeight="1" x14ac:dyDescent="0.25">
      <c r="A694" s="3"/>
      <c r="B694" s="5"/>
      <c r="C694" s="3"/>
      <c r="D694" s="3"/>
      <c r="E694" s="3"/>
      <c r="F694" s="7"/>
      <c r="G694" s="7"/>
      <c r="H694" s="7"/>
      <c r="K694" s="4"/>
      <c r="L694" s="4"/>
      <c r="M694" s="4"/>
    </row>
    <row r="695" spans="1:13" s="1" customFormat="1" ht="25.5" customHeight="1" x14ac:dyDescent="0.25">
      <c r="A695" s="3"/>
      <c r="B695" s="5"/>
      <c r="C695" s="3"/>
      <c r="D695" s="3"/>
      <c r="E695" s="3"/>
      <c r="F695" s="7"/>
      <c r="G695" s="7"/>
      <c r="H695" s="7"/>
      <c r="I695" s="2"/>
      <c r="K695" s="4"/>
      <c r="L695" s="4"/>
      <c r="M695" s="4"/>
    </row>
    <row r="696" spans="1:13" s="1" customFormat="1" ht="25.5" customHeight="1" x14ac:dyDescent="0.25">
      <c r="A696" s="3"/>
      <c r="B696" s="5"/>
      <c r="C696" s="3"/>
      <c r="D696" s="3"/>
      <c r="E696" s="3"/>
      <c r="F696" s="7"/>
      <c r="G696" s="7"/>
      <c r="H696" s="7"/>
      <c r="K696" s="4"/>
      <c r="L696" s="4"/>
      <c r="M696" s="4"/>
    </row>
    <row r="697" spans="1:13" s="1" customFormat="1" ht="25.5" customHeight="1" x14ac:dyDescent="0.25">
      <c r="A697" s="3"/>
      <c r="B697" s="5"/>
      <c r="C697" s="3"/>
      <c r="D697" s="3"/>
      <c r="E697" s="3"/>
      <c r="F697" s="7"/>
      <c r="G697" s="7"/>
      <c r="H697" s="7"/>
      <c r="K697" s="4"/>
      <c r="L697" s="4"/>
      <c r="M697" s="4"/>
    </row>
    <row r="698" spans="1:13" s="1" customFormat="1" ht="25.5" customHeight="1" x14ac:dyDescent="0.25">
      <c r="A698" s="3"/>
      <c r="B698" s="5"/>
      <c r="C698" s="3"/>
      <c r="D698" s="3"/>
      <c r="E698" s="3"/>
      <c r="F698" s="7"/>
      <c r="G698" s="7"/>
      <c r="H698" s="7"/>
      <c r="K698" s="4"/>
      <c r="L698" s="4"/>
      <c r="M698" s="4"/>
    </row>
    <row r="699" spans="1:13" s="1" customFormat="1" ht="25.5" customHeight="1" x14ac:dyDescent="0.25">
      <c r="A699" s="3"/>
      <c r="B699" s="5"/>
      <c r="C699" s="3"/>
      <c r="D699" s="3"/>
      <c r="E699" s="3"/>
      <c r="F699" s="7"/>
      <c r="G699" s="7"/>
      <c r="H699" s="7"/>
      <c r="K699" s="4"/>
      <c r="L699" s="4"/>
      <c r="M699" s="4"/>
    </row>
    <row r="700" spans="1:13" s="1" customFormat="1" ht="25.5" customHeight="1" x14ac:dyDescent="0.25">
      <c r="A700" s="3"/>
      <c r="B700" s="5"/>
      <c r="C700" s="3"/>
      <c r="D700" s="3"/>
      <c r="E700" s="3"/>
      <c r="F700" s="7"/>
      <c r="G700" s="7"/>
      <c r="H700" s="7"/>
      <c r="K700" s="4"/>
      <c r="L700" s="4"/>
      <c r="M700" s="4"/>
    </row>
    <row r="701" spans="1:13" s="1" customFormat="1" ht="25.5" customHeight="1" x14ac:dyDescent="0.25">
      <c r="A701" s="3"/>
      <c r="B701" s="5"/>
      <c r="C701" s="3"/>
      <c r="D701" s="3"/>
      <c r="E701" s="3"/>
      <c r="F701" s="7"/>
      <c r="G701" s="7"/>
      <c r="H701" s="7"/>
      <c r="K701" s="4"/>
      <c r="L701" s="4"/>
      <c r="M701" s="4"/>
    </row>
    <row r="702" spans="1:13" s="1" customFormat="1" ht="25.5" customHeight="1" x14ac:dyDescent="0.25">
      <c r="A702" s="3"/>
      <c r="B702" s="5"/>
      <c r="C702" s="3"/>
      <c r="D702" s="3"/>
      <c r="E702" s="3"/>
      <c r="F702" s="7"/>
      <c r="G702" s="12"/>
      <c r="H702" s="7"/>
      <c r="K702" s="4"/>
      <c r="L702" s="4"/>
      <c r="M702" s="4"/>
    </row>
    <row r="703" spans="1:13" s="1" customFormat="1" ht="25.5" customHeight="1" x14ac:dyDescent="0.25">
      <c r="A703" s="3"/>
      <c r="B703" s="5"/>
      <c r="C703" s="3"/>
      <c r="D703" s="3"/>
      <c r="E703" s="3"/>
      <c r="F703" s="7"/>
      <c r="G703" s="12"/>
      <c r="H703" s="7"/>
      <c r="K703" s="4"/>
      <c r="L703" s="4"/>
      <c r="M703" s="4"/>
    </row>
    <row r="704" spans="1:13" s="1" customFormat="1" ht="25.5" customHeight="1" x14ac:dyDescent="0.25">
      <c r="A704" s="3"/>
      <c r="B704" s="5"/>
      <c r="C704" s="3"/>
      <c r="D704" s="3"/>
      <c r="E704" s="3"/>
      <c r="F704" s="7"/>
      <c r="G704" s="12"/>
      <c r="H704" s="7"/>
      <c r="K704" s="4"/>
      <c r="L704" s="4"/>
      <c r="M704" s="4"/>
    </row>
    <row r="705" spans="1:13" s="1" customFormat="1" ht="25.5" customHeight="1" x14ac:dyDescent="0.25">
      <c r="A705" s="3"/>
      <c r="B705" s="5"/>
      <c r="C705" s="3"/>
      <c r="D705" s="3"/>
      <c r="E705" s="3"/>
      <c r="F705" s="7"/>
      <c r="G705" s="7"/>
      <c r="H705" s="7"/>
      <c r="K705" s="4"/>
      <c r="L705" s="4"/>
      <c r="M705" s="4"/>
    </row>
    <row r="706" spans="1:13" s="1" customFormat="1" ht="25.5" customHeight="1" x14ac:dyDescent="0.25">
      <c r="A706" s="3"/>
      <c r="B706" s="5"/>
      <c r="C706" s="3"/>
      <c r="D706" s="3"/>
      <c r="E706" s="3"/>
      <c r="F706" s="7"/>
      <c r="G706" s="7"/>
      <c r="H706" s="7"/>
      <c r="K706" s="4"/>
      <c r="L706" s="4"/>
      <c r="M706" s="4"/>
    </row>
    <row r="707" spans="1:13" s="1" customFormat="1" ht="25.5" customHeight="1" x14ac:dyDescent="0.25">
      <c r="A707" s="3"/>
      <c r="B707" s="5"/>
      <c r="C707" s="3"/>
      <c r="D707" s="3"/>
      <c r="E707" s="3"/>
      <c r="F707" s="7"/>
      <c r="G707" s="12"/>
      <c r="H707" s="7"/>
      <c r="K707" s="4"/>
      <c r="L707" s="4"/>
      <c r="M707" s="4"/>
    </row>
    <row r="710" spans="1:13" s="1" customFormat="1" ht="25.5" customHeight="1" x14ac:dyDescent="0.25">
      <c r="A710" s="3"/>
      <c r="B710" s="5"/>
      <c r="C710" s="3"/>
      <c r="D710" s="3"/>
      <c r="E710" s="3"/>
      <c r="F710" s="7"/>
      <c r="G710" s="7"/>
      <c r="H710" s="7"/>
      <c r="I710" s="2"/>
      <c r="K710" s="4"/>
      <c r="L710" s="4"/>
      <c r="M710" s="4"/>
    </row>
    <row r="712" spans="1:13" s="1" customFormat="1" ht="25.5" customHeight="1" x14ac:dyDescent="0.25">
      <c r="A712" s="3"/>
      <c r="B712" s="10"/>
      <c r="C712" s="3"/>
      <c r="D712" s="3"/>
      <c r="E712" s="3"/>
      <c r="F712" s="7"/>
      <c r="G712" s="7"/>
      <c r="H712" s="7"/>
      <c r="K712" s="4"/>
      <c r="L712" s="4"/>
      <c r="M712" s="4"/>
    </row>
    <row r="713" spans="1:13" s="1" customFormat="1" ht="25.5" customHeight="1" x14ac:dyDescent="0.25">
      <c r="A713" s="3"/>
      <c r="B713" s="5"/>
      <c r="C713" s="3"/>
      <c r="D713" s="3"/>
      <c r="E713" s="3"/>
      <c r="F713" s="7"/>
      <c r="G713" s="7"/>
      <c r="H713" s="7"/>
      <c r="K713" s="4"/>
      <c r="L713" s="4"/>
      <c r="M713" s="4"/>
    </row>
    <row r="714" spans="1:13" s="1" customFormat="1" ht="25.5" customHeight="1" x14ac:dyDescent="0.25">
      <c r="A714" s="3"/>
      <c r="B714" s="5"/>
      <c r="C714" s="3"/>
      <c r="D714" s="3"/>
      <c r="E714" s="3"/>
      <c r="F714" s="7"/>
      <c r="G714" s="7"/>
      <c r="H714" s="7"/>
      <c r="K714" s="4"/>
      <c r="L714" s="4"/>
      <c r="M714" s="4"/>
    </row>
    <row r="715" spans="1:13" s="1" customFormat="1" ht="25.5" customHeight="1" x14ac:dyDescent="0.25">
      <c r="A715" s="3"/>
      <c r="B715" s="5"/>
      <c r="C715" s="3"/>
      <c r="D715" s="3"/>
      <c r="E715" s="3"/>
      <c r="F715" s="7"/>
      <c r="G715" s="7"/>
      <c r="H715" s="7"/>
      <c r="I715" s="2"/>
      <c r="K715" s="4"/>
      <c r="L715" s="4"/>
      <c r="M715" s="4"/>
    </row>
    <row r="717" spans="1:13" s="1" customFormat="1" ht="25.5" customHeight="1" x14ac:dyDescent="0.25">
      <c r="A717" s="3"/>
      <c r="B717" s="5"/>
      <c r="C717" s="3"/>
      <c r="D717" s="3"/>
      <c r="E717" s="3"/>
      <c r="F717" s="7"/>
      <c r="G717" s="7"/>
      <c r="H717" s="7"/>
      <c r="K717" s="4"/>
      <c r="L717" s="4"/>
      <c r="M717" s="4"/>
    </row>
    <row r="718" spans="1:13" s="1" customFormat="1" ht="25.5" customHeight="1" x14ac:dyDescent="0.25">
      <c r="A718" s="3"/>
      <c r="B718" s="5"/>
      <c r="C718" s="3"/>
      <c r="D718" s="3"/>
      <c r="E718" s="114"/>
      <c r="F718" s="114"/>
      <c r="G718" s="114"/>
      <c r="H718" s="114"/>
      <c r="K718" s="4"/>
      <c r="L718" s="4"/>
      <c r="M718" s="4"/>
    </row>
    <row r="719" spans="1:13" s="1" customFormat="1" ht="25.5" customHeight="1" x14ac:dyDescent="0.25">
      <c r="A719" s="3"/>
      <c r="B719" s="5"/>
      <c r="C719" s="3"/>
      <c r="D719" s="3"/>
      <c r="E719" s="114"/>
      <c r="F719" s="114"/>
      <c r="G719" s="114"/>
      <c r="H719" s="114"/>
      <c r="K719" s="4"/>
      <c r="L719" s="4"/>
      <c r="M719" s="4"/>
    </row>
    <row r="720" spans="1:13" s="1" customFormat="1" ht="25.5" customHeight="1" x14ac:dyDescent="0.25">
      <c r="A720" s="3"/>
      <c r="B720" s="5"/>
      <c r="C720" s="3"/>
      <c r="D720" s="3"/>
      <c r="E720" s="114"/>
      <c r="F720" s="114"/>
      <c r="G720" s="114"/>
      <c r="H720" s="114"/>
      <c r="K720" s="4"/>
      <c r="L720" s="4"/>
      <c r="M720" s="4"/>
    </row>
    <row r="721" spans="1:13" s="1" customFormat="1" ht="25.5" customHeight="1" x14ac:dyDescent="0.25">
      <c r="A721" s="3"/>
      <c r="B721" s="5"/>
      <c r="C721" s="3"/>
      <c r="D721" s="3"/>
      <c r="E721" s="114"/>
      <c r="F721" s="114"/>
      <c r="G721" s="114"/>
      <c r="H721" s="114"/>
      <c r="K721" s="4"/>
      <c r="L721" s="4"/>
      <c r="M721" s="4"/>
    </row>
    <row r="722" spans="1:13" s="1" customFormat="1" ht="25.5" customHeight="1" x14ac:dyDescent="0.25">
      <c r="A722" s="3"/>
      <c r="B722" s="5"/>
      <c r="C722" s="3"/>
      <c r="D722" s="3"/>
      <c r="E722" s="3"/>
      <c r="F722" s="3"/>
      <c r="G722" s="3"/>
      <c r="H722" s="3"/>
      <c r="K722" s="4"/>
      <c r="L722" s="4"/>
      <c r="M722" s="4"/>
    </row>
    <row r="723" spans="1:13" s="1" customFormat="1" ht="25.5" customHeight="1" x14ac:dyDescent="0.25">
      <c r="A723" s="3"/>
      <c r="B723" s="5"/>
      <c r="C723" s="3"/>
      <c r="D723" s="3"/>
      <c r="E723" s="3"/>
      <c r="F723" s="7"/>
      <c r="G723" s="7"/>
      <c r="H723" s="7"/>
      <c r="I723" s="13"/>
      <c r="K723" s="4"/>
      <c r="L723" s="4"/>
      <c r="M723" s="4"/>
    </row>
    <row r="724" spans="1:13" s="1" customFormat="1" ht="25.5" customHeight="1" x14ac:dyDescent="0.25">
      <c r="A724" s="3"/>
      <c r="B724" s="5"/>
      <c r="C724" s="3"/>
      <c r="D724" s="3"/>
      <c r="E724" s="3"/>
      <c r="F724" s="7"/>
      <c r="G724" s="7"/>
      <c r="H724" s="7"/>
      <c r="K724" s="4"/>
      <c r="L724" s="4"/>
      <c r="M724" s="4"/>
    </row>
    <row r="726" spans="1:13" s="1" customFormat="1" ht="25.5" customHeight="1" x14ac:dyDescent="0.25">
      <c r="A726" s="3"/>
      <c r="B726" s="10"/>
      <c r="C726" s="3"/>
      <c r="D726" s="3"/>
      <c r="E726" s="3"/>
      <c r="F726" s="7"/>
      <c r="G726" s="7"/>
      <c r="H726" s="7"/>
      <c r="K726" s="4"/>
      <c r="L726" s="4"/>
      <c r="M726" s="4"/>
    </row>
    <row r="727" spans="1:13" s="1" customFormat="1" ht="25.5" customHeight="1" x14ac:dyDescent="0.25">
      <c r="A727" s="3"/>
      <c r="B727" s="5"/>
      <c r="C727" s="3"/>
      <c r="D727" s="3"/>
      <c r="E727" s="3"/>
      <c r="F727" s="7"/>
      <c r="G727" s="7"/>
      <c r="H727" s="7"/>
      <c r="K727" s="4"/>
      <c r="L727" s="4"/>
      <c r="M727" s="4"/>
    </row>
    <row r="728" spans="1:13" s="1" customFormat="1" ht="25.5" customHeight="1" x14ac:dyDescent="0.25">
      <c r="A728" s="3"/>
      <c r="B728" s="5"/>
      <c r="C728" s="3"/>
      <c r="D728" s="3"/>
      <c r="E728" s="3"/>
      <c r="F728" s="7"/>
      <c r="G728" s="7"/>
      <c r="H728" s="7"/>
      <c r="K728" s="4"/>
      <c r="L728" s="4"/>
      <c r="M728" s="4"/>
    </row>
    <row r="729" spans="1:13" s="1" customFormat="1" ht="25.5" customHeight="1" x14ac:dyDescent="0.25">
      <c r="A729" s="3"/>
      <c r="B729" s="5"/>
      <c r="C729" s="3"/>
      <c r="D729" s="3"/>
      <c r="E729" s="3"/>
      <c r="F729" s="7"/>
      <c r="G729" s="7"/>
      <c r="H729" s="7"/>
      <c r="K729" s="4"/>
      <c r="L729" s="4"/>
      <c r="M729" s="4"/>
    </row>
    <row r="730" spans="1:13" s="1" customFormat="1" ht="25.5" customHeight="1" x14ac:dyDescent="0.25">
      <c r="A730" s="3"/>
      <c r="B730" s="5"/>
      <c r="C730" s="3"/>
      <c r="D730" s="3"/>
      <c r="E730" s="3"/>
      <c r="F730" s="7"/>
      <c r="G730" s="7"/>
      <c r="H730" s="7"/>
      <c r="K730" s="4"/>
      <c r="L730" s="4"/>
      <c r="M730" s="4"/>
    </row>
    <row r="731" spans="1:13" s="1" customFormat="1" ht="25.5" customHeight="1" x14ac:dyDescent="0.25">
      <c r="A731" s="3"/>
      <c r="B731" s="5"/>
      <c r="C731" s="3"/>
      <c r="D731" s="3"/>
      <c r="E731" s="3"/>
      <c r="F731" s="7"/>
      <c r="G731" s="7"/>
      <c r="H731" s="7"/>
      <c r="K731" s="4"/>
      <c r="L731" s="4"/>
      <c r="M731" s="4"/>
    </row>
    <row r="734" spans="1:13" s="1" customFormat="1" ht="25.5" customHeight="1" x14ac:dyDescent="0.25">
      <c r="A734" s="3"/>
      <c r="B734" s="5"/>
      <c r="C734" s="3"/>
      <c r="D734" s="3"/>
      <c r="E734" s="3"/>
      <c r="F734" s="7"/>
      <c r="G734" s="7"/>
      <c r="H734" s="7"/>
      <c r="I734" s="2"/>
      <c r="K734" s="4"/>
      <c r="L734" s="4"/>
      <c r="M734" s="4"/>
    </row>
    <row r="736" spans="1:13" s="1" customFormat="1" ht="25.5" customHeight="1" x14ac:dyDescent="0.25">
      <c r="A736" s="3"/>
      <c r="B736" s="10"/>
      <c r="C736" s="3"/>
      <c r="D736" s="3"/>
      <c r="E736" s="3"/>
      <c r="F736" s="7"/>
      <c r="G736" s="7"/>
      <c r="H736" s="7"/>
      <c r="K736" s="4"/>
      <c r="L736" s="4"/>
      <c r="M736" s="4"/>
    </row>
    <row r="737" spans="1:13" s="1" customFormat="1" ht="25.5" customHeight="1" x14ac:dyDescent="0.25">
      <c r="A737" s="3"/>
      <c r="B737" s="5"/>
      <c r="C737" s="3"/>
      <c r="D737" s="3"/>
      <c r="E737" s="3"/>
      <c r="F737" s="7"/>
      <c r="G737" s="7"/>
      <c r="H737" s="7"/>
      <c r="K737" s="4"/>
      <c r="L737" s="4"/>
      <c r="M737" s="4"/>
    </row>
    <row r="738" spans="1:13" s="1" customFormat="1" ht="25.5" customHeight="1" x14ac:dyDescent="0.25">
      <c r="A738" s="3"/>
      <c r="B738" s="5"/>
      <c r="C738" s="3"/>
      <c r="D738" s="3"/>
      <c r="E738" s="3"/>
      <c r="F738" s="7"/>
      <c r="G738" s="12"/>
      <c r="H738" s="7"/>
      <c r="K738" s="4"/>
      <c r="L738" s="4"/>
      <c r="M738" s="4"/>
    </row>
    <row r="741" spans="1:13" s="1" customFormat="1" ht="25.5" customHeight="1" x14ac:dyDescent="0.25">
      <c r="A741" s="3"/>
      <c r="B741" s="5"/>
      <c r="C741" s="3"/>
      <c r="D741" s="3"/>
      <c r="E741" s="3"/>
      <c r="F741" s="7"/>
      <c r="G741" s="7"/>
      <c r="H741" s="7"/>
      <c r="I741" s="2"/>
      <c r="K741" s="4"/>
      <c r="L741" s="4"/>
      <c r="M741" s="4"/>
    </row>
    <row r="743" spans="1:13" s="1" customFormat="1" ht="25.5" customHeight="1" x14ac:dyDescent="0.25">
      <c r="A743" s="3"/>
      <c r="B743" s="10"/>
      <c r="C743" s="3"/>
      <c r="D743" s="3"/>
      <c r="E743" s="3"/>
      <c r="F743" s="7"/>
      <c r="G743" s="7"/>
      <c r="H743" s="7"/>
      <c r="K743" s="4"/>
      <c r="L743" s="4"/>
      <c r="M743" s="4"/>
    </row>
    <row r="744" spans="1:13" s="1" customFormat="1" ht="25.5" customHeight="1" x14ac:dyDescent="0.25">
      <c r="A744" s="3"/>
      <c r="B744" s="5"/>
      <c r="C744" s="3"/>
      <c r="D744" s="3"/>
      <c r="E744" s="3"/>
      <c r="F744" s="7"/>
      <c r="G744" s="7"/>
      <c r="H744" s="7"/>
      <c r="I744" s="2"/>
      <c r="K744" s="4"/>
      <c r="L744" s="4"/>
      <c r="M744" s="4"/>
    </row>
    <row r="746" spans="1:13" s="1" customFormat="1" ht="25.5" customHeight="1" x14ac:dyDescent="0.25">
      <c r="A746" s="3"/>
      <c r="B746" s="10"/>
      <c r="C746" s="3"/>
      <c r="D746" s="3"/>
      <c r="E746" s="3"/>
      <c r="F746" s="7"/>
      <c r="G746" s="7"/>
      <c r="H746" s="7"/>
      <c r="K746" s="4"/>
      <c r="L746" s="4"/>
      <c r="M746" s="4"/>
    </row>
    <row r="747" spans="1:13" s="1" customFormat="1" ht="25.5" customHeight="1" x14ac:dyDescent="0.25">
      <c r="A747" s="3"/>
      <c r="B747" s="5"/>
      <c r="C747" s="3"/>
      <c r="D747" s="3"/>
      <c r="E747" s="3"/>
      <c r="F747" s="7"/>
      <c r="G747" s="7"/>
      <c r="H747" s="7"/>
      <c r="I747" s="2"/>
      <c r="K747" s="4"/>
      <c r="L747" s="4"/>
      <c r="M747" s="4"/>
    </row>
    <row r="749" spans="1:13" s="1" customFormat="1" ht="25.5" customHeight="1" x14ac:dyDescent="0.25">
      <c r="A749" s="3"/>
      <c r="B749" s="5"/>
      <c r="C749" s="3"/>
      <c r="D749" s="3"/>
      <c r="E749" s="3"/>
      <c r="F749" s="7"/>
      <c r="G749" s="7"/>
      <c r="H749" s="7"/>
      <c r="K749" s="4"/>
      <c r="L749" s="4"/>
      <c r="M749" s="4"/>
    </row>
    <row r="750" spans="1:13" s="1" customFormat="1" ht="25.5" customHeight="1" x14ac:dyDescent="0.25">
      <c r="A750" s="3"/>
      <c r="B750" s="5"/>
      <c r="C750" s="3"/>
      <c r="D750" s="3"/>
      <c r="E750" s="3"/>
      <c r="F750" s="7"/>
      <c r="G750" s="7"/>
      <c r="H750" s="7"/>
      <c r="K750" s="4"/>
      <c r="L750" s="4"/>
      <c r="M750" s="4"/>
    </row>
    <row r="752" spans="1:13" s="1" customFormat="1" ht="25.5" customHeight="1" x14ac:dyDescent="0.25">
      <c r="A752" s="3"/>
      <c r="B752" s="10"/>
      <c r="C752" s="3"/>
      <c r="D752" s="3"/>
      <c r="E752" s="3"/>
      <c r="F752" s="7"/>
      <c r="G752" s="7"/>
      <c r="H752" s="7"/>
      <c r="K752" s="4"/>
      <c r="L752" s="4"/>
      <c r="M752" s="4"/>
    </row>
    <row r="753" spans="1:13" s="1" customFormat="1" ht="25.5" customHeight="1" x14ac:dyDescent="0.25">
      <c r="A753" s="3"/>
      <c r="B753" s="5"/>
      <c r="C753" s="3"/>
      <c r="D753" s="3"/>
      <c r="E753" s="3"/>
      <c r="F753" s="7"/>
      <c r="G753" s="7"/>
      <c r="H753" s="7"/>
      <c r="K753" s="4"/>
      <c r="L753" s="4"/>
      <c r="M753" s="4"/>
    </row>
    <row r="755" spans="1:13" s="1" customFormat="1" ht="25.5" customHeight="1" x14ac:dyDescent="0.25">
      <c r="A755" s="3"/>
      <c r="B755" s="5"/>
      <c r="C755" s="3"/>
      <c r="D755" s="3"/>
      <c r="E755" s="3"/>
      <c r="F755" s="7"/>
      <c r="G755" s="7"/>
      <c r="H755" s="7"/>
      <c r="K755" s="4"/>
      <c r="L755" s="4"/>
      <c r="M755" s="4"/>
    </row>
    <row r="756" spans="1:13" s="1" customFormat="1" ht="25.5" customHeight="1" x14ac:dyDescent="0.25">
      <c r="A756" s="3"/>
      <c r="B756" s="5"/>
      <c r="C756" s="3"/>
      <c r="D756" s="3"/>
      <c r="E756" s="3"/>
      <c r="F756" s="7"/>
      <c r="G756" s="7"/>
      <c r="H756" s="7"/>
      <c r="K756" s="4"/>
      <c r="L756" s="4"/>
      <c r="M756" s="4"/>
    </row>
    <row r="758" spans="1:13" s="1" customFormat="1" ht="25.5" customHeight="1" x14ac:dyDescent="0.25">
      <c r="A758" s="3"/>
      <c r="B758" s="10"/>
      <c r="C758" s="3"/>
      <c r="D758" s="3"/>
      <c r="E758" s="3"/>
      <c r="F758" s="7"/>
      <c r="G758" s="7"/>
      <c r="H758" s="7"/>
      <c r="K758" s="4"/>
      <c r="L758" s="4"/>
      <c r="M758" s="4"/>
    </row>
    <row r="759" spans="1:13" s="1" customFormat="1" ht="25.5" customHeight="1" x14ac:dyDescent="0.25">
      <c r="A759" s="3"/>
      <c r="B759" s="5"/>
      <c r="C759" s="3"/>
      <c r="D759" s="3"/>
      <c r="E759" s="3"/>
      <c r="F759" s="7"/>
      <c r="G759" s="7"/>
      <c r="H759" s="7"/>
      <c r="K759" s="4"/>
      <c r="L759" s="4"/>
      <c r="M759" s="4"/>
    </row>
    <row r="760" spans="1:13" s="1" customFormat="1" ht="25.5" customHeight="1" x14ac:dyDescent="0.25">
      <c r="A760" s="3"/>
      <c r="B760" s="5"/>
      <c r="C760" s="3"/>
      <c r="D760" s="3"/>
      <c r="E760" s="3"/>
      <c r="F760" s="7"/>
      <c r="G760" s="7"/>
      <c r="H760" s="7"/>
      <c r="K760" s="4"/>
      <c r="L760" s="4"/>
      <c r="M760" s="4"/>
    </row>
    <row r="761" spans="1:13" s="1" customFormat="1" ht="25.5" customHeight="1" x14ac:dyDescent="0.25">
      <c r="A761" s="3"/>
      <c r="B761" s="5"/>
      <c r="C761" s="3"/>
      <c r="D761" s="3"/>
      <c r="E761" s="3"/>
      <c r="F761" s="7"/>
      <c r="G761" s="7"/>
      <c r="H761" s="7"/>
      <c r="I761" s="2"/>
      <c r="K761" s="4"/>
      <c r="L761" s="4"/>
      <c r="M761" s="4"/>
    </row>
    <row r="762" spans="1:13" s="1" customFormat="1" ht="25.5" customHeight="1" x14ac:dyDescent="0.25">
      <c r="A762" s="3"/>
      <c r="B762" s="5"/>
      <c r="C762" s="3"/>
      <c r="D762" s="3"/>
      <c r="E762" s="3"/>
      <c r="F762" s="7"/>
      <c r="G762" s="7"/>
      <c r="H762" s="7"/>
      <c r="K762" s="4"/>
      <c r="L762" s="4"/>
      <c r="M762" s="4"/>
    </row>
    <row r="763" spans="1:13" s="1" customFormat="1" ht="25.5" customHeight="1" x14ac:dyDescent="0.25">
      <c r="A763" s="3"/>
      <c r="B763" s="5"/>
      <c r="C763" s="3"/>
      <c r="D763" s="3"/>
      <c r="E763" s="3"/>
      <c r="F763" s="7"/>
      <c r="G763" s="7"/>
      <c r="H763" s="7"/>
      <c r="K763" s="4"/>
      <c r="L763" s="4"/>
      <c r="M763" s="4"/>
    </row>
    <row r="764" spans="1:13" s="1" customFormat="1" ht="25.5" customHeight="1" x14ac:dyDescent="0.25">
      <c r="A764" s="3"/>
      <c r="B764" s="5"/>
      <c r="C764" s="3"/>
      <c r="D764" s="3"/>
      <c r="E764" s="3"/>
      <c r="F764" s="7"/>
      <c r="G764" s="7"/>
      <c r="H764" s="7"/>
      <c r="K764" s="4"/>
      <c r="L764" s="4"/>
      <c r="M764" s="4"/>
    </row>
    <row r="765" spans="1:13" s="1" customFormat="1" ht="25.5" customHeight="1" x14ac:dyDescent="0.25">
      <c r="A765" s="3"/>
      <c r="B765" s="5"/>
      <c r="C765" s="3"/>
      <c r="D765" s="3"/>
      <c r="E765" s="3"/>
      <c r="F765" s="7"/>
      <c r="G765" s="7"/>
      <c r="H765" s="7"/>
      <c r="I765" s="2"/>
      <c r="K765" s="4"/>
      <c r="L765" s="4"/>
      <c r="M765" s="4"/>
    </row>
    <row r="766" spans="1:13" s="1" customFormat="1" ht="25.5" customHeight="1" x14ac:dyDescent="0.25">
      <c r="A766" s="3"/>
      <c r="B766" s="5"/>
      <c r="C766" s="3"/>
      <c r="D766" s="3"/>
      <c r="E766" s="3"/>
      <c r="F766" s="7"/>
      <c r="G766" s="7"/>
      <c r="H766" s="7"/>
      <c r="K766" s="4"/>
      <c r="L766" s="4"/>
      <c r="M766" s="4"/>
    </row>
    <row r="767" spans="1:13" s="1" customFormat="1" ht="25.5" customHeight="1" x14ac:dyDescent="0.25">
      <c r="A767" s="3"/>
      <c r="B767" s="5"/>
      <c r="C767" s="3"/>
      <c r="D767" s="3"/>
      <c r="E767" s="3"/>
      <c r="F767" s="7"/>
      <c r="G767" s="7"/>
      <c r="H767" s="7"/>
      <c r="K767" s="4"/>
      <c r="L767" s="4"/>
      <c r="M767" s="4"/>
    </row>
    <row r="768" spans="1:13" s="1" customFormat="1" ht="25.5" customHeight="1" x14ac:dyDescent="0.25">
      <c r="A768" s="3"/>
      <c r="B768" s="14"/>
      <c r="C768" s="3"/>
      <c r="D768" s="3"/>
      <c r="E768" s="3"/>
      <c r="F768" s="7"/>
      <c r="G768" s="7"/>
      <c r="H768" s="7"/>
      <c r="K768" s="4"/>
      <c r="L768" s="4"/>
      <c r="M768" s="4"/>
    </row>
    <row r="771" spans="1:13" s="1" customFormat="1" ht="25.5" customHeight="1" x14ac:dyDescent="0.25">
      <c r="A771" s="3"/>
      <c r="B771" s="5"/>
      <c r="C771" s="3"/>
      <c r="D771" s="3"/>
      <c r="E771" s="3"/>
      <c r="F771" s="7"/>
      <c r="G771" s="15"/>
      <c r="H771" s="7"/>
      <c r="K771" s="4"/>
      <c r="L771" s="4"/>
      <c r="M771" s="4"/>
    </row>
    <row r="772" spans="1:13" s="1" customFormat="1" ht="25.5" customHeight="1" x14ac:dyDescent="0.25">
      <c r="A772" s="3"/>
      <c r="B772" s="5"/>
      <c r="C772" s="3"/>
      <c r="D772" s="3"/>
      <c r="E772" s="3"/>
      <c r="F772" s="7"/>
      <c r="G772" s="7"/>
      <c r="H772" s="7"/>
      <c r="K772" s="4"/>
      <c r="L772" s="4"/>
      <c r="M772" s="4"/>
    </row>
    <row r="774" spans="1:13" s="1" customFormat="1" ht="25.5" customHeight="1" x14ac:dyDescent="0.25">
      <c r="A774" s="3"/>
      <c r="B774" s="14"/>
      <c r="C774" s="3"/>
      <c r="D774" s="3"/>
      <c r="E774" s="3"/>
      <c r="F774" s="7"/>
      <c r="G774" s="7"/>
      <c r="H774" s="7"/>
      <c r="K774" s="4"/>
      <c r="L774" s="4"/>
      <c r="M774" s="4"/>
    </row>
    <row r="775" spans="1:13" s="1" customFormat="1" ht="25.5" customHeight="1" x14ac:dyDescent="0.25">
      <c r="A775" s="3"/>
      <c r="B775" s="5"/>
      <c r="C775" s="3"/>
      <c r="D775" s="3"/>
      <c r="E775" s="3"/>
      <c r="F775" s="7"/>
      <c r="G775" s="7"/>
      <c r="H775" s="7"/>
      <c r="K775" s="4"/>
      <c r="L775" s="4"/>
      <c r="M775" s="4"/>
    </row>
    <row r="777" spans="1:13" s="1" customFormat="1" ht="25.5" customHeight="1" x14ac:dyDescent="0.25">
      <c r="A777" s="3"/>
      <c r="B777" s="10"/>
      <c r="C777" s="3"/>
      <c r="D777" s="3"/>
      <c r="E777" s="3"/>
      <c r="F777" s="7"/>
      <c r="G777" s="7"/>
      <c r="H777" s="7"/>
      <c r="K777" s="4"/>
      <c r="L777" s="4"/>
      <c r="M777" s="4"/>
    </row>
    <row r="778" spans="1:13" s="1" customFormat="1" ht="25.5" customHeight="1" x14ac:dyDescent="0.25">
      <c r="A778" s="3"/>
      <c r="B778" s="10"/>
      <c r="C778" s="3"/>
      <c r="D778" s="3"/>
      <c r="E778" s="3"/>
      <c r="F778" s="7"/>
      <c r="G778" s="7"/>
      <c r="H778" s="7"/>
      <c r="K778" s="4"/>
      <c r="L778" s="4"/>
      <c r="M778" s="4"/>
    </row>
    <row r="780" spans="1:13" s="1" customFormat="1" ht="25.5" customHeight="1" x14ac:dyDescent="0.25">
      <c r="A780" s="3"/>
      <c r="B780" s="10"/>
      <c r="C780" s="3"/>
      <c r="D780" s="3"/>
      <c r="E780" s="3"/>
      <c r="F780" s="7"/>
      <c r="G780" s="7"/>
      <c r="H780" s="7"/>
      <c r="K780" s="4"/>
      <c r="L780" s="4"/>
      <c r="M780" s="4"/>
    </row>
    <row r="781" spans="1:13" s="1" customFormat="1" ht="25.5" customHeight="1" x14ac:dyDescent="0.25">
      <c r="A781" s="3"/>
      <c r="B781" s="5"/>
      <c r="C781" s="3"/>
      <c r="D781" s="3"/>
      <c r="E781" s="3"/>
      <c r="F781" s="7"/>
      <c r="G781" s="7"/>
      <c r="H781" s="7"/>
      <c r="K781" s="4"/>
      <c r="L781" s="4"/>
      <c r="M781" s="4"/>
    </row>
    <row r="783" spans="1:13" s="1" customFormat="1" ht="25.5" customHeight="1" x14ac:dyDescent="0.25">
      <c r="A783" s="3"/>
      <c r="B783" s="10"/>
      <c r="C783" s="3"/>
      <c r="D783" s="3"/>
      <c r="E783" s="3"/>
      <c r="F783" s="7"/>
      <c r="G783" s="7"/>
      <c r="H783" s="7"/>
      <c r="K783" s="4"/>
      <c r="L783" s="4"/>
      <c r="M783" s="4"/>
    </row>
    <row r="784" spans="1:13" s="1" customFormat="1" ht="25.5" customHeight="1" x14ac:dyDescent="0.25">
      <c r="A784" s="3"/>
      <c r="B784" s="10"/>
      <c r="C784" s="3"/>
      <c r="D784" s="3"/>
      <c r="E784" s="3"/>
      <c r="F784" s="7"/>
      <c r="G784" s="7"/>
      <c r="H784" s="7"/>
      <c r="K784" s="4"/>
      <c r="L784" s="4"/>
      <c r="M784" s="4"/>
    </row>
    <row r="786" spans="1:13" s="1" customFormat="1" ht="25.5" customHeight="1" x14ac:dyDescent="0.25">
      <c r="A786" s="3"/>
      <c r="B786" s="10"/>
      <c r="C786" s="3"/>
      <c r="D786" s="3"/>
      <c r="E786" s="3"/>
      <c r="F786" s="7"/>
      <c r="G786" s="7"/>
      <c r="H786" s="7"/>
      <c r="K786" s="4"/>
      <c r="L786" s="4"/>
      <c r="M786" s="4"/>
    </row>
    <row r="787" spans="1:13" s="1" customFormat="1" ht="25.5" customHeight="1" x14ac:dyDescent="0.25">
      <c r="A787" s="3"/>
      <c r="B787" s="10"/>
      <c r="C787" s="3"/>
      <c r="D787" s="3"/>
      <c r="E787" s="3"/>
      <c r="F787" s="7"/>
      <c r="G787" s="7"/>
      <c r="H787" s="7"/>
      <c r="K787" s="4"/>
      <c r="L787" s="4"/>
      <c r="M787" s="4"/>
    </row>
    <row r="789" spans="1:13" s="1" customFormat="1" ht="25.5" customHeight="1" x14ac:dyDescent="0.25">
      <c r="A789" s="3"/>
      <c r="B789" s="10"/>
      <c r="C789" s="3"/>
      <c r="D789" s="3"/>
      <c r="E789" s="3"/>
      <c r="F789" s="7"/>
      <c r="G789" s="7"/>
      <c r="H789" s="7"/>
      <c r="K789" s="4"/>
      <c r="L789" s="4"/>
      <c r="M789" s="4"/>
    </row>
    <row r="790" spans="1:13" s="1" customFormat="1" ht="25.5" customHeight="1" x14ac:dyDescent="0.25">
      <c r="A790" s="3"/>
      <c r="B790" s="5"/>
      <c r="C790" s="3"/>
      <c r="D790" s="3"/>
      <c r="E790" s="3"/>
      <c r="F790" s="7"/>
      <c r="G790" s="7"/>
      <c r="H790" s="7"/>
      <c r="K790" s="4"/>
      <c r="L790" s="4"/>
      <c r="M790" s="4"/>
    </row>
    <row r="792" spans="1:13" s="1" customFormat="1" ht="25.5" customHeight="1" x14ac:dyDescent="0.25">
      <c r="A792" s="3"/>
      <c r="B792" s="10"/>
      <c r="C792" s="3"/>
      <c r="D792" s="3"/>
      <c r="E792" s="3"/>
      <c r="F792" s="7"/>
      <c r="G792" s="7"/>
      <c r="H792" s="7"/>
      <c r="K792" s="4"/>
      <c r="L792" s="4"/>
      <c r="M792" s="4"/>
    </row>
    <row r="793" spans="1:13" s="1" customFormat="1" ht="25.5" customHeight="1" x14ac:dyDescent="0.25">
      <c r="A793" s="3"/>
      <c r="B793" s="10"/>
      <c r="C793" s="3"/>
      <c r="D793" s="3"/>
      <c r="E793" s="3"/>
      <c r="F793" s="7"/>
      <c r="G793" s="7"/>
      <c r="H793" s="7"/>
      <c r="K793" s="4"/>
      <c r="L793" s="4"/>
      <c r="M793" s="4"/>
    </row>
    <row r="795" spans="1:13" s="1" customFormat="1" ht="25.5" customHeight="1" x14ac:dyDescent="0.25">
      <c r="A795" s="3"/>
      <c r="B795" s="10"/>
      <c r="C795" s="3"/>
      <c r="D795" s="3"/>
      <c r="E795" s="3"/>
      <c r="F795" s="7"/>
      <c r="G795" s="7"/>
      <c r="H795" s="7"/>
      <c r="K795" s="4"/>
      <c r="L795" s="4"/>
      <c r="M795" s="4"/>
    </row>
    <row r="796" spans="1:13" s="1" customFormat="1" ht="25.5" customHeight="1" x14ac:dyDescent="0.25">
      <c r="A796" s="3"/>
      <c r="B796" s="5"/>
      <c r="C796" s="3"/>
      <c r="D796" s="3"/>
      <c r="E796" s="3"/>
      <c r="F796" s="7"/>
      <c r="G796" s="7"/>
      <c r="H796" s="7"/>
      <c r="K796" s="4"/>
      <c r="L796" s="4"/>
      <c r="M796" s="4"/>
    </row>
    <row r="797" spans="1:13" s="1" customFormat="1" ht="25.5" customHeight="1" x14ac:dyDescent="0.25">
      <c r="A797" s="3"/>
      <c r="B797" s="5"/>
      <c r="C797" s="3"/>
      <c r="D797" s="3"/>
      <c r="E797" s="3"/>
      <c r="F797" s="7"/>
      <c r="G797" s="7"/>
      <c r="H797" s="7"/>
      <c r="K797" s="4"/>
      <c r="L797" s="4"/>
      <c r="M797" s="4"/>
    </row>
    <row r="798" spans="1:13" s="1" customFormat="1" ht="25.5" customHeight="1" x14ac:dyDescent="0.25">
      <c r="A798" s="3"/>
      <c r="B798" s="5"/>
      <c r="C798" s="3"/>
      <c r="D798" s="3"/>
      <c r="E798" s="3"/>
      <c r="F798" s="7"/>
      <c r="G798" s="7"/>
      <c r="H798" s="7"/>
      <c r="K798" s="4"/>
      <c r="L798" s="4"/>
      <c r="M798" s="4"/>
    </row>
    <row r="799" spans="1:13" s="1" customFormat="1" ht="25.5" customHeight="1" x14ac:dyDescent="0.25">
      <c r="A799" s="3"/>
      <c r="B799" s="5"/>
      <c r="C799" s="3"/>
      <c r="D799" s="3"/>
      <c r="E799" s="3"/>
      <c r="F799" s="7"/>
      <c r="G799" s="7"/>
      <c r="H799" s="7"/>
      <c r="K799" s="4"/>
      <c r="L799" s="4"/>
      <c r="M799" s="4"/>
    </row>
    <row r="800" spans="1:13" s="1" customFormat="1" ht="25.5" customHeight="1" x14ac:dyDescent="0.25">
      <c r="A800" s="3"/>
      <c r="B800" s="5"/>
      <c r="C800" s="3"/>
      <c r="D800" s="3"/>
      <c r="E800" s="3"/>
      <c r="F800" s="7"/>
      <c r="G800" s="7"/>
      <c r="H800" s="7"/>
      <c r="I800" s="2"/>
      <c r="K800" s="4"/>
      <c r="L800" s="4"/>
      <c r="M800" s="4"/>
    </row>
    <row r="802" spans="1:13" s="1" customFormat="1" ht="25.5" customHeight="1" x14ac:dyDescent="0.25">
      <c r="A802" s="3"/>
      <c r="B802" s="10"/>
      <c r="C802" s="3"/>
      <c r="D802" s="3"/>
      <c r="E802" s="3"/>
      <c r="F802" s="7"/>
      <c r="G802" s="7"/>
      <c r="H802" s="7"/>
      <c r="K802" s="4"/>
      <c r="L802" s="4"/>
      <c r="M802" s="4"/>
    </row>
    <row r="803" spans="1:13" s="1" customFormat="1" ht="25.5" customHeight="1" x14ac:dyDescent="0.25">
      <c r="A803" s="3"/>
      <c r="B803" s="10"/>
      <c r="C803" s="3"/>
      <c r="D803" s="3"/>
      <c r="E803" s="3"/>
      <c r="F803" s="7"/>
      <c r="G803" s="7"/>
      <c r="H803" s="7"/>
      <c r="K803" s="4"/>
      <c r="L803" s="4"/>
      <c r="M803" s="4"/>
    </row>
    <row r="805" spans="1:13" s="1" customFormat="1" ht="25.5" customHeight="1" x14ac:dyDescent="0.25">
      <c r="A805" s="3"/>
      <c r="B805" s="5"/>
      <c r="C805" s="3"/>
      <c r="D805" s="3"/>
      <c r="E805" s="3"/>
      <c r="F805" s="7"/>
      <c r="G805" s="7"/>
      <c r="H805" s="7"/>
      <c r="K805" s="4"/>
      <c r="L805" s="4"/>
      <c r="M805" s="4"/>
    </row>
    <row r="806" spans="1:13" s="1" customFormat="1" ht="25.5" customHeight="1" x14ac:dyDescent="0.25">
      <c r="A806" s="3"/>
      <c r="B806" s="5"/>
      <c r="C806" s="3"/>
      <c r="D806" s="3"/>
      <c r="E806" s="3"/>
      <c r="F806" s="7"/>
      <c r="G806" s="7"/>
      <c r="H806" s="7"/>
      <c r="K806" s="4"/>
      <c r="L806" s="4"/>
      <c r="M806" s="4"/>
    </row>
    <row r="807" spans="1:13" s="1" customFormat="1" ht="25.5" customHeight="1" x14ac:dyDescent="0.25">
      <c r="A807" s="3"/>
      <c r="B807" s="5"/>
      <c r="C807" s="3"/>
      <c r="D807" s="3"/>
      <c r="E807" s="3"/>
      <c r="F807" s="7"/>
      <c r="G807" s="7"/>
      <c r="H807" s="7"/>
      <c r="K807" s="4"/>
      <c r="L807" s="4"/>
      <c r="M807" s="4"/>
    </row>
    <row r="808" spans="1:13" s="1" customFormat="1" ht="25.5" customHeight="1" x14ac:dyDescent="0.25">
      <c r="A808" s="3"/>
      <c r="B808" s="5"/>
      <c r="C808" s="3"/>
      <c r="D808" s="3"/>
      <c r="E808" s="3"/>
      <c r="F808" s="7"/>
      <c r="G808" s="7"/>
      <c r="H808" s="7"/>
      <c r="K808" s="4"/>
      <c r="L808" s="4"/>
      <c r="M808" s="4"/>
    </row>
    <row r="809" spans="1:13" s="1" customFormat="1" ht="25.5" customHeight="1" x14ac:dyDescent="0.25">
      <c r="A809" s="3"/>
      <c r="B809" s="5"/>
      <c r="C809" s="3"/>
      <c r="D809" s="3"/>
      <c r="E809" s="3"/>
      <c r="F809" s="7"/>
      <c r="G809" s="7"/>
      <c r="H809" s="7"/>
      <c r="I809" s="2"/>
      <c r="K809" s="4"/>
      <c r="L809" s="4"/>
      <c r="M809" s="4"/>
    </row>
    <row r="811" spans="1:13" s="1" customFormat="1" ht="25.5" customHeight="1" x14ac:dyDescent="0.25">
      <c r="A811" s="3"/>
      <c r="B811" s="5"/>
      <c r="C811" s="3"/>
      <c r="D811" s="3"/>
      <c r="E811" s="3"/>
      <c r="F811" s="7"/>
      <c r="G811" s="7"/>
      <c r="H811" s="7"/>
      <c r="K811" s="4"/>
      <c r="L811" s="4"/>
      <c r="M811" s="4"/>
    </row>
    <row r="812" spans="1:13" s="1" customFormat="1" ht="25.5" customHeight="1" x14ac:dyDescent="0.25">
      <c r="A812" s="3"/>
      <c r="B812" s="5"/>
      <c r="C812" s="3"/>
      <c r="D812" s="3"/>
      <c r="E812" s="3"/>
      <c r="F812" s="7"/>
      <c r="G812" s="7"/>
      <c r="H812" s="7"/>
      <c r="K812" s="4"/>
      <c r="L812" s="4"/>
      <c r="M812" s="4"/>
    </row>
    <row r="813" spans="1:13" s="1" customFormat="1" ht="25.5" customHeight="1" x14ac:dyDescent="0.25">
      <c r="A813" s="3"/>
      <c r="B813" s="5"/>
      <c r="C813" s="3"/>
      <c r="D813" s="3"/>
      <c r="E813" s="3"/>
      <c r="F813" s="7"/>
      <c r="G813" s="7"/>
      <c r="H813" s="7"/>
      <c r="K813" s="4"/>
      <c r="L813" s="4"/>
      <c r="M813" s="4"/>
    </row>
    <row r="814" spans="1:13" s="1" customFormat="1" ht="25.5" customHeight="1" x14ac:dyDescent="0.25">
      <c r="A814" s="3"/>
      <c r="B814" s="5"/>
      <c r="C814" s="3"/>
      <c r="D814" s="3"/>
      <c r="E814" s="3"/>
      <c r="F814" s="7"/>
      <c r="G814" s="7"/>
      <c r="H814" s="7"/>
      <c r="K814" s="4"/>
      <c r="L814" s="4"/>
      <c r="M814" s="4"/>
    </row>
    <row r="815" spans="1:13" s="1" customFormat="1" ht="25.5" customHeight="1" x14ac:dyDescent="0.25">
      <c r="A815" s="3"/>
      <c r="B815" s="5"/>
      <c r="C815" s="3"/>
      <c r="D815" s="3"/>
      <c r="E815" s="3"/>
      <c r="F815" s="7"/>
      <c r="G815" s="7"/>
      <c r="H815" s="7"/>
      <c r="I815" s="2"/>
      <c r="K815" s="4"/>
      <c r="L815" s="4"/>
      <c r="M815" s="4"/>
    </row>
    <row r="817" spans="1:13" s="1" customFormat="1" ht="25.5" customHeight="1" x14ac:dyDescent="0.25">
      <c r="A817" s="3"/>
      <c r="B817" s="10"/>
      <c r="C817" s="3"/>
      <c r="D817" s="3"/>
      <c r="E817" s="3"/>
      <c r="F817" s="7"/>
      <c r="G817" s="7"/>
      <c r="H817" s="7"/>
      <c r="K817" s="4"/>
      <c r="L817" s="4"/>
      <c r="M817" s="4"/>
    </row>
    <row r="818" spans="1:13" s="1" customFormat="1" ht="25.5" customHeight="1" x14ac:dyDescent="0.25">
      <c r="A818" s="3"/>
      <c r="B818" s="5"/>
      <c r="C818" s="3"/>
      <c r="D818" s="3"/>
      <c r="E818" s="3"/>
      <c r="F818" s="7"/>
      <c r="G818" s="7"/>
      <c r="H818" s="7"/>
      <c r="K818" s="4"/>
      <c r="L818" s="4"/>
      <c r="M818" s="4"/>
    </row>
    <row r="819" spans="1:13" s="1" customFormat="1" ht="25.5" customHeight="1" x14ac:dyDescent="0.25">
      <c r="A819" s="3"/>
      <c r="B819" s="5"/>
      <c r="C819" s="3"/>
      <c r="D819" s="3"/>
      <c r="E819" s="3"/>
      <c r="F819" s="7"/>
      <c r="G819" s="7"/>
      <c r="H819" s="7"/>
      <c r="K819" s="4"/>
      <c r="L819" s="4"/>
      <c r="M819" s="4"/>
    </row>
    <row r="820" spans="1:13" s="1" customFormat="1" ht="25.5" customHeight="1" x14ac:dyDescent="0.25">
      <c r="A820" s="3"/>
      <c r="B820" s="5"/>
      <c r="C820" s="3"/>
      <c r="D820" s="3"/>
      <c r="E820" s="3"/>
      <c r="F820" s="7"/>
      <c r="G820" s="7"/>
      <c r="H820" s="7"/>
      <c r="K820" s="4"/>
      <c r="L820" s="4"/>
      <c r="M820" s="4"/>
    </row>
    <row r="821" spans="1:13" s="1" customFormat="1" ht="25.5" customHeight="1" x14ac:dyDescent="0.25">
      <c r="A821" s="3"/>
      <c r="B821" s="5"/>
      <c r="C821" s="3"/>
      <c r="D821" s="3"/>
      <c r="E821" s="3"/>
      <c r="F821" s="7"/>
      <c r="G821" s="7"/>
      <c r="H821" s="7"/>
      <c r="K821" s="4"/>
      <c r="L821" s="4"/>
      <c r="M821" s="4"/>
    </row>
    <row r="822" spans="1:13" s="1" customFormat="1" ht="25.5" customHeight="1" x14ac:dyDescent="0.25">
      <c r="A822" s="3"/>
      <c r="B822" s="5"/>
      <c r="C822" s="3"/>
      <c r="D822" s="3"/>
      <c r="E822" s="3"/>
      <c r="F822" s="7"/>
      <c r="G822" s="7"/>
      <c r="H822" s="7"/>
      <c r="I822" s="2"/>
      <c r="K822" s="4"/>
      <c r="L822" s="4"/>
      <c r="M822" s="4"/>
    </row>
    <row r="825" spans="1:13" s="1" customFormat="1" ht="25.5" customHeight="1" x14ac:dyDescent="0.25">
      <c r="A825" s="3"/>
      <c r="B825" s="10"/>
      <c r="C825" s="3"/>
      <c r="D825" s="3"/>
      <c r="E825" s="3"/>
      <c r="F825" s="7"/>
      <c r="G825" s="7"/>
      <c r="H825" s="7"/>
      <c r="K825" s="4"/>
      <c r="L825" s="4"/>
      <c r="M825" s="4"/>
    </row>
    <row r="826" spans="1:13" s="1" customFormat="1" ht="25.5" customHeight="1" x14ac:dyDescent="0.25">
      <c r="A826" s="3"/>
      <c r="B826" s="5"/>
      <c r="C826" s="3"/>
      <c r="D826" s="3"/>
      <c r="E826" s="3"/>
      <c r="F826" s="7"/>
      <c r="G826" s="7"/>
      <c r="H826" s="7"/>
      <c r="K826" s="4"/>
      <c r="L826" s="4"/>
      <c r="M826" s="4"/>
    </row>
    <row r="827" spans="1:13" s="1" customFormat="1" ht="25.5" customHeight="1" x14ac:dyDescent="0.25">
      <c r="A827" s="3"/>
      <c r="B827" s="5"/>
      <c r="C827" s="3"/>
      <c r="D827" s="3"/>
      <c r="E827" s="3"/>
      <c r="F827" s="7"/>
      <c r="G827" s="7"/>
      <c r="H827" s="7"/>
      <c r="K827" s="4"/>
      <c r="L827" s="4"/>
      <c r="M827" s="4"/>
    </row>
    <row r="828" spans="1:13" s="1" customFormat="1" ht="25.5" customHeight="1" x14ac:dyDescent="0.25">
      <c r="A828" s="3"/>
      <c r="B828" s="5"/>
      <c r="C828" s="3"/>
      <c r="D828" s="3"/>
      <c r="E828" s="3"/>
      <c r="F828" s="7"/>
      <c r="G828" s="7"/>
      <c r="H828" s="7"/>
      <c r="K828" s="4"/>
      <c r="L828" s="4"/>
      <c r="M828" s="4"/>
    </row>
    <row r="829" spans="1:13" s="1" customFormat="1" ht="25.5" customHeight="1" x14ac:dyDescent="0.25">
      <c r="A829" s="3"/>
      <c r="B829" s="5"/>
      <c r="C829" s="3"/>
      <c r="D829" s="3"/>
      <c r="E829" s="3"/>
      <c r="F829" s="7"/>
      <c r="G829" s="7"/>
      <c r="H829" s="7"/>
      <c r="K829" s="4"/>
      <c r="L829" s="4"/>
      <c r="M829" s="4"/>
    </row>
    <row r="830" spans="1:13" s="1" customFormat="1" ht="25.5" customHeight="1" x14ac:dyDescent="0.25">
      <c r="A830" s="3"/>
      <c r="B830" s="5"/>
      <c r="C830" s="3"/>
      <c r="D830" s="3"/>
      <c r="E830" s="3"/>
      <c r="F830" s="7"/>
      <c r="G830" s="7"/>
      <c r="H830" s="7"/>
      <c r="I830" s="2"/>
      <c r="K830" s="4"/>
      <c r="L830" s="4"/>
      <c r="M830" s="4"/>
    </row>
    <row r="832" spans="1:13" s="1" customFormat="1" ht="25.5" customHeight="1" x14ac:dyDescent="0.25">
      <c r="A832" s="3"/>
      <c r="B832" s="10"/>
      <c r="C832" s="3"/>
      <c r="D832" s="3"/>
      <c r="E832" s="3"/>
      <c r="F832" s="7"/>
      <c r="G832" s="7"/>
      <c r="H832" s="7"/>
      <c r="K832" s="4"/>
      <c r="L832" s="4"/>
      <c r="M832" s="4"/>
    </row>
    <row r="833" spans="2:13" s="3" customFormat="1" ht="25.5" customHeight="1" x14ac:dyDescent="0.25">
      <c r="B833" s="10"/>
      <c r="F833" s="7"/>
      <c r="G833" s="7"/>
      <c r="H833" s="7"/>
      <c r="I833" s="1"/>
      <c r="J833" s="1"/>
      <c r="K833" s="4"/>
      <c r="L833" s="4"/>
      <c r="M833" s="4"/>
    </row>
    <row r="835" spans="2:13" s="3" customFormat="1" ht="25.5" customHeight="1" x14ac:dyDescent="0.25">
      <c r="B835" s="10"/>
      <c r="F835" s="7"/>
      <c r="G835" s="7"/>
      <c r="H835" s="7"/>
      <c r="I835" s="1"/>
      <c r="J835" s="1"/>
      <c r="K835" s="4"/>
      <c r="L835" s="4"/>
      <c r="M835" s="4"/>
    </row>
    <row r="836" spans="2:13" s="3" customFormat="1" ht="25.5" customHeight="1" x14ac:dyDescent="0.25">
      <c r="B836" s="5"/>
      <c r="F836" s="7"/>
      <c r="G836" s="7"/>
      <c r="H836" s="7"/>
      <c r="I836" s="1"/>
      <c r="J836" s="1"/>
      <c r="K836" s="4"/>
      <c r="L836" s="4"/>
      <c r="M836" s="4"/>
    </row>
    <row r="837" spans="2:13" s="3" customFormat="1" ht="25.5" customHeight="1" x14ac:dyDescent="0.25">
      <c r="B837" s="5"/>
      <c r="F837" s="7"/>
      <c r="G837" s="7"/>
      <c r="H837" s="7"/>
      <c r="I837" s="1"/>
      <c r="J837" s="1"/>
      <c r="K837" s="4"/>
      <c r="L837" s="4"/>
      <c r="M837" s="4"/>
    </row>
    <row r="838" spans="2:13" s="3" customFormat="1" ht="25.5" customHeight="1" x14ac:dyDescent="0.25">
      <c r="B838" s="5"/>
      <c r="F838" s="7"/>
      <c r="G838" s="7"/>
      <c r="H838" s="7"/>
      <c r="I838" s="1"/>
      <c r="J838" s="1"/>
      <c r="K838" s="4"/>
      <c r="L838" s="4"/>
      <c r="M838" s="4"/>
    </row>
    <row r="839" spans="2:13" s="3" customFormat="1" ht="25.5" customHeight="1" x14ac:dyDescent="0.25">
      <c r="B839" s="5"/>
      <c r="F839" s="7"/>
      <c r="G839" s="7"/>
      <c r="H839" s="7"/>
      <c r="I839" s="1"/>
      <c r="J839" s="1"/>
      <c r="K839" s="4"/>
      <c r="L839" s="4"/>
      <c r="M839" s="4"/>
    </row>
    <row r="842" spans="2:13" s="3" customFormat="1" ht="25.5" customHeight="1" x14ac:dyDescent="0.25">
      <c r="B842" s="10"/>
      <c r="F842" s="7"/>
      <c r="G842" s="7"/>
      <c r="H842" s="7"/>
      <c r="I842" s="1"/>
      <c r="J842" s="1"/>
      <c r="K842" s="4"/>
      <c r="L842" s="4"/>
      <c r="M842" s="4"/>
    </row>
    <row r="843" spans="2:13" s="3" customFormat="1" ht="25.5" customHeight="1" x14ac:dyDescent="0.25">
      <c r="B843" s="5"/>
      <c r="F843" s="7"/>
      <c r="G843" s="7"/>
      <c r="H843" s="7"/>
      <c r="I843" s="1"/>
      <c r="J843" s="1"/>
      <c r="K843" s="4"/>
      <c r="L843" s="4"/>
      <c r="M843" s="4"/>
    </row>
    <row r="845" spans="2:13" s="3" customFormat="1" ht="25.5" customHeight="1" x14ac:dyDescent="0.25">
      <c r="B845" s="5"/>
      <c r="F845" s="7"/>
      <c r="G845" s="7"/>
      <c r="H845" s="7"/>
      <c r="I845" s="1"/>
      <c r="J845" s="1"/>
      <c r="K845" s="4"/>
      <c r="L845" s="4"/>
      <c r="M845" s="4"/>
    </row>
    <row r="846" spans="2:13" s="3" customFormat="1" ht="25.5" customHeight="1" x14ac:dyDescent="0.25">
      <c r="B846" s="5"/>
      <c r="F846" s="7"/>
      <c r="G846" s="7"/>
      <c r="H846" s="7"/>
      <c r="I846" s="1"/>
      <c r="J846" s="1"/>
      <c r="K846" s="4"/>
      <c r="L846" s="4"/>
      <c r="M846" s="4"/>
    </row>
    <row r="848" spans="2:13" s="3" customFormat="1" ht="25.5" customHeight="1" x14ac:dyDescent="0.25">
      <c r="B848" s="5"/>
      <c r="F848" s="7"/>
      <c r="G848" s="7"/>
      <c r="H848" s="7"/>
      <c r="I848" s="1"/>
      <c r="J848" s="1"/>
      <c r="K848" s="4"/>
      <c r="L848" s="4"/>
      <c r="M848" s="4"/>
    </row>
    <row r="849" spans="2:13" s="3" customFormat="1" ht="25.5" customHeight="1" x14ac:dyDescent="0.25">
      <c r="B849" s="5"/>
      <c r="F849" s="7"/>
      <c r="G849" s="7"/>
      <c r="H849" s="7"/>
      <c r="I849" s="1"/>
      <c r="J849" s="1"/>
      <c r="K849" s="4"/>
      <c r="L849" s="4"/>
      <c r="M849" s="4"/>
    </row>
    <row r="851" spans="2:13" s="3" customFormat="1" ht="25.5" customHeight="1" x14ac:dyDescent="0.25">
      <c r="B851" s="5"/>
      <c r="F851" s="7"/>
      <c r="G851" s="7"/>
      <c r="H851" s="7"/>
      <c r="I851" s="1"/>
      <c r="J851" s="1"/>
      <c r="K851" s="4"/>
      <c r="L851" s="4"/>
      <c r="M851" s="4"/>
    </row>
    <row r="852" spans="2:13" s="3" customFormat="1" ht="25.5" customHeight="1" x14ac:dyDescent="0.25">
      <c r="B852" s="5"/>
      <c r="F852" s="7"/>
      <c r="G852" s="7"/>
      <c r="H852" s="7"/>
      <c r="I852" s="1"/>
      <c r="J852" s="1"/>
      <c r="K852" s="4"/>
      <c r="L852" s="4"/>
      <c r="M852" s="4"/>
    </row>
    <row r="854" spans="2:13" s="3" customFormat="1" ht="25.5" customHeight="1" x14ac:dyDescent="0.25">
      <c r="B854" s="10"/>
      <c r="F854" s="7"/>
      <c r="G854" s="7"/>
      <c r="H854" s="7"/>
      <c r="I854" s="1"/>
      <c r="J854" s="1"/>
      <c r="K854" s="4"/>
      <c r="L854" s="4"/>
      <c r="M854" s="4"/>
    </row>
    <row r="855" spans="2:13" s="3" customFormat="1" ht="25.5" customHeight="1" x14ac:dyDescent="0.25">
      <c r="B855" s="5"/>
      <c r="F855" s="7"/>
      <c r="G855" s="7"/>
      <c r="H855" s="7"/>
      <c r="I855" s="1"/>
      <c r="J855" s="1"/>
      <c r="K855" s="4"/>
      <c r="L855" s="4"/>
      <c r="M855" s="4"/>
    </row>
    <row r="857" spans="2:13" s="3" customFormat="1" ht="25.5" customHeight="1" x14ac:dyDescent="0.25">
      <c r="B857" s="5"/>
      <c r="F857" s="7"/>
      <c r="G857" s="7"/>
      <c r="H857" s="7"/>
      <c r="I857" s="1"/>
      <c r="J857" s="1"/>
      <c r="K857" s="4"/>
      <c r="L857" s="4"/>
      <c r="M857" s="4"/>
    </row>
    <row r="858" spans="2:13" s="3" customFormat="1" ht="25.5" customHeight="1" x14ac:dyDescent="0.25">
      <c r="B858" s="5"/>
      <c r="F858" s="7"/>
      <c r="G858" s="7"/>
      <c r="H858" s="7"/>
      <c r="I858" s="1"/>
      <c r="J858" s="1"/>
      <c r="K858" s="4"/>
      <c r="L858" s="4"/>
      <c r="M858" s="4"/>
    </row>
    <row r="860" spans="2:13" s="3" customFormat="1" ht="25.5" customHeight="1" x14ac:dyDescent="0.25">
      <c r="B860" s="5"/>
      <c r="F860" s="7"/>
      <c r="G860" s="7"/>
      <c r="H860" s="7"/>
      <c r="I860" s="1"/>
      <c r="J860" s="1"/>
      <c r="K860" s="4"/>
      <c r="L860" s="4"/>
      <c r="M860" s="4"/>
    </row>
    <row r="861" spans="2:13" s="3" customFormat="1" ht="25.5" customHeight="1" x14ac:dyDescent="0.25">
      <c r="B861" s="5"/>
      <c r="F861" s="7"/>
      <c r="G861" s="7"/>
      <c r="H861" s="7"/>
      <c r="I861" s="1"/>
      <c r="J861" s="1"/>
      <c r="K861" s="4"/>
      <c r="L861" s="4"/>
      <c r="M861" s="4"/>
    </row>
    <row r="863" spans="2:13" s="3" customFormat="1" ht="25.5" customHeight="1" x14ac:dyDescent="0.25">
      <c r="B863" s="5"/>
      <c r="F863" s="7"/>
      <c r="G863" s="7"/>
      <c r="H863" s="7"/>
      <c r="I863" s="1"/>
      <c r="J863" s="1"/>
      <c r="K863" s="4"/>
      <c r="L863" s="4"/>
      <c r="M863" s="4"/>
    </row>
    <row r="864" spans="2:13" s="3" customFormat="1" ht="25.5" customHeight="1" x14ac:dyDescent="0.25">
      <c r="B864" s="10"/>
      <c r="F864" s="7"/>
      <c r="G864" s="7"/>
      <c r="H864" s="7"/>
      <c r="I864" s="1"/>
      <c r="J864" s="1"/>
      <c r="K864" s="4"/>
      <c r="L864" s="4"/>
      <c r="M864" s="4"/>
    </row>
    <row r="866" spans="1:13" s="1" customFormat="1" ht="25.5" customHeight="1" x14ac:dyDescent="0.25">
      <c r="A866" s="3"/>
      <c r="B866" s="5"/>
      <c r="C866" s="3"/>
      <c r="D866" s="3"/>
      <c r="E866" s="3"/>
      <c r="F866" s="7"/>
      <c r="G866" s="7"/>
      <c r="H866" s="7"/>
      <c r="K866" s="4"/>
      <c r="L866" s="4"/>
      <c r="M866" s="4"/>
    </row>
    <row r="867" spans="1:13" s="1" customFormat="1" ht="25.5" customHeight="1" x14ac:dyDescent="0.25">
      <c r="A867" s="3"/>
      <c r="B867" s="5"/>
      <c r="C867" s="3"/>
      <c r="D867" s="3"/>
      <c r="E867" s="3"/>
      <c r="F867" s="7"/>
      <c r="G867" s="7"/>
      <c r="H867" s="7"/>
      <c r="K867" s="4"/>
      <c r="L867" s="4"/>
      <c r="M867" s="4"/>
    </row>
    <row r="868" spans="1:13" s="1" customFormat="1" ht="25.5" customHeight="1" x14ac:dyDescent="0.25">
      <c r="A868" s="3"/>
      <c r="B868" s="5"/>
      <c r="C868" s="3"/>
      <c r="D868" s="3"/>
      <c r="E868" s="3"/>
      <c r="F868" s="7"/>
      <c r="G868" s="7"/>
      <c r="H868" s="7"/>
      <c r="K868" s="4"/>
      <c r="L868" s="4"/>
      <c r="M868" s="4"/>
    </row>
    <row r="869" spans="1:13" s="1" customFormat="1" ht="25.5" customHeight="1" x14ac:dyDescent="0.25">
      <c r="A869" s="3"/>
      <c r="B869" s="5"/>
      <c r="C869" s="3"/>
      <c r="D869" s="3"/>
      <c r="E869" s="3"/>
      <c r="F869" s="7"/>
      <c r="G869" s="7"/>
      <c r="H869" s="7"/>
      <c r="K869" s="4"/>
      <c r="L869" s="4"/>
      <c r="M869" s="4"/>
    </row>
    <row r="870" spans="1:13" s="1" customFormat="1" ht="25.5" customHeight="1" x14ac:dyDescent="0.25">
      <c r="A870" s="3"/>
      <c r="B870" s="5"/>
      <c r="C870" s="3"/>
      <c r="D870" s="3"/>
      <c r="E870" s="3"/>
      <c r="F870" s="7"/>
      <c r="G870" s="7"/>
      <c r="H870" s="7"/>
      <c r="K870" s="4"/>
      <c r="L870" s="4"/>
      <c r="M870" s="4"/>
    </row>
    <row r="871" spans="1:13" s="1" customFormat="1" ht="25.5" customHeight="1" x14ac:dyDescent="0.25">
      <c r="A871" s="3"/>
      <c r="B871" s="5"/>
      <c r="C871" s="3"/>
      <c r="D871" s="3"/>
      <c r="E871" s="3"/>
      <c r="F871" s="7"/>
      <c r="G871" s="7"/>
      <c r="H871" s="7"/>
      <c r="K871" s="4"/>
      <c r="L871" s="4"/>
      <c r="M871" s="4"/>
    </row>
    <row r="872" spans="1:13" s="1" customFormat="1" ht="25.5" customHeight="1" x14ac:dyDescent="0.25">
      <c r="A872" s="3"/>
      <c r="B872" s="5"/>
      <c r="C872" s="3"/>
      <c r="D872" s="3"/>
      <c r="E872" s="3"/>
      <c r="F872" s="7"/>
      <c r="G872" s="7"/>
      <c r="H872" s="7"/>
      <c r="K872" s="4"/>
      <c r="L872" s="4"/>
      <c r="M872" s="4"/>
    </row>
    <row r="873" spans="1:13" s="1" customFormat="1" ht="25.5" customHeight="1" x14ac:dyDescent="0.25">
      <c r="A873" s="3"/>
      <c r="B873" s="5"/>
      <c r="C873" s="3"/>
      <c r="D873" s="3"/>
      <c r="E873" s="3"/>
      <c r="F873" s="7"/>
      <c r="G873" s="7"/>
      <c r="H873" s="7"/>
      <c r="I873" s="2"/>
      <c r="K873" s="4"/>
      <c r="L873" s="4"/>
      <c r="M873" s="4"/>
    </row>
    <row r="875" spans="1:13" s="1" customFormat="1" ht="25.5" customHeight="1" x14ac:dyDescent="0.25">
      <c r="A875" s="3"/>
      <c r="B875" s="5"/>
      <c r="C875" s="3"/>
      <c r="D875" s="3"/>
      <c r="E875" s="3"/>
      <c r="F875" s="7"/>
      <c r="G875" s="7"/>
      <c r="H875" s="7"/>
      <c r="K875" s="4"/>
      <c r="L875" s="4"/>
      <c r="M875" s="4"/>
    </row>
    <row r="876" spans="1:13" s="1" customFormat="1" ht="25.5" customHeight="1" x14ac:dyDescent="0.25">
      <c r="A876" s="3"/>
      <c r="B876" s="5"/>
      <c r="C876" s="3"/>
      <c r="D876" s="3"/>
      <c r="E876" s="3"/>
      <c r="F876" s="7"/>
      <c r="G876" s="7"/>
      <c r="H876" s="7"/>
      <c r="K876" s="4"/>
      <c r="L876" s="4"/>
      <c r="M876" s="4"/>
    </row>
    <row r="877" spans="1:13" s="1" customFormat="1" ht="25.5" customHeight="1" x14ac:dyDescent="0.25">
      <c r="B877" s="5"/>
      <c r="C877" s="3"/>
      <c r="D877" s="3"/>
      <c r="E877" s="3"/>
      <c r="F877" s="7"/>
      <c r="G877" s="7"/>
      <c r="H877" s="7"/>
      <c r="K877" s="4"/>
      <c r="L877" s="4"/>
      <c r="M877" s="4"/>
    </row>
    <row r="878" spans="1:13" s="1" customFormat="1" ht="25.5" customHeight="1" x14ac:dyDescent="0.25">
      <c r="A878" s="3"/>
      <c r="B878" s="5"/>
      <c r="C878" s="3"/>
      <c r="D878" s="3"/>
      <c r="E878" s="3"/>
      <c r="F878" s="7"/>
      <c r="G878" s="7"/>
      <c r="H878" s="7"/>
      <c r="K878" s="4"/>
      <c r="L878" s="4"/>
      <c r="M878" s="4"/>
    </row>
    <row r="879" spans="1:13" s="1" customFormat="1" ht="25.5" customHeight="1" x14ac:dyDescent="0.25">
      <c r="B879" s="5"/>
      <c r="C879" s="3"/>
      <c r="D879" s="3"/>
      <c r="E879" s="3"/>
      <c r="F879" s="7"/>
      <c r="G879" s="7"/>
      <c r="H879" s="7"/>
      <c r="K879" s="4"/>
      <c r="L879" s="4"/>
      <c r="M879" s="4"/>
    </row>
    <row r="880" spans="1:13" s="1" customFormat="1" ht="25.5" customHeight="1" x14ac:dyDescent="0.25">
      <c r="B880" s="5"/>
      <c r="C880" s="3"/>
      <c r="D880" s="3"/>
      <c r="E880" s="3"/>
      <c r="F880" s="7"/>
      <c r="G880" s="7"/>
      <c r="H880" s="7"/>
      <c r="I880" s="2"/>
      <c r="K880" s="4"/>
      <c r="L880" s="4"/>
      <c r="M880" s="4"/>
    </row>
    <row r="881" spans="1:13" s="1" customFormat="1" ht="25.5" customHeight="1" x14ac:dyDescent="0.25">
      <c r="B881" s="5"/>
      <c r="C881" s="3"/>
      <c r="D881" s="3"/>
      <c r="E881" s="3"/>
      <c r="F881" s="7"/>
      <c r="G881" s="7"/>
      <c r="H881" s="7"/>
      <c r="K881" s="4"/>
      <c r="L881" s="4"/>
      <c r="M881" s="4"/>
    </row>
    <row r="882" spans="1:13" s="1" customFormat="1" ht="25.5" customHeight="1" x14ac:dyDescent="0.25">
      <c r="A882" s="3"/>
      <c r="B882" s="5"/>
      <c r="C882" s="3"/>
      <c r="D882" s="3"/>
      <c r="E882" s="3"/>
      <c r="F882" s="7"/>
      <c r="G882" s="7"/>
      <c r="H882" s="7"/>
      <c r="I882" s="2"/>
      <c r="K882" s="4"/>
      <c r="L882" s="4"/>
      <c r="M882" s="4"/>
    </row>
    <row r="883" spans="1:13" s="1" customFormat="1" ht="25.5" customHeight="1" x14ac:dyDescent="0.25">
      <c r="A883" s="3"/>
      <c r="B883" s="5"/>
      <c r="C883" s="3"/>
      <c r="D883" s="3"/>
      <c r="E883" s="3"/>
      <c r="F883" s="7"/>
      <c r="G883" s="7"/>
      <c r="H883" s="7"/>
      <c r="K883" s="4"/>
      <c r="L883" s="4"/>
      <c r="M883" s="4"/>
    </row>
    <row r="884" spans="1:13" s="1" customFormat="1" ht="25.5" customHeight="1" x14ac:dyDescent="0.25">
      <c r="A884" s="3"/>
      <c r="B884" s="5"/>
      <c r="C884" s="3"/>
      <c r="D884" s="3"/>
      <c r="E884" s="3"/>
      <c r="F884" s="7"/>
      <c r="G884" s="7"/>
      <c r="H884" s="7"/>
      <c r="K884" s="4"/>
      <c r="L884" s="4"/>
      <c r="M884" s="4"/>
    </row>
    <row r="886" spans="1:13" s="1" customFormat="1" ht="25.5" customHeight="1" x14ac:dyDescent="0.25">
      <c r="A886" s="3"/>
      <c r="B886" s="5"/>
      <c r="C886" s="3"/>
      <c r="D886" s="3"/>
      <c r="E886" s="3"/>
      <c r="F886" s="7"/>
      <c r="G886" s="7"/>
      <c r="H886" s="7"/>
      <c r="I886" s="2"/>
      <c r="K886" s="4"/>
      <c r="L886" s="4"/>
      <c r="M886" s="4"/>
    </row>
    <row r="888" spans="1:13" s="1" customFormat="1" ht="25.5" customHeight="1" x14ac:dyDescent="0.25">
      <c r="A888" s="3"/>
      <c r="B888" s="10"/>
      <c r="C888" s="3"/>
      <c r="D888" s="3"/>
      <c r="E888" s="3"/>
      <c r="F888" s="7"/>
      <c r="G888" s="7"/>
      <c r="H888" s="12"/>
      <c r="K888" s="4"/>
      <c r="L888" s="4"/>
      <c r="M888" s="4"/>
    </row>
    <row r="889" spans="1:13" s="1" customFormat="1" ht="25.5" customHeight="1" x14ac:dyDescent="0.25">
      <c r="A889" s="3"/>
      <c r="B889" s="5"/>
      <c r="C889" s="3"/>
      <c r="D889" s="3"/>
      <c r="E889" s="3"/>
      <c r="F889" s="7"/>
      <c r="G889" s="7"/>
      <c r="H889" s="7"/>
      <c r="K889" s="4"/>
      <c r="L889" s="4"/>
      <c r="M889" s="4"/>
    </row>
    <row r="891" spans="1:13" s="1" customFormat="1" ht="25.5" customHeight="1" x14ac:dyDescent="0.25">
      <c r="A891" s="3"/>
      <c r="B891" s="10"/>
      <c r="C891" s="3"/>
      <c r="D891" s="3"/>
      <c r="E891" s="3"/>
      <c r="F891" s="7"/>
      <c r="G891" s="7"/>
      <c r="H891" s="7"/>
      <c r="K891" s="4"/>
      <c r="L891" s="4"/>
      <c r="M891" s="4"/>
    </row>
    <row r="892" spans="1:13" s="1" customFormat="1" ht="25.5" customHeight="1" x14ac:dyDescent="0.25">
      <c r="A892" s="3"/>
      <c r="B892" s="5"/>
      <c r="C892" s="3"/>
      <c r="D892" s="3"/>
      <c r="E892" s="3"/>
      <c r="F892" s="7"/>
      <c r="G892" s="7"/>
      <c r="H892" s="7"/>
      <c r="K892" s="4"/>
      <c r="L892" s="4"/>
      <c r="M892" s="4"/>
    </row>
    <row r="893" spans="1:13" s="1" customFormat="1" ht="25.5" customHeight="1" x14ac:dyDescent="0.25">
      <c r="A893" s="3"/>
      <c r="B893" s="5"/>
      <c r="C893" s="3"/>
      <c r="D893" s="3"/>
      <c r="E893" s="3"/>
      <c r="F893" s="7"/>
      <c r="G893" s="7"/>
      <c r="H893" s="7"/>
      <c r="K893" s="4"/>
      <c r="L893" s="4"/>
      <c r="M893" s="4"/>
    </row>
    <row r="895" spans="1:13" s="1" customFormat="1" ht="25.5" customHeight="1" x14ac:dyDescent="0.25">
      <c r="A895" s="3"/>
      <c r="B895" s="5"/>
      <c r="C895" s="3"/>
      <c r="D895" s="3"/>
      <c r="E895" s="3"/>
      <c r="F895" s="7"/>
      <c r="G895" s="7"/>
      <c r="H895" s="7"/>
      <c r="K895" s="4"/>
      <c r="L895" s="4"/>
      <c r="M895" s="4"/>
    </row>
    <row r="896" spans="1:13" s="1" customFormat="1" ht="25.5" customHeight="1" x14ac:dyDescent="0.25">
      <c r="A896" s="3"/>
      <c r="B896" s="5"/>
      <c r="C896" s="3"/>
      <c r="D896" s="3"/>
      <c r="E896" s="3"/>
      <c r="F896" s="7"/>
      <c r="G896" s="7"/>
      <c r="H896" s="7"/>
      <c r="K896" s="4"/>
      <c r="L896" s="4"/>
      <c r="M896" s="4"/>
    </row>
    <row r="900" spans="1:10" s="17" customFormat="1" ht="25.5" customHeight="1" x14ac:dyDescent="0.25">
      <c r="A900" s="16"/>
      <c r="B900" s="5"/>
      <c r="C900" s="3"/>
      <c r="D900" s="3"/>
      <c r="E900" s="3"/>
      <c r="F900" s="7"/>
      <c r="G900" s="7"/>
      <c r="H900" s="7"/>
      <c r="I900" s="1"/>
      <c r="J900" s="1"/>
    </row>
    <row r="901" spans="1:10" s="17" customFormat="1" ht="25.5" customHeight="1" x14ac:dyDescent="0.25">
      <c r="A901" s="16"/>
      <c r="B901" s="18"/>
      <c r="C901" s="16"/>
      <c r="D901" s="16"/>
      <c r="E901" s="16"/>
      <c r="F901" s="15"/>
      <c r="G901" s="15"/>
      <c r="H901" s="15"/>
      <c r="I901" s="11"/>
      <c r="J901" s="16"/>
    </row>
    <row r="902" spans="1:10" s="17" customFormat="1" ht="25.5" customHeight="1" x14ac:dyDescent="0.25">
      <c r="A902" s="16"/>
      <c r="B902" s="18"/>
      <c r="C902" s="16"/>
      <c r="D902" s="16"/>
      <c r="E902" s="16"/>
      <c r="F902" s="15"/>
      <c r="G902" s="15"/>
      <c r="H902" s="15"/>
      <c r="I902" s="1"/>
      <c r="J902" s="16"/>
    </row>
    <row r="903" spans="1:10" s="17" customFormat="1" ht="25.5" customHeight="1" x14ac:dyDescent="0.25">
      <c r="A903" s="16"/>
      <c r="B903" s="18"/>
      <c r="C903" s="16"/>
      <c r="D903" s="16"/>
      <c r="E903" s="16"/>
      <c r="F903" s="15"/>
      <c r="G903" s="15"/>
      <c r="H903" s="15"/>
      <c r="I903" s="1"/>
      <c r="J903" s="16"/>
    </row>
    <row r="904" spans="1:10" s="17" customFormat="1" ht="25.5" customHeight="1" x14ac:dyDescent="0.25">
      <c r="A904" s="16"/>
      <c r="B904" s="18"/>
      <c r="C904" s="16"/>
      <c r="D904" s="16"/>
      <c r="E904" s="16"/>
      <c r="F904" s="15"/>
      <c r="G904" s="15"/>
      <c r="H904" s="15"/>
      <c r="I904" s="1"/>
      <c r="J904" s="16"/>
    </row>
    <row r="905" spans="1:10" s="17" customFormat="1" ht="25.5" customHeight="1" x14ac:dyDescent="0.25">
      <c r="A905" s="16"/>
      <c r="B905" s="18"/>
      <c r="C905" s="16"/>
      <c r="D905" s="16"/>
      <c r="E905" s="16"/>
      <c r="F905" s="15"/>
      <c r="G905" s="15"/>
      <c r="H905" s="15"/>
      <c r="I905" s="1"/>
      <c r="J905" s="16"/>
    </row>
    <row r="906" spans="1:10" ht="25.5" customHeight="1" x14ac:dyDescent="0.25">
      <c r="B906" s="18"/>
      <c r="C906" s="16"/>
      <c r="D906" s="16"/>
      <c r="E906" s="16"/>
      <c r="F906" s="15"/>
      <c r="G906" s="15"/>
      <c r="H906" s="15"/>
      <c r="I906" s="19"/>
      <c r="J906" s="16"/>
    </row>
    <row r="910" spans="1:10" ht="25.5" customHeight="1" x14ac:dyDescent="0.25">
      <c r="I910" s="2"/>
    </row>
    <row r="911" spans="1:10" ht="25.5" customHeight="1" x14ac:dyDescent="0.25">
      <c r="B911" s="10"/>
    </row>
    <row r="912" spans="1:10" ht="25.5" customHeight="1" x14ac:dyDescent="0.25">
      <c r="I912" s="2"/>
    </row>
    <row r="914" spans="1:13" s="1" customFormat="1" ht="25.5" customHeight="1" x14ac:dyDescent="0.25">
      <c r="A914" s="3"/>
      <c r="B914" s="5"/>
      <c r="C914" s="3"/>
      <c r="D914" s="3"/>
      <c r="E914" s="3"/>
      <c r="F914" s="7"/>
      <c r="G914" s="7"/>
      <c r="H914" s="7"/>
      <c r="K914" s="4"/>
      <c r="L914" s="4"/>
      <c r="M914" s="4"/>
    </row>
    <row r="915" spans="1:13" s="1" customFormat="1" ht="25.5" customHeight="1" x14ac:dyDescent="0.25">
      <c r="A915" s="3"/>
      <c r="B915" s="5"/>
      <c r="C915" s="3"/>
      <c r="D915" s="3"/>
      <c r="E915" s="3"/>
      <c r="F915" s="7"/>
      <c r="G915" s="7"/>
      <c r="H915" s="7"/>
      <c r="I915" s="2"/>
      <c r="K915" s="4"/>
      <c r="L915" s="4"/>
      <c r="M915" s="4"/>
    </row>
    <row r="917" spans="1:13" s="1" customFormat="1" ht="25.5" customHeight="1" x14ac:dyDescent="0.25">
      <c r="A917" s="3"/>
      <c r="B917" s="5"/>
      <c r="C917" s="3"/>
      <c r="D917" s="3"/>
      <c r="E917" s="3"/>
      <c r="F917" s="7"/>
      <c r="G917" s="7"/>
      <c r="H917" s="7"/>
      <c r="K917" s="4"/>
      <c r="L917" s="4"/>
      <c r="M917" s="4"/>
    </row>
    <row r="918" spans="1:13" s="1" customFormat="1" ht="25.5" customHeight="1" x14ac:dyDescent="0.25">
      <c r="A918" s="3"/>
      <c r="B918" s="5"/>
      <c r="C918" s="3"/>
      <c r="D918" s="3"/>
      <c r="E918" s="3"/>
      <c r="F918" s="7"/>
      <c r="G918" s="7"/>
      <c r="H918" s="7"/>
      <c r="I918" s="2"/>
      <c r="K918" s="4"/>
      <c r="L918" s="4"/>
      <c r="M918" s="4"/>
    </row>
    <row r="920" spans="1:13" s="1" customFormat="1" ht="25.5" customHeight="1" x14ac:dyDescent="0.25">
      <c r="A920" s="3"/>
      <c r="B920" s="5"/>
      <c r="C920" s="3"/>
      <c r="D920" s="3"/>
      <c r="E920" s="3"/>
      <c r="F920" s="7"/>
      <c r="G920" s="7"/>
      <c r="H920" s="7"/>
      <c r="K920" s="4"/>
      <c r="L920" s="4"/>
      <c r="M920" s="4"/>
    </row>
    <row r="922" spans="1:13" s="1" customFormat="1" ht="25.5" customHeight="1" x14ac:dyDescent="0.25">
      <c r="A922" s="3"/>
      <c r="B922" s="5"/>
      <c r="C922" s="3"/>
      <c r="D922" s="3"/>
      <c r="E922" s="3"/>
      <c r="F922" s="7"/>
      <c r="G922" s="7"/>
      <c r="H922" s="7"/>
      <c r="K922" s="4"/>
      <c r="L922" s="4"/>
      <c r="M922" s="4"/>
    </row>
    <row r="923" spans="1:13" s="1" customFormat="1" ht="25.5" customHeight="1" x14ac:dyDescent="0.25">
      <c r="A923" s="3"/>
      <c r="B923" s="5"/>
      <c r="C923" s="3"/>
      <c r="D923" s="3"/>
      <c r="E923" s="3"/>
      <c r="F923" s="7"/>
      <c r="G923" s="7"/>
      <c r="H923" s="7"/>
      <c r="K923" s="4"/>
      <c r="L923" s="4"/>
      <c r="M923" s="4"/>
    </row>
  </sheetData>
  <mergeCells count="15">
    <mergeCell ref="E721:H721"/>
    <mergeCell ref="A1:J1"/>
    <mergeCell ref="A2:J2"/>
    <mergeCell ref="A3:J3"/>
    <mergeCell ref="A4:J4"/>
    <mergeCell ref="C5:E5"/>
    <mergeCell ref="I5:J5"/>
    <mergeCell ref="E718:H718"/>
    <mergeCell ref="E719:H719"/>
    <mergeCell ref="E720:H720"/>
    <mergeCell ref="B85:H85"/>
    <mergeCell ref="G483:H483"/>
    <mergeCell ref="G377:H377"/>
    <mergeCell ref="G378:H378"/>
    <mergeCell ref="B458:I458"/>
  </mergeCells>
  <pageMargins left="0.25" right="0.25" top="0.75" bottom="0.75" header="0.3" footer="0.3"/>
  <pageSetup paperSize="9" scale="95" orientation="portrait" horizontalDpi="300" verticalDpi="300" r:id="rId1"/>
  <headerFooter>
    <oddHeader>Page &amp;P</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view="pageBreakPreview" topLeftCell="A76" zoomScale="91" zoomScaleSheetLayoutView="91" workbookViewId="0">
      <selection activeCell="L83" sqref="L83"/>
    </sheetView>
  </sheetViews>
  <sheetFormatPr defaultColWidth="9.140625" defaultRowHeight="15" x14ac:dyDescent="0.25"/>
  <cols>
    <col min="1" max="1" width="6.28515625" style="47" customWidth="1"/>
    <col min="2" max="2" width="12.42578125" style="5" bestFit="1" customWidth="1"/>
    <col min="3" max="3" width="59.5703125" style="5" customWidth="1"/>
    <col min="4" max="4" width="14.28515625" style="5" bestFit="1" customWidth="1"/>
    <col min="5" max="5" width="7" style="5" customWidth="1"/>
    <col min="6" max="6" width="18" style="5" bestFit="1" customWidth="1"/>
    <col min="7" max="7" width="14.42578125" style="4" bestFit="1" customWidth="1"/>
    <col min="8" max="16384" width="9.140625" style="4"/>
  </cols>
  <sheetData>
    <row r="1" spans="1:6" ht="27" customHeight="1" x14ac:dyDescent="0.25">
      <c r="A1" s="128" t="s">
        <v>18</v>
      </c>
      <c r="B1" s="128"/>
      <c r="C1" s="128"/>
      <c r="D1" s="128"/>
      <c r="E1" s="128"/>
      <c r="F1" s="128"/>
    </row>
    <row r="2" spans="1:6" ht="27" customHeight="1" x14ac:dyDescent="0.25">
      <c r="A2" s="128" t="s">
        <v>19</v>
      </c>
      <c r="B2" s="128"/>
      <c r="C2" s="128"/>
      <c r="D2" s="128"/>
      <c r="E2" s="128"/>
      <c r="F2" s="128"/>
    </row>
    <row r="3" spans="1:6" ht="49.5" customHeight="1" x14ac:dyDescent="0.25">
      <c r="A3" s="129" t="str">
        <f>'Detailed Estimate'!A3:J3</f>
        <v>NAME OF WORK : - PROVIDING REPAIRS &amp; RENOVATION WORKS TO THE EXISTING TOILETS AT GOVERNMENT HIGHER SECONDARY SCHOOL AT KOKARAYANPETTAI IN NAMAKKAL DISTRICT.</v>
      </c>
      <c r="B3" s="129"/>
      <c r="C3" s="129"/>
      <c r="D3" s="129"/>
      <c r="E3" s="129"/>
      <c r="F3" s="129"/>
    </row>
    <row r="4" spans="1:6" ht="28.5" customHeight="1" x14ac:dyDescent="0.25">
      <c r="A4" s="130" t="s">
        <v>3</v>
      </c>
      <c r="B4" s="131"/>
      <c r="C4" s="131"/>
      <c r="D4" s="131"/>
      <c r="E4" s="131"/>
      <c r="F4" s="131"/>
    </row>
    <row r="5" spans="1:6" ht="38.25" customHeight="1" x14ac:dyDescent="0.25">
      <c r="A5" s="40" t="s">
        <v>1</v>
      </c>
      <c r="B5" s="28" t="s">
        <v>0</v>
      </c>
      <c r="C5" s="27" t="s">
        <v>4</v>
      </c>
      <c r="D5" s="28" t="s">
        <v>5</v>
      </c>
      <c r="E5" s="28" t="s">
        <v>6</v>
      </c>
      <c r="F5" s="28" t="s">
        <v>7</v>
      </c>
    </row>
    <row r="6" spans="1:6" ht="87.95" customHeight="1" x14ac:dyDescent="0.3">
      <c r="A6" s="29">
        <v>1</v>
      </c>
      <c r="B6" s="30">
        <f>'Detailed Estimate'!I12</f>
        <v>42.8</v>
      </c>
      <c r="C6" s="31" t="s">
        <v>722</v>
      </c>
      <c r="D6" s="30">
        <v>55.7</v>
      </c>
      <c r="E6" s="1" t="s">
        <v>34</v>
      </c>
      <c r="F6" s="30">
        <f>ROUND(PRODUCT(B6*D6),2)</f>
        <v>2383.96</v>
      </c>
    </row>
    <row r="7" spans="1:6" ht="86.45" customHeight="1" x14ac:dyDescent="0.3">
      <c r="A7" s="29">
        <v>2</v>
      </c>
      <c r="B7" s="30">
        <f>'Detailed Estimate'!I19</f>
        <v>2.1</v>
      </c>
      <c r="C7" s="31" t="s">
        <v>138</v>
      </c>
      <c r="D7" s="30">
        <v>3917</v>
      </c>
      <c r="E7" s="1" t="s">
        <v>17</v>
      </c>
      <c r="F7" s="30">
        <f t="shared" ref="F7:F72" si="0">ROUND(PRODUCT(B7*D7),2)</f>
        <v>8225.7000000000007</v>
      </c>
    </row>
    <row r="8" spans="1:6" ht="81.95" customHeight="1" x14ac:dyDescent="0.3">
      <c r="A8" s="29">
        <v>3</v>
      </c>
      <c r="B8" s="30">
        <f>'Detailed Estimate'!I24</f>
        <v>28.2</v>
      </c>
      <c r="C8" s="31" t="s">
        <v>139</v>
      </c>
      <c r="D8" s="30">
        <v>57.5</v>
      </c>
      <c r="E8" s="1" t="s">
        <v>34</v>
      </c>
      <c r="F8" s="30">
        <f t="shared" si="0"/>
        <v>1621.5</v>
      </c>
    </row>
    <row r="9" spans="1:6" ht="129.6" customHeight="1" x14ac:dyDescent="0.3">
      <c r="A9" s="29">
        <v>4</v>
      </c>
      <c r="B9" s="30">
        <f>'Detailed Estimate'!I35</f>
        <v>27.4</v>
      </c>
      <c r="C9" s="31" t="s">
        <v>140</v>
      </c>
      <c r="D9" s="30">
        <v>139.6</v>
      </c>
      <c r="E9" s="1" t="s">
        <v>34</v>
      </c>
      <c r="F9" s="30">
        <f t="shared" si="0"/>
        <v>3825.04</v>
      </c>
    </row>
    <row r="10" spans="1:6" ht="78.95" customHeight="1" x14ac:dyDescent="0.3">
      <c r="A10" s="29">
        <v>5</v>
      </c>
      <c r="B10" s="30">
        <f>'Detailed Estimate'!I41</f>
        <v>1.3</v>
      </c>
      <c r="C10" s="31" t="s">
        <v>141</v>
      </c>
      <c r="D10" s="30">
        <v>210</v>
      </c>
      <c r="E10" s="1" t="s">
        <v>17</v>
      </c>
      <c r="F10" s="30">
        <f t="shared" si="0"/>
        <v>273</v>
      </c>
    </row>
    <row r="11" spans="1:6" ht="111.95" x14ac:dyDescent="0.3">
      <c r="A11" s="29">
        <v>6</v>
      </c>
      <c r="B11" s="30">
        <f>'Detailed Estimate'!I51</f>
        <v>62.1</v>
      </c>
      <c r="C11" s="31" t="s">
        <v>142</v>
      </c>
      <c r="D11" s="30">
        <v>7.7</v>
      </c>
      <c r="E11" s="1" t="s">
        <v>34</v>
      </c>
      <c r="F11" s="30">
        <f t="shared" si="0"/>
        <v>478.17</v>
      </c>
    </row>
    <row r="12" spans="1:6" ht="96.95" customHeight="1" x14ac:dyDescent="0.3">
      <c r="A12" s="29">
        <v>7</v>
      </c>
      <c r="B12" s="30">
        <f>'Detailed Estimate'!I62</f>
        <v>62.1</v>
      </c>
      <c r="C12" s="31" t="s">
        <v>43</v>
      </c>
      <c r="D12" s="30">
        <f>N.F.Data!F101</f>
        <v>500.42</v>
      </c>
      <c r="E12" s="1" t="s">
        <v>34</v>
      </c>
      <c r="F12" s="30">
        <f t="shared" si="0"/>
        <v>31076.080000000002</v>
      </c>
    </row>
    <row r="13" spans="1:6" ht="126" x14ac:dyDescent="0.3">
      <c r="A13" s="29">
        <v>8</v>
      </c>
      <c r="B13" s="30">
        <f>'Detailed Estimate'!I67</f>
        <v>15.1</v>
      </c>
      <c r="C13" s="31" t="s">
        <v>52</v>
      </c>
      <c r="D13" s="30">
        <f>N.F.Data!F125</f>
        <v>1208.26</v>
      </c>
      <c r="E13" s="1" t="s">
        <v>34</v>
      </c>
      <c r="F13" s="30">
        <f t="shared" si="0"/>
        <v>18244.73</v>
      </c>
    </row>
    <row r="14" spans="1:6" ht="121.5" customHeight="1" x14ac:dyDescent="0.3">
      <c r="A14" s="29">
        <v>9</v>
      </c>
      <c r="B14" s="30">
        <f>'Detailed Estimate'!I79</f>
        <v>51.2</v>
      </c>
      <c r="C14" s="31" t="s">
        <v>49</v>
      </c>
      <c r="D14" s="30">
        <f>N.F.Data!F139</f>
        <v>1375.41</v>
      </c>
      <c r="E14" s="1" t="s">
        <v>34</v>
      </c>
      <c r="F14" s="30">
        <f t="shared" si="0"/>
        <v>70420.990000000005</v>
      </c>
    </row>
    <row r="15" spans="1:6" ht="99" customHeight="1" x14ac:dyDescent="0.3">
      <c r="A15" s="29">
        <v>10</v>
      </c>
      <c r="B15" s="30">
        <f>'Detailed Estimate'!I83</f>
        <v>12</v>
      </c>
      <c r="C15" s="31" t="s">
        <v>127</v>
      </c>
      <c r="D15" s="30">
        <f>N.F.Data!F149</f>
        <v>2198.25</v>
      </c>
      <c r="E15" s="1" t="s">
        <v>28</v>
      </c>
      <c r="F15" s="30">
        <f t="shared" si="0"/>
        <v>26379</v>
      </c>
    </row>
    <row r="16" spans="1:6" ht="194.45" customHeight="1" x14ac:dyDescent="0.3">
      <c r="A16" s="29">
        <v>11</v>
      </c>
      <c r="B16" s="30">
        <f>'Detailed Estimate'!I94</f>
        <v>19.650000000000002</v>
      </c>
      <c r="C16" s="31" t="s">
        <v>133</v>
      </c>
      <c r="D16" s="30">
        <f>N.F.Data!F430</f>
        <v>2072.79</v>
      </c>
      <c r="E16" s="1" t="s">
        <v>34</v>
      </c>
      <c r="F16" s="30">
        <f t="shared" si="0"/>
        <v>40730.32</v>
      </c>
    </row>
    <row r="17" spans="1:7" ht="77.099999999999994" customHeight="1" x14ac:dyDescent="0.3">
      <c r="A17" s="29">
        <v>12</v>
      </c>
      <c r="B17" s="30">
        <f>'Detailed Estimate'!I112</f>
        <v>856.5</v>
      </c>
      <c r="C17" s="31" t="s">
        <v>57</v>
      </c>
      <c r="D17" s="30">
        <f>N.F.Data!F166</f>
        <v>70.150000000000006</v>
      </c>
      <c r="E17" s="1" t="s">
        <v>137</v>
      </c>
      <c r="F17" s="30">
        <f t="shared" si="0"/>
        <v>60083.48</v>
      </c>
    </row>
    <row r="18" spans="1:7" ht="131.1" customHeight="1" x14ac:dyDescent="0.3">
      <c r="A18" s="29">
        <v>13</v>
      </c>
      <c r="B18" s="30">
        <f>'Detailed Estimate'!I128</f>
        <v>40.5</v>
      </c>
      <c r="C18" s="31" t="s">
        <v>59</v>
      </c>
      <c r="D18" s="30">
        <f>N.F.Data!F179</f>
        <v>138.35</v>
      </c>
      <c r="E18" s="1" t="s">
        <v>34</v>
      </c>
      <c r="F18" s="30">
        <f t="shared" si="0"/>
        <v>5603.18</v>
      </c>
    </row>
    <row r="19" spans="1:7" ht="96.6" customHeight="1" x14ac:dyDescent="0.3">
      <c r="A19" s="29">
        <v>14</v>
      </c>
      <c r="B19" s="30">
        <f>'Detailed Estimate'!I133</f>
        <v>9.5</v>
      </c>
      <c r="C19" s="31" t="s">
        <v>60</v>
      </c>
      <c r="D19" s="30">
        <f>N.F.Data!D181</f>
        <v>3325</v>
      </c>
      <c r="E19" s="1" t="s">
        <v>34</v>
      </c>
      <c r="F19" s="30">
        <f t="shared" si="0"/>
        <v>31587.5</v>
      </c>
      <c r="G19" s="4" t="s">
        <v>669</v>
      </c>
    </row>
    <row r="20" spans="1:7" ht="168" x14ac:dyDescent="0.3">
      <c r="A20" s="29">
        <v>15</v>
      </c>
      <c r="B20" s="30">
        <f>'Detailed Estimate'!I138</f>
        <v>2</v>
      </c>
      <c r="C20" s="31" t="s">
        <v>63</v>
      </c>
      <c r="D20" s="30">
        <f>N.F.Data!F198</f>
        <v>3322.97</v>
      </c>
      <c r="E20" s="1" t="s">
        <v>28</v>
      </c>
      <c r="F20" s="30">
        <f t="shared" si="0"/>
        <v>6645.94</v>
      </c>
    </row>
    <row r="21" spans="1:7" ht="129.6" customHeight="1" x14ac:dyDescent="0.25">
      <c r="A21" s="29">
        <v>16</v>
      </c>
      <c r="B21" s="30">
        <f>'Detailed Estimate'!I149</f>
        <v>2.0499999999999998</v>
      </c>
      <c r="C21" s="31" t="s">
        <v>134</v>
      </c>
      <c r="D21" s="30">
        <f>N.F.Data!F216</f>
        <v>6573.35</v>
      </c>
      <c r="E21" s="1" t="s">
        <v>17</v>
      </c>
      <c r="F21" s="30">
        <f t="shared" si="0"/>
        <v>13475.37</v>
      </c>
    </row>
    <row r="22" spans="1:7" ht="92.1" customHeight="1" x14ac:dyDescent="0.3">
      <c r="A22" s="29">
        <v>17</v>
      </c>
      <c r="B22" s="30">
        <f>'Detailed Estimate'!I172</f>
        <v>80.3</v>
      </c>
      <c r="C22" s="31" t="s">
        <v>42</v>
      </c>
      <c r="D22" s="30">
        <f>N.F.Data!F229</f>
        <v>250.5</v>
      </c>
      <c r="E22" s="1" t="s">
        <v>34</v>
      </c>
      <c r="F22" s="30">
        <f t="shared" si="0"/>
        <v>20115.150000000001</v>
      </c>
    </row>
    <row r="23" spans="1:7" ht="93.6" customHeight="1" x14ac:dyDescent="0.3">
      <c r="A23" s="29">
        <v>18</v>
      </c>
      <c r="B23" s="30">
        <f>'Detailed Estimate'!I201</f>
        <v>612.19999999999993</v>
      </c>
      <c r="C23" s="31" t="s">
        <v>612</v>
      </c>
      <c r="D23" s="30">
        <f>N.F.Data!F743</f>
        <v>33.549999999999997</v>
      </c>
      <c r="E23" s="1" t="s">
        <v>34</v>
      </c>
      <c r="F23" s="30">
        <f t="shared" si="0"/>
        <v>20539.310000000001</v>
      </c>
    </row>
    <row r="24" spans="1:7" ht="67.5" customHeight="1" x14ac:dyDescent="0.3">
      <c r="A24" s="29">
        <v>19</v>
      </c>
      <c r="B24" s="30">
        <f>'Detailed Estimate'!I223</f>
        <v>512.20000000000005</v>
      </c>
      <c r="C24" s="31" t="s">
        <v>69</v>
      </c>
      <c r="D24" s="30">
        <f>N.F.Data!F252</f>
        <v>73.37</v>
      </c>
      <c r="E24" s="1" t="s">
        <v>34</v>
      </c>
      <c r="F24" s="30">
        <f t="shared" si="0"/>
        <v>37580.11</v>
      </c>
    </row>
    <row r="25" spans="1:7" s="86" customFormat="1" ht="153" customHeight="1" x14ac:dyDescent="0.3">
      <c r="A25" s="83">
        <v>20</v>
      </c>
      <c r="B25" s="84">
        <f>'Detailed Estimate'!I229</f>
        <v>30.7</v>
      </c>
      <c r="C25" s="31" t="s">
        <v>670</v>
      </c>
      <c r="D25" s="84">
        <f>N.F.Data!F271</f>
        <v>1476.99</v>
      </c>
      <c r="E25" s="85" t="s">
        <v>34</v>
      </c>
      <c r="F25" s="84">
        <f t="shared" si="0"/>
        <v>45343.59</v>
      </c>
    </row>
    <row r="26" spans="1:7" ht="153.94999999999999" x14ac:dyDescent="0.3">
      <c r="A26" s="29">
        <v>21</v>
      </c>
      <c r="B26" s="30">
        <f>'Detailed Estimate'!I244</f>
        <v>17.300000000000004</v>
      </c>
      <c r="C26" s="31" t="s">
        <v>71</v>
      </c>
      <c r="D26" s="30">
        <f>N.F.Data!F88</f>
        <v>237.08</v>
      </c>
      <c r="E26" s="1" t="s">
        <v>17</v>
      </c>
      <c r="F26" s="30">
        <f t="shared" si="0"/>
        <v>4101.4799999999996</v>
      </c>
    </row>
    <row r="27" spans="1:7" ht="98.1" x14ac:dyDescent="0.3">
      <c r="A27" s="29">
        <v>22</v>
      </c>
      <c r="B27" s="30">
        <f>'Detailed Estimate'!I259</f>
        <v>3.9100000000000006</v>
      </c>
      <c r="C27" s="31" t="s">
        <v>74</v>
      </c>
      <c r="D27" s="30">
        <f>N.F.Data!F287</f>
        <v>4745.53</v>
      </c>
      <c r="E27" s="1" t="s">
        <v>17</v>
      </c>
      <c r="F27" s="30">
        <f t="shared" si="0"/>
        <v>18555.02</v>
      </c>
    </row>
    <row r="28" spans="1:7" ht="87" customHeight="1" x14ac:dyDescent="0.25">
      <c r="A28" s="29">
        <v>23</v>
      </c>
      <c r="B28" s="30">
        <f>'Detailed Estimate'!I271</f>
        <v>4</v>
      </c>
      <c r="C28" s="31" t="s">
        <v>75</v>
      </c>
      <c r="D28" s="30">
        <f>N.F.Data!F303</f>
        <v>6552.44</v>
      </c>
      <c r="E28" s="1" t="s">
        <v>17</v>
      </c>
      <c r="F28" s="30">
        <f t="shared" si="0"/>
        <v>26209.759999999998</v>
      </c>
    </row>
    <row r="29" spans="1:7" ht="88.5" customHeight="1" x14ac:dyDescent="0.3">
      <c r="A29" s="29">
        <v>24</v>
      </c>
      <c r="B29" s="30">
        <f>'Detailed Estimate'!I276</f>
        <v>5.0999999999999996</v>
      </c>
      <c r="C29" s="31" t="s">
        <v>76</v>
      </c>
      <c r="D29" s="30">
        <f>N.F.Data!F316</f>
        <v>319.89999999999998</v>
      </c>
      <c r="E29" s="1" t="s">
        <v>17</v>
      </c>
      <c r="F29" s="30">
        <f t="shared" si="0"/>
        <v>1631.49</v>
      </c>
    </row>
    <row r="30" spans="1:7" ht="88.5" customHeight="1" x14ac:dyDescent="0.3">
      <c r="A30" s="29">
        <v>25</v>
      </c>
      <c r="B30" s="30">
        <f>'Detailed Estimate'!I282</f>
        <v>7.7</v>
      </c>
      <c r="C30" s="31" t="s">
        <v>79</v>
      </c>
      <c r="D30" s="30">
        <f>N.F.Data!F325</f>
        <v>1665.43</v>
      </c>
      <c r="E30" s="1" t="s">
        <v>17</v>
      </c>
      <c r="F30" s="30">
        <f t="shared" si="0"/>
        <v>12823.81</v>
      </c>
    </row>
    <row r="31" spans="1:7" ht="98.1" x14ac:dyDescent="0.3">
      <c r="A31" s="29">
        <v>26</v>
      </c>
      <c r="B31" s="30">
        <f>'Detailed Estimate'!I287</f>
        <v>50</v>
      </c>
      <c r="C31" s="31" t="s">
        <v>80</v>
      </c>
      <c r="D31" s="30">
        <f>N.F.Data!F334</f>
        <v>782.04</v>
      </c>
      <c r="E31" s="1" t="s">
        <v>34</v>
      </c>
      <c r="F31" s="30">
        <f t="shared" si="0"/>
        <v>39102</v>
      </c>
    </row>
    <row r="32" spans="1:7" ht="52.5" customHeight="1" x14ac:dyDescent="0.3">
      <c r="A32" s="29">
        <v>27</v>
      </c>
      <c r="B32" s="30">
        <f>'Detailed Estimate'!I296</f>
        <v>6.5</v>
      </c>
      <c r="C32" s="31" t="s">
        <v>136</v>
      </c>
      <c r="D32" s="30">
        <f>N.F.Data!F355</f>
        <v>338.81000000000006</v>
      </c>
      <c r="E32" s="1" t="s">
        <v>8</v>
      </c>
      <c r="F32" s="30">
        <f t="shared" si="0"/>
        <v>2202.27</v>
      </c>
    </row>
    <row r="33" spans="1:6" ht="34.5" customHeight="1" x14ac:dyDescent="0.3">
      <c r="A33" s="29"/>
      <c r="B33" s="30">
        <f>'Detailed Estimate'!I306</f>
        <v>28.1</v>
      </c>
      <c r="C33" s="31" t="s">
        <v>135</v>
      </c>
      <c r="D33" s="30">
        <f>N.F.Data!F375</f>
        <v>307.79666666666668</v>
      </c>
      <c r="E33" s="1" t="s">
        <v>8</v>
      </c>
      <c r="F33" s="30">
        <f t="shared" si="0"/>
        <v>8649.09</v>
      </c>
    </row>
    <row r="34" spans="1:6" ht="34.5" customHeight="1" x14ac:dyDescent="0.3">
      <c r="A34" s="29"/>
      <c r="B34" s="30">
        <f>'Detailed Estimate'!I310</f>
        <v>9.6999999999999993</v>
      </c>
      <c r="C34" s="31" t="s">
        <v>679</v>
      </c>
      <c r="D34" s="30">
        <f>N.F.Data!F394</f>
        <v>440.17</v>
      </c>
      <c r="E34" s="1" t="s">
        <v>8</v>
      </c>
      <c r="F34" s="30">
        <f t="shared" si="0"/>
        <v>4269.6499999999996</v>
      </c>
    </row>
    <row r="35" spans="1:6" ht="141.6" customHeight="1" x14ac:dyDescent="0.3">
      <c r="A35" s="29">
        <v>30</v>
      </c>
      <c r="B35" s="30">
        <f>'Detailed Estimate'!I319</f>
        <v>22.4</v>
      </c>
      <c r="C35" s="31" t="s">
        <v>870</v>
      </c>
      <c r="D35" s="30">
        <f>N.F.Data!F717</f>
        <v>90.43</v>
      </c>
      <c r="E35" s="1" t="s">
        <v>34</v>
      </c>
      <c r="F35" s="30">
        <f t="shared" si="0"/>
        <v>2025.63</v>
      </c>
    </row>
    <row r="36" spans="1:6" ht="141.6" customHeight="1" x14ac:dyDescent="0.3">
      <c r="A36" s="29">
        <v>31</v>
      </c>
      <c r="B36" s="30">
        <f>'Detailed Estimate'!I325</f>
        <v>5.5</v>
      </c>
      <c r="C36" s="31" t="s">
        <v>869</v>
      </c>
      <c r="D36" s="30">
        <f>N.F.Data!F729</f>
        <v>97.76</v>
      </c>
      <c r="E36" s="1" t="s">
        <v>34</v>
      </c>
      <c r="F36" s="30">
        <f t="shared" si="0"/>
        <v>537.67999999999995</v>
      </c>
    </row>
    <row r="37" spans="1:6" ht="176.1" customHeight="1" x14ac:dyDescent="0.3">
      <c r="A37" s="29">
        <v>32</v>
      </c>
      <c r="B37" s="30">
        <f>'Detailed Estimate'!I331</f>
        <v>4.3</v>
      </c>
      <c r="C37" s="31" t="s">
        <v>114</v>
      </c>
      <c r="D37" s="30">
        <f>N.F.Data!F162</f>
        <v>1626.08</v>
      </c>
      <c r="E37" s="1" t="s">
        <v>34</v>
      </c>
      <c r="F37" s="30">
        <f t="shared" si="0"/>
        <v>6992.14</v>
      </c>
    </row>
    <row r="38" spans="1:6" ht="110.1" customHeight="1" x14ac:dyDescent="0.3">
      <c r="A38" s="29">
        <v>33</v>
      </c>
      <c r="B38" s="30">
        <f>'Detailed Estimate'!I335</f>
        <v>2</v>
      </c>
      <c r="C38" s="31" t="s">
        <v>672</v>
      </c>
      <c r="D38" s="30">
        <f>N.F.Data!F750</f>
        <v>329.35</v>
      </c>
      <c r="E38" s="1" t="s">
        <v>8</v>
      </c>
      <c r="F38" s="30">
        <f t="shared" si="0"/>
        <v>658.7</v>
      </c>
    </row>
    <row r="39" spans="1:6" ht="210" x14ac:dyDescent="0.3">
      <c r="A39" s="29">
        <v>36</v>
      </c>
      <c r="B39" s="30">
        <f>'Detailed Estimate'!I343</f>
        <v>11.9</v>
      </c>
      <c r="C39" s="31" t="s">
        <v>129</v>
      </c>
      <c r="D39" s="30">
        <f>N.F.Data!D441</f>
        <v>848.08</v>
      </c>
      <c r="E39" s="1" t="s">
        <v>34</v>
      </c>
      <c r="F39" s="30">
        <f t="shared" si="0"/>
        <v>10092.15</v>
      </c>
    </row>
    <row r="40" spans="1:6" ht="54.95" customHeight="1" x14ac:dyDescent="0.3">
      <c r="A40" s="29"/>
      <c r="B40" s="30">
        <f>'Detailed Estimate'!I357</f>
        <v>22.6</v>
      </c>
      <c r="C40" s="31" t="s">
        <v>543</v>
      </c>
      <c r="D40" s="30">
        <f>N.F.Data!D443</f>
        <v>946.62</v>
      </c>
      <c r="E40" s="1" t="s">
        <v>34</v>
      </c>
      <c r="F40" s="30">
        <f t="shared" si="0"/>
        <v>21393.61</v>
      </c>
    </row>
    <row r="41" spans="1:6" ht="67.5" customHeight="1" x14ac:dyDescent="0.3">
      <c r="A41" s="29"/>
      <c r="B41" s="30">
        <f>'Detailed Estimate'!I363</f>
        <v>15.5</v>
      </c>
      <c r="C41" s="31" t="s">
        <v>552</v>
      </c>
      <c r="D41" s="30">
        <f>N.F.Data!D445</f>
        <v>1135.94</v>
      </c>
      <c r="E41" s="1" t="s">
        <v>34</v>
      </c>
      <c r="F41" s="30">
        <f t="shared" si="0"/>
        <v>17607.07</v>
      </c>
    </row>
    <row r="42" spans="1:6" ht="47.1" customHeight="1" x14ac:dyDescent="0.3">
      <c r="A42" s="29"/>
      <c r="B42" s="30">
        <f>'Detailed Estimate'!I367</f>
        <v>19.2</v>
      </c>
      <c r="C42" s="31" t="s">
        <v>555</v>
      </c>
      <c r="D42" s="30">
        <f>N.F.Data!D447</f>
        <v>1041.28</v>
      </c>
      <c r="E42" s="1" t="s">
        <v>34</v>
      </c>
      <c r="F42" s="30">
        <f t="shared" si="0"/>
        <v>19992.580000000002</v>
      </c>
    </row>
    <row r="43" spans="1:6" ht="168.95" customHeight="1" x14ac:dyDescent="0.3">
      <c r="A43" s="29">
        <v>38</v>
      </c>
      <c r="B43" s="30">
        <f>'Detailed Estimate'!I371</f>
        <v>4.45</v>
      </c>
      <c r="C43" s="31" t="s">
        <v>607</v>
      </c>
      <c r="D43" s="30">
        <f>N.F.Data!F459</f>
        <v>2107.63</v>
      </c>
      <c r="E43" s="1" t="s">
        <v>34</v>
      </c>
      <c r="F43" s="30">
        <f t="shared" si="0"/>
        <v>9378.9500000000007</v>
      </c>
    </row>
    <row r="44" spans="1:6" ht="77.099999999999994" customHeight="1" x14ac:dyDescent="0.3">
      <c r="A44" s="29">
        <v>39</v>
      </c>
      <c r="B44" s="71">
        <f>'Detailed Estimate'!I378</f>
        <v>1.2452000000000001</v>
      </c>
      <c r="C44" s="31" t="s">
        <v>511</v>
      </c>
      <c r="D44" s="30">
        <f>N.F.Data!F475</f>
        <v>88873.5</v>
      </c>
      <c r="E44" s="1" t="s">
        <v>519</v>
      </c>
      <c r="F44" s="30">
        <f t="shared" si="0"/>
        <v>110665.28</v>
      </c>
    </row>
    <row r="45" spans="1:6" ht="49.5" customHeight="1" x14ac:dyDescent="0.3">
      <c r="A45" s="29">
        <v>40</v>
      </c>
      <c r="B45" s="71">
        <f>'Detailed Estimate'!I386</f>
        <v>4.2</v>
      </c>
      <c r="C45" s="31" t="s">
        <v>527</v>
      </c>
      <c r="D45" s="30">
        <f>N.F.Data!F491</f>
        <v>7822.99</v>
      </c>
      <c r="E45" s="1" t="s">
        <v>17</v>
      </c>
      <c r="F45" s="30">
        <f t="shared" si="0"/>
        <v>32856.559999999998</v>
      </c>
    </row>
    <row r="46" spans="1:6" ht="36.6" customHeight="1" x14ac:dyDescent="0.3">
      <c r="A46" s="29"/>
      <c r="B46" s="71">
        <f>'Detailed Estimate'!I394</f>
        <v>3.6999999999999997</v>
      </c>
      <c r="C46" s="31" t="s">
        <v>530</v>
      </c>
      <c r="D46" s="30">
        <f>N.F.Data!F493</f>
        <v>7942.84</v>
      </c>
      <c r="E46" s="1" t="s">
        <v>17</v>
      </c>
      <c r="F46" s="30">
        <f t="shared" si="0"/>
        <v>29388.51</v>
      </c>
    </row>
    <row r="47" spans="1:6" ht="36.6" customHeight="1" x14ac:dyDescent="0.3">
      <c r="A47" s="29"/>
      <c r="B47" s="71">
        <f>'Detailed Estimate'!I400</f>
        <v>2.9099999999999997</v>
      </c>
      <c r="C47" s="31" t="s">
        <v>534</v>
      </c>
      <c r="D47" s="30">
        <f>N.F.Data!F494</f>
        <v>8178.94</v>
      </c>
      <c r="E47" s="1" t="s">
        <v>17</v>
      </c>
      <c r="F47" s="30">
        <f t="shared" si="0"/>
        <v>23800.720000000001</v>
      </c>
    </row>
    <row r="48" spans="1:6" ht="94.5" customHeight="1" x14ac:dyDescent="0.3">
      <c r="A48" s="29">
        <v>41</v>
      </c>
      <c r="B48" s="30">
        <f>'Detailed Estimate'!I403</f>
        <v>9</v>
      </c>
      <c r="C48" s="31" t="s">
        <v>558</v>
      </c>
      <c r="D48" s="30">
        <f>N.F.Data!F513</f>
        <v>275.27</v>
      </c>
      <c r="E48" s="1" t="s">
        <v>34</v>
      </c>
      <c r="F48" s="30">
        <f t="shared" si="0"/>
        <v>2477.4299999999998</v>
      </c>
    </row>
    <row r="49" spans="1:7" ht="94.5" customHeight="1" x14ac:dyDescent="0.3">
      <c r="A49" s="29">
        <v>42</v>
      </c>
      <c r="B49" s="30">
        <f>'Detailed Estimate'!I407</f>
        <v>5</v>
      </c>
      <c r="C49" s="31" t="s">
        <v>560</v>
      </c>
      <c r="D49" s="30">
        <f>N.F.Data!F526</f>
        <v>509.99</v>
      </c>
      <c r="E49" s="1" t="s">
        <v>34</v>
      </c>
      <c r="F49" s="30">
        <f t="shared" si="0"/>
        <v>2549.9499999999998</v>
      </c>
    </row>
    <row r="50" spans="1:7" ht="94.5" customHeight="1" x14ac:dyDescent="0.3">
      <c r="A50" s="29">
        <v>43</v>
      </c>
      <c r="B50" s="30">
        <f>'Detailed Estimate'!I411</f>
        <v>14</v>
      </c>
      <c r="C50" s="31" t="s">
        <v>602</v>
      </c>
      <c r="D50" s="30">
        <f>N.F.Data!F538</f>
        <v>61.63</v>
      </c>
      <c r="E50" s="1" t="s">
        <v>34</v>
      </c>
      <c r="F50" s="30">
        <f t="shared" si="0"/>
        <v>862.82</v>
      </c>
    </row>
    <row r="51" spans="1:7" ht="105.95" customHeight="1" x14ac:dyDescent="0.3">
      <c r="A51" s="29">
        <v>44</v>
      </c>
      <c r="B51" s="30">
        <f>'Detailed Estimate'!I416</f>
        <v>11</v>
      </c>
      <c r="C51" s="31" t="s">
        <v>564</v>
      </c>
      <c r="D51" s="30">
        <f>N.F.Data!F553</f>
        <v>444.17</v>
      </c>
      <c r="E51" s="1" t="s">
        <v>34</v>
      </c>
      <c r="F51" s="30">
        <f t="shared" si="0"/>
        <v>4885.87</v>
      </c>
    </row>
    <row r="52" spans="1:7" ht="105.95" customHeight="1" x14ac:dyDescent="0.3">
      <c r="A52" s="29">
        <v>45</v>
      </c>
      <c r="B52" s="30">
        <f>'Detailed Estimate'!I419</f>
        <v>1</v>
      </c>
      <c r="C52" s="31" t="s">
        <v>603</v>
      </c>
      <c r="D52" s="30">
        <f>F.Data!F682</f>
        <v>1864</v>
      </c>
      <c r="E52" s="1" t="s">
        <v>28</v>
      </c>
      <c r="F52" s="30">
        <f t="shared" si="0"/>
        <v>1864</v>
      </c>
      <c r="G52" s="4">
        <v>1</v>
      </c>
    </row>
    <row r="53" spans="1:7" ht="140.44999999999999" customHeight="1" x14ac:dyDescent="0.3">
      <c r="A53" s="29">
        <v>46</v>
      </c>
      <c r="B53" s="30">
        <f>'Detailed Estimate'!I427</f>
        <v>21.3</v>
      </c>
      <c r="C53" s="31" t="s">
        <v>610</v>
      </c>
      <c r="D53" s="30">
        <f>N.F.Data!F568</f>
        <v>231.43</v>
      </c>
      <c r="E53" s="1" t="s">
        <v>34</v>
      </c>
      <c r="F53" s="30">
        <f t="shared" si="0"/>
        <v>4929.46</v>
      </c>
    </row>
    <row r="54" spans="1:7" ht="75.95" customHeight="1" x14ac:dyDescent="0.3">
      <c r="A54" s="29">
        <v>47</v>
      </c>
      <c r="B54" s="30">
        <f>'Detailed Estimate'!I432</f>
        <v>77</v>
      </c>
      <c r="C54" s="31" t="s">
        <v>673</v>
      </c>
      <c r="D54" s="30">
        <f>N.F.Data!F587</f>
        <v>264.23700000000002</v>
      </c>
      <c r="E54" s="1" t="s">
        <v>8</v>
      </c>
      <c r="F54" s="30">
        <f t="shared" si="0"/>
        <v>20346.25</v>
      </c>
    </row>
    <row r="55" spans="1:7" ht="30.95" customHeight="1" x14ac:dyDescent="0.3">
      <c r="A55" s="29"/>
      <c r="B55" s="30">
        <f>'Detailed Estimate'!I436</f>
        <v>89</v>
      </c>
      <c r="C55" s="31" t="s">
        <v>675</v>
      </c>
      <c r="D55" s="30">
        <f>N.F.Data!F606</f>
        <v>245.13700000000003</v>
      </c>
      <c r="E55" s="1" t="s">
        <v>8</v>
      </c>
      <c r="F55" s="30">
        <f t="shared" si="0"/>
        <v>21817.19</v>
      </c>
    </row>
    <row r="56" spans="1:7" ht="29.45" customHeight="1" x14ac:dyDescent="0.3">
      <c r="A56" s="29"/>
      <c r="B56" s="30">
        <f>'Detailed Estimate'!I440</f>
        <v>108</v>
      </c>
      <c r="C56" s="31" t="s">
        <v>757</v>
      </c>
      <c r="D56" s="30">
        <f>N.F.Data!F626</f>
        <v>194.63700000000003</v>
      </c>
      <c r="E56" s="1" t="s">
        <v>8</v>
      </c>
      <c r="F56" s="30">
        <f t="shared" si="0"/>
        <v>21020.799999999999</v>
      </c>
    </row>
    <row r="57" spans="1:7" ht="29.45" customHeight="1" x14ac:dyDescent="0.3">
      <c r="A57" s="29"/>
      <c r="B57" s="30">
        <f>'Detailed Estimate'!I445</f>
        <v>40</v>
      </c>
      <c r="C57" s="31" t="s">
        <v>758</v>
      </c>
      <c r="D57" s="30">
        <f>N.F.Data!F645</f>
        <v>157.98700000000002</v>
      </c>
      <c r="E57" s="1" t="s">
        <v>8</v>
      </c>
      <c r="F57" s="30">
        <f t="shared" si="0"/>
        <v>6319.48</v>
      </c>
    </row>
    <row r="58" spans="1:7" ht="54.6" customHeight="1" x14ac:dyDescent="0.3">
      <c r="A58" s="29">
        <v>48</v>
      </c>
      <c r="B58" s="30">
        <f>'Detailed Estimate'!I447</f>
        <v>2</v>
      </c>
      <c r="C58" s="31" t="s">
        <v>642</v>
      </c>
      <c r="D58" s="30">
        <v>266.3</v>
      </c>
      <c r="E58" s="1" t="s">
        <v>28</v>
      </c>
      <c r="F58" s="30">
        <f t="shared" si="0"/>
        <v>532.6</v>
      </c>
    </row>
    <row r="59" spans="1:7" ht="54.6" customHeight="1" x14ac:dyDescent="0.3">
      <c r="A59" s="29"/>
      <c r="B59" s="30">
        <f>'Detailed Estimate'!I448</f>
        <v>2</v>
      </c>
      <c r="C59" s="31" t="s">
        <v>643</v>
      </c>
      <c r="D59" s="30">
        <v>116.3</v>
      </c>
      <c r="E59" s="1" t="s">
        <v>28</v>
      </c>
      <c r="F59" s="30">
        <f t="shared" si="0"/>
        <v>232.6</v>
      </c>
    </row>
    <row r="60" spans="1:7" ht="54.6" customHeight="1" x14ac:dyDescent="0.3">
      <c r="A60" s="29"/>
      <c r="B60" s="30">
        <f>'Detailed Estimate'!I449</f>
        <v>4</v>
      </c>
      <c r="C60" s="31" t="s">
        <v>645</v>
      </c>
      <c r="D60" s="30">
        <v>22.9</v>
      </c>
      <c r="E60" s="1" t="s">
        <v>28</v>
      </c>
      <c r="F60" s="30">
        <f t="shared" si="0"/>
        <v>91.6</v>
      </c>
    </row>
    <row r="61" spans="1:7" ht="54.6" customHeight="1" x14ac:dyDescent="0.3">
      <c r="A61" s="29"/>
      <c r="B61" s="30">
        <f>'Detailed Estimate'!I450</f>
        <v>6</v>
      </c>
      <c r="C61" s="31" t="s">
        <v>646</v>
      </c>
      <c r="D61" s="30">
        <v>36</v>
      </c>
      <c r="E61" s="1" t="s">
        <v>28</v>
      </c>
      <c r="F61" s="30">
        <f t="shared" si="0"/>
        <v>216</v>
      </c>
    </row>
    <row r="62" spans="1:7" ht="54.6" customHeight="1" x14ac:dyDescent="0.3">
      <c r="A62" s="29"/>
      <c r="B62" s="30">
        <f>'Detailed Estimate'!I451</f>
        <v>6</v>
      </c>
      <c r="C62" s="31" t="s">
        <v>647</v>
      </c>
      <c r="D62" s="30">
        <v>14.25</v>
      </c>
      <c r="E62" s="1" t="s">
        <v>28</v>
      </c>
      <c r="F62" s="30">
        <f t="shared" si="0"/>
        <v>85.5</v>
      </c>
    </row>
    <row r="63" spans="1:7" ht="54.6" customHeight="1" x14ac:dyDescent="0.3">
      <c r="A63" s="29"/>
      <c r="B63" s="30">
        <f>'Detailed Estimate'!I452</f>
        <v>4</v>
      </c>
      <c r="C63" s="31" t="s">
        <v>648</v>
      </c>
      <c r="D63" s="30">
        <v>43.25</v>
      </c>
      <c r="E63" s="1" t="s">
        <v>28</v>
      </c>
      <c r="F63" s="30">
        <f t="shared" si="0"/>
        <v>173</v>
      </c>
    </row>
    <row r="64" spans="1:7" ht="54.6" customHeight="1" x14ac:dyDescent="0.3">
      <c r="A64" s="29"/>
      <c r="B64" s="30">
        <f>'Detailed Estimate'!I453</f>
        <v>4</v>
      </c>
      <c r="C64" s="31" t="s">
        <v>649</v>
      </c>
      <c r="D64" s="30">
        <v>28.75</v>
      </c>
      <c r="E64" s="1" t="s">
        <v>28</v>
      </c>
      <c r="F64" s="30">
        <f t="shared" si="0"/>
        <v>115</v>
      </c>
    </row>
    <row r="65" spans="1:7" ht="54.6" customHeight="1" x14ac:dyDescent="0.3">
      <c r="A65" s="29"/>
      <c r="B65" s="30">
        <f>'Detailed Estimate'!I454</f>
        <v>4</v>
      </c>
      <c r="C65" s="31" t="s">
        <v>650</v>
      </c>
      <c r="D65" s="30">
        <v>22.9</v>
      </c>
      <c r="E65" s="1" t="s">
        <v>28</v>
      </c>
      <c r="F65" s="30">
        <f t="shared" si="0"/>
        <v>91.6</v>
      </c>
    </row>
    <row r="66" spans="1:7" ht="54.6" customHeight="1" x14ac:dyDescent="0.3">
      <c r="A66" s="29"/>
      <c r="B66" s="30">
        <f>'Detailed Estimate'!I455</f>
        <v>2</v>
      </c>
      <c r="C66" s="31" t="s">
        <v>651</v>
      </c>
      <c r="D66" s="30">
        <v>87</v>
      </c>
      <c r="E66" s="1" t="s">
        <v>28</v>
      </c>
      <c r="F66" s="30">
        <f t="shared" si="0"/>
        <v>174</v>
      </c>
    </row>
    <row r="67" spans="1:7" ht="54.6" customHeight="1" x14ac:dyDescent="0.3">
      <c r="A67" s="29"/>
      <c r="B67" s="30">
        <f>'Detailed Estimate'!I456</f>
        <v>4</v>
      </c>
      <c r="C67" s="31" t="s">
        <v>652</v>
      </c>
      <c r="D67" s="30">
        <v>1241</v>
      </c>
      <c r="E67" s="1" t="s">
        <v>28</v>
      </c>
      <c r="F67" s="30">
        <f t="shared" si="0"/>
        <v>4964</v>
      </c>
    </row>
    <row r="68" spans="1:7" ht="236.1" customHeight="1" x14ac:dyDescent="0.3">
      <c r="A68" s="29">
        <v>49</v>
      </c>
      <c r="B68" s="30">
        <f>'Detailed Estimate'!I462</f>
        <v>1.6</v>
      </c>
      <c r="C68" s="31" t="s">
        <v>681</v>
      </c>
      <c r="D68" s="30">
        <f>N.F.Data!F664</f>
        <v>3467.94</v>
      </c>
      <c r="E68" s="1" t="s">
        <v>17</v>
      </c>
      <c r="F68" s="30">
        <f t="shared" si="0"/>
        <v>5548.7</v>
      </c>
    </row>
    <row r="69" spans="1:7" ht="93" customHeight="1" x14ac:dyDescent="0.3">
      <c r="A69" s="29">
        <v>50</v>
      </c>
      <c r="B69" s="30">
        <f>'Detailed Estimate'!I466</f>
        <v>3.8</v>
      </c>
      <c r="C69" s="31" t="s">
        <v>704</v>
      </c>
      <c r="D69" s="30">
        <f>N.F.Data!F673</f>
        <v>997.61</v>
      </c>
      <c r="E69" s="1" t="s">
        <v>34</v>
      </c>
      <c r="F69" s="30">
        <f t="shared" si="0"/>
        <v>3790.92</v>
      </c>
    </row>
    <row r="70" spans="1:7" ht="127.5" customHeight="1" x14ac:dyDescent="0.3">
      <c r="A70" s="29">
        <v>51</v>
      </c>
      <c r="B70" s="30">
        <f>'Detailed Estimate'!I470</f>
        <v>4</v>
      </c>
      <c r="C70" s="31" t="s">
        <v>709</v>
      </c>
      <c r="D70" s="30">
        <f>N.F.Data!F691</f>
        <v>343.11</v>
      </c>
      <c r="E70" s="1" t="s">
        <v>8</v>
      </c>
      <c r="F70" s="30">
        <f t="shared" si="0"/>
        <v>1372.44</v>
      </c>
    </row>
    <row r="71" spans="1:7" ht="94.5" customHeight="1" x14ac:dyDescent="0.3">
      <c r="A71" s="29">
        <v>52</v>
      </c>
      <c r="B71" s="30">
        <f>'Detailed Estimate'!I474</f>
        <v>12</v>
      </c>
      <c r="C71" s="31" t="s">
        <v>858</v>
      </c>
      <c r="D71" s="30">
        <v>550</v>
      </c>
      <c r="E71" s="1" t="s">
        <v>28</v>
      </c>
      <c r="F71" s="30">
        <f t="shared" si="0"/>
        <v>6600</v>
      </c>
    </row>
    <row r="72" spans="1:7" ht="122.1" customHeight="1" x14ac:dyDescent="0.3">
      <c r="A72" s="29">
        <v>53</v>
      </c>
      <c r="B72" s="30">
        <f>'Detailed Estimate'!I478</f>
        <v>6</v>
      </c>
      <c r="C72" s="31" t="s">
        <v>724</v>
      </c>
      <c r="D72" s="30">
        <f>N.F.Data!D706</f>
        <v>488</v>
      </c>
      <c r="E72" s="1" t="s">
        <v>28</v>
      </c>
      <c r="F72" s="30">
        <f t="shared" si="0"/>
        <v>2928</v>
      </c>
    </row>
    <row r="73" spans="1:7" ht="71.099999999999994" customHeight="1" x14ac:dyDescent="0.3">
      <c r="A73" s="29">
        <v>54</v>
      </c>
      <c r="B73" s="30">
        <f>'Detailed Estimate'!I482</f>
        <v>20</v>
      </c>
      <c r="C73" s="31" t="s">
        <v>859</v>
      </c>
      <c r="D73" s="30">
        <v>120</v>
      </c>
      <c r="E73" s="1" t="s">
        <v>28</v>
      </c>
      <c r="F73" s="30">
        <f>ROUND(PRODUCT(B73*D73),2)</f>
        <v>2400</v>
      </c>
    </row>
    <row r="74" spans="1:7" s="37" customFormat="1" ht="28.5" customHeight="1" x14ac:dyDescent="0.3">
      <c r="A74" s="40"/>
      <c r="B74" s="33"/>
      <c r="C74" s="34" t="s">
        <v>9</v>
      </c>
      <c r="D74" s="35"/>
      <c r="E74" s="36"/>
      <c r="F74" s="33">
        <f>SUM(F6:F73)</f>
        <v>963955.47999999952</v>
      </c>
    </row>
    <row r="75" spans="1:7" s="46" customFormat="1" ht="27" customHeight="1" x14ac:dyDescent="0.3">
      <c r="A75" s="29">
        <v>55</v>
      </c>
      <c r="B75" s="43"/>
      <c r="C75" s="32" t="s">
        <v>21</v>
      </c>
      <c r="D75" s="44"/>
      <c r="E75" s="45"/>
      <c r="F75" s="30">
        <f>F74*18%</f>
        <v>173511.98639999991</v>
      </c>
      <c r="G75" s="46" t="e">
        <f>#REF!-#REF!</f>
        <v>#REF!</v>
      </c>
    </row>
    <row r="76" spans="1:7" s="37" customFormat="1" ht="28.5" customHeight="1" x14ac:dyDescent="0.3">
      <c r="A76" s="40"/>
      <c r="B76" s="33"/>
      <c r="C76" s="34" t="s">
        <v>24</v>
      </c>
      <c r="D76" s="35"/>
      <c r="E76" s="36"/>
      <c r="F76" s="33">
        <f>SUM(F74:F75)</f>
        <v>1137467.4663999993</v>
      </c>
    </row>
    <row r="77" spans="1:7" s="46" customFormat="1" ht="27" customHeight="1" x14ac:dyDescent="0.3">
      <c r="A77" s="29">
        <v>56</v>
      </c>
      <c r="B77" s="43"/>
      <c r="C77" s="32" t="s">
        <v>25</v>
      </c>
      <c r="D77" s="44"/>
      <c r="E77" s="45"/>
      <c r="F77" s="30">
        <f>F76*1%</f>
        <v>11374.674663999993</v>
      </c>
    </row>
    <row r="78" spans="1:7" s="46" customFormat="1" ht="27" customHeight="1" x14ac:dyDescent="0.3">
      <c r="A78" s="29">
        <v>57</v>
      </c>
      <c r="B78" s="43"/>
      <c r="C78" s="32" t="s">
        <v>23</v>
      </c>
      <c r="D78" s="44"/>
      <c r="E78" s="45"/>
      <c r="F78" s="30">
        <f>F76*7.5%</f>
        <v>85310.059979999947</v>
      </c>
    </row>
    <row r="79" spans="1:7" s="46" customFormat="1" ht="27" customHeight="1" x14ac:dyDescent="0.3">
      <c r="A79" s="29">
        <v>58</v>
      </c>
      <c r="B79" s="43"/>
      <c r="C79" s="32" t="s">
        <v>624</v>
      </c>
      <c r="D79" s="44"/>
      <c r="E79" s="45"/>
      <c r="F79" s="30">
        <f>F78*18%</f>
        <v>15355.81079639999</v>
      </c>
    </row>
    <row r="80" spans="1:7" s="37" customFormat="1" ht="28.5" customHeight="1" x14ac:dyDescent="0.3">
      <c r="A80" s="40"/>
      <c r="B80" s="33"/>
      <c r="C80" s="34" t="s">
        <v>26</v>
      </c>
      <c r="D80" s="35"/>
      <c r="E80" s="36"/>
      <c r="F80" s="33">
        <f>SUM(F76:F79)</f>
        <v>1249508.0118403994</v>
      </c>
      <c r="G80" s="37">
        <f>F80/100000</f>
        <v>12.495080118403994</v>
      </c>
    </row>
    <row r="81" spans="1:7" s="37" customFormat="1" ht="30" customHeight="1" x14ac:dyDescent="0.3">
      <c r="A81" s="95"/>
      <c r="B81" s="33"/>
      <c r="C81" s="34"/>
      <c r="D81" s="35" t="s">
        <v>20</v>
      </c>
      <c r="E81" s="36"/>
      <c r="F81" s="33">
        <v>12.5</v>
      </c>
      <c r="G81" s="37">
        <f>F81-F80</f>
        <v>-1249495.5118403994</v>
      </c>
    </row>
    <row r="82" spans="1:7" s="42" customFormat="1" ht="38.25" customHeight="1" x14ac:dyDescent="0.3">
      <c r="A82" s="100"/>
      <c r="B82" s="101"/>
      <c r="C82" s="102"/>
      <c r="D82" s="103"/>
      <c r="E82" s="104"/>
      <c r="F82" s="101"/>
      <c r="G82" s="42">
        <v>12.5</v>
      </c>
    </row>
    <row r="83" spans="1:7" ht="14.1" x14ac:dyDescent="0.3">
      <c r="A83" s="105"/>
      <c r="B83" s="106"/>
      <c r="C83" s="106"/>
      <c r="D83" s="106"/>
      <c r="E83" s="106"/>
      <c r="F83" s="106"/>
      <c r="G83" s="4">
        <f>G82-F81</f>
        <v>0</v>
      </c>
    </row>
    <row r="84" spans="1:7" ht="14.1" x14ac:dyDescent="0.3">
      <c r="A84" s="105"/>
      <c r="B84" s="106"/>
      <c r="C84" s="106"/>
      <c r="D84" s="106"/>
      <c r="E84" s="106"/>
      <c r="F84" s="106"/>
    </row>
    <row r="85" spans="1:7" ht="14.1" x14ac:dyDescent="0.3">
      <c r="A85" s="105"/>
      <c r="B85" s="106"/>
      <c r="C85" s="106"/>
      <c r="D85" s="106"/>
      <c r="E85" s="106"/>
      <c r="F85" s="106"/>
    </row>
    <row r="86" spans="1:7" ht="14.1" x14ac:dyDescent="0.3">
      <c r="A86" s="105"/>
      <c r="B86" s="106"/>
      <c r="C86" s="106"/>
      <c r="D86" s="106"/>
      <c r="E86" s="106"/>
      <c r="F86" s="106"/>
    </row>
    <row r="87" spans="1:7" ht="14.1" x14ac:dyDescent="0.3">
      <c r="A87" s="105"/>
      <c r="B87" s="106"/>
      <c r="C87" s="106"/>
      <c r="D87" s="106"/>
      <c r="E87" s="106"/>
      <c r="F87" s="106"/>
    </row>
    <row r="88" spans="1:7" ht="14.1" x14ac:dyDescent="0.3">
      <c r="A88" s="105"/>
      <c r="B88" s="106"/>
      <c r="C88" s="106"/>
      <c r="D88" s="106"/>
      <c r="E88" s="106"/>
      <c r="F88" s="106"/>
    </row>
    <row r="89" spans="1:7" ht="14.1" x14ac:dyDescent="0.3">
      <c r="A89" s="105"/>
      <c r="B89" s="106"/>
      <c r="C89" s="106"/>
      <c r="D89" s="106"/>
      <c r="E89" s="106"/>
      <c r="F89" s="106"/>
    </row>
  </sheetData>
  <mergeCells count="4">
    <mergeCell ref="A1:F1"/>
    <mergeCell ref="A2:F2"/>
    <mergeCell ref="A3:F3"/>
    <mergeCell ref="A4:F4"/>
  </mergeCells>
  <pageMargins left="0.25" right="0.25" top="0.75" bottom="0.75" header="0.3" footer="0.3"/>
  <pageSetup paperSize="9" scale="84" orientation="portrait" horizontalDpi="300" verticalDpi="300" r:id="rId1"/>
  <headerFooter>
    <oddHeader>Page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view="pageBreakPreview" topLeftCell="A36" zoomScale="85" zoomScaleNormal="100" zoomScaleSheetLayoutView="85" workbookViewId="0">
      <selection activeCell="D42" sqref="D42"/>
    </sheetView>
  </sheetViews>
  <sheetFormatPr defaultRowHeight="15" x14ac:dyDescent="0.25"/>
  <cols>
    <col min="1" max="1" width="9" bestFit="1" customWidth="1"/>
    <col min="2" max="2" width="70.85546875" bestFit="1" customWidth="1"/>
    <col min="3" max="3" width="10.140625" bestFit="1" customWidth="1"/>
    <col min="4" max="4" width="25.140625" bestFit="1" customWidth="1"/>
    <col min="5" max="5" width="6.7109375" bestFit="1" customWidth="1"/>
    <col min="6" max="6" width="11.85546875" customWidth="1"/>
    <col min="7" max="7" width="9.85546875" bestFit="1" customWidth="1"/>
    <col min="8" max="8" width="14.42578125" bestFit="1" customWidth="1"/>
    <col min="9" max="9" width="44.140625" customWidth="1"/>
    <col min="10" max="10" width="10.5703125" bestFit="1" customWidth="1"/>
  </cols>
  <sheetData>
    <row r="1" spans="1:10" ht="14.45" x14ac:dyDescent="0.35">
      <c r="A1" s="66"/>
      <c r="B1" s="66" t="s">
        <v>143</v>
      </c>
      <c r="C1" s="66"/>
      <c r="D1" s="66" t="s">
        <v>120</v>
      </c>
      <c r="E1" s="66"/>
      <c r="F1" s="66"/>
      <c r="G1" s="66"/>
      <c r="H1" s="66"/>
      <c r="I1" s="66"/>
      <c r="J1" s="66"/>
    </row>
    <row r="2" spans="1:10" ht="14.45" x14ac:dyDescent="0.35">
      <c r="A2" s="66"/>
      <c r="B2" s="66" t="s">
        <v>144</v>
      </c>
      <c r="C2" s="66"/>
      <c r="D2" s="66"/>
      <c r="E2" s="66"/>
      <c r="F2" s="66"/>
      <c r="G2" s="66"/>
      <c r="H2" s="66"/>
      <c r="I2" s="66"/>
      <c r="J2" s="66"/>
    </row>
    <row r="3" spans="1:10" ht="14.45" x14ac:dyDescent="0.35">
      <c r="A3" s="66" t="s">
        <v>145</v>
      </c>
      <c r="B3" s="66" t="s">
        <v>146</v>
      </c>
      <c r="C3" s="66"/>
      <c r="D3" s="66" t="s">
        <v>771</v>
      </c>
      <c r="E3" s="66"/>
      <c r="F3" s="66"/>
      <c r="G3" s="66"/>
      <c r="H3" s="66"/>
      <c r="I3" s="66"/>
      <c r="J3" s="66"/>
    </row>
    <row r="4" spans="1:10" ht="14.45" x14ac:dyDescent="0.35">
      <c r="A4" s="66"/>
      <c r="B4" s="66" t="s">
        <v>120</v>
      </c>
      <c r="C4" s="66"/>
      <c r="D4" s="66" t="s">
        <v>120</v>
      </c>
      <c r="E4" s="66" t="s">
        <v>148</v>
      </c>
      <c r="F4" s="66"/>
      <c r="G4" s="66"/>
      <c r="H4" s="66" t="s">
        <v>120</v>
      </c>
      <c r="I4" s="66"/>
      <c r="J4" s="66"/>
    </row>
    <row r="5" spans="1:10" ht="14.45" x14ac:dyDescent="0.35">
      <c r="A5" s="66"/>
      <c r="B5" s="66" t="s">
        <v>149</v>
      </c>
      <c r="C5" s="66" t="s">
        <v>149</v>
      </c>
      <c r="D5" s="66" t="s">
        <v>149</v>
      </c>
      <c r="E5" s="66" t="s">
        <v>149</v>
      </c>
      <c r="F5" s="66" t="s">
        <v>149</v>
      </c>
      <c r="G5" s="66" t="s">
        <v>149</v>
      </c>
      <c r="H5" s="66" t="s">
        <v>149</v>
      </c>
      <c r="I5" s="66" t="s">
        <v>149</v>
      </c>
      <c r="J5" s="66" t="s">
        <v>149</v>
      </c>
    </row>
    <row r="6" spans="1:10" ht="14.45" x14ac:dyDescent="0.35">
      <c r="A6" s="66" t="s">
        <v>150</v>
      </c>
      <c r="B6" s="66" t="s">
        <v>151</v>
      </c>
      <c r="C6" s="66" t="s">
        <v>152</v>
      </c>
      <c r="D6" s="66" t="s">
        <v>153</v>
      </c>
      <c r="E6" s="66" t="s">
        <v>154</v>
      </c>
      <c r="F6" s="66" t="s">
        <v>155</v>
      </c>
      <c r="G6" s="66" t="s">
        <v>156</v>
      </c>
      <c r="H6" s="66" t="s">
        <v>157</v>
      </c>
      <c r="I6" s="66" t="s">
        <v>158</v>
      </c>
      <c r="J6" s="66"/>
    </row>
    <row r="7" spans="1:10" ht="14.45" x14ac:dyDescent="0.35">
      <c r="A7" s="66"/>
      <c r="B7" s="66"/>
      <c r="C7" s="66"/>
      <c r="D7" s="66"/>
      <c r="E7" s="66" t="s">
        <v>159</v>
      </c>
      <c r="F7" s="66" t="s">
        <v>157</v>
      </c>
      <c r="G7" s="66" t="s">
        <v>160</v>
      </c>
      <c r="H7" s="66" t="s">
        <v>161</v>
      </c>
      <c r="I7" s="66"/>
      <c r="J7" s="66"/>
    </row>
    <row r="8" spans="1:10" s="98" customFormat="1" ht="30.6" customHeight="1" x14ac:dyDescent="0.35">
      <c r="A8" s="67" t="s">
        <v>162</v>
      </c>
      <c r="B8" s="67" t="s">
        <v>772</v>
      </c>
      <c r="C8" s="67" t="s">
        <v>164</v>
      </c>
      <c r="D8" s="67" t="s">
        <v>773</v>
      </c>
      <c r="E8" s="67">
        <v>14</v>
      </c>
      <c r="F8" s="67">
        <v>449.4</v>
      </c>
      <c r="G8" s="67">
        <v>156.34</v>
      </c>
      <c r="H8" s="67">
        <v>605.74</v>
      </c>
      <c r="I8" s="67" t="s">
        <v>774</v>
      </c>
      <c r="J8" s="67">
        <v>999</v>
      </c>
    </row>
    <row r="9" spans="1:10" s="98" customFormat="1" ht="30.6" customHeight="1" x14ac:dyDescent="0.35">
      <c r="A9" s="67" t="s">
        <v>167</v>
      </c>
      <c r="B9" s="67" t="s">
        <v>775</v>
      </c>
      <c r="C9" s="67" t="s">
        <v>164</v>
      </c>
      <c r="D9" s="67" t="s">
        <v>773</v>
      </c>
      <c r="E9" s="67">
        <v>14</v>
      </c>
      <c r="F9" s="67">
        <v>648.4</v>
      </c>
      <c r="G9" s="67">
        <v>156.34</v>
      </c>
      <c r="H9" s="67">
        <v>804.74</v>
      </c>
      <c r="I9" s="67" t="s">
        <v>776</v>
      </c>
      <c r="J9" s="67">
        <v>932</v>
      </c>
    </row>
    <row r="10" spans="1:10" s="98" customFormat="1" ht="30.6" customHeight="1" x14ac:dyDescent="0.35">
      <c r="A10" s="67" t="s">
        <v>170</v>
      </c>
      <c r="B10" s="67" t="s">
        <v>777</v>
      </c>
      <c r="C10" s="67" t="s">
        <v>164</v>
      </c>
      <c r="D10" s="67" t="s">
        <v>773</v>
      </c>
      <c r="E10" s="67">
        <v>14</v>
      </c>
      <c r="F10" s="67">
        <v>773.67</v>
      </c>
      <c r="G10" s="67">
        <v>156.34</v>
      </c>
      <c r="H10" s="67">
        <v>930.01</v>
      </c>
      <c r="I10" s="67" t="s">
        <v>778</v>
      </c>
      <c r="J10" s="67">
        <v>651</v>
      </c>
    </row>
    <row r="11" spans="1:10" s="98" customFormat="1" ht="30.6" customHeight="1" x14ac:dyDescent="0.35">
      <c r="A11" s="67" t="s">
        <v>173</v>
      </c>
      <c r="B11" s="67" t="s">
        <v>779</v>
      </c>
      <c r="C11" s="67" t="s">
        <v>164</v>
      </c>
      <c r="D11" s="67" t="s">
        <v>773</v>
      </c>
      <c r="E11" s="67">
        <v>14</v>
      </c>
      <c r="F11" s="67">
        <v>1016</v>
      </c>
      <c r="G11" s="67">
        <v>156.34</v>
      </c>
      <c r="H11" s="67">
        <v>1172.3399999999999</v>
      </c>
      <c r="I11" s="67" t="s">
        <v>780</v>
      </c>
      <c r="J11" s="67">
        <v>534</v>
      </c>
    </row>
    <row r="12" spans="1:10" s="98" customFormat="1" ht="30.6" customHeight="1" x14ac:dyDescent="0.35">
      <c r="A12" s="67" t="s">
        <v>176</v>
      </c>
      <c r="B12" s="67" t="s">
        <v>781</v>
      </c>
      <c r="C12" s="67" t="s">
        <v>164</v>
      </c>
      <c r="D12" s="67" t="s">
        <v>773</v>
      </c>
      <c r="E12" s="67">
        <v>14</v>
      </c>
      <c r="F12" s="67">
        <v>1382</v>
      </c>
      <c r="G12" s="67">
        <v>156.34</v>
      </c>
      <c r="H12" s="67">
        <v>1538.34</v>
      </c>
      <c r="I12" s="67" t="s">
        <v>782</v>
      </c>
      <c r="J12" s="67">
        <v>797</v>
      </c>
    </row>
    <row r="13" spans="1:10" s="98" customFormat="1" ht="30.6" customHeight="1" x14ac:dyDescent="0.35">
      <c r="A13" s="67" t="s">
        <v>179</v>
      </c>
      <c r="B13" s="67" t="s">
        <v>783</v>
      </c>
      <c r="C13" s="67" t="s">
        <v>164</v>
      </c>
      <c r="D13" s="67" t="s">
        <v>773</v>
      </c>
      <c r="E13" s="67">
        <v>14</v>
      </c>
      <c r="F13" s="67">
        <v>1489</v>
      </c>
      <c r="G13" s="67">
        <v>156.34</v>
      </c>
      <c r="H13" s="67">
        <v>1645.34</v>
      </c>
      <c r="I13" s="67" t="s">
        <v>784</v>
      </c>
      <c r="J13" s="67">
        <v>772</v>
      </c>
    </row>
    <row r="14" spans="1:10" s="98" customFormat="1" ht="30.6" customHeight="1" x14ac:dyDescent="0.35">
      <c r="A14" s="67" t="s">
        <v>182</v>
      </c>
      <c r="B14" s="67" t="s">
        <v>785</v>
      </c>
      <c r="C14" s="67" t="s">
        <v>164</v>
      </c>
      <c r="D14" s="67" t="s">
        <v>773</v>
      </c>
      <c r="E14" s="67">
        <v>14</v>
      </c>
      <c r="F14" s="67">
        <v>1069.8</v>
      </c>
      <c r="G14" s="67">
        <v>156.34</v>
      </c>
      <c r="H14" s="67">
        <v>1226.1400000000001</v>
      </c>
      <c r="I14" s="67" t="s">
        <v>786</v>
      </c>
      <c r="J14" s="67">
        <v>866</v>
      </c>
    </row>
    <row r="15" spans="1:10" s="98" customFormat="1" ht="30.6" customHeight="1" x14ac:dyDescent="0.35">
      <c r="A15" s="67" t="s">
        <v>185</v>
      </c>
      <c r="B15" s="67" t="s">
        <v>787</v>
      </c>
      <c r="C15" s="67" t="s">
        <v>164</v>
      </c>
      <c r="D15" s="67" t="s">
        <v>187</v>
      </c>
      <c r="E15" s="67">
        <v>29</v>
      </c>
      <c r="F15" s="67">
        <v>1338</v>
      </c>
      <c r="G15" s="67">
        <v>293.23</v>
      </c>
      <c r="H15" s="67">
        <v>1631.23</v>
      </c>
      <c r="I15" s="67" t="s">
        <v>788</v>
      </c>
      <c r="J15" s="67">
        <v>839</v>
      </c>
    </row>
    <row r="16" spans="1:10" s="98" customFormat="1" ht="30.6" customHeight="1" x14ac:dyDescent="0.35">
      <c r="A16" s="67" t="s">
        <v>189</v>
      </c>
      <c r="B16" s="67" t="s">
        <v>190</v>
      </c>
      <c r="C16" s="67" t="s">
        <v>164</v>
      </c>
      <c r="D16" s="67" t="s">
        <v>187</v>
      </c>
      <c r="E16" s="67">
        <v>29</v>
      </c>
      <c r="F16" s="67">
        <v>1338</v>
      </c>
      <c r="G16" s="67">
        <v>293.23</v>
      </c>
      <c r="H16" s="67">
        <v>1631.23</v>
      </c>
      <c r="I16" s="67" t="s">
        <v>789</v>
      </c>
      <c r="J16" s="67">
        <v>881</v>
      </c>
    </row>
    <row r="17" spans="1:10" s="98" customFormat="1" ht="30.6" customHeight="1" x14ac:dyDescent="0.35">
      <c r="A17" s="67" t="s">
        <v>192</v>
      </c>
      <c r="B17" s="67" t="s">
        <v>790</v>
      </c>
      <c r="C17" s="67" t="s">
        <v>194</v>
      </c>
      <c r="D17" s="67" t="s">
        <v>195</v>
      </c>
      <c r="E17" s="67">
        <v>54</v>
      </c>
      <c r="F17" s="67">
        <v>5709</v>
      </c>
      <c r="G17" s="67">
        <v>413.92</v>
      </c>
      <c r="H17" s="67">
        <v>6122.92</v>
      </c>
      <c r="I17" s="67" t="s">
        <v>791</v>
      </c>
      <c r="J17" s="67">
        <v>856</v>
      </c>
    </row>
    <row r="18" spans="1:10" s="98" customFormat="1" ht="30.6" customHeight="1" x14ac:dyDescent="0.35">
      <c r="A18" s="67" t="s">
        <v>197</v>
      </c>
      <c r="B18" s="67" t="s">
        <v>792</v>
      </c>
      <c r="C18" s="67" t="s">
        <v>199</v>
      </c>
      <c r="D18" s="67" t="s">
        <v>200</v>
      </c>
      <c r="E18" s="67">
        <v>6</v>
      </c>
      <c r="F18" s="67">
        <v>705</v>
      </c>
      <c r="G18" s="67">
        <v>47.94</v>
      </c>
      <c r="H18" s="67">
        <v>752.94</v>
      </c>
      <c r="I18" s="67" t="s">
        <v>793</v>
      </c>
      <c r="J18" s="67">
        <v>976</v>
      </c>
    </row>
    <row r="19" spans="1:10" s="98" customFormat="1" ht="30.6" customHeight="1" x14ac:dyDescent="0.35">
      <c r="A19" s="67" t="s">
        <v>202</v>
      </c>
      <c r="B19" s="67" t="s">
        <v>794</v>
      </c>
      <c r="C19" s="67" t="s">
        <v>199</v>
      </c>
      <c r="D19" s="67" t="s">
        <v>200</v>
      </c>
      <c r="E19" s="67">
        <v>6</v>
      </c>
      <c r="F19" s="67">
        <v>786</v>
      </c>
      <c r="G19" s="67">
        <v>47.94</v>
      </c>
      <c r="H19" s="67">
        <v>833.94</v>
      </c>
      <c r="I19" s="67" t="s">
        <v>795</v>
      </c>
      <c r="J19" s="67">
        <v>932</v>
      </c>
    </row>
    <row r="20" spans="1:10" s="98" customFormat="1" ht="30.6" customHeight="1" x14ac:dyDescent="0.35">
      <c r="A20" s="67" t="s">
        <v>205</v>
      </c>
      <c r="B20" s="67" t="s">
        <v>796</v>
      </c>
      <c r="C20" s="67" t="s">
        <v>194</v>
      </c>
      <c r="D20" s="67" t="s">
        <v>207</v>
      </c>
      <c r="E20" s="67">
        <v>0</v>
      </c>
      <c r="F20" s="67">
        <v>16106</v>
      </c>
      <c r="G20" s="67">
        <v>0</v>
      </c>
      <c r="H20" s="67">
        <v>16106</v>
      </c>
      <c r="I20" s="67" t="s">
        <v>797</v>
      </c>
      <c r="J20" s="67">
        <v>766</v>
      </c>
    </row>
    <row r="21" spans="1:10" s="98" customFormat="1" ht="30.6" customHeight="1" x14ac:dyDescent="0.35">
      <c r="A21" s="67" t="s">
        <v>209</v>
      </c>
      <c r="B21" s="67" t="s">
        <v>798</v>
      </c>
      <c r="C21" s="67" t="s">
        <v>164</v>
      </c>
      <c r="D21" s="67" t="s">
        <v>207</v>
      </c>
      <c r="E21" s="67"/>
      <c r="F21" s="67">
        <v>1348</v>
      </c>
      <c r="G21" s="67"/>
      <c r="H21" s="67">
        <v>1348</v>
      </c>
      <c r="I21" s="67" t="s">
        <v>799</v>
      </c>
      <c r="J21" s="67">
        <v>738</v>
      </c>
    </row>
    <row r="22" spans="1:10" s="98" customFormat="1" ht="30.6" customHeight="1" x14ac:dyDescent="0.35">
      <c r="A22" s="67" t="s">
        <v>212</v>
      </c>
      <c r="B22" s="67" t="s">
        <v>800</v>
      </c>
      <c r="C22" s="67" t="s">
        <v>164</v>
      </c>
      <c r="D22" s="67" t="s">
        <v>207</v>
      </c>
      <c r="E22" s="67">
        <v>0</v>
      </c>
      <c r="F22" s="67">
        <v>993</v>
      </c>
      <c r="G22" s="67">
        <v>0</v>
      </c>
      <c r="H22" s="67">
        <v>993</v>
      </c>
      <c r="I22" s="67" t="s">
        <v>801</v>
      </c>
      <c r="J22" s="67">
        <v>769</v>
      </c>
    </row>
    <row r="23" spans="1:10" s="98" customFormat="1" ht="30.6" customHeight="1" x14ac:dyDescent="0.35">
      <c r="A23" s="67" t="s">
        <v>215</v>
      </c>
      <c r="B23" s="67" t="s">
        <v>802</v>
      </c>
      <c r="C23" s="67" t="s">
        <v>164</v>
      </c>
      <c r="D23" s="67" t="s">
        <v>217</v>
      </c>
      <c r="E23" s="67">
        <v>0</v>
      </c>
      <c r="F23" s="67">
        <v>34300</v>
      </c>
      <c r="G23" s="67">
        <v>0</v>
      </c>
      <c r="H23" s="67">
        <v>34300</v>
      </c>
      <c r="I23" s="67" t="s">
        <v>803</v>
      </c>
      <c r="J23" s="67">
        <v>116</v>
      </c>
    </row>
    <row r="24" spans="1:10" s="98" customFormat="1" ht="30.6" customHeight="1" x14ac:dyDescent="0.35">
      <c r="A24" s="67" t="s">
        <v>219</v>
      </c>
      <c r="B24" s="67" t="s">
        <v>804</v>
      </c>
      <c r="C24" s="67" t="s">
        <v>164</v>
      </c>
      <c r="D24" s="67" t="s">
        <v>217</v>
      </c>
      <c r="E24" s="67">
        <v>0</v>
      </c>
      <c r="F24" s="67">
        <v>39400</v>
      </c>
      <c r="G24" s="67">
        <v>0</v>
      </c>
      <c r="H24" s="67">
        <v>39400</v>
      </c>
      <c r="I24" s="67" t="s">
        <v>805</v>
      </c>
      <c r="J24" s="67">
        <v>94.2</v>
      </c>
    </row>
    <row r="25" spans="1:10" s="98" customFormat="1" ht="30.6" customHeight="1" x14ac:dyDescent="0.35">
      <c r="A25" s="67" t="s">
        <v>222</v>
      </c>
      <c r="B25" s="67" t="s">
        <v>806</v>
      </c>
      <c r="C25" s="67" t="s">
        <v>164</v>
      </c>
      <c r="D25" s="67" t="s">
        <v>217</v>
      </c>
      <c r="E25" s="67">
        <v>0</v>
      </c>
      <c r="F25" s="67">
        <v>111600</v>
      </c>
      <c r="G25" s="67">
        <v>0</v>
      </c>
      <c r="H25" s="67">
        <v>111600</v>
      </c>
      <c r="I25" s="67" t="s">
        <v>807</v>
      </c>
      <c r="J25" s="67">
        <v>69.8</v>
      </c>
    </row>
    <row r="26" spans="1:10" s="98" customFormat="1" ht="30.6" customHeight="1" x14ac:dyDescent="0.35">
      <c r="A26" s="67" t="s">
        <v>225</v>
      </c>
      <c r="B26" s="67" t="s">
        <v>808</v>
      </c>
      <c r="C26" s="67" t="s">
        <v>164</v>
      </c>
      <c r="D26" s="67" t="s">
        <v>217</v>
      </c>
      <c r="E26" s="67">
        <v>0</v>
      </c>
      <c r="F26" s="67">
        <v>99400</v>
      </c>
      <c r="G26" s="67">
        <v>0</v>
      </c>
      <c r="H26" s="67">
        <v>99400</v>
      </c>
      <c r="I26" s="67" t="s">
        <v>809</v>
      </c>
      <c r="J26" s="67">
        <v>34.200000000000003</v>
      </c>
    </row>
    <row r="27" spans="1:10" s="98" customFormat="1" ht="30.6" customHeight="1" x14ac:dyDescent="0.35">
      <c r="A27" s="67" t="s">
        <v>228</v>
      </c>
      <c r="B27" s="67" t="s">
        <v>810</v>
      </c>
      <c r="C27" s="67" t="s">
        <v>164</v>
      </c>
      <c r="D27" s="67" t="s">
        <v>217</v>
      </c>
      <c r="E27" s="67">
        <v>0</v>
      </c>
      <c r="F27" s="67">
        <v>95000</v>
      </c>
      <c r="G27" s="67">
        <v>0</v>
      </c>
      <c r="H27" s="67">
        <v>95000</v>
      </c>
      <c r="I27" s="67" t="s">
        <v>811</v>
      </c>
      <c r="J27" s="67">
        <v>38.950000000000003</v>
      </c>
    </row>
    <row r="28" spans="1:10" s="98" customFormat="1" ht="30.6" customHeight="1" x14ac:dyDescent="0.35">
      <c r="A28" s="67" t="s">
        <v>231</v>
      </c>
      <c r="B28" s="67" t="s">
        <v>812</v>
      </c>
      <c r="C28" s="67" t="s">
        <v>194</v>
      </c>
      <c r="D28" s="67" t="s">
        <v>195</v>
      </c>
      <c r="E28" s="67">
        <v>54</v>
      </c>
      <c r="F28" s="67">
        <v>4299</v>
      </c>
      <c r="G28" s="67">
        <v>413.92</v>
      </c>
      <c r="H28" s="67">
        <v>4712.92</v>
      </c>
      <c r="I28" s="67" t="s">
        <v>813</v>
      </c>
      <c r="J28" s="67">
        <v>112.05</v>
      </c>
    </row>
    <row r="29" spans="1:10" s="98" customFormat="1" ht="30.6" customHeight="1" x14ac:dyDescent="0.35">
      <c r="A29" s="67" t="s">
        <v>234</v>
      </c>
      <c r="B29" s="67" t="s">
        <v>814</v>
      </c>
      <c r="C29" s="67" t="s">
        <v>194</v>
      </c>
      <c r="D29" s="67" t="s">
        <v>217</v>
      </c>
      <c r="E29" s="67"/>
      <c r="F29" s="67">
        <v>11907</v>
      </c>
      <c r="G29" s="67"/>
      <c r="H29" s="67">
        <v>11907</v>
      </c>
      <c r="I29" s="67" t="s">
        <v>815</v>
      </c>
      <c r="J29" s="67">
        <v>1537</v>
      </c>
    </row>
    <row r="30" spans="1:10" s="98" customFormat="1" ht="30.6" customHeight="1" x14ac:dyDescent="0.35">
      <c r="A30" s="67" t="s">
        <v>237</v>
      </c>
      <c r="B30" s="67" t="s">
        <v>816</v>
      </c>
      <c r="C30" s="67" t="s">
        <v>239</v>
      </c>
      <c r="D30" s="67" t="s">
        <v>217</v>
      </c>
      <c r="E30" s="67">
        <v>0</v>
      </c>
      <c r="F30" s="67">
        <v>6040</v>
      </c>
      <c r="G30" s="67">
        <v>0</v>
      </c>
      <c r="H30" s="67">
        <v>6040</v>
      </c>
      <c r="I30" s="67" t="s">
        <v>817</v>
      </c>
      <c r="J30" s="67">
        <v>1281</v>
      </c>
    </row>
    <row r="31" spans="1:10" s="98" customFormat="1" ht="30.6" customHeight="1" x14ac:dyDescent="0.35">
      <c r="A31" s="67" t="s">
        <v>241</v>
      </c>
      <c r="B31" s="67" t="s">
        <v>818</v>
      </c>
      <c r="C31" s="67" t="s">
        <v>239</v>
      </c>
      <c r="D31" s="67" t="s">
        <v>207</v>
      </c>
      <c r="E31" s="67">
        <v>0</v>
      </c>
      <c r="F31" s="67">
        <v>58000</v>
      </c>
      <c r="G31" s="67">
        <v>0</v>
      </c>
      <c r="H31" s="67">
        <v>58000</v>
      </c>
      <c r="I31" s="67" t="s">
        <v>819</v>
      </c>
      <c r="J31" s="67">
        <v>1436</v>
      </c>
    </row>
    <row r="32" spans="1:10" s="98" customFormat="1" ht="30.6" customHeight="1" x14ac:dyDescent="0.35">
      <c r="A32" s="67" t="s">
        <v>244</v>
      </c>
      <c r="B32" s="67" t="s">
        <v>245</v>
      </c>
      <c r="C32" s="67" t="s">
        <v>239</v>
      </c>
      <c r="D32" s="67" t="s">
        <v>207</v>
      </c>
      <c r="E32" s="67">
        <v>0</v>
      </c>
      <c r="F32" s="67">
        <v>58000</v>
      </c>
      <c r="G32" s="67">
        <v>0</v>
      </c>
      <c r="H32" s="67">
        <v>58000</v>
      </c>
      <c r="I32" s="67" t="s">
        <v>820</v>
      </c>
      <c r="J32" s="67">
        <v>13690</v>
      </c>
    </row>
    <row r="33" spans="1:10" s="98" customFormat="1" ht="30.6" customHeight="1" x14ac:dyDescent="0.35">
      <c r="A33" s="67" t="s">
        <v>247</v>
      </c>
      <c r="B33" s="67" t="s">
        <v>821</v>
      </c>
      <c r="C33" s="67" t="s">
        <v>194</v>
      </c>
      <c r="D33" s="67" t="s">
        <v>195</v>
      </c>
      <c r="E33" s="67">
        <v>54</v>
      </c>
      <c r="F33" s="67">
        <v>4299</v>
      </c>
      <c r="G33" s="67">
        <v>413.92</v>
      </c>
      <c r="H33" s="67">
        <v>4712.92</v>
      </c>
      <c r="I33" s="67" t="s">
        <v>822</v>
      </c>
      <c r="J33" s="67">
        <v>1197</v>
      </c>
    </row>
    <row r="34" spans="1:10" s="98" customFormat="1" ht="30.6" customHeight="1" x14ac:dyDescent="0.35">
      <c r="A34" s="67" t="s">
        <v>250</v>
      </c>
      <c r="B34" s="67" t="s">
        <v>823</v>
      </c>
      <c r="C34" s="67" t="s">
        <v>164</v>
      </c>
      <c r="D34" s="67" t="s">
        <v>773</v>
      </c>
      <c r="E34" s="67">
        <v>14</v>
      </c>
      <c r="F34" s="67">
        <v>961</v>
      </c>
      <c r="G34" s="67">
        <v>156.34</v>
      </c>
      <c r="H34" s="67">
        <v>1117.3399999999999</v>
      </c>
      <c r="I34" s="67" t="s">
        <v>824</v>
      </c>
      <c r="J34" s="67">
        <v>1072</v>
      </c>
    </row>
    <row r="35" spans="1:10" s="98" customFormat="1" ht="30.6" customHeight="1" x14ac:dyDescent="0.35">
      <c r="A35" s="67" t="s">
        <v>253</v>
      </c>
      <c r="B35" s="67" t="s">
        <v>825</v>
      </c>
      <c r="C35" s="67" t="s">
        <v>164</v>
      </c>
      <c r="D35" s="67" t="s">
        <v>773</v>
      </c>
      <c r="E35" s="67">
        <v>14</v>
      </c>
      <c r="F35" s="67">
        <v>1082.5</v>
      </c>
      <c r="G35" s="67">
        <v>156.34</v>
      </c>
      <c r="H35" s="67">
        <v>1238.8399999999999</v>
      </c>
      <c r="I35" s="67" t="s">
        <v>826</v>
      </c>
      <c r="J35" s="67">
        <v>166.9</v>
      </c>
    </row>
    <row r="36" spans="1:10" s="98" customFormat="1" ht="30.6" customHeight="1" x14ac:dyDescent="0.35">
      <c r="A36" s="67" t="s">
        <v>256</v>
      </c>
      <c r="B36" s="67" t="s">
        <v>827</v>
      </c>
      <c r="C36" s="67" t="s">
        <v>164</v>
      </c>
      <c r="D36" s="67" t="s">
        <v>773</v>
      </c>
      <c r="E36" s="67">
        <v>14</v>
      </c>
      <c r="F36" s="67">
        <v>915.45</v>
      </c>
      <c r="G36" s="67">
        <v>156.34</v>
      </c>
      <c r="H36" s="67">
        <v>1071.79</v>
      </c>
      <c r="I36" s="67" t="s">
        <v>828</v>
      </c>
      <c r="J36" s="67">
        <v>839</v>
      </c>
    </row>
    <row r="37" spans="1:10" s="98" customFormat="1" ht="30.6" customHeight="1" x14ac:dyDescent="0.35">
      <c r="A37" s="67" t="s">
        <v>259</v>
      </c>
      <c r="B37" s="67" t="s">
        <v>829</v>
      </c>
      <c r="C37" s="67" t="s">
        <v>164</v>
      </c>
      <c r="D37" s="67" t="s">
        <v>207</v>
      </c>
      <c r="E37" s="67">
        <v>5</v>
      </c>
      <c r="F37" s="67">
        <v>222.7</v>
      </c>
      <c r="G37" s="67">
        <v>58.25</v>
      </c>
      <c r="H37" s="67">
        <v>280.95</v>
      </c>
      <c r="I37" s="67" t="s">
        <v>830</v>
      </c>
      <c r="J37" s="67">
        <v>866</v>
      </c>
    </row>
    <row r="38" spans="1:10" s="98" customFormat="1" ht="30.6" customHeight="1" x14ac:dyDescent="0.35">
      <c r="A38" s="67">
        <v>31</v>
      </c>
      <c r="B38" s="67" t="s">
        <v>831</v>
      </c>
      <c r="C38" s="67" t="s">
        <v>164</v>
      </c>
      <c r="D38" s="67" t="s">
        <v>207</v>
      </c>
      <c r="E38" s="67">
        <v>5</v>
      </c>
      <c r="F38" s="67">
        <v>166.5</v>
      </c>
      <c r="G38" s="67">
        <v>58.25</v>
      </c>
      <c r="H38" s="67">
        <v>224.75</v>
      </c>
      <c r="I38" s="67" t="s">
        <v>832</v>
      </c>
      <c r="J38" s="67">
        <v>74.849999999999994</v>
      </c>
    </row>
    <row r="39" spans="1:10" s="98" customFormat="1" ht="30.6" customHeight="1" x14ac:dyDescent="0.35">
      <c r="A39" s="67"/>
      <c r="B39" s="67" t="s">
        <v>833</v>
      </c>
      <c r="C39" s="67" t="s">
        <v>194</v>
      </c>
      <c r="D39" s="67" t="s">
        <v>200</v>
      </c>
      <c r="E39" s="67">
        <v>6</v>
      </c>
      <c r="F39" s="67">
        <v>6595</v>
      </c>
      <c r="G39" s="67">
        <v>98.22</v>
      </c>
      <c r="H39" s="67">
        <v>6693.22</v>
      </c>
      <c r="I39" s="67" t="s">
        <v>834</v>
      </c>
      <c r="J39" s="67">
        <v>78.900000000000006</v>
      </c>
    </row>
    <row r="40" spans="1:10" s="98" customFormat="1" ht="30.6" customHeight="1" x14ac:dyDescent="0.35">
      <c r="A40" s="67"/>
      <c r="B40" s="67" t="s">
        <v>835</v>
      </c>
      <c r="C40" s="67" t="s">
        <v>194</v>
      </c>
      <c r="D40" s="67" t="s">
        <v>200</v>
      </c>
      <c r="E40" s="67">
        <v>6</v>
      </c>
      <c r="F40" s="67">
        <v>6795</v>
      </c>
      <c r="G40" s="67">
        <v>98.22</v>
      </c>
      <c r="H40" s="67">
        <v>6893.22</v>
      </c>
      <c r="I40" s="67" t="s">
        <v>836</v>
      </c>
      <c r="J40" s="67">
        <v>159.19999999999999</v>
      </c>
    </row>
    <row r="41" spans="1:10" s="98" customFormat="1" ht="30.6" customHeight="1" x14ac:dyDescent="0.35">
      <c r="A41" s="67"/>
      <c r="B41" s="67" t="s">
        <v>837</v>
      </c>
      <c r="C41" s="67" t="s">
        <v>17</v>
      </c>
      <c r="D41" s="67" t="str">
        <f>D16</f>
        <v>Karumandisellipalayam</v>
      </c>
      <c r="E41" s="67">
        <v>29</v>
      </c>
      <c r="F41" s="67">
        <v>123.7</v>
      </c>
      <c r="G41" s="67">
        <v>201.4</v>
      </c>
      <c r="H41" s="67">
        <v>325.10000000000002</v>
      </c>
      <c r="I41" s="67" t="s">
        <v>838</v>
      </c>
      <c r="J41" s="67">
        <v>159.19999999999999</v>
      </c>
    </row>
    <row r="42" spans="1:10" s="98" customFormat="1" ht="30.6" customHeight="1" x14ac:dyDescent="0.35">
      <c r="A42" s="67"/>
      <c r="B42" s="67" t="s">
        <v>839</v>
      </c>
      <c r="C42" s="67" t="s">
        <v>17</v>
      </c>
      <c r="D42" s="67" t="s">
        <v>773</v>
      </c>
      <c r="E42" s="67">
        <v>14</v>
      </c>
      <c r="F42" s="67">
        <v>851.5</v>
      </c>
      <c r="G42" s="67">
        <v>156.34</v>
      </c>
      <c r="H42" s="67">
        <v>1007.84</v>
      </c>
      <c r="I42" s="67" t="s">
        <v>840</v>
      </c>
      <c r="J42" s="67">
        <v>119.85</v>
      </c>
    </row>
    <row r="43" spans="1:10" s="98" customFormat="1" ht="30.6" customHeight="1" x14ac:dyDescent="0.35">
      <c r="A43" s="67"/>
      <c r="B43" s="67" t="s">
        <v>841</v>
      </c>
      <c r="C43" s="67"/>
      <c r="D43" s="67" t="s">
        <v>273</v>
      </c>
      <c r="E43" s="67">
        <v>6</v>
      </c>
      <c r="F43" s="67">
        <v>6595</v>
      </c>
      <c r="G43" s="67">
        <v>98.22</v>
      </c>
      <c r="H43" s="67">
        <v>6693.22</v>
      </c>
      <c r="I43" s="67" t="s">
        <v>842</v>
      </c>
      <c r="J43" s="67">
        <v>236.1</v>
      </c>
    </row>
    <row r="44" spans="1:10" s="98" customFormat="1" ht="30.6" customHeight="1" x14ac:dyDescent="0.35">
      <c r="A44" s="67"/>
      <c r="B44" s="67"/>
      <c r="C44" s="67"/>
      <c r="D44" s="67"/>
      <c r="E44" s="67"/>
      <c r="F44" s="67"/>
      <c r="G44" s="67"/>
      <c r="H44" s="67"/>
      <c r="I44" s="67" t="s">
        <v>843</v>
      </c>
      <c r="J44" s="67">
        <v>236.1</v>
      </c>
    </row>
    <row r="45" spans="1:10" s="98" customFormat="1" ht="30.6" customHeight="1" x14ac:dyDescent="0.35">
      <c r="A45" s="67"/>
      <c r="B45" s="67" t="s">
        <v>844</v>
      </c>
      <c r="C45" s="67"/>
      <c r="D45" s="67"/>
      <c r="E45" s="67"/>
      <c r="F45" s="67"/>
      <c r="G45" s="67"/>
      <c r="H45" s="67"/>
      <c r="I45" s="67"/>
      <c r="J45" s="67"/>
    </row>
    <row r="46" spans="1:10" s="98" customFormat="1" ht="30.6" customHeight="1" x14ac:dyDescent="0.35">
      <c r="A46" s="67"/>
      <c r="B46" s="67"/>
      <c r="C46" s="67"/>
      <c r="D46" s="67"/>
      <c r="E46" s="67"/>
      <c r="F46" s="67"/>
      <c r="G46" s="67"/>
      <c r="H46" s="67"/>
      <c r="I46" s="67"/>
      <c r="J46" s="67"/>
    </row>
    <row r="47" spans="1:10" s="98" customFormat="1" ht="30.6" customHeight="1" x14ac:dyDescent="0.35">
      <c r="A47" s="67"/>
      <c r="B47" s="67"/>
      <c r="C47" s="67"/>
      <c r="D47" s="67"/>
      <c r="E47" s="67"/>
      <c r="F47" s="67"/>
      <c r="G47" s="67"/>
      <c r="H47" s="67"/>
      <c r="I47" s="67"/>
      <c r="J47" s="67"/>
    </row>
    <row r="48" spans="1:10" s="98" customFormat="1" ht="30.6" customHeight="1" x14ac:dyDescent="0.35">
      <c r="A48" s="67"/>
      <c r="B48" s="67"/>
      <c r="C48" s="67"/>
      <c r="D48" s="67"/>
      <c r="E48" s="67"/>
      <c r="F48" s="67"/>
      <c r="G48" s="67"/>
      <c r="H48" s="67"/>
      <c r="I48" s="67"/>
      <c r="J48" s="67">
        <v>0</v>
      </c>
    </row>
  </sheetData>
  <pageMargins left="0.25" right="0.25" top="0.75" bottom="0.75" header="0.3" footer="0.3"/>
  <pageSetup paperSize="9" scale="6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3"/>
  <sheetViews>
    <sheetView tabSelected="1" view="pageBreakPreview" topLeftCell="A746" zoomScaleNormal="100" zoomScaleSheetLayoutView="100" workbookViewId="0">
      <selection activeCell="G754" sqref="G754"/>
    </sheetView>
  </sheetViews>
  <sheetFormatPr defaultColWidth="8.7109375" defaultRowHeight="15" x14ac:dyDescent="0.25"/>
  <cols>
    <col min="1" max="1" width="9.28515625" style="66" bestFit="1" customWidth="1"/>
    <col min="2" max="2" width="5.85546875" style="66" bestFit="1" customWidth="1"/>
    <col min="3" max="3" width="49.5703125" style="66" bestFit="1" customWidth="1"/>
    <col min="4" max="4" width="10.5703125" style="66" bestFit="1" customWidth="1"/>
    <col min="5" max="5" width="12" style="66" bestFit="1" customWidth="1"/>
    <col min="6" max="6" width="10.5703125" style="66" bestFit="1" customWidth="1"/>
    <col min="7" max="16384" width="8.7109375" style="66"/>
  </cols>
  <sheetData>
    <row r="1" spans="1:6" ht="14.1" x14ac:dyDescent="0.3">
      <c r="C1" s="66" t="s">
        <v>280</v>
      </c>
    </row>
    <row r="2" spans="1:6" ht="14.1" x14ac:dyDescent="0.3">
      <c r="C2" s="66" t="s">
        <v>281</v>
      </c>
    </row>
    <row r="3" spans="1:6" ht="14.1" x14ac:dyDescent="0.3">
      <c r="A3" s="66" t="s">
        <v>145</v>
      </c>
      <c r="B3" s="66" t="s">
        <v>120</v>
      </c>
      <c r="C3" s="66" t="s">
        <v>146</v>
      </c>
      <c r="E3" s="66" t="s">
        <v>771</v>
      </c>
    </row>
    <row r="4" spans="1:6" ht="14.1" x14ac:dyDescent="0.3">
      <c r="A4" s="66" t="s">
        <v>149</v>
      </c>
      <c r="B4" s="66" t="s">
        <v>149</v>
      </c>
      <c r="C4" s="66" t="s">
        <v>149</v>
      </c>
      <c r="D4" s="66" t="s">
        <v>149</v>
      </c>
      <c r="E4" s="66" t="s">
        <v>149</v>
      </c>
      <c r="F4" s="66" t="s">
        <v>149</v>
      </c>
    </row>
    <row r="5" spans="1:6" ht="14.1" x14ac:dyDescent="0.3">
      <c r="A5" s="66" t="s">
        <v>282</v>
      </c>
      <c r="B5" s="66" t="s">
        <v>120</v>
      </c>
      <c r="C5" s="66" t="s">
        <v>283</v>
      </c>
      <c r="D5" s="66" t="s">
        <v>284</v>
      </c>
      <c r="E5" s="66" t="s">
        <v>285</v>
      </c>
      <c r="F5" s="66" t="s">
        <v>286</v>
      </c>
    </row>
    <row r="6" spans="1:6" ht="14.1" x14ac:dyDescent="0.3">
      <c r="A6" s="66" t="s">
        <v>149</v>
      </c>
      <c r="B6" s="66" t="s">
        <v>149</v>
      </c>
      <c r="C6" s="66" t="s">
        <v>149</v>
      </c>
      <c r="D6" s="66" t="s">
        <v>149</v>
      </c>
      <c r="E6" s="66" t="s">
        <v>149</v>
      </c>
      <c r="F6" s="66" t="s">
        <v>149</v>
      </c>
    </row>
    <row r="7" spans="1:6" ht="14.1" x14ac:dyDescent="0.3">
      <c r="B7" s="66" t="s">
        <v>287</v>
      </c>
      <c r="C7" s="66" t="s">
        <v>288</v>
      </c>
    </row>
    <row r="8" spans="1:6" ht="14.1" x14ac:dyDescent="0.3">
      <c r="C8" s="66" t="s">
        <v>149</v>
      </c>
    </row>
    <row r="9" spans="1:6" ht="14.1" x14ac:dyDescent="0.3">
      <c r="A9" s="66">
        <v>0.96</v>
      </c>
      <c r="B9" s="66" t="s">
        <v>239</v>
      </c>
      <c r="C9" s="66" t="s">
        <v>289</v>
      </c>
      <c r="D9" s="66">
        <v>6040</v>
      </c>
      <c r="E9" s="66" t="s">
        <v>239</v>
      </c>
      <c r="F9" s="66">
        <v>5798.4</v>
      </c>
    </row>
    <row r="10" spans="1:6" ht="14.1" x14ac:dyDescent="0.3">
      <c r="A10" s="66">
        <v>1</v>
      </c>
      <c r="B10" s="66" t="s">
        <v>199</v>
      </c>
      <c r="C10" s="66" t="s">
        <v>290</v>
      </c>
      <c r="D10" s="66">
        <v>1631.23</v>
      </c>
      <c r="E10" s="66" t="s">
        <v>199</v>
      </c>
      <c r="F10" s="66">
        <v>1631.23</v>
      </c>
    </row>
    <row r="11" spans="1:6" ht="14.1" x14ac:dyDescent="0.3">
      <c r="A11" s="66">
        <v>1</v>
      </c>
      <c r="B11" s="66" t="s">
        <v>199</v>
      </c>
      <c r="C11" s="66" t="s">
        <v>291</v>
      </c>
      <c r="D11" s="66">
        <v>116</v>
      </c>
      <c r="E11" s="66" t="s">
        <v>199</v>
      </c>
      <c r="F11" s="66">
        <v>116</v>
      </c>
    </row>
    <row r="12" spans="1:6" ht="14.1" x14ac:dyDescent="0.3">
      <c r="B12" s="66" t="s">
        <v>292</v>
      </c>
      <c r="C12" s="66" t="s">
        <v>293</v>
      </c>
      <c r="D12" s="66" t="s">
        <v>120</v>
      </c>
      <c r="E12" s="66" t="s">
        <v>292</v>
      </c>
      <c r="F12" s="66">
        <v>0</v>
      </c>
    </row>
    <row r="13" spans="1:6" ht="14.1" x14ac:dyDescent="0.3">
      <c r="F13" s="66" t="s">
        <v>149</v>
      </c>
    </row>
    <row r="14" spans="1:6" ht="14.1" x14ac:dyDescent="0.3">
      <c r="C14" s="66" t="s">
        <v>294</v>
      </c>
      <c r="F14" s="66">
        <v>7545.63</v>
      </c>
    </row>
    <row r="15" spans="1:6" ht="14.1" x14ac:dyDescent="0.3">
      <c r="F15" s="66" t="s">
        <v>149</v>
      </c>
    </row>
    <row r="16" spans="1:6" ht="14.1" x14ac:dyDescent="0.3">
      <c r="B16" s="66" t="s">
        <v>287</v>
      </c>
      <c r="C16" s="66" t="s">
        <v>295</v>
      </c>
    </row>
    <row r="17" spans="1:6" ht="14.1" x14ac:dyDescent="0.3">
      <c r="C17" s="66" t="s">
        <v>149</v>
      </c>
    </row>
    <row r="18" spans="1:6" ht="14.1" x14ac:dyDescent="0.3">
      <c r="A18" s="66">
        <v>0.72</v>
      </c>
      <c r="B18" s="66" t="s">
        <v>239</v>
      </c>
      <c r="C18" s="66" t="s">
        <v>289</v>
      </c>
      <c r="D18" s="66">
        <v>6040</v>
      </c>
      <c r="E18" s="66" t="s">
        <v>239</v>
      </c>
      <c r="F18" s="66">
        <v>4348.8</v>
      </c>
    </row>
    <row r="19" spans="1:6" ht="14.1" x14ac:dyDescent="0.3">
      <c r="A19" s="66">
        <v>1</v>
      </c>
      <c r="B19" s="66" t="s">
        <v>199</v>
      </c>
      <c r="C19" s="66" t="s">
        <v>290</v>
      </c>
      <c r="D19" s="66">
        <v>1631.23</v>
      </c>
      <c r="E19" s="66" t="s">
        <v>199</v>
      </c>
      <c r="F19" s="66">
        <v>1631.23</v>
      </c>
    </row>
    <row r="20" spans="1:6" ht="14.1" x14ac:dyDescent="0.3">
      <c r="A20" s="66">
        <v>1</v>
      </c>
      <c r="B20" s="66" t="s">
        <v>199</v>
      </c>
      <c r="C20" s="66" t="s">
        <v>291</v>
      </c>
      <c r="D20" s="66">
        <v>116</v>
      </c>
      <c r="E20" s="66" t="s">
        <v>199</v>
      </c>
      <c r="F20" s="66">
        <v>116</v>
      </c>
    </row>
    <row r="21" spans="1:6" ht="14.1" x14ac:dyDescent="0.3">
      <c r="B21" s="66" t="s">
        <v>292</v>
      </c>
      <c r="C21" s="66" t="s">
        <v>293</v>
      </c>
      <c r="D21" s="66" t="s">
        <v>120</v>
      </c>
      <c r="E21" s="66" t="s">
        <v>292</v>
      </c>
      <c r="F21" s="66">
        <v>0</v>
      </c>
    </row>
    <row r="22" spans="1:6" ht="14.1" x14ac:dyDescent="0.3">
      <c r="F22" s="66" t="s">
        <v>149</v>
      </c>
    </row>
    <row r="23" spans="1:6" ht="14.1" x14ac:dyDescent="0.3">
      <c r="C23" s="66" t="s">
        <v>294</v>
      </c>
      <c r="F23" s="66">
        <v>6096.03</v>
      </c>
    </row>
    <row r="24" spans="1:6" ht="14.1" x14ac:dyDescent="0.3">
      <c r="F24" s="66" t="s">
        <v>149</v>
      </c>
    </row>
    <row r="25" spans="1:6" ht="14.1" x14ac:dyDescent="0.3">
      <c r="B25" s="66" t="s">
        <v>287</v>
      </c>
      <c r="C25" s="66" t="s">
        <v>296</v>
      </c>
    </row>
    <row r="26" spans="1:6" ht="14.1" x14ac:dyDescent="0.3">
      <c r="C26" s="66" t="s">
        <v>149</v>
      </c>
    </row>
    <row r="27" spans="1:6" ht="14.1" x14ac:dyDescent="0.3">
      <c r="A27" s="66">
        <v>0.48</v>
      </c>
      <c r="B27" s="66" t="s">
        <v>239</v>
      </c>
      <c r="C27" s="66" t="s">
        <v>289</v>
      </c>
      <c r="D27" s="66">
        <v>6040</v>
      </c>
      <c r="E27" s="66" t="s">
        <v>239</v>
      </c>
      <c r="F27" s="66">
        <v>2899.2</v>
      </c>
    </row>
    <row r="28" spans="1:6" ht="14.1" x14ac:dyDescent="0.3">
      <c r="A28" s="66">
        <v>1</v>
      </c>
      <c r="B28" s="66" t="s">
        <v>199</v>
      </c>
      <c r="C28" s="66" t="s">
        <v>290</v>
      </c>
      <c r="D28" s="66">
        <v>1631.23</v>
      </c>
      <c r="E28" s="66" t="s">
        <v>199</v>
      </c>
      <c r="F28" s="66">
        <v>1631.23</v>
      </c>
    </row>
    <row r="29" spans="1:6" ht="14.1" x14ac:dyDescent="0.3">
      <c r="A29" s="66">
        <v>1</v>
      </c>
      <c r="B29" s="66" t="s">
        <v>199</v>
      </c>
      <c r="C29" s="66" t="s">
        <v>291</v>
      </c>
      <c r="D29" s="66">
        <v>116</v>
      </c>
      <c r="E29" s="66" t="s">
        <v>199</v>
      </c>
      <c r="F29" s="66">
        <v>116</v>
      </c>
    </row>
    <row r="30" spans="1:6" ht="14.1" x14ac:dyDescent="0.3">
      <c r="B30" s="66" t="s">
        <v>292</v>
      </c>
      <c r="C30" s="66" t="s">
        <v>293</v>
      </c>
      <c r="D30" s="66" t="s">
        <v>120</v>
      </c>
      <c r="E30" s="66" t="s">
        <v>292</v>
      </c>
      <c r="F30" s="66">
        <v>0</v>
      </c>
    </row>
    <row r="31" spans="1:6" ht="14.1" x14ac:dyDescent="0.3">
      <c r="F31" s="66" t="s">
        <v>149</v>
      </c>
    </row>
    <row r="32" spans="1:6" ht="14.1" x14ac:dyDescent="0.3">
      <c r="C32" s="66" t="s">
        <v>294</v>
      </c>
      <c r="F32" s="66">
        <v>4646.43</v>
      </c>
    </row>
    <row r="33" spans="1:6" ht="14.1" x14ac:dyDescent="0.3">
      <c r="F33" s="66" t="s">
        <v>149</v>
      </c>
    </row>
    <row r="34" spans="1:6" ht="14.1" x14ac:dyDescent="0.3">
      <c r="B34" s="66" t="s">
        <v>287</v>
      </c>
      <c r="C34" s="66" t="s">
        <v>297</v>
      </c>
    </row>
    <row r="35" spans="1:6" ht="14.1" x14ac:dyDescent="0.3">
      <c r="A35" s="66">
        <v>0.36</v>
      </c>
      <c r="B35" s="66" t="s">
        <v>239</v>
      </c>
      <c r="C35" s="66" t="s">
        <v>289</v>
      </c>
      <c r="D35" s="66">
        <v>6040</v>
      </c>
      <c r="E35" s="66" t="s">
        <v>239</v>
      </c>
      <c r="F35" s="66">
        <v>2174.4</v>
      </c>
    </row>
    <row r="36" spans="1:6" ht="14.1" x14ac:dyDescent="0.3">
      <c r="A36" s="66">
        <v>1</v>
      </c>
      <c r="B36" s="66" t="s">
        <v>199</v>
      </c>
      <c r="C36" s="66" t="s">
        <v>290</v>
      </c>
      <c r="D36" s="66">
        <v>1631.23</v>
      </c>
      <c r="E36" s="66" t="s">
        <v>199</v>
      </c>
      <c r="F36" s="66">
        <v>1631.23</v>
      </c>
    </row>
    <row r="37" spans="1:6" ht="14.1" x14ac:dyDescent="0.3">
      <c r="A37" s="66">
        <v>1</v>
      </c>
      <c r="B37" s="66" t="s">
        <v>199</v>
      </c>
      <c r="C37" s="66" t="s">
        <v>291</v>
      </c>
      <c r="D37" s="66">
        <v>116</v>
      </c>
      <c r="E37" s="66" t="s">
        <v>199</v>
      </c>
      <c r="F37" s="66">
        <v>116</v>
      </c>
    </row>
    <row r="38" spans="1:6" ht="14.1" x14ac:dyDescent="0.3">
      <c r="B38" s="66" t="s">
        <v>292</v>
      </c>
      <c r="C38" s="66" t="s">
        <v>293</v>
      </c>
      <c r="D38" s="66" t="s">
        <v>120</v>
      </c>
      <c r="E38" s="66" t="s">
        <v>292</v>
      </c>
      <c r="F38" s="66">
        <v>0</v>
      </c>
    </row>
    <row r="39" spans="1:6" ht="14.1" x14ac:dyDescent="0.3">
      <c r="F39" s="66" t="s">
        <v>149</v>
      </c>
    </row>
    <row r="40" spans="1:6" ht="14.1" x14ac:dyDescent="0.3">
      <c r="C40" s="66" t="s">
        <v>294</v>
      </c>
      <c r="F40" s="66">
        <v>3921.63</v>
      </c>
    </row>
    <row r="41" spans="1:6" ht="14.1" x14ac:dyDescent="0.3">
      <c r="F41" s="66" t="s">
        <v>149</v>
      </c>
    </row>
    <row r="42" spans="1:6" ht="14.1" x14ac:dyDescent="0.3">
      <c r="B42" s="66" t="s">
        <v>287</v>
      </c>
      <c r="C42" s="66" t="s">
        <v>298</v>
      </c>
    </row>
    <row r="43" spans="1:6" ht="14.1" x14ac:dyDescent="0.3">
      <c r="C43" s="66" t="s">
        <v>149</v>
      </c>
    </row>
    <row r="44" spans="1:6" ht="14.1" x14ac:dyDescent="0.3">
      <c r="A44" s="66">
        <v>0.28799999999999998</v>
      </c>
      <c r="B44" s="66" t="s">
        <v>239</v>
      </c>
      <c r="C44" s="66" t="s">
        <v>289</v>
      </c>
      <c r="D44" s="66">
        <v>6040</v>
      </c>
      <c r="E44" s="66" t="s">
        <v>239</v>
      </c>
      <c r="F44" s="66">
        <v>1739.52</v>
      </c>
    </row>
    <row r="45" spans="1:6" ht="14.1" x14ac:dyDescent="0.3">
      <c r="A45" s="66">
        <v>1</v>
      </c>
      <c r="B45" s="66" t="s">
        <v>199</v>
      </c>
      <c r="C45" s="66" t="s">
        <v>290</v>
      </c>
      <c r="D45" s="66">
        <v>1631.23</v>
      </c>
      <c r="E45" s="66" t="s">
        <v>199</v>
      </c>
      <c r="F45" s="66">
        <v>1631.23</v>
      </c>
    </row>
    <row r="46" spans="1:6" ht="14.1" x14ac:dyDescent="0.3">
      <c r="A46" s="66">
        <v>1</v>
      </c>
      <c r="B46" s="66" t="s">
        <v>199</v>
      </c>
      <c r="C46" s="66" t="s">
        <v>291</v>
      </c>
      <c r="D46" s="66">
        <v>116</v>
      </c>
      <c r="E46" s="66" t="s">
        <v>199</v>
      </c>
      <c r="F46" s="66">
        <v>116</v>
      </c>
    </row>
    <row r="47" spans="1:6" ht="14.1" x14ac:dyDescent="0.3">
      <c r="B47" s="66" t="s">
        <v>292</v>
      </c>
      <c r="C47" s="66" t="s">
        <v>293</v>
      </c>
      <c r="D47" s="66" t="s">
        <v>120</v>
      </c>
      <c r="E47" s="66" t="s">
        <v>292</v>
      </c>
      <c r="F47" s="66">
        <v>0</v>
      </c>
    </row>
    <row r="48" spans="1:6" ht="14.1" x14ac:dyDescent="0.3">
      <c r="F48" s="66" t="s">
        <v>149</v>
      </c>
    </row>
    <row r="49" spans="1:6" ht="14.1" x14ac:dyDescent="0.3">
      <c r="C49" s="66" t="s">
        <v>294</v>
      </c>
      <c r="F49" s="66">
        <v>3486.75</v>
      </c>
    </row>
    <row r="50" spans="1:6" ht="14.1" x14ac:dyDescent="0.3">
      <c r="F50" s="66" t="s">
        <v>149</v>
      </c>
    </row>
    <row r="51" spans="1:6" ht="14.1" x14ac:dyDescent="0.3">
      <c r="B51" s="66" t="s">
        <v>287</v>
      </c>
      <c r="C51" s="66" t="s">
        <v>299</v>
      </c>
    </row>
    <row r="52" spans="1:6" ht="14.1" x14ac:dyDescent="0.3">
      <c r="C52" s="66" t="s">
        <v>149</v>
      </c>
    </row>
    <row r="53" spans="1:6" ht="14.1" x14ac:dyDescent="0.3">
      <c r="A53" s="66">
        <v>0.24</v>
      </c>
      <c r="B53" s="66" t="s">
        <v>239</v>
      </c>
      <c r="C53" s="66" t="s">
        <v>289</v>
      </c>
      <c r="D53" s="66">
        <v>6040</v>
      </c>
      <c r="E53" s="66" t="s">
        <v>239</v>
      </c>
      <c r="F53" s="66">
        <v>1449.6</v>
      </c>
    </row>
    <row r="54" spans="1:6" ht="14.1" x14ac:dyDescent="0.3">
      <c r="A54" s="66">
        <v>1</v>
      </c>
      <c r="B54" s="66" t="s">
        <v>199</v>
      </c>
      <c r="C54" s="66" t="s">
        <v>290</v>
      </c>
      <c r="D54" s="66">
        <v>1631.23</v>
      </c>
      <c r="E54" s="66" t="s">
        <v>199</v>
      </c>
      <c r="F54" s="66">
        <v>1631.23</v>
      </c>
    </row>
    <row r="55" spans="1:6" ht="14.1" x14ac:dyDescent="0.3">
      <c r="A55" s="66">
        <v>1</v>
      </c>
      <c r="B55" s="66" t="s">
        <v>199</v>
      </c>
      <c r="C55" s="66" t="s">
        <v>291</v>
      </c>
      <c r="D55" s="66">
        <v>116</v>
      </c>
      <c r="E55" s="66" t="s">
        <v>199</v>
      </c>
      <c r="F55" s="66">
        <v>116</v>
      </c>
    </row>
    <row r="56" spans="1:6" ht="14.1" x14ac:dyDescent="0.3">
      <c r="B56" s="66" t="s">
        <v>292</v>
      </c>
      <c r="C56" s="66" t="s">
        <v>293</v>
      </c>
      <c r="D56" s="66" t="s">
        <v>120</v>
      </c>
      <c r="E56" s="66" t="s">
        <v>292</v>
      </c>
      <c r="F56" s="66">
        <v>0</v>
      </c>
    </row>
    <row r="57" spans="1:6" ht="14.1" x14ac:dyDescent="0.3">
      <c r="F57" s="66" t="s">
        <v>149</v>
      </c>
    </row>
    <row r="58" spans="1:6" ht="14.1" x14ac:dyDescent="0.3">
      <c r="C58" s="66" t="s">
        <v>294</v>
      </c>
      <c r="F58" s="66">
        <v>3196.83</v>
      </c>
    </row>
    <row r="59" spans="1:6" ht="14.1" x14ac:dyDescent="0.3">
      <c r="A59" s="66" t="s">
        <v>120</v>
      </c>
    </row>
    <row r="60" spans="1:6" ht="14.1" x14ac:dyDescent="0.3">
      <c r="F60" s="66" t="s">
        <v>149</v>
      </c>
    </row>
    <row r="61" spans="1:6" ht="14.1" x14ac:dyDescent="0.3">
      <c r="B61" s="66" t="s">
        <v>287</v>
      </c>
      <c r="C61" s="66" t="s">
        <v>300</v>
      </c>
    </row>
    <row r="62" spans="1:6" ht="14.1" x14ac:dyDescent="0.3">
      <c r="C62" s="66" t="s">
        <v>149</v>
      </c>
    </row>
    <row r="63" spans="1:6" ht="14.1" x14ac:dyDescent="0.3">
      <c r="A63" s="66">
        <v>0.20599999999999999</v>
      </c>
      <c r="B63" s="66" t="s">
        <v>239</v>
      </c>
      <c r="C63" s="66" t="s">
        <v>289</v>
      </c>
      <c r="D63" s="66">
        <v>6040</v>
      </c>
      <c r="E63" s="66" t="s">
        <v>239</v>
      </c>
      <c r="F63" s="66">
        <v>1244.24</v>
      </c>
    </row>
    <row r="64" spans="1:6" ht="14.1" x14ac:dyDescent="0.3">
      <c r="A64" s="66">
        <v>1</v>
      </c>
      <c r="B64" s="66" t="s">
        <v>199</v>
      </c>
      <c r="C64" s="66" t="s">
        <v>290</v>
      </c>
      <c r="D64" s="66">
        <v>1631.23</v>
      </c>
      <c r="E64" s="66" t="s">
        <v>199</v>
      </c>
      <c r="F64" s="66">
        <v>1631.23</v>
      </c>
    </row>
    <row r="65" spans="1:6" ht="14.1" x14ac:dyDescent="0.3">
      <c r="A65" s="66">
        <v>1</v>
      </c>
      <c r="B65" s="66" t="s">
        <v>199</v>
      </c>
      <c r="C65" s="66" t="s">
        <v>291</v>
      </c>
      <c r="D65" s="66">
        <v>116</v>
      </c>
      <c r="E65" s="66" t="s">
        <v>199</v>
      </c>
      <c r="F65" s="66">
        <v>116</v>
      </c>
    </row>
    <row r="66" spans="1:6" ht="14.1" x14ac:dyDescent="0.3">
      <c r="B66" s="66" t="s">
        <v>292</v>
      </c>
      <c r="C66" s="66" t="s">
        <v>293</v>
      </c>
      <c r="D66" s="66" t="s">
        <v>120</v>
      </c>
      <c r="E66" s="66" t="s">
        <v>292</v>
      </c>
      <c r="F66" s="66">
        <v>0</v>
      </c>
    </row>
    <row r="67" spans="1:6" ht="14.1" x14ac:dyDescent="0.3">
      <c r="F67" s="66" t="s">
        <v>149</v>
      </c>
    </row>
    <row r="68" spans="1:6" ht="14.1" x14ac:dyDescent="0.3">
      <c r="C68" s="66" t="s">
        <v>294</v>
      </c>
      <c r="F68" s="66">
        <v>2991.47</v>
      </c>
    </row>
    <row r="69" spans="1:6" ht="14.1" x14ac:dyDescent="0.3">
      <c r="F69" s="66" t="s">
        <v>149</v>
      </c>
    </row>
    <row r="70" spans="1:6" ht="14.1" x14ac:dyDescent="0.3">
      <c r="B70" s="66" t="s">
        <v>287</v>
      </c>
      <c r="C70" s="66" t="s">
        <v>301</v>
      </c>
    </row>
    <row r="71" spans="1:6" ht="14.1" x14ac:dyDescent="0.3">
      <c r="C71" s="66" t="s">
        <v>149</v>
      </c>
    </row>
    <row r="72" spans="1:6" ht="14.1" x14ac:dyDescent="0.3">
      <c r="A72" s="66">
        <v>0.18</v>
      </c>
      <c r="B72" s="66" t="s">
        <v>239</v>
      </c>
      <c r="C72" s="66" t="s">
        <v>289</v>
      </c>
      <c r="D72" s="66">
        <v>6040</v>
      </c>
      <c r="E72" s="66" t="s">
        <v>239</v>
      </c>
      <c r="F72" s="66">
        <v>1087.2</v>
      </c>
    </row>
    <row r="73" spans="1:6" ht="14.1" x14ac:dyDescent="0.3">
      <c r="A73" s="66">
        <v>1</v>
      </c>
      <c r="B73" s="66" t="s">
        <v>199</v>
      </c>
      <c r="C73" s="66" t="s">
        <v>290</v>
      </c>
      <c r="D73" s="66">
        <v>1631.23</v>
      </c>
      <c r="E73" s="66" t="s">
        <v>199</v>
      </c>
      <c r="F73" s="66">
        <v>1631.23</v>
      </c>
    </row>
    <row r="74" spans="1:6" ht="14.1" x14ac:dyDescent="0.3">
      <c r="A74" s="66">
        <v>1</v>
      </c>
      <c r="B74" s="66" t="s">
        <v>199</v>
      </c>
      <c r="C74" s="66" t="s">
        <v>291</v>
      </c>
      <c r="D74" s="66">
        <v>116</v>
      </c>
      <c r="E74" s="66" t="s">
        <v>199</v>
      </c>
      <c r="F74" s="66">
        <v>116</v>
      </c>
    </row>
    <row r="75" spans="1:6" ht="14.1" x14ac:dyDescent="0.3">
      <c r="B75" s="66" t="s">
        <v>292</v>
      </c>
      <c r="C75" s="66" t="s">
        <v>293</v>
      </c>
      <c r="D75" s="66" t="s">
        <v>120</v>
      </c>
      <c r="E75" s="66" t="s">
        <v>292</v>
      </c>
      <c r="F75" s="66">
        <v>0</v>
      </c>
    </row>
    <row r="76" spans="1:6" ht="14.1" x14ac:dyDescent="0.3">
      <c r="F76" s="66" t="s">
        <v>149</v>
      </c>
    </row>
    <row r="77" spans="1:6" ht="14.1" x14ac:dyDescent="0.3">
      <c r="C77" s="66" t="s">
        <v>294</v>
      </c>
      <c r="F77" s="66">
        <v>2834.43</v>
      </c>
    </row>
    <row r="78" spans="1:6" ht="14.1" x14ac:dyDescent="0.3">
      <c r="F78" s="66" t="s">
        <v>149</v>
      </c>
    </row>
    <row r="79" spans="1:6" ht="14.1" x14ac:dyDescent="0.3">
      <c r="A79" s="66">
        <v>1.1000000000000001</v>
      </c>
      <c r="B79" s="66" t="s">
        <v>120</v>
      </c>
      <c r="C79" s="66" t="s">
        <v>302</v>
      </c>
    </row>
    <row r="80" spans="1:6" ht="14.1" x14ac:dyDescent="0.3">
      <c r="A80" s="66" t="s">
        <v>120</v>
      </c>
      <c r="C80" s="66" t="s">
        <v>303</v>
      </c>
    </row>
    <row r="81" spans="1:6" ht="14.1" x14ac:dyDescent="0.3">
      <c r="A81" s="66">
        <v>10</v>
      </c>
      <c r="B81" s="66" t="s">
        <v>199</v>
      </c>
      <c r="C81" s="66" t="s">
        <v>304</v>
      </c>
      <c r="D81" s="66">
        <v>112.05</v>
      </c>
      <c r="E81" s="66" t="s">
        <v>199</v>
      </c>
      <c r="F81" s="66">
        <v>1120.5</v>
      </c>
    </row>
    <row r="82" spans="1:6" ht="14.1" x14ac:dyDescent="0.3">
      <c r="A82" s="66">
        <v>10</v>
      </c>
      <c r="B82" s="66" t="s">
        <v>199</v>
      </c>
      <c r="C82" s="66" t="s">
        <v>305</v>
      </c>
      <c r="D82" s="66">
        <v>112.05</v>
      </c>
      <c r="E82" s="66" t="s">
        <v>199</v>
      </c>
      <c r="F82" s="66">
        <v>1120.5</v>
      </c>
    </row>
    <row r="83" spans="1:6" ht="14.1" x14ac:dyDescent="0.3">
      <c r="A83" s="66">
        <v>10</v>
      </c>
      <c r="B83" s="66" t="s">
        <v>199</v>
      </c>
      <c r="C83" s="66" t="s">
        <v>306</v>
      </c>
      <c r="D83" s="66">
        <v>12.98</v>
      </c>
      <c r="E83" s="66" t="s">
        <v>199</v>
      </c>
      <c r="F83" s="66">
        <v>129.80000000000001</v>
      </c>
    </row>
    <row r="84" spans="1:6" ht="14.1" x14ac:dyDescent="0.3">
      <c r="B84" s="66" t="s">
        <v>292</v>
      </c>
      <c r="C84" s="66" t="s">
        <v>293</v>
      </c>
      <c r="E84" s="66" t="s">
        <v>292</v>
      </c>
      <c r="F84" s="66">
        <v>0</v>
      </c>
    </row>
    <row r="85" spans="1:6" ht="14.1" x14ac:dyDescent="0.3">
      <c r="F85" s="66" t="s">
        <v>149</v>
      </c>
    </row>
    <row r="86" spans="1:6" ht="14.1" x14ac:dyDescent="0.3">
      <c r="C86" s="66" t="s">
        <v>307</v>
      </c>
      <c r="F86" s="66">
        <v>2370.8000000000002</v>
      </c>
    </row>
    <row r="87" spans="1:6" ht="14.1" x14ac:dyDescent="0.3">
      <c r="F87" s="66" t="s">
        <v>149</v>
      </c>
    </row>
    <row r="88" spans="1:6" ht="14.1" x14ac:dyDescent="0.3">
      <c r="C88" s="66" t="s">
        <v>308</v>
      </c>
      <c r="D88" s="66" t="s">
        <v>309</v>
      </c>
      <c r="F88" s="66">
        <v>237.08</v>
      </c>
    </row>
    <row r="89" spans="1:6" ht="14.1" x14ac:dyDescent="0.3">
      <c r="D89" s="66" t="s">
        <v>310</v>
      </c>
      <c r="F89" s="66">
        <v>247.63</v>
      </c>
    </row>
    <row r="91" spans="1:6" ht="14.1" x14ac:dyDescent="0.3">
      <c r="B91" s="66" t="s">
        <v>287</v>
      </c>
      <c r="C91" s="66" t="s">
        <v>311</v>
      </c>
    </row>
    <row r="92" spans="1:6" ht="14.1" x14ac:dyDescent="0.3">
      <c r="C92" s="66" t="s">
        <v>149</v>
      </c>
    </row>
    <row r="93" spans="1:6" ht="14.1" x14ac:dyDescent="0.3">
      <c r="A93" s="66">
        <v>0.22</v>
      </c>
      <c r="B93" s="66" t="s">
        <v>199</v>
      </c>
      <c r="C93" s="66" t="s">
        <v>298</v>
      </c>
      <c r="D93" s="66">
        <v>3486.75</v>
      </c>
      <c r="E93" s="66" t="s">
        <v>199</v>
      </c>
      <c r="F93" s="66">
        <v>767.09</v>
      </c>
    </row>
    <row r="94" spans="1:6" ht="14.1" x14ac:dyDescent="0.3">
      <c r="A94" s="66">
        <v>2.2000000000000002</v>
      </c>
      <c r="B94" s="66" t="s">
        <v>312</v>
      </c>
      <c r="C94" s="66" t="s">
        <v>313</v>
      </c>
      <c r="D94" s="66">
        <v>999</v>
      </c>
      <c r="E94" s="66" t="s">
        <v>312</v>
      </c>
      <c r="F94" s="66">
        <v>2197.8000000000002</v>
      </c>
    </row>
    <row r="95" spans="1:6" ht="14.1" x14ac:dyDescent="0.3">
      <c r="A95" s="66">
        <v>0.5</v>
      </c>
      <c r="B95" s="66" t="s">
        <v>312</v>
      </c>
      <c r="C95" s="66" t="s">
        <v>314</v>
      </c>
      <c r="D95" s="66">
        <v>651</v>
      </c>
      <c r="E95" s="66" t="s">
        <v>312</v>
      </c>
      <c r="F95" s="66">
        <v>325.5</v>
      </c>
    </row>
    <row r="96" spans="1:6" ht="14.1" x14ac:dyDescent="0.3">
      <c r="A96" s="66">
        <v>3.2</v>
      </c>
      <c r="B96" s="66" t="s">
        <v>312</v>
      </c>
      <c r="C96" s="66" t="s">
        <v>315</v>
      </c>
      <c r="D96" s="66">
        <v>534</v>
      </c>
      <c r="E96" s="66" t="s">
        <v>312</v>
      </c>
      <c r="F96" s="66">
        <v>1708.8</v>
      </c>
    </row>
    <row r="97" spans="1:6" ht="14.1" x14ac:dyDescent="0.3">
      <c r="B97" s="66" t="s">
        <v>292</v>
      </c>
      <c r="C97" s="66" t="s">
        <v>293</v>
      </c>
      <c r="D97" s="66" t="s">
        <v>120</v>
      </c>
      <c r="E97" s="66" t="s">
        <v>292</v>
      </c>
      <c r="F97" s="66">
        <v>5</v>
      </c>
    </row>
    <row r="98" spans="1:6" ht="14.1" x14ac:dyDescent="0.3">
      <c r="F98" s="66" t="s">
        <v>149</v>
      </c>
    </row>
    <row r="99" spans="1:6" ht="14.1" x14ac:dyDescent="0.3">
      <c r="C99" s="66" t="s">
        <v>316</v>
      </c>
      <c r="F99" s="66">
        <v>5004.1899999999996</v>
      </c>
    </row>
    <row r="100" spans="1:6" ht="14.1" x14ac:dyDescent="0.3">
      <c r="F100" s="66" t="s">
        <v>149</v>
      </c>
    </row>
    <row r="101" spans="1:6" ht="14.1" x14ac:dyDescent="0.3">
      <c r="C101" s="66" t="s">
        <v>317</v>
      </c>
      <c r="F101" s="66">
        <v>500.42</v>
      </c>
    </row>
    <row r="102" spans="1:6" ht="14.1" x14ac:dyDescent="0.3">
      <c r="F102" s="66" t="s">
        <v>128</v>
      </c>
    </row>
    <row r="105" spans="1:6" ht="14.1" x14ac:dyDescent="0.3">
      <c r="A105" s="66">
        <v>29.5</v>
      </c>
      <c r="B105" s="66" t="s">
        <v>287</v>
      </c>
      <c r="C105" s="66" t="s">
        <v>318</v>
      </c>
    </row>
    <row r="106" spans="1:6" ht="14.1" x14ac:dyDescent="0.3">
      <c r="C106" s="66" t="s">
        <v>319</v>
      </c>
    </row>
    <row r="107" spans="1:6" ht="14.1" x14ac:dyDescent="0.3">
      <c r="C107" s="66" t="s">
        <v>320</v>
      </c>
    </row>
    <row r="108" spans="1:6" ht="14.1" x14ac:dyDescent="0.3">
      <c r="C108" s="66" t="s">
        <v>149</v>
      </c>
      <c r="D108" s="66" t="s">
        <v>149</v>
      </c>
    </row>
    <row r="109" spans="1:6" ht="14.1" x14ac:dyDescent="0.3">
      <c r="A109" s="66">
        <v>10</v>
      </c>
      <c r="B109" s="66" t="s">
        <v>321</v>
      </c>
      <c r="C109" s="66" t="s">
        <v>322</v>
      </c>
      <c r="D109" s="66">
        <v>377.86</v>
      </c>
      <c r="E109" s="66" t="s">
        <v>321</v>
      </c>
      <c r="F109" s="66">
        <v>3778.6</v>
      </c>
    </row>
    <row r="110" spans="1:6" ht="14.1" x14ac:dyDescent="0.3">
      <c r="A110" s="66">
        <v>0.21</v>
      </c>
      <c r="B110" s="66" t="s">
        <v>199</v>
      </c>
      <c r="C110" s="66" t="s">
        <v>323</v>
      </c>
      <c r="D110" s="66">
        <v>4646.43</v>
      </c>
      <c r="E110" s="66" t="s">
        <v>199</v>
      </c>
      <c r="F110" s="66">
        <v>975.75</v>
      </c>
    </row>
    <row r="111" spans="1:6" ht="14.1" x14ac:dyDescent="0.3">
      <c r="C111" s="66" t="s">
        <v>324</v>
      </c>
      <c r="D111" s="66" t="s">
        <v>120</v>
      </c>
      <c r="F111" s="66" t="s">
        <v>120</v>
      </c>
    </row>
    <row r="112" spans="1:6" ht="14.1" x14ac:dyDescent="0.3">
      <c r="A112" s="66">
        <v>1.1000000000000001</v>
      </c>
      <c r="B112" s="66" t="s">
        <v>325</v>
      </c>
      <c r="C112" s="66" t="s">
        <v>313</v>
      </c>
      <c r="D112" s="66">
        <v>999</v>
      </c>
      <c r="E112" s="66" t="s">
        <v>325</v>
      </c>
      <c r="F112" s="66">
        <v>1098.9000000000001</v>
      </c>
    </row>
    <row r="113" spans="1:6" ht="14.1" x14ac:dyDescent="0.3">
      <c r="A113" s="66">
        <v>1.1000000000000001</v>
      </c>
      <c r="B113" s="66" t="s">
        <v>325</v>
      </c>
      <c r="C113" s="66" t="s">
        <v>326</v>
      </c>
      <c r="D113" s="66">
        <v>932</v>
      </c>
      <c r="E113" s="66" t="s">
        <v>325</v>
      </c>
      <c r="F113" s="66">
        <v>1025.2</v>
      </c>
    </row>
    <row r="114" spans="1:6" ht="14.1" x14ac:dyDescent="0.3">
      <c r="A114" s="66">
        <v>2.2000000000000002</v>
      </c>
      <c r="B114" s="66" t="s">
        <v>325</v>
      </c>
      <c r="C114" s="66" t="s">
        <v>314</v>
      </c>
      <c r="D114" s="66">
        <v>651</v>
      </c>
      <c r="E114" s="66" t="s">
        <v>325</v>
      </c>
      <c r="F114" s="66">
        <v>1432.2</v>
      </c>
    </row>
    <row r="115" spans="1:6" ht="14.1" x14ac:dyDescent="0.3">
      <c r="A115" s="66">
        <v>2.2000000000000002</v>
      </c>
      <c r="B115" s="66" t="s">
        <v>325</v>
      </c>
      <c r="C115" s="66" t="s">
        <v>315</v>
      </c>
      <c r="D115" s="66">
        <v>534</v>
      </c>
      <c r="E115" s="66" t="s">
        <v>325</v>
      </c>
      <c r="F115" s="66">
        <v>1174.8</v>
      </c>
    </row>
    <row r="116" spans="1:6" ht="14.1" x14ac:dyDescent="0.3">
      <c r="A116" s="66">
        <v>20</v>
      </c>
      <c r="B116" s="66" t="s">
        <v>137</v>
      </c>
      <c r="C116" s="66" t="s">
        <v>289</v>
      </c>
      <c r="D116" s="66">
        <v>6040</v>
      </c>
      <c r="E116" s="66" t="s">
        <v>239</v>
      </c>
      <c r="F116" s="66">
        <v>120.8</v>
      </c>
    </row>
    <row r="117" spans="1:6" ht="14.1" x14ac:dyDescent="0.3">
      <c r="A117" s="66">
        <v>2</v>
      </c>
      <c r="B117" s="66" t="s">
        <v>137</v>
      </c>
      <c r="C117" s="66" t="s">
        <v>327</v>
      </c>
      <c r="D117" s="66">
        <v>36.1</v>
      </c>
      <c r="E117" s="66" t="s">
        <v>137</v>
      </c>
      <c r="F117" s="66">
        <v>72.2</v>
      </c>
    </row>
    <row r="118" spans="1:6" ht="14.1" x14ac:dyDescent="0.3">
      <c r="A118" s="66">
        <v>1.6</v>
      </c>
      <c r="B118" s="66" t="s">
        <v>325</v>
      </c>
      <c r="C118" s="66" t="s">
        <v>326</v>
      </c>
      <c r="D118" s="66">
        <v>932</v>
      </c>
      <c r="E118" s="66" t="s">
        <v>325</v>
      </c>
      <c r="F118" s="66">
        <v>1491.2</v>
      </c>
    </row>
    <row r="119" spans="1:6" ht="14.1" x14ac:dyDescent="0.3">
      <c r="A119" s="66">
        <v>0.5</v>
      </c>
      <c r="B119" s="66" t="s">
        <v>325</v>
      </c>
      <c r="C119" s="66" t="s">
        <v>314</v>
      </c>
      <c r="D119" s="66">
        <v>651</v>
      </c>
      <c r="E119" s="66" t="s">
        <v>325</v>
      </c>
      <c r="F119" s="66">
        <v>325.5</v>
      </c>
    </row>
    <row r="120" spans="1:6" ht="14.1" x14ac:dyDescent="0.3">
      <c r="A120" s="66">
        <v>1.1000000000000001</v>
      </c>
      <c r="B120" s="66" t="s">
        <v>325</v>
      </c>
      <c r="C120" s="66" t="s">
        <v>315</v>
      </c>
      <c r="D120" s="66">
        <v>534</v>
      </c>
      <c r="E120" s="66" t="s">
        <v>325</v>
      </c>
      <c r="F120" s="66">
        <v>587.4</v>
      </c>
    </row>
    <row r="121" spans="1:6" ht="14.1" x14ac:dyDescent="0.3">
      <c r="B121" s="66" t="s">
        <v>292</v>
      </c>
      <c r="C121" s="66" t="s">
        <v>293</v>
      </c>
      <c r="E121" s="66" t="s">
        <v>292</v>
      </c>
      <c r="F121" s="66">
        <v>0</v>
      </c>
    </row>
    <row r="122" spans="1:6" ht="14.1" x14ac:dyDescent="0.3">
      <c r="F122" s="66" t="s">
        <v>149</v>
      </c>
    </row>
    <row r="123" spans="1:6" ht="14.1" x14ac:dyDescent="0.3">
      <c r="C123" s="66" t="s">
        <v>316</v>
      </c>
      <c r="F123" s="66">
        <v>12082.55</v>
      </c>
    </row>
    <row r="124" spans="1:6" ht="14.1" x14ac:dyDescent="0.3">
      <c r="F124" s="66" t="s">
        <v>149</v>
      </c>
    </row>
    <row r="125" spans="1:6" ht="14.1" x14ac:dyDescent="0.3">
      <c r="C125" s="66" t="s">
        <v>317</v>
      </c>
      <c r="F125" s="66">
        <v>1208.26</v>
      </c>
    </row>
    <row r="126" spans="1:6" ht="14.1" x14ac:dyDescent="0.3">
      <c r="F126" s="66" t="s">
        <v>128</v>
      </c>
    </row>
    <row r="127" spans="1:6" ht="14.1" x14ac:dyDescent="0.3">
      <c r="A127" s="66">
        <v>29.4</v>
      </c>
      <c r="B127" s="66" t="s">
        <v>287</v>
      </c>
      <c r="C127" s="66" t="s">
        <v>328</v>
      </c>
    </row>
    <row r="128" spans="1:6" ht="14.1" x14ac:dyDescent="0.3">
      <c r="C128" s="66" t="s">
        <v>329</v>
      </c>
    </row>
    <row r="129" spans="1:6" ht="14.1" x14ac:dyDescent="0.3">
      <c r="C129" s="66" t="s">
        <v>149</v>
      </c>
    </row>
    <row r="130" spans="1:6" ht="14.1" x14ac:dyDescent="0.3">
      <c r="A130" s="66">
        <v>1.86</v>
      </c>
      <c r="B130" s="66" t="s">
        <v>321</v>
      </c>
      <c r="C130" s="66" t="s">
        <v>330</v>
      </c>
      <c r="D130" s="66">
        <v>415</v>
      </c>
      <c r="E130" s="66" t="s">
        <v>321</v>
      </c>
      <c r="F130" s="66">
        <v>771.9</v>
      </c>
    </row>
    <row r="131" spans="1:6" ht="14.1" x14ac:dyDescent="0.3">
      <c r="A131" s="66">
        <v>0.4</v>
      </c>
      <c r="B131" s="66" t="s">
        <v>137</v>
      </c>
      <c r="C131" s="66" t="s">
        <v>331</v>
      </c>
      <c r="D131" s="66">
        <v>36.1</v>
      </c>
      <c r="E131" s="66" t="s">
        <v>137</v>
      </c>
      <c r="F131" s="66">
        <v>14.44</v>
      </c>
    </row>
    <row r="132" spans="1:6" ht="14.1" x14ac:dyDescent="0.3">
      <c r="A132" s="66">
        <v>0.02</v>
      </c>
      <c r="B132" s="66" t="s">
        <v>199</v>
      </c>
      <c r="C132" s="66" t="s">
        <v>332</v>
      </c>
      <c r="D132" s="66">
        <v>6096.03</v>
      </c>
      <c r="E132" s="66" t="s">
        <v>199</v>
      </c>
      <c r="F132" s="66">
        <v>121.92</v>
      </c>
    </row>
    <row r="133" spans="1:6" ht="14.1" x14ac:dyDescent="0.3">
      <c r="A133" s="66">
        <v>1</v>
      </c>
      <c r="B133" s="66" t="s">
        <v>325</v>
      </c>
      <c r="C133" s="66" t="s">
        <v>313</v>
      </c>
      <c r="D133" s="66">
        <v>999</v>
      </c>
      <c r="E133" s="66" t="s">
        <v>325</v>
      </c>
      <c r="F133" s="66">
        <v>999</v>
      </c>
    </row>
    <row r="134" spans="1:6" ht="14.1" x14ac:dyDescent="0.3">
      <c r="A134" s="66">
        <v>1</v>
      </c>
      <c r="B134" s="66" t="s">
        <v>325</v>
      </c>
      <c r="C134" s="66" t="s">
        <v>333</v>
      </c>
      <c r="D134" s="66">
        <v>651</v>
      </c>
      <c r="E134" s="66" t="s">
        <v>325</v>
      </c>
      <c r="F134" s="66">
        <v>651</v>
      </c>
    </row>
    <row r="135" spans="1:6" ht="14.1" x14ac:dyDescent="0.3">
      <c r="B135" s="66" t="s">
        <v>292</v>
      </c>
      <c r="C135" s="66" t="s">
        <v>293</v>
      </c>
      <c r="E135" s="66" t="s">
        <v>292</v>
      </c>
    </row>
    <row r="136" spans="1:6" ht="14.1" x14ac:dyDescent="0.3">
      <c r="F136" s="66" t="s">
        <v>149</v>
      </c>
    </row>
    <row r="137" spans="1:6" ht="14.1" x14ac:dyDescent="0.3">
      <c r="C137" s="66" t="s">
        <v>334</v>
      </c>
      <c r="F137" s="66">
        <v>2558.2600000000002</v>
      </c>
    </row>
    <row r="138" spans="1:6" ht="14.1" x14ac:dyDescent="0.3">
      <c r="F138" s="66" t="s">
        <v>149</v>
      </c>
    </row>
    <row r="139" spans="1:6" ht="14.1" x14ac:dyDescent="0.3">
      <c r="C139" s="66" t="s">
        <v>317</v>
      </c>
      <c r="F139" s="66">
        <v>1375.41</v>
      </c>
    </row>
    <row r="140" spans="1:6" ht="14.1" x14ac:dyDescent="0.3">
      <c r="F140" s="66" t="s">
        <v>128</v>
      </c>
    </row>
    <row r="141" spans="1:6" ht="14.1" x14ac:dyDescent="0.3">
      <c r="C141" s="66" t="s">
        <v>335</v>
      </c>
    </row>
    <row r="142" spans="1:6" ht="14.1" x14ac:dyDescent="0.3">
      <c r="A142" s="66">
        <v>1</v>
      </c>
      <c r="B142" s="66" t="s">
        <v>28</v>
      </c>
      <c r="C142" s="66" t="s">
        <v>336</v>
      </c>
      <c r="D142" s="66">
        <v>940</v>
      </c>
      <c r="E142" s="66" t="s">
        <v>312</v>
      </c>
      <c r="F142" s="66">
        <v>940</v>
      </c>
    </row>
    <row r="143" spans="1:6" ht="14.1" x14ac:dyDescent="0.3">
      <c r="A143" s="66">
        <v>0.5</v>
      </c>
      <c r="B143" s="66" t="s">
        <v>28</v>
      </c>
      <c r="C143" s="66" t="s">
        <v>337</v>
      </c>
      <c r="D143" s="66">
        <v>866</v>
      </c>
      <c r="E143" s="66" t="s">
        <v>312</v>
      </c>
      <c r="F143" s="66">
        <v>433</v>
      </c>
    </row>
    <row r="144" spans="1:6" ht="14.1" x14ac:dyDescent="0.3">
      <c r="A144" s="66">
        <v>0.5</v>
      </c>
      <c r="B144" s="66" t="s">
        <v>28</v>
      </c>
      <c r="C144" s="66" t="s">
        <v>338</v>
      </c>
      <c r="D144" s="66">
        <v>999</v>
      </c>
      <c r="E144" s="66" t="s">
        <v>312</v>
      </c>
      <c r="F144" s="66">
        <v>499.5</v>
      </c>
    </row>
    <row r="145" spans="1:6" ht="14.1" x14ac:dyDescent="0.3">
      <c r="A145" s="66">
        <v>0.5</v>
      </c>
      <c r="B145" s="66" t="s">
        <v>34</v>
      </c>
      <c r="C145" s="66" t="s">
        <v>339</v>
      </c>
      <c r="D145" s="66">
        <v>651</v>
      </c>
      <c r="E145" s="66" t="s">
        <v>312</v>
      </c>
      <c r="F145" s="66">
        <v>325.5</v>
      </c>
    </row>
    <row r="146" spans="1:6" ht="14.1" x14ac:dyDescent="0.3">
      <c r="C146" s="66" t="s">
        <v>340</v>
      </c>
      <c r="E146" s="66" t="s">
        <v>341</v>
      </c>
      <c r="F146" s="66">
        <v>0.25</v>
      </c>
    </row>
    <row r="148" spans="1:6" ht="14.1" x14ac:dyDescent="0.3">
      <c r="F148" s="66" t="s">
        <v>342</v>
      </c>
    </row>
    <row r="149" spans="1:6" ht="14.1" x14ac:dyDescent="0.3">
      <c r="F149" s="66">
        <v>2198.25</v>
      </c>
    </row>
    <row r="150" spans="1:6" ht="14.1" x14ac:dyDescent="0.3">
      <c r="F150" s="66" t="s">
        <v>342</v>
      </c>
    </row>
    <row r="151" spans="1:6" ht="14.1" x14ac:dyDescent="0.3">
      <c r="A151" s="66" t="s">
        <v>446</v>
      </c>
      <c r="B151" s="66" t="s">
        <v>287</v>
      </c>
      <c r="C151" s="66" t="s">
        <v>447</v>
      </c>
    </row>
    <row r="152" spans="1:6" ht="14.1" x14ac:dyDescent="0.3">
      <c r="C152" s="66" t="s">
        <v>149</v>
      </c>
    </row>
    <row r="153" spans="1:6" ht="14.1" x14ac:dyDescent="0.3">
      <c r="A153" s="66">
        <v>0.03</v>
      </c>
      <c r="B153" s="66" t="s">
        <v>199</v>
      </c>
      <c r="C153" s="66" t="s">
        <v>448</v>
      </c>
      <c r="D153" s="66">
        <v>7227.81</v>
      </c>
      <c r="E153" s="66" t="s">
        <v>199</v>
      </c>
      <c r="F153" s="66">
        <v>216.83</v>
      </c>
    </row>
    <row r="154" spans="1:6" ht="14.1" x14ac:dyDescent="0.3">
      <c r="A154" s="66">
        <v>0.5</v>
      </c>
      <c r="B154" s="66" t="s">
        <v>325</v>
      </c>
      <c r="C154" s="66" t="s">
        <v>313</v>
      </c>
      <c r="D154" s="66">
        <v>999</v>
      </c>
      <c r="E154" s="66" t="s">
        <v>325</v>
      </c>
      <c r="F154" s="66">
        <v>499.5</v>
      </c>
    </row>
    <row r="155" spans="1:6" ht="14.1" x14ac:dyDescent="0.3">
      <c r="A155" s="66">
        <v>0.75</v>
      </c>
      <c r="B155" s="66" t="s">
        <v>325</v>
      </c>
      <c r="C155" s="66" t="s">
        <v>314</v>
      </c>
      <c r="D155" s="66">
        <v>651</v>
      </c>
      <c r="E155" s="66" t="s">
        <v>325</v>
      </c>
      <c r="F155" s="66">
        <v>488.25</v>
      </c>
    </row>
    <row r="156" spans="1:6" ht="14.1" x14ac:dyDescent="0.3">
      <c r="B156" s="66" t="s">
        <v>292</v>
      </c>
      <c r="C156" s="66" t="s">
        <v>293</v>
      </c>
      <c r="D156" s="66">
        <v>0</v>
      </c>
      <c r="E156" s="66" t="s">
        <v>292</v>
      </c>
      <c r="F156" s="66">
        <v>0</v>
      </c>
    </row>
    <row r="157" spans="1:6" ht="14.1" x14ac:dyDescent="0.3">
      <c r="F157" s="66" t="s">
        <v>149</v>
      </c>
    </row>
    <row r="158" spans="1:6" ht="14.1" x14ac:dyDescent="0.3">
      <c r="C158" s="66" t="s">
        <v>449</v>
      </c>
      <c r="F158" s="66">
        <v>1204.58</v>
      </c>
    </row>
    <row r="159" spans="1:6" ht="14.1" x14ac:dyDescent="0.3">
      <c r="F159" s="66" t="s">
        <v>149</v>
      </c>
    </row>
    <row r="160" spans="1:6" ht="14.1" x14ac:dyDescent="0.3">
      <c r="C160" s="66" t="s">
        <v>450</v>
      </c>
      <c r="F160" s="66">
        <v>1621.24</v>
      </c>
    </row>
    <row r="161" spans="1:6" ht="14.1" x14ac:dyDescent="0.3">
      <c r="F161" s="66" t="s">
        <v>128</v>
      </c>
    </row>
    <row r="162" spans="1:6" ht="14.1" x14ac:dyDescent="0.3">
      <c r="C162" s="66" t="s">
        <v>362</v>
      </c>
      <c r="D162" s="66">
        <v>1621.24</v>
      </c>
      <c r="E162" s="66">
        <v>4.84</v>
      </c>
      <c r="F162" s="66">
        <v>1626.08</v>
      </c>
    </row>
    <row r="163" spans="1:6" ht="14.1" x14ac:dyDescent="0.3">
      <c r="C163" s="66" t="s">
        <v>363</v>
      </c>
      <c r="D163" s="66">
        <v>1626.08</v>
      </c>
      <c r="E163" s="66">
        <v>9.5299999999999994</v>
      </c>
      <c r="F163" s="66">
        <v>1635.61</v>
      </c>
    </row>
    <row r="166" spans="1:6" ht="14.1" x14ac:dyDescent="0.3">
      <c r="A166" s="66">
        <v>39</v>
      </c>
      <c r="C166" s="66" t="s">
        <v>367</v>
      </c>
      <c r="D166" s="66">
        <v>70.150000000000006</v>
      </c>
      <c r="E166" s="66" t="s">
        <v>137</v>
      </c>
      <c r="F166" s="66">
        <v>70.150000000000006</v>
      </c>
    </row>
    <row r="169" spans="1:6" ht="14.1" x14ac:dyDescent="0.3">
      <c r="A169" s="66">
        <v>41</v>
      </c>
      <c r="B169" s="66" t="s">
        <v>287</v>
      </c>
      <c r="C169" s="66" t="s">
        <v>368</v>
      </c>
    </row>
    <row r="170" spans="1:6" ht="14.1" x14ac:dyDescent="0.3">
      <c r="C170" s="66" t="s">
        <v>369</v>
      </c>
    </row>
    <row r="171" spans="1:6" ht="14.1" x14ac:dyDescent="0.3">
      <c r="C171" s="66" t="s">
        <v>370</v>
      </c>
    </row>
    <row r="172" spans="1:6" ht="14.1" x14ac:dyDescent="0.3">
      <c r="C172" s="66" t="s">
        <v>149</v>
      </c>
    </row>
    <row r="173" spans="1:6" ht="14.1" x14ac:dyDescent="0.3">
      <c r="A173" s="66">
        <v>2.2200000000000002</v>
      </c>
      <c r="B173" s="66" t="s">
        <v>371</v>
      </c>
      <c r="C173" s="66" t="s">
        <v>372</v>
      </c>
      <c r="D173" s="66">
        <v>227.6</v>
      </c>
      <c r="E173" s="66" t="s">
        <v>371</v>
      </c>
      <c r="F173" s="66">
        <v>505.27</v>
      </c>
    </row>
    <row r="174" spans="1:6" ht="14.1" x14ac:dyDescent="0.3">
      <c r="A174" s="66">
        <v>1.1000000000000001</v>
      </c>
      <c r="B174" s="66" t="s">
        <v>325</v>
      </c>
      <c r="C174" s="66" t="s">
        <v>373</v>
      </c>
      <c r="D174" s="66">
        <v>797</v>
      </c>
      <c r="E174" s="66" t="s">
        <v>325</v>
      </c>
      <c r="F174" s="66">
        <v>876.7</v>
      </c>
    </row>
    <row r="175" spans="1:6" ht="14.1" x14ac:dyDescent="0.3">
      <c r="B175" s="66" t="s">
        <v>292</v>
      </c>
      <c r="C175" s="66" t="s">
        <v>374</v>
      </c>
      <c r="D175" s="66" t="s">
        <v>120</v>
      </c>
      <c r="E175" s="66" t="s">
        <v>292</v>
      </c>
      <c r="F175" s="66">
        <v>1.5</v>
      </c>
    </row>
    <row r="176" spans="1:6" ht="14.1" x14ac:dyDescent="0.3">
      <c r="F176" s="66" t="s">
        <v>149</v>
      </c>
    </row>
    <row r="177" spans="1:6" ht="14.1" x14ac:dyDescent="0.3">
      <c r="C177" s="66" t="s">
        <v>316</v>
      </c>
      <c r="F177" s="66">
        <v>1383.47</v>
      </c>
    </row>
    <row r="178" spans="1:6" ht="14.1" x14ac:dyDescent="0.3">
      <c r="F178" s="66" t="s">
        <v>149</v>
      </c>
    </row>
    <row r="179" spans="1:6" ht="14.1" x14ac:dyDescent="0.3">
      <c r="C179" s="66" t="s">
        <v>317</v>
      </c>
      <c r="F179" s="66">
        <v>138.35</v>
      </c>
    </row>
    <row r="181" spans="1:6" ht="14.1" x14ac:dyDescent="0.3">
      <c r="C181" s="66" t="s">
        <v>845</v>
      </c>
      <c r="D181" s="66">
        <v>3325</v>
      </c>
      <c r="E181" s="66" t="s">
        <v>321</v>
      </c>
    </row>
    <row r="183" spans="1:6" ht="14.1" x14ac:dyDescent="0.3">
      <c r="A183" s="66" t="s">
        <v>376</v>
      </c>
      <c r="B183" s="66" t="s">
        <v>287</v>
      </c>
      <c r="C183" s="66" t="s">
        <v>377</v>
      </c>
    </row>
    <row r="184" spans="1:6" ht="14.1" x14ac:dyDescent="0.3">
      <c r="C184" s="66" t="s">
        <v>378</v>
      </c>
    </row>
    <row r="185" spans="1:6" ht="14.1" x14ac:dyDescent="0.3">
      <c r="C185" s="66" t="s">
        <v>379</v>
      </c>
    </row>
    <row r="186" spans="1:6" ht="14.1" x14ac:dyDescent="0.3">
      <c r="C186" s="66" t="s">
        <v>380</v>
      </c>
    </row>
    <row r="187" spans="1:6" ht="14.1" x14ac:dyDescent="0.3">
      <c r="C187" s="66" t="s">
        <v>149</v>
      </c>
    </row>
    <row r="188" spans="1:6" ht="14.1" x14ac:dyDescent="0.3">
      <c r="A188" s="66">
        <v>1</v>
      </c>
      <c r="B188" s="66" t="s">
        <v>312</v>
      </c>
      <c r="C188" s="66" t="s">
        <v>381</v>
      </c>
      <c r="D188" s="66">
        <v>1201</v>
      </c>
      <c r="E188" s="66" t="s">
        <v>312</v>
      </c>
      <c r="F188" s="66">
        <v>1201</v>
      </c>
    </row>
    <row r="189" spans="1:6" ht="14.1" x14ac:dyDescent="0.3">
      <c r="A189" s="66">
        <v>0.65</v>
      </c>
      <c r="B189" s="66" t="s">
        <v>199</v>
      </c>
      <c r="C189" s="66" t="s">
        <v>382</v>
      </c>
      <c r="D189" s="66">
        <v>224.1</v>
      </c>
      <c r="E189" s="66" t="s">
        <v>199</v>
      </c>
      <c r="F189" s="66">
        <v>145.66999999999999</v>
      </c>
    </row>
    <row r="190" spans="1:6" ht="14.1" x14ac:dyDescent="0.3">
      <c r="A190" s="66">
        <v>0.56999999999999995</v>
      </c>
      <c r="B190" s="66" t="s">
        <v>199</v>
      </c>
      <c r="C190" s="66" t="s">
        <v>383</v>
      </c>
      <c r="D190" s="66">
        <v>38.950000000000003</v>
      </c>
      <c r="E190" s="66" t="s">
        <v>199</v>
      </c>
      <c r="F190" s="66">
        <v>22.2</v>
      </c>
    </row>
    <row r="191" spans="1:6" ht="14.1" x14ac:dyDescent="0.3">
      <c r="A191" s="66">
        <v>8.1000000000000003E-2</v>
      </c>
      <c r="B191" s="66" t="s">
        <v>199</v>
      </c>
      <c r="C191" s="66" t="s">
        <v>384</v>
      </c>
      <c r="D191" s="66">
        <v>4026.11</v>
      </c>
      <c r="E191" s="66" t="s">
        <v>199</v>
      </c>
      <c r="F191" s="66">
        <v>326.11</v>
      </c>
    </row>
    <row r="192" spans="1:6" ht="14.1" x14ac:dyDescent="0.3">
      <c r="A192" s="66">
        <v>1</v>
      </c>
      <c r="B192" s="66" t="s">
        <v>312</v>
      </c>
      <c r="C192" s="66" t="s">
        <v>385</v>
      </c>
      <c r="D192" s="66">
        <v>866</v>
      </c>
      <c r="E192" s="66" t="s">
        <v>312</v>
      </c>
      <c r="F192" s="66">
        <v>866</v>
      </c>
    </row>
    <row r="193" spans="1:6" ht="14.1" x14ac:dyDescent="0.3">
      <c r="A193" s="66">
        <v>0.5</v>
      </c>
      <c r="B193" s="66" t="s">
        <v>312</v>
      </c>
      <c r="C193" s="66" t="s">
        <v>326</v>
      </c>
      <c r="D193" s="66">
        <v>932</v>
      </c>
      <c r="E193" s="66" t="s">
        <v>312</v>
      </c>
      <c r="F193" s="66">
        <v>466</v>
      </c>
    </row>
    <row r="194" spans="1:6" ht="14.1" x14ac:dyDescent="0.3">
      <c r="A194" s="66">
        <v>0.5</v>
      </c>
      <c r="B194" s="66" t="s">
        <v>312</v>
      </c>
      <c r="C194" s="66" t="s">
        <v>314</v>
      </c>
      <c r="D194" s="66">
        <v>651</v>
      </c>
      <c r="E194" s="66" t="s">
        <v>312</v>
      </c>
      <c r="F194" s="66">
        <v>325.5</v>
      </c>
    </row>
    <row r="195" spans="1:6" ht="14.1" x14ac:dyDescent="0.3">
      <c r="C195" s="66" t="s">
        <v>386</v>
      </c>
      <c r="D195" s="66" t="s">
        <v>120</v>
      </c>
      <c r="F195" s="66">
        <v>-164</v>
      </c>
    </row>
    <row r="196" spans="1:6" ht="14.1" x14ac:dyDescent="0.3">
      <c r="C196" s="66" t="s">
        <v>387</v>
      </c>
      <c r="F196" s="66">
        <v>134.1</v>
      </c>
    </row>
    <row r="197" spans="1:6" ht="14.1" x14ac:dyDescent="0.3">
      <c r="B197" s="66" t="s">
        <v>388</v>
      </c>
      <c r="C197" s="66" t="s">
        <v>389</v>
      </c>
      <c r="F197" s="66">
        <v>0.39</v>
      </c>
    </row>
    <row r="198" spans="1:6" ht="14.1" x14ac:dyDescent="0.3">
      <c r="C198" s="66" t="s">
        <v>390</v>
      </c>
      <c r="F198" s="66">
        <v>3322.97</v>
      </c>
    </row>
    <row r="201" spans="1:6" ht="14.1" x14ac:dyDescent="0.3">
      <c r="A201" s="66">
        <v>9</v>
      </c>
      <c r="B201" s="66" t="s">
        <v>287</v>
      </c>
      <c r="C201" s="66" t="s">
        <v>396</v>
      </c>
    </row>
    <row r="202" spans="1:6" ht="14.1" x14ac:dyDescent="0.3">
      <c r="C202" s="66" t="s">
        <v>392</v>
      </c>
    </row>
    <row r="203" spans="1:6" ht="14.1" x14ac:dyDescent="0.3">
      <c r="C203" s="66" t="s">
        <v>149</v>
      </c>
    </row>
    <row r="204" spans="1:6" ht="14.1" x14ac:dyDescent="0.3">
      <c r="A204" s="66">
        <v>4240</v>
      </c>
      <c r="B204" s="66" t="s">
        <v>393</v>
      </c>
      <c r="C204" s="66" t="s">
        <v>392</v>
      </c>
      <c r="D204" s="66">
        <v>6893.22</v>
      </c>
      <c r="E204" s="66" t="s">
        <v>394</v>
      </c>
      <c r="F204" s="66">
        <v>29227.25</v>
      </c>
    </row>
    <row r="205" spans="1:6" ht="14.1" x14ac:dyDescent="0.3">
      <c r="A205" s="66">
        <v>2</v>
      </c>
      <c r="B205" s="66" t="s">
        <v>199</v>
      </c>
      <c r="C205" s="66" t="s">
        <v>299</v>
      </c>
      <c r="D205" s="66">
        <v>3196.83</v>
      </c>
      <c r="E205" s="66" t="s">
        <v>199</v>
      </c>
      <c r="F205" s="66">
        <v>6393.66</v>
      </c>
    </row>
    <row r="206" spans="1:6" ht="14.1" x14ac:dyDescent="0.3">
      <c r="A206" s="66">
        <v>3.5</v>
      </c>
      <c r="B206" s="66" t="s">
        <v>312</v>
      </c>
      <c r="C206" s="66" t="s">
        <v>313</v>
      </c>
      <c r="D206" s="66">
        <v>999</v>
      </c>
      <c r="E206" s="66" t="s">
        <v>312</v>
      </c>
      <c r="F206" s="66">
        <v>3496.5</v>
      </c>
    </row>
    <row r="207" spans="1:6" ht="14.1" x14ac:dyDescent="0.3">
      <c r="A207" s="66">
        <v>10.6</v>
      </c>
      <c r="B207" s="66" t="s">
        <v>312</v>
      </c>
      <c r="C207" s="66" t="s">
        <v>326</v>
      </c>
      <c r="D207" s="66">
        <v>932</v>
      </c>
      <c r="E207" s="66" t="s">
        <v>312</v>
      </c>
      <c r="F207" s="66">
        <v>9879.2000000000007</v>
      </c>
    </row>
    <row r="208" spans="1:6" ht="14.1" x14ac:dyDescent="0.3">
      <c r="A208" s="66">
        <v>7.1</v>
      </c>
      <c r="B208" s="66" t="s">
        <v>312</v>
      </c>
      <c r="C208" s="66" t="s">
        <v>314</v>
      </c>
      <c r="D208" s="66">
        <v>651</v>
      </c>
      <c r="E208" s="66" t="s">
        <v>312</v>
      </c>
      <c r="F208" s="66">
        <v>4622.1000000000004</v>
      </c>
    </row>
    <row r="209" spans="1:6" ht="14.1" x14ac:dyDescent="0.3">
      <c r="A209" s="66">
        <v>21.2</v>
      </c>
      <c r="B209" s="66" t="s">
        <v>312</v>
      </c>
      <c r="C209" s="66" t="s">
        <v>315</v>
      </c>
      <c r="D209" s="66">
        <v>534</v>
      </c>
      <c r="E209" s="66" t="s">
        <v>312</v>
      </c>
      <c r="F209" s="66">
        <v>11320.8</v>
      </c>
    </row>
    <row r="210" spans="1:6" ht="14.1" x14ac:dyDescent="0.3">
      <c r="B210" s="66" t="s">
        <v>292</v>
      </c>
      <c r="C210" s="66" t="s">
        <v>293</v>
      </c>
      <c r="E210" s="66" t="s">
        <v>292</v>
      </c>
      <c r="F210" s="66">
        <v>5</v>
      </c>
    </row>
    <row r="211" spans="1:6" ht="14.1" x14ac:dyDescent="0.3">
      <c r="F211" s="66" t="s">
        <v>149</v>
      </c>
    </row>
    <row r="212" spans="1:6" ht="14.1" x14ac:dyDescent="0.3">
      <c r="C212" s="66" t="s">
        <v>307</v>
      </c>
      <c r="F212" s="66">
        <v>64944.51</v>
      </c>
    </row>
    <row r="213" spans="1:6" ht="14.1" x14ac:dyDescent="0.3">
      <c r="F213" s="66" t="s">
        <v>149</v>
      </c>
    </row>
    <row r="214" spans="1:6" ht="14.1" x14ac:dyDescent="0.3">
      <c r="C214" s="66" t="s">
        <v>395</v>
      </c>
      <c r="F214" s="66">
        <v>6494.45</v>
      </c>
    </row>
    <row r="215" spans="1:6" ht="14.1" x14ac:dyDescent="0.3">
      <c r="F215" s="66" t="s">
        <v>128</v>
      </c>
    </row>
    <row r="216" spans="1:6" ht="14.1" x14ac:dyDescent="0.3">
      <c r="C216" s="66" t="s">
        <v>362</v>
      </c>
      <c r="F216" s="66">
        <v>6573.35</v>
      </c>
    </row>
    <row r="217" spans="1:6" ht="14.1" x14ac:dyDescent="0.3">
      <c r="C217" s="66" t="s">
        <v>363</v>
      </c>
      <c r="F217" s="66">
        <v>6732.55</v>
      </c>
    </row>
    <row r="219" spans="1:6" ht="14.1" x14ac:dyDescent="0.3">
      <c r="A219" s="66" t="s">
        <v>397</v>
      </c>
      <c r="B219" s="66" t="s">
        <v>287</v>
      </c>
      <c r="C219" s="66" t="s">
        <v>398</v>
      </c>
    </row>
    <row r="220" spans="1:6" ht="14.1" x14ac:dyDescent="0.3">
      <c r="C220" s="66" t="s">
        <v>149</v>
      </c>
    </row>
    <row r="221" spans="1:6" ht="14.1" x14ac:dyDescent="0.3">
      <c r="A221" s="66">
        <v>0.14000000000000001</v>
      </c>
      <c r="B221" s="66" t="s">
        <v>199</v>
      </c>
      <c r="C221" s="66" t="s">
        <v>298</v>
      </c>
      <c r="D221" s="66">
        <v>3486.75</v>
      </c>
      <c r="E221" s="66" t="s">
        <v>199</v>
      </c>
      <c r="F221" s="66">
        <v>488.15</v>
      </c>
    </row>
    <row r="222" spans="1:6" ht="14.1" x14ac:dyDescent="0.3">
      <c r="A222" s="66">
        <v>1.1000000000000001</v>
      </c>
      <c r="B222" s="66" t="s">
        <v>312</v>
      </c>
      <c r="C222" s="66" t="s">
        <v>313</v>
      </c>
      <c r="D222" s="66">
        <v>999</v>
      </c>
      <c r="E222" s="66" t="s">
        <v>312</v>
      </c>
      <c r="F222" s="66">
        <v>1098.9000000000001</v>
      </c>
    </row>
    <row r="223" spans="1:6" ht="14.1" x14ac:dyDescent="0.3">
      <c r="A223" s="66">
        <v>0.5</v>
      </c>
      <c r="B223" s="66" t="s">
        <v>312</v>
      </c>
      <c r="C223" s="66" t="s">
        <v>314</v>
      </c>
      <c r="D223" s="66">
        <v>651</v>
      </c>
      <c r="E223" s="66" t="s">
        <v>312</v>
      </c>
      <c r="F223" s="66">
        <v>325.5</v>
      </c>
    </row>
    <row r="224" spans="1:6" ht="14.1" x14ac:dyDescent="0.3">
      <c r="A224" s="66">
        <v>1.1000000000000001</v>
      </c>
      <c r="B224" s="66" t="s">
        <v>312</v>
      </c>
      <c r="C224" s="66" t="s">
        <v>315</v>
      </c>
      <c r="D224" s="66">
        <v>534</v>
      </c>
      <c r="E224" s="66" t="s">
        <v>312</v>
      </c>
      <c r="F224" s="66">
        <v>587.4</v>
      </c>
    </row>
    <row r="225" spans="1:6" ht="14.1" x14ac:dyDescent="0.3">
      <c r="B225" s="66" t="s">
        <v>292</v>
      </c>
      <c r="C225" s="66" t="s">
        <v>293</v>
      </c>
      <c r="D225" s="66" t="s">
        <v>120</v>
      </c>
      <c r="E225" s="66" t="s">
        <v>292</v>
      </c>
      <c r="F225" s="66">
        <v>5</v>
      </c>
    </row>
    <row r="226" spans="1:6" ht="14.1" x14ac:dyDescent="0.3">
      <c r="F226" s="66" t="s">
        <v>149</v>
      </c>
    </row>
    <row r="227" spans="1:6" ht="14.1" x14ac:dyDescent="0.3">
      <c r="C227" s="66" t="s">
        <v>316</v>
      </c>
      <c r="F227" s="66">
        <v>2504.9499999999998</v>
      </c>
    </row>
    <row r="228" spans="1:6" ht="14.1" x14ac:dyDescent="0.3">
      <c r="F228" s="66" t="s">
        <v>149</v>
      </c>
    </row>
    <row r="229" spans="1:6" ht="14.1" x14ac:dyDescent="0.3">
      <c r="C229" s="66" t="s">
        <v>317</v>
      </c>
      <c r="F229" s="66">
        <v>250.5</v>
      </c>
    </row>
    <row r="231" spans="1:6" ht="14.1" x14ac:dyDescent="0.3">
      <c r="A231" s="66">
        <v>37.1</v>
      </c>
      <c r="B231" s="66" t="s">
        <v>287</v>
      </c>
      <c r="C231" s="66" t="s">
        <v>399</v>
      </c>
    </row>
    <row r="232" spans="1:6" ht="14.1" x14ac:dyDescent="0.3">
      <c r="C232" s="66" t="s">
        <v>149</v>
      </c>
    </row>
    <row r="233" spans="1:6" ht="14.1" x14ac:dyDescent="0.3">
      <c r="A233" s="66">
        <v>0.09</v>
      </c>
      <c r="B233" s="66" t="s">
        <v>199</v>
      </c>
      <c r="C233" s="66" t="s">
        <v>400</v>
      </c>
      <c r="D233" s="66">
        <v>1348</v>
      </c>
      <c r="E233" s="66" t="s">
        <v>199</v>
      </c>
      <c r="F233" s="66">
        <v>121.32</v>
      </c>
    </row>
    <row r="234" spans="1:6" ht="14.1" x14ac:dyDescent="0.3">
      <c r="A234" s="66">
        <v>2.2000000000000002</v>
      </c>
      <c r="B234" s="66" t="s">
        <v>312</v>
      </c>
      <c r="C234" s="66" t="s">
        <v>326</v>
      </c>
      <c r="D234" s="66">
        <v>932</v>
      </c>
      <c r="E234" s="66" t="s">
        <v>312</v>
      </c>
      <c r="F234" s="66">
        <v>2050.4</v>
      </c>
    </row>
    <row r="235" spans="1:6" ht="14.1" x14ac:dyDescent="0.3">
      <c r="A235" s="66">
        <v>0.5</v>
      </c>
      <c r="B235" s="66" t="s">
        <v>312</v>
      </c>
      <c r="C235" s="66" t="s">
        <v>314</v>
      </c>
      <c r="D235" s="66">
        <v>651</v>
      </c>
      <c r="E235" s="66" t="s">
        <v>312</v>
      </c>
      <c r="F235" s="66">
        <v>325.5</v>
      </c>
    </row>
    <row r="236" spans="1:6" ht="14.1" x14ac:dyDescent="0.3">
      <c r="A236" s="66">
        <v>3.8</v>
      </c>
      <c r="B236" s="66" t="s">
        <v>312</v>
      </c>
      <c r="C236" s="66" t="s">
        <v>315</v>
      </c>
      <c r="D236" s="66">
        <v>534</v>
      </c>
      <c r="E236" s="66" t="s">
        <v>312</v>
      </c>
      <c r="F236" s="66">
        <v>2029.2</v>
      </c>
    </row>
    <row r="237" spans="1:6" ht="14.1" x14ac:dyDescent="0.3">
      <c r="B237" s="66" t="s">
        <v>292</v>
      </c>
      <c r="C237" s="66" t="s">
        <v>401</v>
      </c>
      <c r="D237" s="66" t="s">
        <v>120</v>
      </c>
      <c r="E237" s="66" t="s">
        <v>292</v>
      </c>
      <c r="F237" s="66">
        <v>1.5</v>
      </c>
    </row>
    <row r="238" spans="1:6" ht="14.1" x14ac:dyDescent="0.3">
      <c r="F238" s="66" t="s">
        <v>149</v>
      </c>
    </row>
    <row r="239" spans="1:6" ht="14.1" x14ac:dyDescent="0.3">
      <c r="C239" s="66" t="s">
        <v>402</v>
      </c>
      <c r="F239" s="66">
        <v>4527.92</v>
      </c>
    </row>
    <row r="240" spans="1:6" ht="14.1" x14ac:dyDescent="0.3">
      <c r="F240" s="66" t="s">
        <v>149</v>
      </c>
    </row>
    <row r="241" spans="1:6" ht="14.1" x14ac:dyDescent="0.3">
      <c r="C241" s="66" t="s">
        <v>317</v>
      </c>
      <c r="F241" s="66">
        <v>45.28</v>
      </c>
    </row>
    <row r="242" spans="1:6" ht="14.1" x14ac:dyDescent="0.3">
      <c r="F242" s="66" t="s">
        <v>128</v>
      </c>
    </row>
    <row r="244" spans="1:6" ht="14.1" x14ac:dyDescent="0.3">
      <c r="B244" s="66" t="s">
        <v>287</v>
      </c>
      <c r="C244" s="66" t="s">
        <v>403</v>
      </c>
    </row>
    <row r="245" spans="1:6" ht="14.1" x14ac:dyDescent="0.3">
      <c r="C245" s="66" t="s">
        <v>404</v>
      </c>
    </row>
    <row r="246" spans="1:6" ht="14.1" x14ac:dyDescent="0.3">
      <c r="C246" s="66" t="s">
        <v>149</v>
      </c>
    </row>
    <row r="247" spans="1:6" ht="14.1" x14ac:dyDescent="0.3">
      <c r="A247" s="66">
        <v>10</v>
      </c>
      <c r="B247" s="66" t="s">
        <v>321</v>
      </c>
      <c r="C247" s="66" t="s">
        <v>405</v>
      </c>
      <c r="D247" s="66">
        <v>23.04</v>
      </c>
      <c r="E247" s="66" t="s">
        <v>321</v>
      </c>
      <c r="F247" s="66">
        <v>230.4</v>
      </c>
    </row>
    <row r="248" spans="1:6" ht="14.1" x14ac:dyDescent="0.3">
      <c r="A248" s="66">
        <v>10</v>
      </c>
      <c r="B248" s="66" t="s">
        <v>321</v>
      </c>
      <c r="C248" s="66" t="s">
        <v>406</v>
      </c>
      <c r="D248" s="66">
        <v>50.33</v>
      </c>
      <c r="E248" s="66" t="s">
        <v>321</v>
      </c>
      <c r="F248" s="66">
        <v>503.3</v>
      </c>
    </row>
    <row r="249" spans="1:6" ht="14.1" x14ac:dyDescent="0.3">
      <c r="C249" s="66" t="s">
        <v>120</v>
      </c>
      <c r="F249" s="66" t="s">
        <v>149</v>
      </c>
    </row>
    <row r="250" spans="1:6" ht="14.1" x14ac:dyDescent="0.3">
      <c r="F250" s="66">
        <v>733.7</v>
      </c>
    </row>
    <row r="251" spans="1:6" ht="14.1" x14ac:dyDescent="0.3">
      <c r="C251" s="66" t="s">
        <v>316</v>
      </c>
      <c r="F251" s="66" t="s">
        <v>149</v>
      </c>
    </row>
    <row r="252" spans="1:6" ht="14.1" x14ac:dyDescent="0.3">
      <c r="F252" s="66">
        <v>73.37</v>
      </c>
    </row>
    <row r="253" spans="1:6" ht="14.1" x14ac:dyDescent="0.3">
      <c r="C253" s="66" t="s">
        <v>317</v>
      </c>
      <c r="F253" s="66" t="s">
        <v>128</v>
      </c>
    </row>
    <row r="256" spans="1:6" ht="14.1" x14ac:dyDescent="0.3">
      <c r="A256" s="66" t="s">
        <v>683</v>
      </c>
      <c r="C256" s="66" t="s">
        <v>684</v>
      </c>
    </row>
    <row r="258" spans="1:6" ht="14.1" x14ac:dyDescent="0.3">
      <c r="A258" s="66">
        <v>10.5</v>
      </c>
      <c r="B258" s="66" t="s">
        <v>34</v>
      </c>
      <c r="C258" s="66" t="s">
        <v>685</v>
      </c>
      <c r="D258" s="66">
        <v>318</v>
      </c>
      <c r="E258" s="66" t="s">
        <v>34</v>
      </c>
      <c r="F258" s="66">
        <v>3339</v>
      </c>
    </row>
    <row r="259" spans="1:6" ht="14.1" x14ac:dyDescent="0.3">
      <c r="D259" s="66" t="s">
        <v>120</v>
      </c>
      <c r="F259" s="66" t="s">
        <v>120</v>
      </c>
    </row>
    <row r="260" spans="1:6" ht="14.1" x14ac:dyDescent="0.3">
      <c r="A260" s="66">
        <v>0.22</v>
      </c>
      <c r="B260" s="66" t="s">
        <v>199</v>
      </c>
      <c r="C260" s="66" t="s">
        <v>323</v>
      </c>
      <c r="D260" s="66">
        <v>4646.43</v>
      </c>
      <c r="E260" s="66" t="s">
        <v>199</v>
      </c>
      <c r="F260" s="66">
        <v>1022.21</v>
      </c>
    </row>
    <row r="261" spans="1:6" ht="14.1" x14ac:dyDescent="0.3">
      <c r="A261" s="66">
        <v>64</v>
      </c>
      <c r="B261" s="66" t="s">
        <v>137</v>
      </c>
      <c r="C261" s="66" t="s">
        <v>686</v>
      </c>
      <c r="D261" s="66">
        <v>6040</v>
      </c>
      <c r="E261" s="66" t="s">
        <v>687</v>
      </c>
      <c r="F261" s="66">
        <v>386.56</v>
      </c>
    </row>
    <row r="262" spans="1:6" ht="14.1" x14ac:dyDescent="0.3">
      <c r="A262" s="66">
        <v>4.5</v>
      </c>
      <c r="B262" s="66" t="s">
        <v>137</v>
      </c>
      <c r="C262" s="66" t="s">
        <v>688</v>
      </c>
      <c r="D262" s="66">
        <v>24.93</v>
      </c>
      <c r="E262" s="66" t="s">
        <v>137</v>
      </c>
      <c r="F262" s="66">
        <v>112.19</v>
      </c>
    </row>
    <row r="263" spans="1:6" ht="14.1" x14ac:dyDescent="0.3">
      <c r="A263" s="66">
        <v>5.4</v>
      </c>
      <c r="B263" s="66" t="s">
        <v>325</v>
      </c>
      <c r="C263" s="66" t="s">
        <v>689</v>
      </c>
      <c r="D263" s="66">
        <v>932</v>
      </c>
      <c r="E263" s="66" t="s">
        <v>325</v>
      </c>
      <c r="F263" s="66">
        <v>5032.8</v>
      </c>
    </row>
    <row r="264" spans="1:6" ht="14.1" x14ac:dyDescent="0.3">
      <c r="A264" s="66">
        <v>2.16</v>
      </c>
      <c r="B264" s="66" t="s">
        <v>325</v>
      </c>
      <c r="C264" s="66" t="s">
        <v>427</v>
      </c>
      <c r="D264" s="66">
        <v>651</v>
      </c>
      <c r="E264" s="66" t="s">
        <v>325</v>
      </c>
      <c r="F264" s="66">
        <v>1406.16</v>
      </c>
    </row>
    <row r="265" spans="1:6" ht="14.1" x14ac:dyDescent="0.3">
      <c r="A265" s="66">
        <v>6.5</v>
      </c>
      <c r="B265" s="66" t="s">
        <v>325</v>
      </c>
      <c r="C265" s="66" t="s">
        <v>690</v>
      </c>
      <c r="D265" s="66">
        <v>534</v>
      </c>
      <c r="E265" s="66" t="s">
        <v>325</v>
      </c>
      <c r="F265" s="66">
        <v>3471</v>
      </c>
    </row>
    <row r="266" spans="1:6" ht="14.1" x14ac:dyDescent="0.3">
      <c r="E266" s="66" t="s">
        <v>325</v>
      </c>
      <c r="F266" s="66">
        <v>0</v>
      </c>
    </row>
    <row r="268" spans="1:6" ht="14.1" x14ac:dyDescent="0.3">
      <c r="C268" s="66" t="s">
        <v>316</v>
      </c>
      <c r="F268" s="66" t="s">
        <v>342</v>
      </c>
    </row>
    <row r="269" spans="1:6" ht="14.1" x14ac:dyDescent="0.3">
      <c r="F269" s="66">
        <v>14769.92</v>
      </c>
    </row>
    <row r="270" spans="1:6" ht="14.1" x14ac:dyDescent="0.3">
      <c r="F270" s="66" t="s">
        <v>691</v>
      </c>
    </row>
    <row r="271" spans="1:6" ht="14.1" x14ac:dyDescent="0.3">
      <c r="C271" s="66" t="s">
        <v>317</v>
      </c>
      <c r="F271" s="66">
        <v>1476.99</v>
      </c>
    </row>
    <row r="272" spans="1:6" ht="14.1" x14ac:dyDescent="0.3">
      <c r="F272" s="66" t="s">
        <v>342</v>
      </c>
    </row>
    <row r="275" spans="1:6" ht="14.1" x14ac:dyDescent="0.3">
      <c r="A275" s="66" t="s">
        <v>410</v>
      </c>
      <c r="B275" s="66" t="s">
        <v>287</v>
      </c>
      <c r="C275" s="66" t="s">
        <v>411</v>
      </c>
    </row>
    <row r="276" spans="1:6" ht="14.1" x14ac:dyDescent="0.3">
      <c r="C276" s="66" t="s">
        <v>412</v>
      </c>
    </row>
    <row r="277" spans="1:6" ht="14.1" x14ac:dyDescent="0.3">
      <c r="C277" s="66" t="s">
        <v>149</v>
      </c>
    </row>
    <row r="278" spans="1:6" ht="14.1" x14ac:dyDescent="0.3">
      <c r="A278" s="66">
        <v>9</v>
      </c>
      <c r="B278" s="66" t="s">
        <v>199</v>
      </c>
      <c r="C278" s="66" t="s">
        <v>413</v>
      </c>
      <c r="D278" s="66">
        <v>1226.1400000000001</v>
      </c>
      <c r="E278" s="66" t="s">
        <v>199</v>
      </c>
      <c r="F278" s="66">
        <v>11035.26</v>
      </c>
    </row>
    <row r="279" spans="1:6" ht="14.1" x14ac:dyDescent="0.3">
      <c r="A279" s="66">
        <v>4.5</v>
      </c>
      <c r="B279" s="66" t="s">
        <v>199</v>
      </c>
      <c r="C279" s="66" t="s">
        <v>298</v>
      </c>
      <c r="D279" s="66">
        <v>3486.75</v>
      </c>
      <c r="E279" s="66" t="s">
        <v>199</v>
      </c>
      <c r="F279" s="66">
        <v>15690.38</v>
      </c>
    </row>
    <row r="280" spans="1:6" ht="14.1" x14ac:dyDescent="0.3">
      <c r="A280" s="66">
        <v>1.8</v>
      </c>
      <c r="B280" s="66" t="s">
        <v>312</v>
      </c>
      <c r="C280" s="66" t="s">
        <v>326</v>
      </c>
      <c r="D280" s="66">
        <v>932</v>
      </c>
      <c r="E280" s="66" t="s">
        <v>312</v>
      </c>
      <c r="F280" s="66">
        <v>1677.6</v>
      </c>
    </row>
    <row r="281" spans="1:6" ht="14.1" x14ac:dyDescent="0.3">
      <c r="A281" s="66">
        <v>17.7</v>
      </c>
      <c r="B281" s="66" t="s">
        <v>312</v>
      </c>
      <c r="C281" s="66" t="s">
        <v>314</v>
      </c>
      <c r="D281" s="66">
        <v>651</v>
      </c>
      <c r="E281" s="66" t="s">
        <v>312</v>
      </c>
      <c r="F281" s="66">
        <v>11522.7</v>
      </c>
    </row>
    <row r="282" spans="1:6" ht="14.1" x14ac:dyDescent="0.3">
      <c r="A282" s="66">
        <v>14.1</v>
      </c>
      <c r="B282" s="66" t="s">
        <v>312</v>
      </c>
      <c r="C282" s="66" t="s">
        <v>315</v>
      </c>
      <c r="D282" s="66">
        <v>534</v>
      </c>
      <c r="E282" s="66" t="s">
        <v>312</v>
      </c>
      <c r="F282" s="66">
        <v>7529.4</v>
      </c>
    </row>
    <row r="283" spans="1:6" ht="14.1" x14ac:dyDescent="0.3">
      <c r="B283" s="66" t="s">
        <v>292</v>
      </c>
      <c r="C283" s="66" t="s">
        <v>293</v>
      </c>
      <c r="E283" s="66" t="s">
        <v>292</v>
      </c>
      <c r="F283" s="66">
        <v>0</v>
      </c>
    </row>
    <row r="284" spans="1:6" ht="14.1" x14ac:dyDescent="0.3">
      <c r="F284" s="66" t="s">
        <v>149</v>
      </c>
    </row>
    <row r="285" spans="1:6" ht="14.1" x14ac:dyDescent="0.3">
      <c r="F285" s="66">
        <v>47455.34</v>
      </c>
    </row>
    <row r="286" spans="1:6" ht="14.1" x14ac:dyDescent="0.3">
      <c r="C286" s="66" t="s">
        <v>307</v>
      </c>
      <c r="F286" s="66" t="s">
        <v>149</v>
      </c>
    </row>
    <row r="287" spans="1:6" ht="14.1" x14ac:dyDescent="0.3">
      <c r="F287" s="66">
        <v>4745.53</v>
      </c>
    </row>
    <row r="288" spans="1:6" ht="14.1" x14ac:dyDescent="0.3">
      <c r="C288" s="66" t="s">
        <v>395</v>
      </c>
      <c r="F288" s="66" t="s">
        <v>128</v>
      </c>
    </row>
    <row r="290" spans="1:6" ht="14.1" x14ac:dyDescent="0.3">
      <c r="A290" s="66">
        <v>6</v>
      </c>
      <c r="B290" s="66" t="s">
        <v>287</v>
      </c>
      <c r="C290" s="66" t="s">
        <v>391</v>
      </c>
    </row>
    <row r="291" spans="1:6" ht="14.1" x14ac:dyDescent="0.3">
      <c r="C291" s="66" t="s">
        <v>392</v>
      </c>
    </row>
    <row r="292" spans="1:6" ht="14.1" x14ac:dyDescent="0.3">
      <c r="C292" s="66" t="s">
        <v>149</v>
      </c>
    </row>
    <row r="293" spans="1:6" ht="14.1" x14ac:dyDescent="0.3">
      <c r="A293" s="66">
        <v>4240</v>
      </c>
      <c r="B293" s="66" t="s">
        <v>393</v>
      </c>
      <c r="C293" s="66" t="s">
        <v>392</v>
      </c>
      <c r="D293" s="66">
        <v>6893.22</v>
      </c>
      <c r="E293" s="66" t="s">
        <v>394</v>
      </c>
      <c r="F293" s="66">
        <v>29227.25</v>
      </c>
    </row>
    <row r="294" spans="1:6" ht="14.1" x14ac:dyDescent="0.3">
      <c r="A294" s="66">
        <v>2</v>
      </c>
      <c r="B294" s="66" t="s">
        <v>199</v>
      </c>
      <c r="C294" s="66" t="s">
        <v>298</v>
      </c>
      <c r="D294" s="66">
        <v>3486.75</v>
      </c>
      <c r="E294" s="66" t="s">
        <v>199</v>
      </c>
      <c r="F294" s="66">
        <v>6973.5</v>
      </c>
    </row>
    <row r="295" spans="1:6" ht="14.1" x14ac:dyDescent="0.3">
      <c r="A295" s="66">
        <v>3.5</v>
      </c>
      <c r="B295" s="66" t="s">
        <v>312</v>
      </c>
      <c r="C295" s="66" t="s">
        <v>313</v>
      </c>
      <c r="D295" s="66">
        <v>999</v>
      </c>
      <c r="E295" s="66" t="s">
        <v>312</v>
      </c>
      <c r="F295" s="66">
        <v>3496.5</v>
      </c>
    </row>
    <row r="296" spans="1:6" ht="14.1" x14ac:dyDescent="0.3">
      <c r="A296" s="66">
        <v>10.6</v>
      </c>
      <c r="B296" s="66" t="s">
        <v>312</v>
      </c>
      <c r="C296" s="66" t="s">
        <v>326</v>
      </c>
      <c r="D296" s="66">
        <v>932</v>
      </c>
      <c r="E296" s="66" t="s">
        <v>312</v>
      </c>
      <c r="F296" s="66">
        <v>9879.2000000000007</v>
      </c>
    </row>
    <row r="297" spans="1:6" ht="14.1" x14ac:dyDescent="0.3">
      <c r="A297" s="66">
        <v>7.1</v>
      </c>
      <c r="B297" s="66" t="s">
        <v>312</v>
      </c>
      <c r="C297" s="66" t="s">
        <v>314</v>
      </c>
      <c r="D297" s="66">
        <v>651</v>
      </c>
      <c r="E297" s="66" t="s">
        <v>312</v>
      </c>
      <c r="F297" s="66">
        <v>4622.1000000000004</v>
      </c>
    </row>
    <row r="298" spans="1:6" ht="14.1" x14ac:dyDescent="0.3">
      <c r="A298" s="66">
        <v>21.2</v>
      </c>
      <c r="B298" s="66" t="s">
        <v>312</v>
      </c>
      <c r="C298" s="66" t="s">
        <v>315</v>
      </c>
      <c r="D298" s="66">
        <v>534</v>
      </c>
      <c r="E298" s="66" t="s">
        <v>312</v>
      </c>
      <c r="F298" s="66">
        <v>11320.8</v>
      </c>
    </row>
    <row r="299" spans="1:6" ht="14.1" x14ac:dyDescent="0.3">
      <c r="B299" s="66" t="s">
        <v>292</v>
      </c>
      <c r="C299" s="66" t="s">
        <v>293</v>
      </c>
      <c r="E299" s="66" t="s">
        <v>292</v>
      </c>
      <c r="F299" s="66">
        <v>5</v>
      </c>
    </row>
    <row r="300" spans="1:6" ht="14.1" x14ac:dyDescent="0.3">
      <c r="F300" s="66" t="s">
        <v>149</v>
      </c>
    </row>
    <row r="301" spans="1:6" ht="14.1" x14ac:dyDescent="0.3">
      <c r="C301" s="66" t="s">
        <v>307</v>
      </c>
      <c r="F301" s="66">
        <v>65524.35</v>
      </c>
    </row>
    <row r="302" spans="1:6" ht="14.1" x14ac:dyDescent="0.3">
      <c r="F302" s="66" t="s">
        <v>149</v>
      </c>
    </row>
    <row r="303" spans="1:6" ht="14.1" x14ac:dyDescent="0.3">
      <c r="C303" s="66" t="s">
        <v>395</v>
      </c>
      <c r="F303" s="66">
        <v>6552.44</v>
      </c>
    </row>
    <row r="304" spans="1:6" ht="14.1" x14ac:dyDescent="0.3">
      <c r="F304" s="66" t="s">
        <v>128</v>
      </c>
    </row>
    <row r="305" spans="1:6" ht="14.1" x14ac:dyDescent="0.3">
      <c r="C305" s="66" t="s">
        <v>362</v>
      </c>
      <c r="F305" s="66">
        <v>6631.34</v>
      </c>
    </row>
    <row r="306" spans="1:6" ht="14.1" x14ac:dyDescent="0.3">
      <c r="C306" s="66" t="s">
        <v>363</v>
      </c>
      <c r="F306" s="66">
        <v>6790.54</v>
      </c>
    </row>
    <row r="309" spans="1:6" ht="14.1" x14ac:dyDescent="0.3">
      <c r="A309" s="66" t="s">
        <v>414</v>
      </c>
      <c r="B309" s="66" t="s">
        <v>287</v>
      </c>
      <c r="C309" s="66" t="s">
        <v>415</v>
      </c>
    </row>
    <row r="310" spans="1:6" ht="14.1" x14ac:dyDescent="0.3">
      <c r="C310" s="66" t="s">
        <v>416</v>
      </c>
    </row>
    <row r="311" spans="1:6" ht="14.1" x14ac:dyDescent="0.3">
      <c r="C311" s="66" t="s">
        <v>149</v>
      </c>
    </row>
    <row r="312" spans="1:6" ht="14.1" x14ac:dyDescent="0.3">
      <c r="A312" s="66">
        <v>1</v>
      </c>
      <c r="B312" s="66" t="s">
        <v>199</v>
      </c>
      <c r="C312" s="66" t="s">
        <v>417</v>
      </c>
      <c r="D312" s="66">
        <v>280.95</v>
      </c>
      <c r="E312" s="66" t="s">
        <v>199</v>
      </c>
      <c r="F312" s="66">
        <v>280.95</v>
      </c>
    </row>
    <row r="313" spans="1:6" ht="14.1" x14ac:dyDescent="0.3">
      <c r="A313" s="66">
        <v>1</v>
      </c>
      <c r="B313" s="66" t="s">
        <v>199</v>
      </c>
      <c r="C313" s="66" t="s">
        <v>418</v>
      </c>
      <c r="D313" s="66">
        <v>38.950000000000003</v>
      </c>
      <c r="E313" s="66" t="s">
        <v>199</v>
      </c>
      <c r="F313" s="66">
        <v>38.950000000000003</v>
      </c>
    </row>
    <row r="314" spans="1:6" ht="14.1" x14ac:dyDescent="0.3">
      <c r="B314" s="66" t="s">
        <v>292</v>
      </c>
      <c r="C314" s="66" t="s">
        <v>293</v>
      </c>
      <c r="D314" s="66" t="s">
        <v>120</v>
      </c>
      <c r="E314" s="66" t="s">
        <v>292</v>
      </c>
      <c r="F314" s="66">
        <v>0</v>
      </c>
    </row>
    <row r="315" spans="1:6" ht="14.1" x14ac:dyDescent="0.3">
      <c r="F315" s="66" t="s">
        <v>149</v>
      </c>
    </row>
    <row r="316" spans="1:6" ht="14.1" x14ac:dyDescent="0.3">
      <c r="C316" s="66" t="s">
        <v>294</v>
      </c>
      <c r="F316" s="66">
        <v>319.89999999999998</v>
      </c>
    </row>
    <row r="317" spans="1:6" ht="14.1" x14ac:dyDescent="0.3">
      <c r="C317" s="66" t="s">
        <v>419</v>
      </c>
      <c r="F317" s="66" t="s">
        <v>149</v>
      </c>
    </row>
    <row r="318" spans="1:6" ht="14.1" x14ac:dyDescent="0.3">
      <c r="A318" s="66" t="s">
        <v>414</v>
      </c>
      <c r="B318" s="66" t="s">
        <v>287</v>
      </c>
      <c r="C318" s="66" t="s">
        <v>415</v>
      </c>
    </row>
    <row r="319" spans="1:6" ht="14.1" x14ac:dyDescent="0.3">
      <c r="C319" s="66" t="s">
        <v>420</v>
      </c>
    </row>
    <row r="320" spans="1:6" ht="14.1" x14ac:dyDescent="0.3">
      <c r="C320" s="66" t="s">
        <v>149</v>
      </c>
    </row>
    <row r="321" spans="1:6" ht="14.1" x14ac:dyDescent="0.3">
      <c r="A321" s="66">
        <v>1</v>
      </c>
      <c r="B321" s="66" t="s">
        <v>199</v>
      </c>
      <c r="C321" s="66" t="s">
        <v>421</v>
      </c>
      <c r="D321" s="66">
        <v>1631.23</v>
      </c>
      <c r="E321" s="66" t="s">
        <v>199</v>
      </c>
      <c r="F321" s="66">
        <v>1631.23</v>
      </c>
    </row>
    <row r="322" spans="1:6" ht="14.1" x14ac:dyDescent="0.3">
      <c r="A322" s="66">
        <v>1</v>
      </c>
      <c r="B322" s="66" t="s">
        <v>199</v>
      </c>
      <c r="C322" s="66" t="s">
        <v>418</v>
      </c>
      <c r="D322" s="66">
        <v>34.200000000000003</v>
      </c>
      <c r="E322" s="66" t="s">
        <v>199</v>
      </c>
      <c r="F322" s="66">
        <v>34.200000000000003</v>
      </c>
    </row>
    <row r="323" spans="1:6" ht="14.1" x14ac:dyDescent="0.3">
      <c r="B323" s="66" t="s">
        <v>292</v>
      </c>
      <c r="C323" s="66" t="s">
        <v>293</v>
      </c>
      <c r="D323" s="66" t="s">
        <v>120</v>
      </c>
      <c r="E323" s="66" t="s">
        <v>292</v>
      </c>
      <c r="F323" s="66">
        <v>0</v>
      </c>
    </row>
    <row r="324" spans="1:6" ht="14.1" x14ac:dyDescent="0.3">
      <c r="F324" s="66" t="s">
        <v>149</v>
      </c>
    </row>
    <row r="325" spans="1:6" ht="14.1" x14ac:dyDescent="0.3">
      <c r="C325" s="66" t="s">
        <v>422</v>
      </c>
      <c r="F325" s="66">
        <v>1665.43</v>
      </c>
    </row>
    <row r="328" spans="1:6" ht="14.1" x14ac:dyDescent="0.3">
      <c r="C328" s="66" t="s">
        <v>423</v>
      </c>
    </row>
    <row r="330" spans="1:6" ht="14.1" x14ac:dyDescent="0.3">
      <c r="A330" s="66">
        <v>10</v>
      </c>
      <c r="B330" s="66" t="s">
        <v>424</v>
      </c>
      <c r="C330" s="66" t="s">
        <v>425</v>
      </c>
      <c r="D330" s="66">
        <v>459</v>
      </c>
      <c r="E330" s="66" t="s">
        <v>34</v>
      </c>
      <c r="F330" s="66">
        <f>A330*D330</f>
        <v>4590</v>
      </c>
    </row>
    <row r="331" spans="1:6" ht="14.1" x14ac:dyDescent="0.3">
      <c r="A331" s="66">
        <v>1.8</v>
      </c>
      <c r="B331" s="66" t="s">
        <v>2</v>
      </c>
      <c r="C331" s="66" t="s">
        <v>426</v>
      </c>
      <c r="D331" s="66">
        <f>'New Lead'!J8</f>
        <v>999</v>
      </c>
      <c r="E331" s="66" t="s">
        <v>2</v>
      </c>
      <c r="F331" s="66">
        <f t="shared" ref="F331:F332" si="0">A331*D331</f>
        <v>1798.2</v>
      </c>
    </row>
    <row r="332" spans="1:6" ht="14.1" x14ac:dyDescent="0.3">
      <c r="A332" s="66">
        <v>2.2000000000000002</v>
      </c>
      <c r="B332" s="66" t="s">
        <v>2</v>
      </c>
      <c r="C332" s="66" t="s">
        <v>427</v>
      </c>
      <c r="D332" s="66">
        <f>'New Lead'!J10</f>
        <v>651</v>
      </c>
      <c r="E332" s="66" t="s">
        <v>2</v>
      </c>
      <c r="F332" s="66">
        <f t="shared" si="0"/>
        <v>1432.2</v>
      </c>
    </row>
    <row r="333" spans="1:6" ht="14.1" x14ac:dyDescent="0.3">
      <c r="C333" s="66" t="s">
        <v>428</v>
      </c>
      <c r="F333" s="66">
        <f>SUM(F330:F332)</f>
        <v>7820.4</v>
      </c>
    </row>
    <row r="334" spans="1:6" ht="14.1" x14ac:dyDescent="0.3">
      <c r="C334" s="66" t="s">
        <v>429</v>
      </c>
      <c r="F334" s="66">
        <f>F333/10</f>
        <v>782.04</v>
      </c>
    </row>
    <row r="337" spans="1:6" ht="14.1" x14ac:dyDescent="0.3">
      <c r="B337" s="66" t="s">
        <v>504</v>
      </c>
      <c r="C337" s="66" t="s">
        <v>505</v>
      </c>
    </row>
    <row r="338" spans="1:6" ht="14.1" x14ac:dyDescent="0.3">
      <c r="C338" s="66" t="s">
        <v>149</v>
      </c>
    </row>
    <row r="339" spans="1:6" ht="14.1" x14ac:dyDescent="0.3">
      <c r="A339" s="66">
        <v>30</v>
      </c>
      <c r="B339" s="66" t="s">
        <v>468</v>
      </c>
      <c r="C339" s="66" t="s">
        <v>493</v>
      </c>
      <c r="D339" s="66">
        <v>5</v>
      </c>
      <c r="E339" s="66" t="s">
        <v>468</v>
      </c>
      <c r="F339" s="66">
        <f>A339*D339</f>
        <v>150</v>
      </c>
    </row>
    <row r="340" spans="1:6" ht="14.1" x14ac:dyDescent="0.3">
      <c r="A340" s="66" t="s">
        <v>120</v>
      </c>
      <c r="C340" s="66" t="s">
        <v>494</v>
      </c>
      <c r="D340" s="66" t="s">
        <v>120</v>
      </c>
    </row>
    <row r="341" spans="1:6" ht="14.1" x14ac:dyDescent="0.3">
      <c r="A341" s="66">
        <v>8</v>
      </c>
      <c r="B341" s="66" t="s">
        <v>312</v>
      </c>
      <c r="C341" s="66" t="s">
        <v>846</v>
      </c>
      <c r="D341" s="66">
        <v>13.55</v>
      </c>
      <c r="E341" s="66" t="s">
        <v>312</v>
      </c>
      <c r="F341" s="66">
        <f t="shared" ref="F341:F347" si="1">A341*D341</f>
        <v>108.4</v>
      </c>
    </row>
    <row r="342" spans="1:6" ht="14.1" x14ac:dyDescent="0.3">
      <c r="A342" s="66">
        <v>8</v>
      </c>
      <c r="B342" s="66" t="s">
        <v>312</v>
      </c>
      <c r="C342" s="66" t="s">
        <v>496</v>
      </c>
      <c r="D342" s="66">
        <v>37.85</v>
      </c>
      <c r="E342" s="66" t="s">
        <v>312</v>
      </c>
      <c r="F342" s="66">
        <f t="shared" si="1"/>
        <v>302.8</v>
      </c>
    </row>
    <row r="343" spans="1:6" ht="14.1" x14ac:dyDescent="0.3">
      <c r="A343" s="66">
        <v>3</v>
      </c>
      <c r="B343" s="66" t="s">
        <v>312</v>
      </c>
      <c r="C343" s="66" t="s">
        <v>497</v>
      </c>
      <c r="D343" s="66">
        <v>738</v>
      </c>
      <c r="E343" s="66" t="s">
        <v>312</v>
      </c>
      <c r="F343" s="66">
        <f t="shared" si="1"/>
        <v>2214</v>
      </c>
    </row>
    <row r="344" spans="1:6" ht="14.1" x14ac:dyDescent="0.3">
      <c r="A344" s="66">
        <v>1</v>
      </c>
      <c r="B344" s="66" t="s">
        <v>312</v>
      </c>
      <c r="C344" s="66" t="s">
        <v>498</v>
      </c>
      <c r="D344" s="66">
        <v>999</v>
      </c>
      <c r="E344" s="66" t="s">
        <v>312</v>
      </c>
      <c r="F344" s="66">
        <f t="shared" si="1"/>
        <v>999</v>
      </c>
    </row>
    <row r="345" spans="1:6" ht="14.1" x14ac:dyDescent="0.3">
      <c r="A345" s="66">
        <v>2</v>
      </c>
      <c r="B345" s="66" t="s">
        <v>312</v>
      </c>
      <c r="C345" s="66" t="s">
        <v>314</v>
      </c>
      <c r="D345" s="66">
        <v>651</v>
      </c>
      <c r="E345" s="66" t="s">
        <v>312</v>
      </c>
      <c r="F345" s="66">
        <f t="shared" si="1"/>
        <v>1302</v>
      </c>
    </row>
    <row r="346" spans="1:6" ht="14.1" x14ac:dyDescent="0.3">
      <c r="A346" s="66">
        <v>1</v>
      </c>
      <c r="B346" s="66" t="s">
        <v>312</v>
      </c>
      <c r="C346" s="66" t="s">
        <v>315</v>
      </c>
      <c r="D346" s="66">
        <v>534</v>
      </c>
      <c r="E346" s="66" t="s">
        <v>312</v>
      </c>
      <c r="F346" s="66">
        <f t="shared" si="1"/>
        <v>534</v>
      </c>
    </row>
    <row r="347" spans="1:6" ht="14.1" x14ac:dyDescent="0.3">
      <c r="A347" s="66">
        <v>30</v>
      </c>
      <c r="B347" s="66" t="s">
        <v>468</v>
      </c>
      <c r="C347" s="66" t="s">
        <v>508</v>
      </c>
      <c r="D347" s="66">
        <v>151.4</v>
      </c>
      <c r="E347" s="66" t="s">
        <v>468</v>
      </c>
      <c r="F347" s="66">
        <f t="shared" si="1"/>
        <v>4542</v>
      </c>
    </row>
    <row r="349" spans="1:6" ht="14.1" x14ac:dyDescent="0.3">
      <c r="B349" s="66" t="s">
        <v>292</v>
      </c>
      <c r="C349" s="66" t="s">
        <v>499</v>
      </c>
      <c r="D349" s="66" t="s">
        <v>120</v>
      </c>
      <c r="E349" s="66" t="s">
        <v>292</v>
      </c>
      <c r="F349" s="66">
        <v>12.1</v>
      </c>
    </row>
    <row r="350" spans="1:6" ht="14.1" x14ac:dyDescent="0.3">
      <c r="C350" s="66" t="s">
        <v>500</v>
      </c>
      <c r="D350" s="66" t="s">
        <v>120</v>
      </c>
      <c r="F350" s="66" t="s">
        <v>120</v>
      </c>
    </row>
    <row r="351" spans="1:6" ht="14.1" x14ac:dyDescent="0.3">
      <c r="B351" s="66" t="s">
        <v>292</v>
      </c>
      <c r="C351" s="66" t="s">
        <v>293</v>
      </c>
      <c r="E351" s="66" t="s">
        <v>292</v>
      </c>
      <c r="F351" s="66">
        <v>0</v>
      </c>
    </row>
    <row r="352" spans="1:6" ht="14.45" customHeight="1" x14ac:dyDescent="0.3">
      <c r="F352" s="66" t="s">
        <v>149</v>
      </c>
    </row>
    <row r="353" spans="1:6" ht="14.1" x14ac:dyDescent="0.3">
      <c r="C353" s="66" t="s">
        <v>501</v>
      </c>
      <c r="F353" s="66">
        <f>SUM(F339:F352)</f>
        <v>10164.300000000001</v>
      </c>
    </row>
    <row r="354" spans="1:6" ht="14.1" x14ac:dyDescent="0.3">
      <c r="F354" s="66" t="s">
        <v>149</v>
      </c>
    </row>
    <row r="355" spans="1:6" ht="14.1" x14ac:dyDescent="0.3">
      <c r="C355" s="66" t="s">
        <v>502</v>
      </c>
      <c r="F355" s="66">
        <f>F353/30</f>
        <v>338.81000000000006</v>
      </c>
    </row>
    <row r="358" spans="1:6" ht="14.1" x14ac:dyDescent="0.3">
      <c r="B358" s="66" t="s">
        <v>15</v>
      </c>
      <c r="C358" s="66" t="s">
        <v>492</v>
      </c>
    </row>
    <row r="359" spans="1:6" ht="14.1" x14ac:dyDescent="0.3">
      <c r="C359" s="66" t="s">
        <v>149</v>
      </c>
    </row>
    <row r="360" spans="1:6" ht="14.1" x14ac:dyDescent="0.3">
      <c r="A360" s="66">
        <v>30</v>
      </c>
      <c r="B360" s="66" t="s">
        <v>468</v>
      </c>
      <c r="C360" s="66" t="s">
        <v>493</v>
      </c>
      <c r="D360" s="66">
        <v>5</v>
      </c>
      <c r="E360" s="66" t="s">
        <v>468</v>
      </c>
      <c r="F360" s="66">
        <v>150</v>
      </c>
    </row>
    <row r="361" spans="1:6" ht="14.1" x14ac:dyDescent="0.3">
      <c r="A361" s="66" t="s">
        <v>120</v>
      </c>
      <c r="C361" s="66" t="s">
        <v>494</v>
      </c>
      <c r="D361" s="66" t="s">
        <v>120</v>
      </c>
      <c r="F361" s="66" t="s">
        <v>120</v>
      </c>
    </row>
    <row r="362" spans="1:6" ht="14.1" x14ac:dyDescent="0.3">
      <c r="A362" s="66">
        <v>8</v>
      </c>
      <c r="B362" s="66" t="s">
        <v>312</v>
      </c>
      <c r="C362" s="66" t="s">
        <v>495</v>
      </c>
      <c r="D362" s="66">
        <v>9.35</v>
      </c>
      <c r="E362" s="66" t="s">
        <v>312</v>
      </c>
      <c r="F362" s="66">
        <v>74.8</v>
      </c>
    </row>
    <row r="363" spans="1:6" ht="14.1" x14ac:dyDescent="0.3">
      <c r="A363" s="66">
        <v>8</v>
      </c>
      <c r="B363" s="66" t="s">
        <v>312</v>
      </c>
      <c r="C363" s="66" t="s">
        <v>496</v>
      </c>
      <c r="D363" s="66">
        <v>13.5</v>
      </c>
      <c r="E363" s="66" t="s">
        <v>312</v>
      </c>
      <c r="F363" s="66">
        <v>108</v>
      </c>
    </row>
    <row r="364" spans="1:6" ht="14.1" x14ac:dyDescent="0.3">
      <c r="A364" s="66">
        <v>3</v>
      </c>
      <c r="B364" s="66" t="s">
        <v>312</v>
      </c>
      <c r="C364" s="66" t="s">
        <v>497</v>
      </c>
      <c r="D364" s="66">
        <v>738</v>
      </c>
      <c r="E364" s="66" t="s">
        <v>312</v>
      </c>
      <c r="F364" s="66">
        <v>2214</v>
      </c>
    </row>
    <row r="365" spans="1:6" ht="14.1" x14ac:dyDescent="0.3">
      <c r="A365" s="66">
        <v>1</v>
      </c>
      <c r="B365" s="66" t="s">
        <v>312</v>
      </c>
      <c r="C365" s="66" t="s">
        <v>498</v>
      </c>
      <c r="D365" s="66">
        <v>999</v>
      </c>
      <c r="E365" s="66" t="s">
        <v>312</v>
      </c>
      <c r="F365" s="66">
        <v>999</v>
      </c>
    </row>
    <row r="366" spans="1:6" ht="14.1" x14ac:dyDescent="0.3">
      <c r="A366" s="66">
        <v>2</v>
      </c>
      <c r="B366" s="66" t="s">
        <v>312</v>
      </c>
      <c r="C366" s="66" t="s">
        <v>314</v>
      </c>
      <c r="D366" s="66">
        <v>651</v>
      </c>
      <c r="E366" s="66" t="s">
        <v>312</v>
      </c>
      <c r="F366" s="66">
        <v>1302</v>
      </c>
    </row>
    <row r="367" spans="1:6" ht="14.1" x14ac:dyDescent="0.3">
      <c r="A367" s="66">
        <v>1</v>
      </c>
      <c r="B367" s="66" t="s">
        <v>312</v>
      </c>
      <c r="C367" s="66" t="s">
        <v>315</v>
      </c>
      <c r="D367" s="66">
        <v>534</v>
      </c>
      <c r="E367" s="66" t="s">
        <v>312</v>
      </c>
      <c r="F367" s="66">
        <v>534</v>
      </c>
    </row>
    <row r="368" spans="1:6" ht="14.1" x14ac:dyDescent="0.3">
      <c r="A368" s="66">
        <v>30</v>
      </c>
      <c r="B368" s="66" t="s">
        <v>8</v>
      </c>
      <c r="C368" s="66" t="s">
        <v>503</v>
      </c>
      <c r="D368" s="66">
        <v>128</v>
      </c>
      <c r="E368" s="66" t="s">
        <v>468</v>
      </c>
      <c r="F368" s="66">
        <f>A368*D368</f>
        <v>3840</v>
      </c>
    </row>
    <row r="369" spans="1:6" ht="14.1" x14ac:dyDescent="0.3">
      <c r="B369" s="66" t="s">
        <v>292</v>
      </c>
      <c r="C369" s="66" t="s">
        <v>499</v>
      </c>
      <c r="D369" s="66" t="s">
        <v>120</v>
      </c>
      <c r="E369" s="66" t="s">
        <v>292</v>
      </c>
      <c r="F369" s="66">
        <v>12.1</v>
      </c>
    </row>
    <row r="370" spans="1:6" ht="14.1" x14ac:dyDescent="0.3">
      <c r="C370" s="66" t="s">
        <v>500</v>
      </c>
      <c r="D370" s="66" t="s">
        <v>120</v>
      </c>
      <c r="F370" s="66" t="s">
        <v>120</v>
      </c>
    </row>
    <row r="371" spans="1:6" ht="14.1" x14ac:dyDescent="0.3">
      <c r="B371" s="66" t="s">
        <v>292</v>
      </c>
      <c r="C371" s="66" t="s">
        <v>293</v>
      </c>
      <c r="E371" s="66" t="s">
        <v>292</v>
      </c>
      <c r="F371" s="66">
        <v>0</v>
      </c>
    </row>
    <row r="372" spans="1:6" ht="14.1" x14ac:dyDescent="0.3">
      <c r="F372" s="66" t="s">
        <v>149</v>
      </c>
    </row>
    <row r="373" spans="1:6" ht="14.1" x14ac:dyDescent="0.3">
      <c r="C373" s="66" t="s">
        <v>501</v>
      </c>
      <c r="F373" s="66">
        <f>SUM(F359:F372)</f>
        <v>9233.9</v>
      </c>
    </row>
    <row r="374" spans="1:6" ht="14.1" x14ac:dyDescent="0.3">
      <c r="F374" s="66" t="s">
        <v>149</v>
      </c>
    </row>
    <row r="375" spans="1:6" ht="14.1" x14ac:dyDescent="0.3">
      <c r="C375" s="66" t="s">
        <v>502</v>
      </c>
      <c r="F375" s="66">
        <f>F373/30</f>
        <v>307.79666666666668</v>
      </c>
    </row>
    <row r="377" spans="1:6" ht="14.1" x14ac:dyDescent="0.3">
      <c r="B377" s="66" t="s">
        <v>504</v>
      </c>
      <c r="C377" s="66" t="s">
        <v>847</v>
      </c>
    </row>
    <row r="378" spans="1:6" ht="14.1" x14ac:dyDescent="0.3">
      <c r="C378" s="66" t="s">
        <v>149</v>
      </c>
    </row>
    <row r="379" spans="1:6" ht="14.1" x14ac:dyDescent="0.3">
      <c r="A379" s="66">
        <v>30</v>
      </c>
      <c r="B379" s="66" t="s">
        <v>468</v>
      </c>
      <c r="C379" s="66" t="s">
        <v>493</v>
      </c>
      <c r="D379" s="66">
        <v>5</v>
      </c>
      <c r="E379" s="66" t="s">
        <v>468</v>
      </c>
      <c r="F379" s="66">
        <f>A379*D379</f>
        <v>150</v>
      </c>
    </row>
    <row r="380" spans="1:6" ht="14.1" x14ac:dyDescent="0.3">
      <c r="A380" s="66" t="s">
        <v>120</v>
      </c>
      <c r="C380" s="66" t="s">
        <v>494</v>
      </c>
      <c r="D380" s="66" t="s">
        <v>120</v>
      </c>
    </row>
    <row r="381" spans="1:6" ht="14.1" x14ac:dyDescent="0.3">
      <c r="A381" s="66">
        <v>8</v>
      </c>
      <c r="B381" s="66" t="s">
        <v>312</v>
      </c>
      <c r="C381" s="66" t="s">
        <v>495</v>
      </c>
      <c r="D381" s="66">
        <v>25.5</v>
      </c>
      <c r="E381" s="66" t="s">
        <v>312</v>
      </c>
      <c r="F381" s="66">
        <f t="shared" ref="F381:F387" si="2">A381*D381</f>
        <v>204</v>
      </c>
    </row>
    <row r="382" spans="1:6" ht="14.1" x14ac:dyDescent="0.3">
      <c r="A382" s="66">
        <v>8</v>
      </c>
      <c r="B382" s="66" t="s">
        <v>312</v>
      </c>
      <c r="C382" s="66" t="s">
        <v>496</v>
      </c>
      <c r="D382" s="66">
        <v>57.25</v>
      </c>
      <c r="E382" s="66" t="s">
        <v>312</v>
      </c>
      <c r="F382" s="66">
        <f t="shared" si="2"/>
        <v>458</v>
      </c>
    </row>
    <row r="383" spans="1:6" ht="14.1" x14ac:dyDescent="0.3">
      <c r="A383" s="66">
        <v>3</v>
      </c>
      <c r="B383" s="66" t="s">
        <v>312</v>
      </c>
      <c r="C383" s="66" t="s">
        <v>497</v>
      </c>
      <c r="D383" s="66">
        <v>738</v>
      </c>
      <c r="E383" s="66" t="s">
        <v>312</v>
      </c>
      <c r="F383" s="66">
        <f t="shared" si="2"/>
        <v>2214</v>
      </c>
    </row>
    <row r="384" spans="1:6" ht="14.1" x14ac:dyDescent="0.3">
      <c r="A384" s="66">
        <v>1</v>
      </c>
      <c r="B384" s="66" t="s">
        <v>312</v>
      </c>
      <c r="C384" s="66" t="s">
        <v>498</v>
      </c>
      <c r="D384" s="66">
        <v>999</v>
      </c>
      <c r="E384" s="66" t="s">
        <v>312</v>
      </c>
      <c r="F384" s="66">
        <f t="shared" si="2"/>
        <v>999</v>
      </c>
    </row>
    <row r="385" spans="1:6" ht="14.1" x14ac:dyDescent="0.3">
      <c r="A385" s="66">
        <v>2</v>
      </c>
      <c r="B385" s="66" t="s">
        <v>312</v>
      </c>
      <c r="C385" s="66" t="s">
        <v>314</v>
      </c>
      <c r="D385" s="66">
        <v>651</v>
      </c>
      <c r="E385" s="66" t="s">
        <v>312</v>
      </c>
      <c r="F385" s="66">
        <f t="shared" si="2"/>
        <v>1302</v>
      </c>
    </row>
    <row r="386" spans="1:6" ht="14.1" x14ac:dyDescent="0.3">
      <c r="A386" s="66">
        <v>1</v>
      </c>
      <c r="B386" s="66" t="s">
        <v>312</v>
      </c>
      <c r="C386" s="66" t="s">
        <v>315</v>
      </c>
      <c r="D386" s="66">
        <v>534</v>
      </c>
      <c r="E386" s="66" t="s">
        <v>312</v>
      </c>
      <c r="F386" s="66">
        <f t="shared" si="2"/>
        <v>534</v>
      </c>
    </row>
    <row r="387" spans="1:6" ht="14.1" x14ac:dyDescent="0.3">
      <c r="A387" s="66">
        <v>30</v>
      </c>
      <c r="B387" s="66" t="s">
        <v>468</v>
      </c>
      <c r="C387" s="66" t="s">
        <v>848</v>
      </c>
      <c r="D387" s="66">
        <v>244.4</v>
      </c>
      <c r="E387" s="66" t="s">
        <v>468</v>
      </c>
      <c r="F387" s="66">
        <f t="shared" si="2"/>
        <v>7332</v>
      </c>
    </row>
    <row r="388" spans="1:6" ht="14.1" x14ac:dyDescent="0.3">
      <c r="B388" s="66" t="s">
        <v>292</v>
      </c>
      <c r="C388" s="66" t="s">
        <v>499</v>
      </c>
      <c r="D388" s="66" t="s">
        <v>120</v>
      </c>
      <c r="E388" s="66" t="s">
        <v>292</v>
      </c>
      <c r="F388" s="66">
        <v>12.1</v>
      </c>
    </row>
    <row r="389" spans="1:6" ht="14.1" x14ac:dyDescent="0.3">
      <c r="C389" s="66" t="s">
        <v>500</v>
      </c>
      <c r="D389" s="66" t="s">
        <v>120</v>
      </c>
      <c r="F389" s="66" t="s">
        <v>120</v>
      </c>
    </row>
    <row r="390" spans="1:6" ht="14.1" x14ac:dyDescent="0.3">
      <c r="B390" s="66" t="s">
        <v>292</v>
      </c>
      <c r="C390" s="66" t="s">
        <v>293</v>
      </c>
      <c r="E390" s="66" t="s">
        <v>292</v>
      </c>
      <c r="F390" s="66">
        <v>0</v>
      </c>
    </row>
    <row r="391" spans="1:6" ht="14.1" x14ac:dyDescent="0.3">
      <c r="F391" s="66" t="s">
        <v>149</v>
      </c>
    </row>
    <row r="392" spans="1:6" ht="14.1" x14ac:dyDescent="0.3">
      <c r="C392" s="66" t="s">
        <v>501</v>
      </c>
      <c r="F392" s="66">
        <f>SUM(F378:F391)</f>
        <v>13205.1</v>
      </c>
    </row>
    <row r="393" spans="1:6" ht="14.1" x14ac:dyDescent="0.3">
      <c r="F393" s="66" t="s">
        <v>149</v>
      </c>
    </row>
    <row r="394" spans="1:6" ht="14.1" x14ac:dyDescent="0.3">
      <c r="A394" s="66">
        <v>18.100000000000001</v>
      </c>
      <c r="C394" s="66" t="s">
        <v>502</v>
      </c>
      <c r="F394" s="66">
        <f>F392/30</f>
        <v>440.17</v>
      </c>
    </row>
    <row r="396" spans="1:6" ht="14.1" x14ac:dyDescent="0.3">
      <c r="C396" s="66" t="s">
        <v>440</v>
      </c>
    </row>
    <row r="397" spans="1:6" ht="14.1" x14ac:dyDescent="0.3">
      <c r="C397" s="66" t="s">
        <v>369</v>
      </c>
    </row>
    <row r="398" spans="1:6" ht="14.1" x14ac:dyDescent="0.3">
      <c r="C398" s="66" t="s">
        <v>370</v>
      </c>
    </row>
    <row r="400" spans="1:6" ht="14.1" x14ac:dyDescent="0.3">
      <c r="A400" s="66">
        <v>1.89</v>
      </c>
      <c r="B400" s="66" t="s">
        <v>441</v>
      </c>
      <c r="C400" s="66" t="s">
        <v>372</v>
      </c>
      <c r="D400" s="66">
        <v>227.6</v>
      </c>
      <c r="E400" s="66" t="s">
        <v>441</v>
      </c>
      <c r="F400" s="66">
        <v>430.16</v>
      </c>
    </row>
    <row r="401" spans="1:6" ht="14.1" x14ac:dyDescent="0.3">
      <c r="A401" s="66">
        <v>1.1000000000000001</v>
      </c>
      <c r="B401" s="66" t="s">
        <v>442</v>
      </c>
      <c r="C401" s="66" t="s">
        <v>373</v>
      </c>
      <c r="D401" s="66">
        <v>797</v>
      </c>
      <c r="E401" s="66" t="s">
        <v>442</v>
      </c>
      <c r="F401" s="66">
        <v>876.7</v>
      </c>
    </row>
    <row r="402" spans="1:6" ht="14.1" x14ac:dyDescent="0.3">
      <c r="A402" s="66">
        <v>10</v>
      </c>
      <c r="B402" s="66" t="s">
        <v>34</v>
      </c>
      <c r="C402" s="66" t="s">
        <v>443</v>
      </c>
      <c r="D402" s="66">
        <v>9.1</v>
      </c>
      <c r="E402" s="66" t="s">
        <v>34</v>
      </c>
      <c r="F402" s="66">
        <v>91</v>
      </c>
    </row>
    <row r="403" spans="1:6" ht="14.1" x14ac:dyDescent="0.3">
      <c r="C403" s="66" t="s">
        <v>444</v>
      </c>
      <c r="D403" s="66" t="s">
        <v>388</v>
      </c>
      <c r="F403" s="66">
        <v>1.9</v>
      </c>
    </row>
    <row r="404" spans="1:6" ht="14.1" x14ac:dyDescent="0.3">
      <c r="C404" s="66" t="s">
        <v>316</v>
      </c>
      <c r="F404" s="66">
        <v>1399.76</v>
      </c>
    </row>
    <row r="406" spans="1:6" ht="14.1" x14ac:dyDescent="0.3">
      <c r="C406" s="66" t="s">
        <v>317</v>
      </c>
      <c r="F406" s="66">
        <v>139.97999999999999</v>
      </c>
    </row>
    <row r="408" spans="1:6" ht="14.1" x14ac:dyDescent="0.3">
      <c r="C408" s="66" t="s">
        <v>440</v>
      </c>
    </row>
    <row r="409" spans="1:6" ht="14.1" x14ac:dyDescent="0.3">
      <c r="C409" s="66" t="s">
        <v>445</v>
      </c>
    </row>
    <row r="410" spans="1:6" ht="14.1" x14ac:dyDescent="0.3">
      <c r="C410" s="66" t="s">
        <v>370</v>
      </c>
    </row>
    <row r="412" spans="1:6" ht="14.1" x14ac:dyDescent="0.3">
      <c r="A412" s="66">
        <v>2.2200000000000002</v>
      </c>
      <c r="B412" s="66" t="s">
        <v>441</v>
      </c>
      <c r="C412" s="66" t="s">
        <v>372</v>
      </c>
      <c r="D412" s="66">
        <v>238.9</v>
      </c>
      <c r="E412" s="66" t="s">
        <v>441</v>
      </c>
      <c r="F412" s="66">
        <v>530.36</v>
      </c>
    </row>
    <row r="413" spans="1:6" ht="14.1" x14ac:dyDescent="0.3">
      <c r="A413" s="66">
        <v>1.2</v>
      </c>
      <c r="B413" s="66" t="s">
        <v>442</v>
      </c>
      <c r="C413" s="66" t="s">
        <v>373</v>
      </c>
      <c r="D413" s="66">
        <v>797</v>
      </c>
      <c r="E413" s="66" t="s">
        <v>442</v>
      </c>
      <c r="F413" s="66">
        <v>956.4</v>
      </c>
    </row>
    <row r="414" spans="1:6" ht="14.1" x14ac:dyDescent="0.3">
      <c r="A414" s="66">
        <v>10</v>
      </c>
      <c r="B414" s="66" t="s">
        <v>34</v>
      </c>
      <c r="C414" s="66" t="s">
        <v>443</v>
      </c>
      <c r="D414" s="66">
        <v>9.85</v>
      </c>
      <c r="E414" s="66" t="s">
        <v>34</v>
      </c>
      <c r="F414" s="66">
        <v>98.5</v>
      </c>
    </row>
    <row r="415" spans="1:6" ht="14.1" x14ac:dyDescent="0.3">
      <c r="C415" s="66" t="s">
        <v>444</v>
      </c>
      <c r="D415" s="66" t="s">
        <v>388</v>
      </c>
      <c r="F415" s="66">
        <v>6.65</v>
      </c>
    </row>
    <row r="416" spans="1:6" ht="14.1" x14ac:dyDescent="0.3">
      <c r="C416" s="66" t="s">
        <v>316</v>
      </c>
      <c r="F416" s="66">
        <v>1591.91</v>
      </c>
    </row>
    <row r="418" spans="1:6" ht="14.1" x14ac:dyDescent="0.3">
      <c r="C418" s="66" t="s">
        <v>317</v>
      </c>
      <c r="F418" s="66">
        <v>159.19</v>
      </c>
    </row>
    <row r="420" spans="1:6" ht="14.1" x14ac:dyDescent="0.3">
      <c r="A420" s="66">
        <v>15.2</v>
      </c>
      <c r="B420" s="66" t="s">
        <v>350</v>
      </c>
      <c r="C420" s="66" t="s">
        <v>364</v>
      </c>
      <c r="F420" s="66">
        <v>579.70000000000005</v>
      </c>
    </row>
    <row r="421" spans="1:6" ht="14.1" x14ac:dyDescent="0.3">
      <c r="C421" s="66" t="s">
        <v>352</v>
      </c>
    </row>
    <row r="422" spans="1:6" ht="14.1" x14ac:dyDescent="0.3">
      <c r="A422" s="66">
        <v>1</v>
      </c>
      <c r="B422" s="66" t="s">
        <v>34</v>
      </c>
      <c r="C422" s="66" t="s">
        <v>353</v>
      </c>
      <c r="D422" s="66">
        <v>408</v>
      </c>
      <c r="E422" s="66" t="s">
        <v>34</v>
      </c>
      <c r="F422" s="66">
        <v>408</v>
      </c>
    </row>
    <row r="423" spans="1:6" ht="14.1" x14ac:dyDescent="0.3">
      <c r="A423" s="66">
        <v>0.75</v>
      </c>
      <c r="B423" s="66" t="s">
        <v>354</v>
      </c>
      <c r="C423" s="66" t="s">
        <v>355</v>
      </c>
      <c r="D423" s="66">
        <v>999</v>
      </c>
      <c r="E423" s="66" t="s">
        <v>356</v>
      </c>
      <c r="F423" s="66">
        <v>749.25</v>
      </c>
    </row>
    <row r="424" spans="1:6" ht="14.1" x14ac:dyDescent="0.3">
      <c r="A424" s="66">
        <v>0.75</v>
      </c>
      <c r="B424" s="66" t="s">
        <v>354</v>
      </c>
      <c r="C424" s="66" t="s">
        <v>357</v>
      </c>
      <c r="D424" s="66">
        <v>651</v>
      </c>
      <c r="E424" s="66" t="s">
        <v>356</v>
      </c>
      <c r="F424" s="66">
        <v>488.25</v>
      </c>
    </row>
    <row r="425" spans="1:6" ht="14.1" x14ac:dyDescent="0.3">
      <c r="A425" s="66">
        <v>0.5</v>
      </c>
      <c r="B425" s="66" t="s">
        <v>354</v>
      </c>
      <c r="C425" s="66" t="s">
        <v>365</v>
      </c>
      <c r="D425" s="66">
        <v>738</v>
      </c>
      <c r="E425" s="66" t="s">
        <v>356</v>
      </c>
      <c r="F425" s="66">
        <v>369</v>
      </c>
    </row>
    <row r="426" spans="1:6" ht="14.1" x14ac:dyDescent="0.3">
      <c r="B426" s="66" t="s">
        <v>292</v>
      </c>
      <c r="C426" s="66" t="s">
        <v>358</v>
      </c>
      <c r="E426" s="66" t="s">
        <v>292</v>
      </c>
      <c r="F426" s="66">
        <v>53.5</v>
      </c>
    </row>
    <row r="427" spans="1:6" ht="14.1" x14ac:dyDescent="0.3">
      <c r="C427" s="66" t="s">
        <v>359</v>
      </c>
      <c r="F427" s="66" t="s">
        <v>149</v>
      </c>
    </row>
    <row r="428" spans="1:6" ht="14.1" x14ac:dyDescent="0.3">
      <c r="C428" s="66" t="s">
        <v>366</v>
      </c>
      <c r="F428" s="66">
        <v>2068</v>
      </c>
    </row>
    <row r="429" spans="1:6" ht="14.1" x14ac:dyDescent="0.3">
      <c r="F429" s="66" t="s">
        <v>149</v>
      </c>
    </row>
    <row r="430" spans="1:6" ht="14.1" x14ac:dyDescent="0.3">
      <c r="C430" s="66" t="s">
        <v>362</v>
      </c>
      <c r="D430" s="66">
        <v>2068</v>
      </c>
      <c r="E430" s="66">
        <v>4.79</v>
      </c>
      <c r="F430" s="66">
        <v>2072.79</v>
      </c>
    </row>
    <row r="431" spans="1:6" ht="14.1" x14ac:dyDescent="0.3">
      <c r="C431" s="66" t="s">
        <v>363</v>
      </c>
      <c r="D431" s="66">
        <v>2072.79</v>
      </c>
      <c r="E431" s="66">
        <v>9.44</v>
      </c>
      <c r="F431" s="66">
        <v>2082.23</v>
      </c>
    </row>
    <row r="433" spans="1:6" ht="14.1" x14ac:dyDescent="0.3">
      <c r="C433" s="66" t="s">
        <v>467</v>
      </c>
    </row>
    <row r="434" spans="1:6" ht="14.1" x14ac:dyDescent="0.3">
      <c r="A434" s="66">
        <v>98.5</v>
      </c>
      <c r="B434" s="66" t="s">
        <v>468</v>
      </c>
      <c r="C434" s="66" t="s">
        <v>469</v>
      </c>
      <c r="D434" s="66">
        <v>5.04</v>
      </c>
      <c r="E434" s="66" t="s">
        <v>468</v>
      </c>
      <c r="F434" s="66">
        <v>496.44</v>
      </c>
    </row>
    <row r="435" spans="1:6" ht="14.1" x14ac:dyDescent="0.3">
      <c r="A435" s="66">
        <v>0.3</v>
      </c>
      <c r="B435" s="66" t="s">
        <v>468</v>
      </c>
      <c r="C435" s="66" t="s">
        <v>470</v>
      </c>
      <c r="D435" s="66">
        <v>976</v>
      </c>
      <c r="E435" s="66" t="s">
        <v>356</v>
      </c>
      <c r="F435" s="66">
        <v>292.8</v>
      </c>
    </row>
    <row r="436" spans="1:6" ht="14.1" x14ac:dyDescent="0.3">
      <c r="A436" s="66">
        <v>0.3</v>
      </c>
      <c r="B436" s="66" t="s">
        <v>468</v>
      </c>
      <c r="C436" s="66" t="s">
        <v>339</v>
      </c>
      <c r="D436" s="66">
        <v>651</v>
      </c>
      <c r="E436" s="66" t="s">
        <v>356</v>
      </c>
      <c r="F436" s="66">
        <v>195.3</v>
      </c>
    </row>
    <row r="437" spans="1:6" ht="14.1" x14ac:dyDescent="0.3">
      <c r="C437" s="66" t="s">
        <v>471</v>
      </c>
      <c r="F437" s="66">
        <v>0.9</v>
      </c>
    </row>
    <row r="438" spans="1:6" ht="14.1" x14ac:dyDescent="0.3">
      <c r="C438" s="66" t="s">
        <v>472</v>
      </c>
      <c r="F438" s="66">
        <v>985.44</v>
      </c>
    </row>
    <row r="439" spans="1:6" ht="14.1" x14ac:dyDescent="0.3">
      <c r="C439" s="66" t="s">
        <v>473</v>
      </c>
      <c r="F439" s="66">
        <v>98.54</v>
      </c>
    </row>
    <row r="440" spans="1:6" ht="14.1" x14ac:dyDescent="0.3">
      <c r="C440" s="66" t="s">
        <v>474</v>
      </c>
      <c r="F440" s="66">
        <v>32.85</v>
      </c>
    </row>
    <row r="441" spans="1:6" ht="14.1" x14ac:dyDescent="0.3">
      <c r="B441" s="66" t="s">
        <v>475</v>
      </c>
      <c r="C441" s="66" t="s">
        <v>476</v>
      </c>
      <c r="D441" s="66">
        <v>848.08</v>
      </c>
    </row>
    <row r="443" spans="1:6" ht="14.1" x14ac:dyDescent="0.3">
      <c r="B443" s="66" t="s">
        <v>477</v>
      </c>
      <c r="C443" s="66" t="s">
        <v>478</v>
      </c>
      <c r="D443" s="66">
        <v>946.62</v>
      </c>
    </row>
    <row r="445" spans="1:6" ht="14.1" x14ac:dyDescent="0.3">
      <c r="B445" s="66" t="s">
        <v>479</v>
      </c>
      <c r="C445" s="66" t="s">
        <v>480</v>
      </c>
      <c r="D445" s="66">
        <v>1135.94</v>
      </c>
    </row>
    <row r="447" spans="1:6" ht="14.1" x14ac:dyDescent="0.3">
      <c r="B447" s="66" t="s">
        <v>481</v>
      </c>
      <c r="C447" s="66" t="s">
        <v>482</v>
      </c>
      <c r="D447" s="66">
        <v>1041.28</v>
      </c>
    </row>
    <row r="450" spans="1:6" ht="14.1" x14ac:dyDescent="0.3">
      <c r="A450" s="66" t="s">
        <v>446</v>
      </c>
      <c r="B450" s="66" t="s">
        <v>287</v>
      </c>
      <c r="C450" s="66" t="s">
        <v>447</v>
      </c>
    </row>
    <row r="451" spans="1:6" ht="14.1" x14ac:dyDescent="0.3">
      <c r="C451" s="66" t="s">
        <v>149</v>
      </c>
    </row>
    <row r="452" spans="1:6" ht="14.1" x14ac:dyDescent="0.3">
      <c r="A452" s="66">
        <v>0.08</v>
      </c>
      <c r="B452" s="66" t="s">
        <v>199</v>
      </c>
      <c r="C452" s="66" t="s">
        <v>448</v>
      </c>
      <c r="D452" s="66">
        <v>7227.81</v>
      </c>
      <c r="E452" s="66" t="s">
        <v>199</v>
      </c>
      <c r="F452" s="66">
        <v>578.22</v>
      </c>
    </row>
    <row r="453" spans="1:6" ht="14.1" x14ac:dyDescent="0.3">
      <c r="A453" s="66">
        <v>0.5</v>
      </c>
      <c r="B453" s="66" t="s">
        <v>325</v>
      </c>
      <c r="C453" s="66" t="s">
        <v>313</v>
      </c>
      <c r="D453" s="66">
        <v>999</v>
      </c>
      <c r="E453" s="66" t="s">
        <v>325</v>
      </c>
      <c r="F453" s="66">
        <v>499.5</v>
      </c>
    </row>
    <row r="454" spans="1:6" ht="14.1" x14ac:dyDescent="0.3">
      <c r="A454" s="66">
        <v>0.75</v>
      </c>
      <c r="B454" s="66" t="s">
        <v>325</v>
      </c>
      <c r="C454" s="66" t="s">
        <v>314</v>
      </c>
      <c r="D454" s="66">
        <v>651</v>
      </c>
      <c r="E454" s="66" t="s">
        <v>325</v>
      </c>
      <c r="F454" s="66">
        <v>488.25</v>
      </c>
    </row>
    <row r="455" spans="1:6" ht="14.1" x14ac:dyDescent="0.3">
      <c r="B455" s="66" t="s">
        <v>292</v>
      </c>
      <c r="C455" s="66" t="s">
        <v>293</v>
      </c>
      <c r="D455" s="66">
        <v>0</v>
      </c>
      <c r="E455" s="66" t="s">
        <v>292</v>
      </c>
      <c r="F455" s="66">
        <v>0</v>
      </c>
    </row>
    <row r="456" spans="1:6" ht="14.1" x14ac:dyDescent="0.3">
      <c r="F456" s="66" t="s">
        <v>149</v>
      </c>
    </row>
    <row r="457" spans="1:6" ht="14.1" x14ac:dyDescent="0.3">
      <c r="C457" s="66" t="s">
        <v>449</v>
      </c>
      <c r="F457" s="66">
        <v>1565.97</v>
      </c>
    </row>
    <row r="458" spans="1:6" ht="14.1" x14ac:dyDescent="0.3">
      <c r="F458" s="66" t="s">
        <v>149</v>
      </c>
    </row>
    <row r="459" spans="1:6" ht="14.1" x14ac:dyDescent="0.3">
      <c r="C459" s="66" t="s">
        <v>450</v>
      </c>
      <c r="F459" s="66">
        <v>2107.63</v>
      </c>
    </row>
    <row r="460" spans="1:6" ht="14.1" x14ac:dyDescent="0.3">
      <c r="F460" s="66" t="s">
        <v>128</v>
      </c>
    </row>
    <row r="461" spans="1:6" ht="14.1" x14ac:dyDescent="0.3">
      <c r="C461" s="66" t="s">
        <v>362</v>
      </c>
      <c r="D461" s="66">
        <v>2107.63</v>
      </c>
      <c r="E461" s="66">
        <v>4.84</v>
      </c>
      <c r="F461" s="66">
        <v>2112.4699999999998</v>
      </c>
    </row>
    <row r="462" spans="1:6" ht="14.1" x14ac:dyDescent="0.3">
      <c r="C462" s="66" t="s">
        <v>363</v>
      </c>
      <c r="D462" s="66">
        <v>2112.4699999999998</v>
      </c>
      <c r="E462" s="66">
        <v>9.5299999999999994</v>
      </c>
      <c r="F462" s="66">
        <v>2122</v>
      </c>
    </row>
    <row r="465" spans="1:6" ht="14.1" x14ac:dyDescent="0.3">
      <c r="A465" s="66" t="s">
        <v>513</v>
      </c>
      <c r="B465" s="66" t="s">
        <v>514</v>
      </c>
      <c r="C465" s="66" t="s">
        <v>515</v>
      </c>
    </row>
    <row r="466" spans="1:6" ht="14.1" x14ac:dyDescent="0.3">
      <c r="C466" s="66" t="s">
        <v>516</v>
      </c>
    </row>
    <row r="467" spans="1:6" ht="14.1" x14ac:dyDescent="0.3">
      <c r="C467" s="66" t="s">
        <v>149</v>
      </c>
    </row>
    <row r="468" spans="1:6" ht="14.1" x14ac:dyDescent="0.3">
      <c r="A468" s="66">
        <v>1</v>
      </c>
      <c r="B468" s="66" t="s">
        <v>517</v>
      </c>
      <c r="C468" s="66" t="s">
        <v>518</v>
      </c>
      <c r="D468" s="66">
        <v>58000</v>
      </c>
      <c r="E468" s="66" t="s">
        <v>519</v>
      </c>
      <c r="F468" s="66">
        <v>5800</v>
      </c>
    </row>
    <row r="469" spans="1:6" ht="14.1" x14ac:dyDescent="0.3">
      <c r="A469" s="66">
        <v>0.01</v>
      </c>
      <c r="B469" s="66" t="s">
        <v>517</v>
      </c>
      <c r="C469" s="66" t="s">
        <v>520</v>
      </c>
      <c r="D469" s="66">
        <v>56350</v>
      </c>
      <c r="E469" s="66" t="s">
        <v>519</v>
      </c>
      <c r="F469" s="66">
        <v>56.35</v>
      </c>
    </row>
    <row r="470" spans="1:6" ht="14.1" x14ac:dyDescent="0.3">
      <c r="A470" s="66">
        <v>3.5</v>
      </c>
      <c r="B470" s="66" t="s">
        <v>325</v>
      </c>
      <c r="C470" s="66" t="s">
        <v>521</v>
      </c>
      <c r="D470" s="66">
        <v>866</v>
      </c>
      <c r="E470" s="66" t="s">
        <v>325</v>
      </c>
      <c r="F470" s="66">
        <v>3031</v>
      </c>
    </row>
    <row r="471" spans="1:6" ht="14.1" x14ac:dyDescent="0.3">
      <c r="B471" s="66" t="s">
        <v>292</v>
      </c>
      <c r="C471" s="66" t="s">
        <v>293</v>
      </c>
      <c r="E471" s="66" t="s">
        <v>292</v>
      </c>
      <c r="F471" s="66">
        <v>0</v>
      </c>
    </row>
    <row r="472" spans="1:6" ht="14.1" x14ac:dyDescent="0.3">
      <c r="F472" s="66" t="s">
        <v>149</v>
      </c>
    </row>
    <row r="473" spans="1:6" ht="14.1" x14ac:dyDescent="0.3">
      <c r="C473" s="66" t="s">
        <v>522</v>
      </c>
      <c r="F473" s="66">
        <v>8887.35</v>
      </c>
    </row>
    <row r="474" spans="1:6" ht="14.1" x14ac:dyDescent="0.3">
      <c r="F474" s="66" t="s">
        <v>149</v>
      </c>
    </row>
    <row r="475" spans="1:6" ht="14.1" x14ac:dyDescent="0.3">
      <c r="C475" s="66" t="s">
        <v>523</v>
      </c>
      <c r="F475" s="66">
        <v>88873.5</v>
      </c>
    </row>
    <row r="477" spans="1:6" ht="14.1" x14ac:dyDescent="0.3">
      <c r="C477" s="66" t="s">
        <v>566</v>
      </c>
    </row>
    <row r="478" spans="1:6" ht="14.1" x14ac:dyDescent="0.3">
      <c r="A478" s="66">
        <v>5</v>
      </c>
      <c r="B478" s="66" t="s">
        <v>567</v>
      </c>
      <c r="C478" s="66" t="s">
        <v>568</v>
      </c>
      <c r="D478" s="66">
        <v>1645.34</v>
      </c>
      <c r="F478" s="66">
        <v>8226.7000000000007</v>
      </c>
    </row>
    <row r="479" spans="1:6" ht="14.1" x14ac:dyDescent="0.3">
      <c r="A479" s="66">
        <v>3.3</v>
      </c>
      <c r="B479" s="66" t="s">
        <v>567</v>
      </c>
      <c r="C479" s="66" t="s">
        <v>569</v>
      </c>
      <c r="D479" s="66">
        <v>1355.34</v>
      </c>
      <c r="F479" s="66">
        <v>4472.62</v>
      </c>
    </row>
    <row r="480" spans="1:6" ht="14.1" x14ac:dyDescent="0.3">
      <c r="A480" s="66">
        <v>4.79</v>
      </c>
      <c r="B480" s="66" t="s">
        <v>567</v>
      </c>
      <c r="C480" s="66" t="s">
        <v>570</v>
      </c>
      <c r="D480" s="66">
        <v>1631.23</v>
      </c>
      <c r="F480" s="66">
        <v>7813.59</v>
      </c>
    </row>
    <row r="481" spans="1:6" ht="14.1" x14ac:dyDescent="0.3">
      <c r="A481" s="66">
        <v>3.25</v>
      </c>
      <c r="B481" s="66" t="s">
        <v>519</v>
      </c>
      <c r="C481" s="66" t="s">
        <v>571</v>
      </c>
      <c r="D481" s="66">
        <v>6040</v>
      </c>
      <c r="F481" s="66">
        <v>19630</v>
      </c>
    </row>
    <row r="482" spans="1:6" ht="14.1" x14ac:dyDescent="0.3">
      <c r="A482" s="66">
        <v>19.5</v>
      </c>
      <c r="B482" s="66" t="s">
        <v>137</v>
      </c>
      <c r="C482" s="66" t="s">
        <v>572</v>
      </c>
      <c r="D482" s="66">
        <v>43.2</v>
      </c>
      <c r="F482" s="66">
        <v>842.4</v>
      </c>
    </row>
    <row r="483" spans="1:6" ht="14.1" x14ac:dyDescent="0.3">
      <c r="A483" s="66">
        <v>3.5</v>
      </c>
      <c r="B483" s="66" t="s">
        <v>2</v>
      </c>
      <c r="C483" s="66" t="s">
        <v>573</v>
      </c>
      <c r="D483" s="66">
        <v>932</v>
      </c>
      <c r="E483" s="66">
        <v>0</v>
      </c>
      <c r="F483" s="66">
        <v>3262</v>
      </c>
    </row>
    <row r="484" spans="1:6" ht="14.1" x14ac:dyDescent="0.3">
      <c r="A484" s="66">
        <v>21.2</v>
      </c>
      <c r="B484" s="66" t="s">
        <v>2</v>
      </c>
      <c r="C484" s="66" t="s">
        <v>574</v>
      </c>
      <c r="D484" s="66">
        <v>651</v>
      </c>
      <c r="F484" s="66">
        <v>13801.2</v>
      </c>
    </row>
    <row r="485" spans="1:6" ht="14.1" x14ac:dyDescent="0.3">
      <c r="A485" s="66">
        <v>35.299999999999997</v>
      </c>
      <c r="B485" s="66" t="s">
        <v>2</v>
      </c>
      <c r="C485" s="66" t="s">
        <v>575</v>
      </c>
      <c r="D485" s="66">
        <v>534</v>
      </c>
      <c r="F485" s="66">
        <v>18850.2</v>
      </c>
    </row>
    <row r="486" spans="1:6" ht="14.1" x14ac:dyDescent="0.3">
      <c r="C486" s="66" t="s">
        <v>576</v>
      </c>
      <c r="D486" s="66">
        <v>0</v>
      </c>
      <c r="F486" s="66">
        <v>76898.710000000006</v>
      </c>
    </row>
    <row r="487" spans="1:6" ht="14.1" x14ac:dyDescent="0.3">
      <c r="C487" s="66" t="s">
        <v>577</v>
      </c>
      <c r="D487" s="66">
        <v>0</v>
      </c>
      <c r="F487" s="66">
        <v>7689.87</v>
      </c>
    </row>
    <row r="488" spans="1:6" ht="14.1" x14ac:dyDescent="0.3">
      <c r="A488" s="66">
        <v>1</v>
      </c>
      <c r="B488" s="66" t="s">
        <v>567</v>
      </c>
      <c r="C488" s="66" t="s">
        <v>578</v>
      </c>
      <c r="D488" s="66">
        <v>94.2</v>
      </c>
      <c r="F488" s="66">
        <v>94.2</v>
      </c>
    </row>
    <row r="489" spans="1:6" ht="14.1" x14ac:dyDescent="0.3">
      <c r="C489" s="66" t="s">
        <v>579</v>
      </c>
      <c r="D489" s="66">
        <v>0</v>
      </c>
      <c r="F489" s="66">
        <v>7784.07</v>
      </c>
    </row>
    <row r="490" spans="1:6" ht="14.1" x14ac:dyDescent="0.3">
      <c r="A490" s="66" t="s">
        <v>388</v>
      </c>
      <c r="C490" s="66" t="s">
        <v>580</v>
      </c>
      <c r="D490" s="66" t="s">
        <v>388</v>
      </c>
      <c r="F490" s="66">
        <v>38.92</v>
      </c>
    </row>
    <row r="491" spans="1:6" ht="14.1" x14ac:dyDescent="0.3">
      <c r="C491" s="66" t="s">
        <v>581</v>
      </c>
      <c r="F491" s="66">
        <v>7822.99</v>
      </c>
    </row>
    <row r="492" spans="1:6" ht="14.1" x14ac:dyDescent="0.3">
      <c r="F492" s="66" t="s">
        <v>149</v>
      </c>
    </row>
    <row r="493" spans="1:6" ht="14.1" x14ac:dyDescent="0.3">
      <c r="C493" s="66" t="s">
        <v>362</v>
      </c>
      <c r="F493" s="66">
        <v>7942.84</v>
      </c>
    </row>
    <row r="494" spans="1:6" ht="14.1" x14ac:dyDescent="0.3">
      <c r="C494" s="66" t="s">
        <v>363</v>
      </c>
      <c r="F494" s="66">
        <v>8178.94</v>
      </c>
    </row>
    <row r="495" spans="1:6" ht="14.1" x14ac:dyDescent="0.3">
      <c r="C495" s="66" t="s">
        <v>849</v>
      </c>
      <c r="F495" s="66">
        <v>8415.0400000000009</v>
      </c>
    </row>
    <row r="500" spans="1:6" ht="14.1" x14ac:dyDescent="0.3">
      <c r="B500" s="66" t="s">
        <v>287</v>
      </c>
      <c r="C500" s="66" t="s">
        <v>582</v>
      </c>
    </row>
    <row r="501" spans="1:6" ht="14.1" x14ac:dyDescent="0.3">
      <c r="C501" s="66" t="s">
        <v>583</v>
      </c>
    </row>
    <row r="502" spans="1:6" ht="14.1" x14ac:dyDescent="0.3">
      <c r="C502" s="66" t="s">
        <v>584</v>
      </c>
    </row>
    <row r="503" spans="1:6" ht="14.1" x14ac:dyDescent="0.3">
      <c r="C503" s="66" t="s">
        <v>149</v>
      </c>
    </row>
    <row r="504" spans="1:6" ht="14.1" x14ac:dyDescent="0.3">
      <c r="A504" s="66">
        <v>0.14000000000000001</v>
      </c>
      <c r="B504" s="66" t="s">
        <v>199</v>
      </c>
      <c r="C504" s="66" t="s">
        <v>296</v>
      </c>
      <c r="D504" s="66">
        <v>4646.43</v>
      </c>
      <c r="E504" s="66" t="s">
        <v>199</v>
      </c>
      <c r="F504" s="66">
        <v>650.5</v>
      </c>
    </row>
    <row r="505" spans="1:6" ht="14.1" x14ac:dyDescent="0.3">
      <c r="A505" s="66">
        <v>1.1000000000000001</v>
      </c>
      <c r="B505" s="66" t="s">
        <v>312</v>
      </c>
      <c r="C505" s="66" t="s">
        <v>313</v>
      </c>
      <c r="D505" s="66">
        <v>999</v>
      </c>
      <c r="E505" s="66" t="s">
        <v>312</v>
      </c>
      <c r="F505" s="66">
        <v>1098.9000000000001</v>
      </c>
    </row>
    <row r="506" spans="1:6" ht="14.1" x14ac:dyDescent="0.3">
      <c r="A506" s="66">
        <v>0.5</v>
      </c>
      <c r="B506" s="66" t="s">
        <v>312</v>
      </c>
      <c r="C506" s="66" t="s">
        <v>314</v>
      </c>
      <c r="D506" s="66">
        <v>651</v>
      </c>
      <c r="E506" s="66" t="s">
        <v>312</v>
      </c>
      <c r="F506" s="66">
        <v>325.5</v>
      </c>
    </row>
    <row r="507" spans="1:6" ht="14.1" x14ac:dyDescent="0.3">
      <c r="A507" s="66">
        <v>1.1000000000000001</v>
      </c>
      <c r="B507" s="66" t="s">
        <v>312</v>
      </c>
      <c r="C507" s="66" t="s">
        <v>315</v>
      </c>
      <c r="D507" s="66">
        <v>534</v>
      </c>
      <c r="E507" s="66" t="s">
        <v>312</v>
      </c>
      <c r="F507" s="66">
        <v>587.4</v>
      </c>
    </row>
    <row r="508" spans="1:6" ht="14.1" x14ac:dyDescent="0.3">
      <c r="A508" s="66">
        <v>2</v>
      </c>
      <c r="B508" s="66" t="s">
        <v>137</v>
      </c>
      <c r="C508" s="66" t="s">
        <v>585</v>
      </c>
      <c r="D508" s="66">
        <v>42.7</v>
      </c>
      <c r="E508" s="66" t="s">
        <v>137</v>
      </c>
      <c r="F508" s="66">
        <v>85.4</v>
      </c>
    </row>
    <row r="509" spans="1:6" ht="14.1" x14ac:dyDescent="0.3">
      <c r="B509" s="66" t="s">
        <v>292</v>
      </c>
      <c r="C509" s="66" t="s">
        <v>293</v>
      </c>
      <c r="D509" s="66" t="s">
        <v>120</v>
      </c>
      <c r="E509" s="66" t="s">
        <v>292</v>
      </c>
      <c r="F509" s="66">
        <v>5</v>
      </c>
    </row>
    <row r="510" spans="1:6" ht="14.1" x14ac:dyDescent="0.3">
      <c r="F510" s="66" t="s">
        <v>149</v>
      </c>
    </row>
    <row r="511" spans="1:6" ht="14.1" x14ac:dyDescent="0.3">
      <c r="A511" s="66" t="s">
        <v>120</v>
      </c>
      <c r="C511" s="66" t="s">
        <v>316</v>
      </c>
      <c r="F511" s="66">
        <v>2752.7</v>
      </c>
    </row>
    <row r="512" spans="1:6" ht="14.1" x14ac:dyDescent="0.3">
      <c r="F512" s="66" t="s">
        <v>149</v>
      </c>
    </row>
    <row r="513" spans="1:6" ht="14.1" x14ac:dyDescent="0.3">
      <c r="C513" s="66" t="s">
        <v>317</v>
      </c>
      <c r="F513" s="66">
        <v>275.27</v>
      </c>
    </row>
    <row r="514" spans="1:6" ht="14.1" x14ac:dyDescent="0.3">
      <c r="F514" s="66" t="s">
        <v>128</v>
      </c>
    </row>
    <row r="515" spans="1:6" ht="14.1" x14ac:dyDescent="0.3">
      <c r="A515" s="66" t="s">
        <v>253</v>
      </c>
      <c r="B515" s="66" t="s">
        <v>287</v>
      </c>
      <c r="C515" s="66" t="s">
        <v>586</v>
      </c>
    </row>
    <row r="516" spans="1:6" ht="14.1" x14ac:dyDescent="0.3">
      <c r="C516" s="66" t="s">
        <v>587</v>
      </c>
    </row>
    <row r="517" spans="1:6" ht="14.1" x14ac:dyDescent="0.3">
      <c r="C517" s="66" t="s">
        <v>149</v>
      </c>
    </row>
    <row r="518" spans="1:6" ht="14.1" x14ac:dyDescent="0.3">
      <c r="A518" s="66">
        <v>0.22</v>
      </c>
      <c r="B518" s="66" t="s">
        <v>199</v>
      </c>
      <c r="C518" s="66" t="s">
        <v>297</v>
      </c>
      <c r="D518" s="66">
        <v>3921.63</v>
      </c>
      <c r="E518" s="66" t="s">
        <v>199</v>
      </c>
      <c r="F518" s="66">
        <v>862.76</v>
      </c>
    </row>
    <row r="519" spans="1:6" ht="14.1" x14ac:dyDescent="0.3">
      <c r="A519" s="66">
        <v>2.2000000000000002</v>
      </c>
      <c r="B519" s="66" t="s">
        <v>325</v>
      </c>
      <c r="C519" s="66" t="s">
        <v>313</v>
      </c>
      <c r="D519" s="66">
        <v>999</v>
      </c>
      <c r="E519" s="66" t="s">
        <v>325</v>
      </c>
      <c r="F519" s="66">
        <v>2197.8000000000002</v>
      </c>
    </row>
    <row r="520" spans="1:6" ht="14.1" x14ac:dyDescent="0.3">
      <c r="A520" s="66">
        <v>0.5</v>
      </c>
      <c r="B520" s="66" t="s">
        <v>325</v>
      </c>
      <c r="C520" s="66" t="s">
        <v>588</v>
      </c>
      <c r="D520" s="66">
        <v>651</v>
      </c>
      <c r="E520" s="66" t="s">
        <v>325</v>
      </c>
      <c r="F520" s="66">
        <v>325.5</v>
      </c>
    </row>
    <row r="521" spans="1:6" ht="14.1" x14ac:dyDescent="0.3">
      <c r="A521" s="66">
        <v>3.2</v>
      </c>
      <c r="B521" s="66" t="s">
        <v>325</v>
      </c>
      <c r="C521" s="66" t="s">
        <v>315</v>
      </c>
      <c r="D521" s="66">
        <v>534</v>
      </c>
      <c r="E521" s="66" t="s">
        <v>325</v>
      </c>
      <c r="F521" s="66">
        <v>1708.8</v>
      </c>
    </row>
    <row r="522" spans="1:6" ht="14.1" x14ac:dyDescent="0.3">
      <c r="B522" s="66" t="s">
        <v>292</v>
      </c>
      <c r="C522" s="66" t="s">
        <v>293</v>
      </c>
      <c r="D522" s="66" t="s">
        <v>120</v>
      </c>
      <c r="E522" s="66" t="s">
        <v>292</v>
      </c>
      <c r="F522" s="66">
        <v>5</v>
      </c>
    </row>
    <row r="523" spans="1:6" ht="14.1" x14ac:dyDescent="0.3">
      <c r="F523" s="66" t="s">
        <v>149</v>
      </c>
    </row>
    <row r="524" spans="1:6" ht="14.1" x14ac:dyDescent="0.3">
      <c r="C524" s="66" t="s">
        <v>316</v>
      </c>
      <c r="F524" s="66">
        <v>5099.8599999999997</v>
      </c>
    </row>
    <row r="525" spans="1:6" ht="14.1" x14ac:dyDescent="0.3">
      <c r="A525" s="66" t="s">
        <v>120</v>
      </c>
      <c r="F525" s="66" t="s">
        <v>149</v>
      </c>
    </row>
    <row r="526" spans="1:6" ht="14.1" x14ac:dyDescent="0.3">
      <c r="C526" s="66" t="s">
        <v>317</v>
      </c>
      <c r="F526" s="66">
        <v>509.99</v>
      </c>
    </row>
    <row r="527" spans="1:6" ht="14.1" x14ac:dyDescent="0.3">
      <c r="F527" s="66" t="s">
        <v>128</v>
      </c>
    </row>
    <row r="528" spans="1:6" ht="14.1" x14ac:dyDescent="0.3">
      <c r="A528" s="66" t="s">
        <v>589</v>
      </c>
      <c r="B528" s="66" t="s">
        <v>287</v>
      </c>
      <c r="C528" s="66" t="s">
        <v>590</v>
      </c>
    </row>
    <row r="529" spans="1:6" ht="14.1" x14ac:dyDescent="0.3">
      <c r="C529" s="66" t="s">
        <v>591</v>
      </c>
    </row>
    <row r="530" spans="1:6" ht="14.1" x14ac:dyDescent="0.3">
      <c r="C530" s="66" t="s">
        <v>592</v>
      </c>
    </row>
    <row r="531" spans="1:6" ht="14.1" x14ac:dyDescent="0.3">
      <c r="C531" s="66" t="s">
        <v>593</v>
      </c>
    </row>
    <row r="532" spans="1:6" ht="14.1" x14ac:dyDescent="0.3">
      <c r="C532" s="66" t="s">
        <v>149</v>
      </c>
    </row>
    <row r="533" spans="1:6" ht="14.1" x14ac:dyDescent="0.3">
      <c r="A533" s="66">
        <v>1.8</v>
      </c>
      <c r="B533" s="66" t="s">
        <v>137</v>
      </c>
      <c r="C533" s="66" t="s">
        <v>594</v>
      </c>
      <c r="D533" s="66">
        <v>22.6</v>
      </c>
      <c r="E533" s="66" t="s">
        <v>137</v>
      </c>
      <c r="F533" s="66">
        <v>40.68</v>
      </c>
    </row>
    <row r="534" spans="1:6" ht="14.1" x14ac:dyDescent="0.3">
      <c r="A534" s="66">
        <v>0.25</v>
      </c>
      <c r="B534" s="66" t="s">
        <v>312</v>
      </c>
      <c r="C534" s="66" t="s">
        <v>595</v>
      </c>
      <c r="D534" s="66">
        <v>797</v>
      </c>
      <c r="E534" s="66" t="s">
        <v>312</v>
      </c>
      <c r="F534" s="66">
        <v>199.25</v>
      </c>
    </row>
    <row r="535" spans="1:6" ht="14.1" x14ac:dyDescent="0.3">
      <c r="A535" s="66">
        <v>0.25</v>
      </c>
      <c r="B535" s="66" t="s">
        <v>312</v>
      </c>
      <c r="C535" s="66" t="s">
        <v>588</v>
      </c>
      <c r="D535" s="66">
        <v>651</v>
      </c>
      <c r="E535" s="66" t="s">
        <v>312</v>
      </c>
      <c r="F535" s="66">
        <v>162.75</v>
      </c>
    </row>
    <row r="536" spans="1:6" ht="14.1" x14ac:dyDescent="0.3">
      <c r="A536" s="66">
        <v>0.4</v>
      </c>
      <c r="B536" s="66" t="s">
        <v>312</v>
      </c>
      <c r="C536" s="66" t="s">
        <v>315</v>
      </c>
      <c r="D536" s="66">
        <v>534</v>
      </c>
      <c r="E536" s="66" t="s">
        <v>312</v>
      </c>
      <c r="F536" s="66">
        <v>213.6</v>
      </c>
    </row>
    <row r="537" spans="1:6" ht="14.1" x14ac:dyDescent="0.3">
      <c r="D537" s="66" t="s">
        <v>120</v>
      </c>
      <c r="F537" s="66">
        <v>616.28</v>
      </c>
    </row>
    <row r="538" spans="1:6" ht="14.1" x14ac:dyDescent="0.3">
      <c r="F538" s="66">
        <v>61.63</v>
      </c>
    </row>
    <row r="539" spans="1:6" ht="14.1" x14ac:dyDescent="0.3">
      <c r="A539" s="66" t="s">
        <v>259</v>
      </c>
      <c r="B539" s="66" t="s">
        <v>287</v>
      </c>
      <c r="C539" s="66" t="s">
        <v>586</v>
      </c>
    </row>
    <row r="540" spans="1:6" ht="14.1" x14ac:dyDescent="0.3">
      <c r="C540" s="66" t="s">
        <v>598</v>
      </c>
    </row>
    <row r="541" spans="1:6" ht="14.1" x14ac:dyDescent="0.3">
      <c r="C541" s="66" t="s">
        <v>599</v>
      </c>
    </row>
    <row r="542" spans="1:6" ht="14.1" x14ac:dyDescent="0.3">
      <c r="C542" s="66" t="s">
        <v>600</v>
      </c>
    </row>
    <row r="543" spans="1:6" ht="14.1" x14ac:dyDescent="0.3">
      <c r="C543" s="66" t="s">
        <v>149</v>
      </c>
    </row>
    <row r="544" spans="1:6" ht="14.1" x14ac:dyDescent="0.3">
      <c r="A544" s="66">
        <v>0.24</v>
      </c>
      <c r="B544" s="66" t="s">
        <v>199</v>
      </c>
      <c r="C544" s="66" t="s">
        <v>601</v>
      </c>
      <c r="D544" s="66">
        <v>930.01</v>
      </c>
      <c r="E544" s="66" t="s">
        <v>199</v>
      </c>
      <c r="F544" s="66">
        <v>223.2</v>
      </c>
    </row>
    <row r="545" spans="1:6" ht="14.1" x14ac:dyDescent="0.3">
      <c r="A545" s="66">
        <v>0.11700000000000001</v>
      </c>
      <c r="B545" s="66" t="s">
        <v>239</v>
      </c>
      <c r="C545" s="66" t="s">
        <v>289</v>
      </c>
      <c r="D545" s="66">
        <v>6040</v>
      </c>
      <c r="E545" s="66" t="s">
        <v>239</v>
      </c>
      <c r="F545" s="66">
        <v>706.68</v>
      </c>
    </row>
    <row r="546" spans="1:6" ht="14.1" x14ac:dyDescent="0.3">
      <c r="A546" s="66">
        <v>0.5</v>
      </c>
      <c r="B546" s="66" t="s">
        <v>325</v>
      </c>
      <c r="C546" s="66" t="s">
        <v>313</v>
      </c>
      <c r="D546" s="66">
        <v>999</v>
      </c>
      <c r="E546" s="66" t="s">
        <v>325</v>
      </c>
      <c r="F546" s="66">
        <v>499.5</v>
      </c>
    </row>
    <row r="547" spans="1:6" ht="14.1" x14ac:dyDescent="0.3">
      <c r="A547" s="66">
        <v>1.1000000000000001</v>
      </c>
      <c r="B547" s="66" t="s">
        <v>325</v>
      </c>
      <c r="C547" s="66" t="s">
        <v>588</v>
      </c>
      <c r="D547" s="66">
        <v>651</v>
      </c>
      <c r="E547" s="66" t="s">
        <v>325</v>
      </c>
      <c r="F547" s="66">
        <v>716.1</v>
      </c>
    </row>
    <row r="548" spans="1:6" ht="14.1" x14ac:dyDescent="0.3">
      <c r="A548" s="66">
        <v>4.3</v>
      </c>
      <c r="B548" s="66" t="s">
        <v>325</v>
      </c>
      <c r="C548" s="66" t="s">
        <v>315</v>
      </c>
      <c r="D548" s="66">
        <v>534</v>
      </c>
      <c r="E548" s="66" t="s">
        <v>325</v>
      </c>
      <c r="F548" s="66">
        <v>2296.1999999999998</v>
      </c>
    </row>
    <row r="549" spans="1:6" ht="14.1" x14ac:dyDescent="0.3">
      <c r="B549" s="66" t="s">
        <v>292</v>
      </c>
      <c r="C549" s="66" t="s">
        <v>293</v>
      </c>
      <c r="E549" s="66" t="s">
        <v>292</v>
      </c>
      <c r="F549" s="66">
        <v>0</v>
      </c>
    </row>
    <row r="550" spans="1:6" ht="14.1" x14ac:dyDescent="0.3">
      <c r="F550" s="66" t="s">
        <v>149</v>
      </c>
    </row>
    <row r="551" spans="1:6" ht="14.1" x14ac:dyDescent="0.3">
      <c r="C551" s="66" t="s">
        <v>316</v>
      </c>
      <c r="F551" s="66">
        <v>4441.68</v>
      </c>
    </row>
    <row r="552" spans="1:6" ht="14.1" x14ac:dyDescent="0.3">
      <c r="F552" s="66" t="s">
        <v>149</v>
      </c>
    </row>
    <row r="553" spans="1:6" ht="14.1" x14ac:dyDescent="0.3">
      <c r="C553" s="66" t="s">
        <v>317</v>
      </c>
      <c r="F553" s="66">
        <v>444.17</v>
      </c>
    </row>
    <row r="555" spans="1:6" ht="14.1" x14ac:dyDescent="0.3">
      <c r="C555" s="66" t="s">
        <v>850</v>
      </c>
      <c r="E555" s="66" t="s">
        <v>356</v>
      </c>
      <c r="F555" s="66">
        <v>1864</v>
      </c>
    </row>
    <row r="557" spans="1:6" ht="14.1" x14ac:dyDescent="0.3">
      <c r="A557" s="66" t="s">
        <v>618</v>
      </c>
      <c r="B557" s="66" t="s">
        <v>287</v>
      </c>
      <c r="C557" s="66" t="s">
        <v>619</v>
      </c>
    </row>
    <row r="558" spans="1:6" ht="14.1" x14ac:dyDescent="0.3">
      <c r="C558" s="66" t="s">
        <v>620</v>
      </c>
    </row>
    <row r="559" spans="1:6" ht="14.1" x14ac:dyDescent="0.3">
      <c r="C559" s="66" t="s">
        <v>621</v>
      </c>
    </row>
    <row r="560" spans="1:6" ht="14.1" x14ac:dyDescent="0.3">
      <c r="C560" s="66" t="s">
        <v>149</v>
      </c>
    </row>
    <row r="561" spans="1:6" ht="14.1" x14ac:dyDescent="0.3">
      <c r="A561" s="66">
        <v>1.4</v>
      </c>
      <c r="B561" s="66" t="s">
        <v>371</v>
      </c>
      <c r="C561" s="66" t="s">
        <v>622</v>
      </c>
      <c r="D561" s="66">
        <v>295.60000000000002</v>
      </c>
      <c r="E561" s="66" t="s">
        <v>371</v>
      </c>
      <c r="F561" s="66">
        <v>413.84</v>
      </c>
    </row>
    <row r="562" spans="1:6" ht="14.1" x14ac:dyDescent="0.3">
      <c r="A562" s="66">
        <v>0.98</v>
      </c>
      <c r="B562" s="66" t="s">
        <v>371</v>
      </c>
      <c r="C562" s="66" t="s">
        <v>623</v>
      </c>
      <c r="D562" s="66">
        <v>147.5</v>
      </c>
      <c r="E562" s="66" t="s">
        <v>371</v>
      </c>
      <c r="F562" s="66">
        <v>144.55000000000001</v>
      </c>
    </row>
    <row r="563" spans="1:6" ht="14.1" x14ac:dyDescent="0.3">
      <c r="A563" s="66">
        <v>2.2000000000000002</v>
      </c>
      <c r="B563" s="66" t="s">
        <v>325</v>
      </c>
      <c r="C563" s="66" t="s">
        <v>373</v>
      </c>
      <c r="D563" s="66">
        <v>797</v>
      </c>
      <c r="E563" s="66" t="s">
        <v>325</v>
      </c>
      <c r="F563" s="66">
        <v>1753.4</v>
      </c>
    </row>
    <row r="564" spans="1:6" ht="14.1" x14ac:dyDescent="0.3">
      <c r="B564" s="66" t="s">
        <v>292</v>
      </c>
      <c r="C564" s="66" t="s">
        <v>374</v>
      </c>
      <c r="D564" s="66" t="s">
        <v>120</v>
      </c>
      <c r="E564" s="66" t="s">
        <v>292</v>
      </c>
      <c r="F564" s="66">
        <v>2.5499999999999998</v>
      </c>
    </row>
    <row r="566" spans="1:6" ht="14.1" x14ac:dyDescent="0.3">
      <c r="C566" s="66" t="s">
        <v>316</v>
      </c>
      <c r="F566" s="66">
        <v>2314.34</v>
      </c>
    </row>
    <row r="567" spans="1:6" ht="14.1" x14ac:dyDescent="0.3">
      <c r="F567" s="66" t="s">
        <v>149</v>
      </c>
    </row>
    <row r="568" spans="1:6" ht="14.1" x14ac:dyDescent="0.3">
      <c r="C568" s="66" t="s">
        <v>317</v>
      </c>
      <c r="F568" s="66">
        <v>231.43</v>
      </c>
    </row>
    <row r="570" spans="1:6" ht="14.1" x14ac:dyDescent="0.3">
      <c r="B570" s="66" t="s">
        <v>655</v>
      </c>
      <c r="C570" s="66" t="s">
        <v>676</v>
      </c>
    </row>
    <row r="571" spans="1:6" ht="14.1" x14ac:dyDescent="0.3">
      <c r="C571" s="66" t="s">
        <v>149</v>
      </c>
    </row>
    <row r="572" spans="1:6" ht="14.1" x14ac:dyDescent="0.3">
      <c r="A572" s="66">
        <v>8.1</v>
      </c>
      <c r="B572" s="66" t="s">
        <v>199</v>
      </c>
      <c r="C572" s="66" t="s">
        <v>656</v>
      </c>
      <c r="D572" s="66">
        <v>224.1</v>
      </c>
      <c r="E572" s="66" t="s">
        <v>199</v>
      </c>
      <c r="F572" s="66">
        <v>1815.21</v>
      </c>
    </row>
    <row r="573" spans="1:6" ht="14.1" x14ac:dyDescent="0.3">
      <c r="A573" s="66">
        <v>8.1</v>
      </c>
      <c r="B573" s="66" t="s">
        <v>199</v>
      </c>
      <c r="C573" s="66" t="s">
        <v>657</v>
      </c>
      <c r="D573" s="66">
        <v>38.950000000000003</v>
      </c>
      <c r="E573" s="66" t="s">
        <v>199</v>
      </c>
      <c r="F573" s="66">
        <v>315.5</v>
      </c>
    </row>
    <row r="574" spans="1:6" ht="14.1" x14ac:dyDescent="0.3">
      <c r="A574" s="66">
        <v>30</v>
      </c>
      <c r="B574" s="66" t="s">
        <v>468</v>
      </c>
      <c r="C574" s="66" t="s">
        <v>658</v>
      </c>
      <c r="D574" s="66">
        <v>11.76</v>
      </c>
      <c r="E574" s="66" t="s">
        <v>468</v>
      </c>
      <c r="F574" s="66">
        <v>352.8</v>
      </c>
    </row>
    <row r="575" spans="1:6" ht="14.1" x14ac:dyDescent="0.3">
      <c r="C575" s="66" t="s">
        <v>659</v>
      </c>
    </row>
    <row r="576" spans="1:6" ht="14.1" x14ac:dyDescent="0.3">
      <c r="C576" s="66" t="s">
        <v>660</v>
      </c>
    </row>
    <row r="577" spans="1:6" ht="14.1" x14ac:dyDescent="0.3">
      <c r="C577" s="66" t="s">
        <v>661</v>
      </c>
    </row>
    <row r="578" spans="1:6" ht="14.1" x14ac:dyDescent="0.3">
      <c r="C578" s="66" t="s">
        <v>662</v>
      </c>
    </row>
    <row r="579" spans="1:6" ht="14.1" x14ac:dyDescent="0.3">
      <c r="A579" s="66">
        <v>8</v>
      </c>
      <c r="B579" s="66" t="s">
        <v>325</v>
      </c>
      <c r="C579" s="66" t="s">
        <v>495</v>
      </c>
      <c r="D579" s="66">
        <v>10.199999999999999</v>
      </c>
      <c r="E579" s="66" t="s">
        <v>325</v>
      </c>
      <c r="F579" s="66">
        <v>81.599999999999994</v>
      </c>
    </row>
    <row r="580" spans="1:6" ht="14.1" x14ac:dyDescent="0.3">
      <c r="A580" s="66">
        <v>8</v>
      </c>
      <c r="B580" s="66" t="s">
        <v>325</v>
      </c>
      <c r="C580" s="66" t="s">
        <v>496</v>
      </c>
      <c r="D580" s="66">
        <v>28.5</v>
      </c>
      <c r="E580" s="66" t="s">
        <v>325</v>
      </c>
      <c r="F580" s="66">
        <v>228</v>
      </c>
    </row>
    <row r="581" spans="1:6" ht="14.1" x14ac:dyDescent="0.3">
      <c r="A581" s="66">
        <v>30</v>
      </c>
      <c r="B581" s="66" t="s">
        <v>468</v>
      </c>
      <c r="C581" s="66" t="s">
        <v>852</v>
      </c>
      <c r="D581" s="66">
        <v>171</v>
      </c>
      <c r="E581" s="66" t="s">
        <v>8</v>
      </c>
      <c r="F581" s="66">
        <f t="shared" ref="F581" si="3">A581*D581</f>
        <v>5130</v>
      </c>
    </row>
    <row r="582" spans="1:6" ht="14.1" x14ac:dyDescent="0.3">
      <c r="A582" s="66">
        <v>1</v>
      </c>
      <c r="B582" s="66" t="s">
        <v>292</v>
      </c>
      <c r="C582" s="66" t="s">
        <v>663</v>
      </c>
      <c r="D582" s="66">
        <v>4</v>
      </c>
      <c r="E582" s="66" t="s">
        <v>292</v>
      </c>
      <c r="F582" s="66">
        <v>4</v>
      </c>
    </row>
    <row r="583" spans="1:6" ht="14.1" x14ac:dyDescent="0.3">
      <c r="A583" s="66">
        <v>1</v>
      </c>
      <c r="B583" s="66" t="s">
        <v>292</v>
      </c>
      <c r="C583" s="66" t="s">
        <v>293</v>
      </c>
      <c r="E583" s="66" t="s">
        <v>292</v>
      </c>
      <c r="F583" s="66">
        <v>0</v>
      </c>
    </row>
    <row r="584" spans="1:6" ht="14.1" x14ac:dyDescent="0.3">
      <c r="F584" s="66" t="s">
        <v>149</v>
      </c>
    </row>
    <row r="585" spans="1:6" ht="14.1" x14ac:dyDescent="0.3">
      <c r="C585" s="66" t="s">
        <v>664</v>
      </c>
      <c r="F585" s="66">
        <f>SUM(F571:F584)</f>
        <v>7927.1100000000006</v>
      </c>
    </row>
    <row r="586" spans="1:6" ht="14.1" x14ac:dyDescent="0.3">
      <c r="F586" s="66" t="s">
        <v>149</v>
      </c>
    </row>
    <row r="587" spans="1:6" ht="14.1" x14ac:dyDescent="0.3">
      <c r="C587" s="66" t="s">
        <v>502</v>
      </c>
      <c r="F587" s="66">
        <f>F585/30</f>
        <v>264.23700000000002</v>
      </c>
    </row>
    <row r="589" spans="1:6" ht="14.1" x14ac:dyDescent="0.3">
      <c r="B589" s="66" t="s">
        <v>853</v>
      </c>
      <c r="C589" s="66" t="s">
        <v>851</v>
      </c>
    </row>
    <row r="590" spans="1:6" ht="14.1" x14ac:dyDescent="0.3">
      <c r="C590" s="66" t="s">
        <v>149</v>
      </c>
    </row>
    <row r="591" spans="1:6" ht="14.1" x14ac:dyDescent="0.3">
      <c r="A591" s="66">
        <v>8.1</v>
      </c>
      <c r="B591" s="66" t="s">
        <v>199</v>
      </c>
      <c r="C591" s="66" t="s">
        <v>656</v>
      </c>
      <c r="D591" s="66">
        <v>224.1</v>
      </c>
      <c r="E591" s="66" t="s">
        <v>199</v>
      </c>
      <c r="F591" s="66">
        <v>1815.21</v>
      </c>
    </row>
    <row r="592" spans="1:6" ht="14.1" x14ac:dyDescent="0.3">
      <c r="A592" s="66">
        <v>8.1</v>
      </c>
      <c r="B592" s="66" t="s">
        <v>199</v>
      </c>
      <c r="C592" s="66" t="s">
        <v>657</v>
      </c>
      <c r="D592" s="66">
        <v>38.950000000000003</v>
      </c>
      <c r="E592" s="66" t="s">
        <v>199</v>
      </c>
      <c r="F592" s="66">
        <v>315.5</v>
      </c>
    </row>
    <row r="593" spans="1:6" ht="14.1" x14ac:dyDescent="0.3">
      <c r="A593" s="66">
        <v>30</v>
      </c>
      <c r="B593" s="66" t="s">
        <v>468</v>
      </c>
      <c r="C593" s="66" t="s">
        <v>658</v>
      </c>
      <c r="D593" s="66">
        <v>11.76</v>
      </c>
      <c r="E593" s="66" t="s">
        <v>468</v>
      </c>
      <c r="F593" s="66">
        <v>352.8</v>
      </c>
    </row>
    <row r="594" spans="1:6" ht="14.1" x14ac:dyDescent="0.3">
      <c r="C594" s="66" t="s">
        <v>659</v>
      </c>
    </row>
    <row r="595" spans="1:6" ht="14.1" x14ac:dyDescent="0.3">
      <c r="C595" s="66" t="s">
        <v>660</v>
      </c>
    </row>
    <row r="596" spans="1:6" ht="14.1" x14ac:dyDescent="0.3">
      <c r="C596" s="66" t="s">
        <v>661</v>
      </c>
    </row>
    <row r="597" spans="1:6" ht="14.1" x14ac:dyDescent="0.3">
      <c r="C597" s="66" t="s">
        <v>662</v>
      </c>
    </row>
    <row r="598" spans="1:6" ht="14.1" x14ac:dyDescent="0.3">
      <c r="A598" s="66">
        <v>8</v>
      </c>
      <c r="B598" s="66" t="s">
        <v>325</v>
      </c>
      <c r="C598" s="66" t="s">
        <v>495</v>
      </c>
      <c r="D598" s="66">
        <v>10.199999999999999</v>
      </c>
      <c r="E598" s="66" t="s">
        <v>325</v>
      </c>
      <c r="F598" s="66">
        <v>81.599999999999994</v>
      </c>
    </row>
    <row r="599" spans="1:6" ht="14.1" x14ac:dyDescent="0.3">
      <c r="A599" s="66">
        <v>8</v>
      </c>
      <c r="B599" s="66" t="s">
        <v>325</v>
      </c>
      <c r="C599" s="66" t="s">
        <v>496</v>
      </c>
      <c r="D599" s="66">
        <v>28.5</v>
      </c>
      <c r="E599" s="66" t="s">
        <v>325</v>
      </c>
      <c r="F599" s="66">
        <v>228</v>
      </c>
    </row>
    <row r="600" spans="1:6" ht="14.1" x14ac:dyDescent="0.3">
      <c r="A600" s="66">
        <v>30</v>
      </c>
      <c r="B600" s="66" t="s">
        <v>468</v>
      </c>
      <c r="C600" s="66" t="s">
        <v>668</v>
      </c>
      <c r="D600" s="66">
        <v>151.9</v>
      </c>
      <c r="E600" s="66" t="s">
        <v>8</v>
      </c>
      <c r="F600" s="66">
        <f>A600*D600</f>
        <v>4557</v>
      </c>
    </row>
    <row r="601" spans="1:6" ht="14.1" x14ac:dyDescent="0.3">
      <c r="A601" s="66">
        <v>1</v>
      </c>
      <c r="B601" s="66" t="s">
        <v>292</v>
      </c>
      <c r="C601" s="66" t="s">
        <v>663</v>
      </c>
      <c r="D601" s="66">
        <v>4</v>
      </c>
      <c r="E601" s="66" t="s">
        <v>292</v>
      </c>
      <c r="F601" s="66">
        <v>4</v>
      </c>
    </row>
    <row r="602" spans="1:6" ht="14.1" x14ac:dyDescent="0.3">
      <c r="A602" s="66">
        <v>1</v>
      </c>
      <c r="B602" s="66" t="s">
        <v>292</v>
      </c>
      <c r="C602" s="66" t="s">
        <v>293</v>
      </c>
      <c r="E602" s="66" t="s">
        <v>292</v>
      </c>
      <c r="F602" s="66">
        <v>0</v>
      </c>
    </row>
    <row r="603" spans="1:6" ht="14.1" x14ac:dyDescent="0.3">
      <c r="F603" s="66" t="s">
        <v>149</v>
      </c>
    </row>
    <row r="604" spans="1:6" ht="14.1" x14ac:dyDescent="0.3">
      <c r="C604" s="66" t="s">
        <v>664</v>
      </c>
      <c r="F604" s="66">
        <f>SUM(F590:F603)</f>
        <v>7354.1100000000006</v>
      </c>
    </row>
    <row r="605" spans="1:6" ht="14.1" x14ac:dyDescent="0.3">
      <c r="F605" s="66" t="s">
        <v>149</v>
      </c>
    </row>
    <row r="606" spans="1:6" ht="14.1" x14ac:dyDescent="0.3">
      <c r="C606" s="66" t="s">
        <v>502</v>
      </c>
      <c r="F606" s="66">
        <f>F604/30</f>
        <v>245.13700000000003</v>
      </c>
    </row>
    <row r="609" spans="1:6" ht="14.1" x14ac:dyDescent="0.3">
      <c r="B609" s="66" t="s">
        <v>199</v>
      </c>
      <c r="C609" s="66" t="s">
        <v>854</v>
      </c>
    </row>
    <row r="610" spans="1:6" ht="14.1" x14ac:dyDescent="0.3">
      <c r="C610" s="66" t="s">
        <v>149</v>
      </c>
    </row>
    <row r="611" spans="1:6" ht="14.1" x14ac:dyDescent="0.3">
      <c r="A611" s="66">
        <v>8.1</v>
      </c>
      <c r="B611" s="66" t="s">
        <v>199</v>
      </c>
      <c r="C611" s="66" t="s">
        <v>656</v>
      </c>
      <c r="D611" s="66">
        <v>224.1</v>
      </c>
      <c r="E611" s="66" t="s">
        <v>199</v>
      </c>
      <c r="F611" s="66">
        <v>1815.21</v>
      </c>
    </row>
    <row r="612" spans="1:6" ht="14.1" x14ac:dyDescent="0.3">
      <c r="A612" s="66">
        <v>8.1</v>
      </c>
      <c r="B612" s="66" t="s">
        <v>199</v>
      </c>
      <c r="C612" s="66" t="s">
        <v>657</v>
      </c>
      <c r="D612" s="66">
        <v>38.950000000000003</v>
      </c>
      <c r="E612" s="66" t="s">
        <v>199</v>
      </c>
      <c r="F612" s="66">
        <v>315.5</v>
      </c>
    </row>
    <row r="613" spans="1:6" ht="14.1" x14ac:dyDescent="0.3">
      <c r="A613" s="66">
        <v>30</v>
      </c>
      <c r="B613" s="66" t="s">
        <v>468</v>
      </c>
      <c r="C613" s="66" t="s">
        <v>658</v>
      </c>
      <c r="D613" s="66">
        <v>11.76</v>
      </c>
      <c r="E613" s="66" t="s">
        <v>468</v>
      </c>
      <c r="F613" s="66">
        <v>352.8</v>
      </c>
    </row>
    <row r="614" spans="1:6" ht="14.1" x14ac:dyDescent="0.3">
      <c r="C614" s="66" t="s">
        <v>659</v>
      </c>
    </row>
    <row r="615" spans="1:6" ht="14.1" x14ac:dyDescent="0.3">
      <c r="C615" s="66" t="s">
        <v>660</v>
      </c>
    </row>
    <row r="616" spans="1:6" ht="14.1" x14ac:dyDescent="0.3">
      <c r="C616" s="66" t="s">
        <v>661</v>
      </c>
    </row>
    <row r="617" spans="1:6" ht="14.1" x14ac:dyDescent="0.3">
      <c r="C617" s="66" t="s">
        <v>662</v>
      </c>
    </row>
    <row r="618" spans="1:6" ht="14.1" x14ac:dyDescent="0.3">
      <c r="A618" s="66">
        <v>8</v>
      </c>
      <c r="B618" s="66" t="s">
        <v>325</v>
      </c>
      <c r="C618" s="66" t="s">
        <v>495</v>
      </c>
      <c r="D618" s="66">
        <v>10.199999999999999</v>
      </c>
      <c r="E618" s="66" t="s">
        <v>325</v>
      </c>
      <c r="F618" s="66">
        <v>81.599999999999994</v>
      </c>
    </row>
    <row r="619" spans="1:6" ht="14.1" x14ac:dyDescent="0.3">
      <c r="A619" s="66">
        <v>8</v>
      </c>
      <c r="B619" s="66" t="s">
        <v>325</v>
      </c>
      <c r="C619" s="66" t="s">
        <v>496</v>
      </c>
      <c r="D619" s="66">
        <v>28.5</v>
      </c>
      <c r="E619" s="66" t="s">
        <v>325</v>
      </c>
      <c r="F619" s="66">
        <v>228</v>
      </c>
    </row>
    <row r="620" spans="1:6" ht="14.1" x14ac:dyDescent="0.3">
      <c r="A620" s="66">
        <v>30</v>
      </c>
      <c r="B620" s="66" t="s">
        <v>468</v>
      </c>
      <c r="C620" s="66" t="s">
        <v>666</v>
      </c>
      <c r="D620" s="66">
        <v>101.4</v>
      </c>
      <c r="E620" s="66" t="s">
        <v>8</v>
      </c>
      <c r="F620" s="66">
        <f>A620*D620</f>
        <v>3042</v>
      </c>
    </row>
    <row r="621" spans="1:6" ht="14.1" x14ac:dyDescent="0.3">
      <c r="A621" s="66">
        <v>1</v>
      </c>
      <c r="B621" s="66" t="s">
        <v>292</v>
      </c>
      <c r="C621" s="66" t="s">
        <v>663</v>
      </c>
      <c r="D621" s="66">
        <v>4</v>
      </c>
      <c r="E621" s="66" t="s">
        <v>292</v>
      </c>
      <c r="F621" s="66">
        <v>4</v>
      </c>
    </row>
    <row r="622" spans="1:6" ht="14.1" x14ac:dyDescent="0.3">
      <c r="A622" s="66">
        <v>1</v>
      </c>
      <c r="B622" s="66" t="s">
        <v>292</v>
      </c>
      <c r="C622" s="66" t="s">
        <v>293</v>
      </c>
      <c r="E622" s="66" t="s">
        <v>292</v>
      </c>
      <c r="F622" s="66">
        <v>0</v>
      </c>
    </row>
    <row r="623" spans="1:6" ht="14.1" x14ac:dyDescent="0.3">
      <c r="F623" s="66" t="s">
        <v>149</v>
      </c>
    </row>
    <row r="624" spans="1:6" ht="14.1" x14ac:dyDescent="0.3">
      <c r="C624" s="66" t="s">
        <v>664</v>
      </c>
      <c r="F624" s="66">
        <f>SUM(F610:F623)</f>
        <v>5839.1100000000006</v>
      </c>
    </row>
    <row r="625" spans="1:6" ht="14.1" x14ac:dyDescent="0.3">
      <c r="F625" s="66" t="s">
        <v>149</v>
      </c>
    </row>
    <row r="626" spans="1:6" ht="14.1" x14ac:dyDescent="0.3">
      <c r="C626" s="66" t="s">
        <v>502</v>
      </c>
      <c r="F626" s="66">
        <f>F624/30</f>
        <v>194.63700000000003</v>
      </c>
    </row>
    <row r="628" spans="1:6" ht="14.1" x14ac:dyDescent="0.3">
      <c r="B628" s="66" t="s">
        <v>855</v>
      </c>
      <c r="C628" s="66" t="s">
        <v>856</v>
      </c>
    </row>
    <row r="629" spans="1:6" ht="14.1" x14ac:dyDescent="0.3">
      <c r="C629" s="66" t="s">
        <v>149</v>
      </c>
    </row>
    <row r="630" spans="1:6" ht="14.1" x14ac:dyDescent="0.3">
      <c r="A630" s="66">
        <v>8.1</v>
      </c>
      <c r="B630" s="66" t="s">
        <v>199</v>
      </c>
      <c r="C630" s="66" t="s">
        <v>656</v>
      </c>
      <c r="D630" s="66">
        <v>224.1</v>
      </c>
      <c r="E630" s="66" t="s">
        <v>199</v>
      </c>
      <c r="F630" s="66">
        <v>1815.21</v>
      </c>
    </row>
    <row r="631" spans="1:6" ht="14.1" x14ac:dyDescent="0.3">
      <c r="A631" s="66">
        <v>8.1</v>
      </c>
      <c r="B631" s="66" t="s">
        <v>199</v>
      </c>
      <c r="C631" s="66" t="s">
        <v>657</v>
      </c>
      <c r="D631" s="66">
        <v>38.950000000000003</v>
      </c>
      <c r="E631" s="66" t="s">
        <v>199</v>
      </c>
      <c r="F631" s="66">
        <v>315.5</v>
      </c>
    </row>
    <row r="632" spans="1:6" ht="14.1" x14ac:dyDescent="0.3">
      <c r="A632" s="66">
        <v>30</v>
      </c>
      <c r="B632" s="66" t="s">
        <v>468</v>
      </c>
      <c r="C632" s="66" t="s">
        <v>658</v>
      </c>
      <c r="D632" s="66">
        <v>11.76</v>
      </c>
      <c r="E632" s="66" t="s">
        <v>468</v>
      </c>
      <c r="F632" s="66">
        <v>352.8</v>
      </c>
    </row>
    <row r="633" spans="1:6" ht="14.1" x14ac:dyDescent="0.3">
      <c r="C633" s="66" t="s">
        <v>659</v>
      </c>
    </row>
    <row r="634" spans="1:6" ht="14.1" x14ac:dyDescent="0.3">
      <c r="C634" s="66" t="s">
        <v>660</v>
      </c>
    </row>
    <row r="635" spans="1:6" ht="14.1" x14ac:dyDescent="0.3">
      <c r="C635" s="66" t="s">
        <v>661</v>
      </c>
    </row>
    <row r="636" spans="1:6" ht="14.1" x14ac:dyDescent="0.3">
      <c r="C636" s="66" t="s">
        <v>662</v>
      </c>
    </row>
    <row r="637" spans="1:6" ht="14.1" x14ac:dyDescent="0.3">
      <c r="A637" s="66">
        <v>8</v>
      </c>
      <c r="B637" s="66" t="s">
        <v>325</v>
      </c>
      <c r="C637" s="66" t="s">
        <v>495</v>
      </c>
      <c r="D637" s="66">
        <v>10.199999999999999</v>
      </c>
      <c r="E637" s="66" t="s">
        <v>325</v>
      </c>
      <c r="F637" s="66">
        <v>81.599999999999994</v>
      </c>
    </row>
    <row r="638" spans="1:6" ht="14.1" x14ac:dyDescent="0.3">
      <c r="A638" s="66">
        <v>8</v>
      </c>
      <c r="B638" s="66" t="s">
        <v>325</v>
      </c>
      <c r="C638" s="66" t="s">
        <v>496</v>
      </c>
      <c r="D638" s="66">
        <v>28.5</v>
      </c>
      <c r="E638" s="66" t="s">
        <v>325</v>
      </c>
      <c r="F638" s="66">
        <v>228</v>
      </c>
    </row>
    <row r="639" spans="1:6" ht="14.1" x14ac:dyDescent="0.3">
      <c r="A639" s="66">
        <v>30</v>
      </c>
      <c r="B639" s="66" t="s">
        <v>468</v>
      </c>
      <c r="C639" s="66" t="s">
        <v>857</v>
      </c>
      <c r="D639" s="66">
        <v>64.75</v>
      </c>
      <c r="E639" s="66" t="s">
        <v>8</v>
      </c>
      <c r="F639" s="66">
        <f>A639*D639</f>
        <v>1942.5</v>
      </c>
    </row>
    <row r="640" spans="1:6" ht="14.1" x14ac:dyDescent="0.3">
      <c r="A640" s="66">
        <v>1</v>
      </c>
      <c r="B640" s="66" t="s">
        <v>292</v>
      </c>
      <c r="C640" s="66" t="s">
        <v>663</v>
      </c>
      <c r="D640" s="66">
        <v>4</v>
      </c>
      <c r="E640" s="66" t="s">
        <v>292</v>
      </c>
      <c r="F640" s="66">
        <v>4</v>
      </c>
    </row>
    <row r="641" spans="1:6" ht="14.1" x14ac:dyDescent="0.3">
      <c r="A641" s="66">
        <v>1</v>
      </c>
      <c r="B641" s="66" t="s">
        <v>292</v>
      </c>
      <c r="C641" s="66" t="s">
        <v>293</v>
      </c>
      <c r="E641" s="66" t="s">
        <v>292</v>
      </c>
      <c r="F641" s="66">
        <v>0</v>
      </c>
    </row>
    <row r="642" spans="1:6" ht="14.1" x14ac:dyDescent="0.3">
      <c r="F642" s="66" t="s">
        <v>149</v>
      </c>
    </row>
    <row r="643" spans="1:6" ht="14.1" x14ac:dyDescent="0.3">
      <c r="C643" s="66" t="s">
        <v>664</v>
      </c>
      <c r="F643" s="66">
        <f>SUM(F629:F642)</f>
        <v>4739.6100000000006</v>
      </c>
    </row>
    <row r="644" spans="1:6" ht="14.1" x14ac:dyDescent="0.3">
      <c r="F644" s="66" t="s">
        <v>149</v>
      </c>
    </row>
    <row r="645" spans="1:6" ht="14.1" x14ac:dyDescent="0.3">
      <c r="C645" s="66" t="s">
        <v>502</v>
      </c>
      <c r="F645" s="66">
        <f>F643/30</f>
        <v>157.98700000000002</v>
      </c>
    </row>
    <row r="647" spans="1:6" ht="42" x14ac:dyDescent="0.3">
      <c r="C647" s="99" t="s">
        <v>692</v>
      </c>
    </row>
    <row r="649" spans="1:6" ht="14.1" x14ac:dyDescent="0.3">
      <c r="A649" s="66">
        <v>1.8</v>
      </c>
      <c r="B649" s="66" t="s">
        <v>199</v>
      </c>
      <c r="C649" s="66" t="s">
        <v>693</v>
      </c>
      <c r="D649" s="66">
        <v>708.44</v>
      </c>
      <c r="E649" s="66" t="s">
        <v>199</v>
      </c>
      <c r="F649" s="66">
        <v>1275.19</v>
      </c>
    </row>
    <row r="651" spans="1:6" ht="14.1" x14ac:dyDescent="0.3">
      <c r="A651" s="66">
        <v>1.2</v>
      </c>
      <c r="B651" s="66" t="s">
        <v>199</v>
      </c>
      <c r="C651" s="66" t="s">
        <v>694</v>
      </c>
      <c r="D651" s="66">
        <v>1331.5</v>
      </c>
      <c r="E651" s="66" t="s">
        <v>199</v>
      </c>
      <c r="F651" s="66">
        <v>1597.8</v>
      </c>
    </row>
    <row r="653" spans="1:6" ht="14.1" x14ac:dyDescent="0.3">
      <c r="A653" s="66">
        <v>0.6</v>
      </c>
      <c r="B653" s="66" t="s">
        <v>199</v>
      </c>
      <c r="C653" s="66" t="s">
        <v>695</v>
      </c>
      <c r="D653" s="66">
        <v>1631.23</v>
      </c>
      <c r="E653" s="66" t="s">
        <v>199</v>
      </c>
      <c r="F653" s="66">
        <v>978.74</v>
      </c>
    </row>
    <row r="655" spans="1:6" ht="14.1" x14ac:dyDescent="0.3">
      <c r="A655" s="66">
        <v>3</v>
      </c>
      <c r="B655" s="66" t="s">
        <v>199</v>
      </c>
      <c r="C655" s="66" t="s">
        <v>696</v>
      </c>
      <c r="D655" s="66">
        <v>2072.9699999999998</v>
      </c>
      <c r="E655" s="66" t="s">
        <v>199</v>
      </c>
      <c r="F655" s="66">
        <v>6218.91</v>
      </c>
    </row>
    <row r="657" spans="1:6" ht="14.1" x14ac:dyDescent="0.3">
      <c r="A657" s="66">
        <v>3</v>
      </c>
      <c r="B657" s="66" t="s">
        <v>199</v>
      </c>
      <c r="C657" s="66" t="s">
        <v>697</v>
      </c>
      <c r="D657" s="66">
        <v>40.65</v>
      </c>
      <c r="E657" s="66" t="s">
        <v>199</v>
      </c>
      <c r="F657" s="66">
        <v>121.95</v>
      </c>
    </row>
    <row r="659" spans="1:6" ht="14.1" x14ac:dyDescent="0.3">
      <c r="A659" s="66">
        <v>3</v>
      </c>
      <c r="B659" s="66" t="s">
        <v>199</v>
      </c>
      <c r="C659" s="66" t="s">
        <v>698</v>
      </c>
      <c r="D659" s="66">
        <v>69.8</v>
      </c>
      <c r="E659" s="66" t="s">
        <v>199</v>
      </c>
      <c r="F659" s="66">
        <v>209.4</v>
      </c>
    </row>
    <row r="661" spans="1:6" ht="14.1" x14ac:dyDescent="0.3">
      <c r="C661" s="66" t="s">
        <v>699</v>
      </c>
      <c r="E661" s="66" t="s">
        <v>292</v>
      </c>
      <c r="F661" s="66">
        <v>1.84</v>
      </c>
    </row>
    <row r="663" spans="1:6" ht="14.1" x14ac:dyDescent="0.3">
      <c r="C663" s="66" t="s">
        <v>700</v>
      </c>
      <c r="F663" s="66">
        <v>10403.83</v>
      </c>
    </row>
    <row r="664" spans="1:6" ht="14.1" x14ac:dyDescent="0.3">
      <c r="C664" s="66" t="s">
        <v>701</v>
      </c>
      <c r="F664" s="66">
        <v>3467.94</v>
      </c>
    </row>
    <row r="665" spans="1:6" ht="14.1" x14ac:dyDescent="0.3">
      <c r="F665" s="66" t="s">
        <v>128</v>
      </c>
    </row>
    <row r="666" spans="1:6" ht="14.1" x14ac:dyDescent="0.3">
      <c r="C666" s="66" t="s">
        <v>483</v>
      </c>
    </row>
    <row r="667" spans="1:6" ht="14.1" x14ac:dyDescent="0.3">
      <c r="A667" s="66">
        <v>11</v>
      </c>
      <c r="B667" s="66" t="s">
        <v>34</v>
      </c>
      <c r="C667" s="66" t="s">
        <v>484</v>
      </c>
      <c r="D667" s="66">
        <v>434</v>
      </c>
      <c r="E667" s="66" t="s">
        <v>34</v>
      </c>
      <c r="F667" s="66">
        <v>4774</v>
      </c>
    </row>
    <row r="668" spans="1:6" ht="14.1" x14ac:dyDescent="0.3">
      <c r="A668" s="66">
        <v>2.2000000000000002</v>
      </c>
      <c r="B668" s="66" t="s">
        <v>356</v>
      </c>
      <c r="C668" s="66" t="s">
        <v>485</v>
      </c>
      <c r="D668" s="66">
        <v>881</v>
      </c>
      <c r="E668" s="66" t="s">
        <v>356</v>
      </c>
      <c r="F668" s="66">
        <v>1938.2</v>
      </c>
    </row>
    <row r="669" spans="1:6" ht="14.1" x14ac:dyDescent="0.3">
      <c r="A669" s="66">
        <v>1.1000000000000001</v>
      </c>
      <c r="B669" s="66" t="s">
        <v>356</v>
      </c>
      <c r="C669" s="66" t="s">
        <v>486</v>
      </c>
      <c r="D669" s="66">
        <v>976</v>
      </c>
      <c r="E669" s="66" t="s">
        <v>356</v>
      </c>
      <c r="F669" s="66">
        <v>1073.5999999999999</v>
      </c>
    </row>
    <row r="670" spans="1:6" ht="14.1" x14ac:dyDescent="0.3">
      <c r="A670" s="66">
        <v>3.2</v>
      </c>
      <c r="B670" s="66" t="s">
        <v>356</v>
      </c>
      <c r="C670" s="66" t="s">
        <v>487</v>
      </c>
      <c r="D670" s="66">
        <v>651</v>
      </c>
      <c r="E670" s="66" t="s">
        <v>356</v>
      </c>
      <c r="F670" s="66">
        <v>2083.1999999999998</v>
      </c>
    </row>
    <row r="671" spans="1:6" ht="14.1" x14ac:dyDescent="0.3">
      <c r="B671" s="66" t="s">
        <v>488</v>
      </c>
      <c r="C671" s="66" t="s">
        <v>489</v>
      </c>
      <c r="D671" s="66" t="s">
        <v>488</v>
      </c>
      <c r="F671" s="66">
        <v>107.11</v>
      </c>
    </row>
    <row r="672" spans="1:6" ht="14.1" x14ac:dyDescent="0.3">
      <c r="C672" s="66" t="s">
        <v>490</v>
      </c>
      <c r="F672" s="66">
        <v>9976.11</v>
      </c>
    </row>
    <row r="673" spans="1:6" ht="14.1" x14ac:dyDescent="0.3">
      <c r="C673" s="66" t="s">
        <v>491</v>
      </c>
      <c r="F673" s="66">
        <v>997.61</v>
      </c>
    </row>
    <row r="675" spans="1:6" ht="14.1" x14ac:dyDescent="0.3">
      <c r="A675" s="66">
        <v>44.1</v>
      </c>
      <c r="B675" s="66" t="s">
        <v>287</v>
      </c>
      <c r="C675" s="66" t="s">
        <v>711</v>
      </c>
    </row>
    <row r="676" spans="1:6" ht="14.1" x14ac:dyDescent="0.3">
      <c r="C676" s="66" t="s">
        <v>712</v>
      </c>
    </row>
    <row r="677" spans="1:6" ht="14.1" x14ac:dyDescent="0.3">
      <c r="C677" s="66" t="s">
        <v>713</v>
      </c>
    </row>
    <row r="678" spans="1:6" ht="14.1" x14ac:dyDescent="0.3">
      <c r="C678" s="66" t="s">
        <v>149</v>
      </c>
    </row>
    <row r="679" spans="1:6" ht="14.1" x14ac:dyDescent="0.3">
      <c r="A679" s="66">
        <v>3</v>
      </c>
      <c r="B679" s="66" t="s">
        <v>468</v>
      </c>
      <c r="C679" s="66" t="s">
        <v>714</v>
      </c>
      <c r="D679" s="66">
        <v>120.54</v>
      </c>
      <c r="E679" s="66" t="s">
        <v>468</v>
      </c>
      <c r="F679" s="66">
        <v>361.62</v>
      </c>
    </row>
    <row r="680" spans="1:6" ht="14.1" x14ac:dyDescent="0.3">
      <c r="A680" s="66">
        <v>1</v>
      </c>
      <c r="B680" s="66" t="s">
        <v>312</v>
      </c>
      <c r="C680" s="66" t="s">
        <v>715</v>
      </c>
      <c r="D680" s="66">
        <v>76</v>
      </c>
      <c r="E680" s="66" t="s">
        <v>312</v>
      </c>
      <c r="F680" s="66">
        <v>76</v>
      </c>
    </row>
    <row r="681" spans="1:6" ht="14.1" x14ac:dyDescent="0.3">
      <c r="A681" s="66">
        <v>1</v>
      </c>
      <c r="B681" s="66" t="s">
        <v>312</v>
      </c>
      <c r="C681" s="66" t="s">
        <v>716</v>
      </c>
      <c r="D681" s="66">
        <v>83.4</v>
      </c>
      <c r="E681" s="66" t="s">
        <v>312</v>
      </c>
      <c r="F681" s="66">
        <v>83.4</v>
      </c>
    </row>
    <row r="682" spans="1:6" ht="14.1" x14ac:dyDescent="0.3">
      <c r="A682" s="66">
        <v>2</v>
      </c>
      <c r="B682" s="66" t="s">
        <v>312</v>
      </c>
      <c r="C682" s="66" t="s">
        <v>717</v>
      </c>
      <c r="D682" s="66">
        <v>21.6</v>
      </c>
      <c r="E682" s="66" t="s">
        <v>312</v>
      </c>
      <c r="F682" s="66">
        <v>43.2</v>
      </c>
    </row>
    <row r="683" spans="1:6" ht="14.1" x14ac:dyDescent="0.3">
      <c r="A683" s="66">
        <v>1</v>
      </c>
      <c r="B683" s="66" t="s">
        <v>312</v>
      </c>
      <c r="C683" s="66" t="s">
        <v>718</v>
      </c>
      <c r="D683" s="66">
        <v>32.1</v>
      </c>
      <c r="E683" s="66" t="s">
        <v>312</v>
      </c>
      <c r="F683" s="66">
        <v>32.1</v>
      </c>
    </row>
    <row r="684" spans="1:6" ht="14.1" x14ac:dyDescent="0.3">
      <c r="A684" s="66">
        <v>0.5</v>
      </c>
      <c r="B684" s="66" t="s">
        <v>312</v>
      </c>
      <c r="C684" s="66" t="s">
        <v>385</v>
      </c>
      <c r="D684" s="66">
        <v>866</v>
      </c>
      <c r="E684" s="66" t="s">
        <v>312</v>
      </c>
      <c r="F684" s="66">
        <v>433</v>
      </c>
    </row>
    <row r="685" spans="1:6" ht="14.1" x14ac:dyDescent="0.3">
      <c r="B685" s="66" t="s">
        <v>292</v>
      </c>
      <c r="C685" s="66" t="s">
        <v>719</v>
      </c>
      <c r="E685" s="66" t="s">
        <v>292</v>
      </c>
    </row>
    <row r="686" spans="1:6" ht="14.1" x14ac:dyDescent="0.3">
      <c r="C686" s="66" t="s">
        <v>720</v>
      </c>
    </row>
    <row r="687" spans="1:6" ht="14.1" x14ac:dyDescent="0.3">
      <c r="F687" s="66" t="s">
        <v>149</v>
      </c>
    </row>
    <row r="688" spans="1:6" ht="14.1" x14ac:dyDescent="0.3">
      <c r="C688" s="66" t="s">
        <v>721</v>
      </c>
      <c r="F688" s="66">
        <v>1029.32</v>
      </c>
    </row>
    <row r="689" spans="1:6" ht="14.1" x14ac:dyDescent="0.3">
      <c r="A689" s="66" t="s">
        <v>120</v>
      </c>
    </row>
    <row r="690" spans="1:6" ht="14.1" x14ac:dyDescent="0.3">
      <c r="F690" s="66" t="s">
        <v>149</v>
      </c>
    </row>
    <row r="691" spans="1:6" ht="14.1" x14ac:dyDescent="0.3">
      <c r="C691" s="66" t="s">
        <v>502</v>
      </c>
      <c r="F691" s="66">
        <v>343.11</v>
      </c>
    </row>
    <row r="692" spans="1:6" ht="14.1" x14ac:dyDescent="0.3">
      <c r="F692" s="66" t="s">
        <v>128</v>
      </c>
    </row>
    <row r="693" spans="1:6" ht="14.1" x14ac:dyDescent="0.3">
      <c r="C693" s="66" t="s">
        <v>727</v>
      </c>
    </row>
    <row r="694" spans="1:6" ht="14.1" x14ac:dyDescent="0.3">
      <c r="C694" s="66" t="s">
        <v>728</v>
      </c>
    </row>
    <row r="695" spans="1:6" ht="14.1" x14ac:dyDescent="0.3">
      <c r="C695" s="66" t="s">
        <v>729</v>
      </c>
    </row>
    <row r="696" spans="1:6" ht="14.1" x14ac:dyDescent="0.3">
      <c r="A696" s="66">
        <v>0.1</v>
      </c>
      <c r="B696" s="66" t="s">
        <v>2</v>
      </c>
      <c r="C696" s="66" t="s">
        <v>730</v>
      </c>
      <c r="D696" s="66">
        <v>881</v>
      </c>
      <c r="E696" s="66" t="s">
        <v>356</v>
      </c>
      <c r="F696" s="66">
        <v>88.1</v>
      </c>
    </row>
    <row r="697" spans="1:6" ht="14.1" x14ac:dyDescent="0.3">
      <c r="A697" s="66">
        <v>0.1</v>
      </c>
      <c r="B697" s="66" t="s">
        <v>731</v>
      </c>
      <c r="C697" s="66" t="s">
        <v>427</v>
      </c>
      <c r="D697" s="66">
        <v>651</v>
      </c>
      <c r="E697" s="66" t="s">
        <v>356</v>
      </c>
      <c r="F697" s="66">
        <v>65.099999999999994</v>
      </c>
    </row>
    <row r="698" spans="1:6" ht="14.1" x14ac:dyDescent="0.3">
      <c r="A698" s="66">
        <v>10</v>
      </c>
      <c r="B698" s="66" t="s">
        <v>732</v>
      </c>
      <c r="C698" s="66" t="s">
        <v>733</v>
      </c>
      <c r="D698" s="66">
        <v>18.45</v>
      </c>
      <c r="E698" s="66" t="s">
        <v>734</v>
      </c>
      <c r="F698" s="66">
        <v>1.85</v>
      </c>
    </row>
    <row r="699" spans="1:6" ht="14.1" x14ac:dyDescent="0.3">
      <c r="A699" s="66">
        <v>0.25</v>
      </c>
      <c r="B699" s="66" t="s">
        <v>2</v>
      </c>
      <c r="C699" s="66" t="s">
        <v>735</v>
      </c>
      <c r="D699" s="66">
        <v>3.6</v>
      </c>
      <c r="E699" s="66" t="s">
        <v>356</v>
      </c>
      <c r="F699" s="66">
        <v>1</v>
      </c>
    </row>
    <row r="700" spans="1:6" ht="14.1" x14ac:dyDescent="0.3">
      <c r="D700" s="66" t="s">
        <v>736</v>
      </c>
      <c r="F700" s="66">
        <v>156.05000000000001</v>
      </c>
    </row>
    <row r="702" spans="1:6" ht="14.1" x14ac:dyDescent="0.3">
      <c r="C702" s="66" t="s">
        <v>737</v>
      </c>
      <c r="D702" s="66" t="s">
        <v>738</v>
      </c>
      <c r="E702" s="66" t="s">
        <v>738</v>
      </c>
      <c r="F702" s="66" t="s">
        <v>739</v>
      </c>
    </row>
    <row r="703" spans="1:6" ht="14.1" x14ac:dyDescent="0.3">
      <c r="D703" s="66">
        <v>331</v>
      </c>
      <c r="E703" s="66">
        <v>331</v>
      </c>
      <c r="F703" s="66">
        <v>283</v>
      </c>
    </row>
    <row r="704" spans="1:6" ht="14.1" x14ac:dyDescent="0.3">
      <c r="C704" s="66" t="s">
        <v>740</v>
      </c>
      <c r="D704" s="66">
        <v>156.05000000000001</v>
      </c>
      <c r="E704" s="66">
        <v>156.05000000000001</v>
      </c>
      <c r="F704" s="66">
        <v>156.05000000000001</v>
      </c>
    </row>
    <row r="705" spans="1:6" ht="14.1" x14ac:dyDescent="0.3">
      <c r="C705" s="66" t="s">
        <v>741</v>
      </c>
      <c r="D705" s="66">
        <v>487.05</v>
      </c>
      <c r="E705" s="66">
        <v>487.05</v>
      </c>
      <c r="F705" s="66">
        <v>439.05</v>
      </c>
    </row>
    <row r="706" spans="1:6" ht="14.1" x14ac:dyDescent="0.3">
      <c r="D706" s="66">
        <v>488</v>
      </c>
      <c r="E706" s="66">
        <v>488</v>
      </c>
      <c r="F706" s="66">
        <v>440</v>
      </c>
    </row>
    <row r="707" spans="1:6" ht="14.1" x14ac:dyDescent="0.3">
      <c r="C707" s="66" t="s">
        <v>860</v>
      </c>
    </row>
    <row r="708" spans="1:6" ht="14.1" x14ac:dyDescent="0.3">
      <c r="C708" s="66" t="s">
        <v>369</v>
      </c>
    </row>
    <row r="709" spans="1:6" ht="14.1" x14ac:dyDescent="0.3">
      <c r="C709" s="66" t="s">
        <v>370</v>
      </c>
    </row>
    <row r="711" spans="1:6" ht="14.1" x14ac:dyDescent="0.3">
      <c r="A711" s="66">
        <v>1.1100000000000001</v>
      </c>
      <c r="B711" s="66" t="s">
        <v>441</v>
      </c>
      <c r="C711" s="66" t="s">
        <v>372</v>
      </c>
      <c r="D711" s="66">
        <v>227.6</v>
      </c>
      <c r="E711" s="66" t="s">
        <v>441</v>
      </c>
      <c r="F711" s="66">
        <v>252.64</v>
      </c>
    </row>
    <row r="712" spans="1:6" ht="14.1" x14ac:dyDescent="0.3">
      <c r="A712" s="66">
        <v>0.7</v>
      </c>
      <c r="B712" s="66" t="s">
        <v>442</v>
      </c>
      <c r="C712" s="66" t="s">
        <v>373</v>
      </c>
      <c r="D712" s="66">
        <v>797</v>
      </c>
      <c r="E712" s="66" t="s">
        <v>442</v>
      </c>
      <c r="F712" s="66">
        <v>557.9</v>
      </c>
    </row>
    <row r="713" spans="1:6" ht="14.1" x14ac:dyDescent="0.3">
      <c r="A713" s="66">
        <v>10</v>
      </c>
      <c r="B713" s="66" t="s">
        <v>34</v>
      </c>
      <c r="C713" s="66" t="s">
        <v>861</v>
      </c>
      <c r="D713" s="66">
        <v>9.1</v>
      </c>
      <c r="E713" s="66" t="s">
        <v>34</v>
      </c>
      <c r="F713" s="66">
        <v>91</v>
      </c>
    </row>
    <row r="714" spans="1:6" ht="14.1" x14ac:dyDescent="0.3">
      <c r="C714" s="66" t="s">
        <v>444</v>
      </c>
      <c r="D714" s="66" t="s">
        <v>388</v>
      </c>
      <c r="F714" s="66">
        <v>2.8</v>
      </c>
    </row>
    <row r="715" spans="1:6" ht="14.1" x14ac:dyDescent="0.3">
      <c r="C715" s="66" t="s">
        <v>316</v>
      </c>
      <c r="F715" s="66">
        <v>904.34</v>
      </c>
    </row>
    <row r="717" spans="1:6" ht="14.1" x14ac:dyDescent="0.3">
      <c r="C717" s="66" t="s">
        <v>317</v>
      </c>
      <c r="F717" s="66">
        <v>90.43</v>
      </c>
    </row>
    <row r="719" spans="1:6" ht="14.1" x14ac:dyDescent="0.3">
      <c r="C719" s="66" t="s">
        <v>860</v>
      </c>
    </row>
    <row r="720" spans="1:6" ht="14.1" x14ac:dyDescent="0.3">
      <c r="C720" s="66" t="s">
        <v>445</v>
      </c>
    </row>
    <row r="721" spans="1:6" ht="14.1" x14ac:dyDescent="0.3">
      <c r="C721" s="66" t="s">
        <v>370</v>
      </c>
    </row>
    <row r="723" spans="1:6" ht="14.1" x14ac:dyDescent="0.3">
      <c r="A723" s="66">
        <v>1.33</v>
      </c>
      <c r="B723" s="66" t="s">
        <v>441</v>
      </c>
      <c r="C723" s="66" t="s">
        <v>372</v>
      </c>
      <c r="D723" s="66">
        <v>238.9</v>
      </c>
      <c r="E723" s="66" t="s">
        <v>441</v>
      </c>
      <c r="F723" s="66">
        <v>317.74</v>
      </c>
    </row>
    <row r="724" spans="1:6" ht="14.1" x14ac:dyDescent="0.3">
      <c r="A724" s="66">
        <v>0.7</v>
      </c>
      <c r="B724" s="66" t="s">
        <v>442</v>
      </c>
      <c r="C724" s="66" t="s">
        <v>373</v>
      </c>
      <c r="D724" s="66">
        <v>797</v>
      </c>
      <c r="E724" s="66" t="s">
        <v>442</v>
      </c>
      <c r="F724" s="66">
        <v>557.9</v>
      </c>
    </row>
    <row r="725" spans="1:6" ht="14.1" x14ac:dyDescent="0.3">
      <c r="A725" s="66">
        <v>10</v>
      </c>
      <c r="B725" s="66" t="s">
        <v>34</v>
      </c>
      <c r="C725" s="66" t="s">
        <v>862</v>
      </c>
      <c r="D725" s="66">
        <v>9.85</v>
      </c>
      <c r="E725" s="66" t="s">
        <v>34</v>
      </c>
      <c r="F725" s="66">
        <v>98.5</v>
      </c>
    </row>
    <row r="726" spans="1:6" ht="14.1" x14ac:dyDescent="0.3">
      <c r="C726" s="66" t="s">
        <v>444</v>
      </c>
      <c r="D726" s="66" t="s">
        <v>388</v>
      </c>
      <c r="F726" s="66">
        <v>3.43</v>
      </c>
    </row>
    <row r="727" spans="1:6" ht="14.1" x14ac:dyDescent="0.3">
      <c r="C727" s="66" t="s">
        <v>316</v>
      </c>
      <c r="F727" s="66">
        <v>977.57</v>
      </c>
    </row>
    <row r="729" spans="1:6" ht="14.1" x14ac:dyDescent="0.3">
      <c r="C729" s="66" t="s">
        <v>317</v>
      </c>
      <c r="F729" s="66">
        <v>97.76</v>
      </c>
    </row>
    <row r="732" spans="1:6" ht="13.5" customHeight="1" x14ac:dyDescent="0.3"/>
    <row r="733" spans="1:6" ht="14.1" x14ac:dyDescent="0.3">
      <c r="B733" s="66" t="s">
        <v>432</v>
      </c>
      <c r="C733" s="66" t="s">
        <v>863</v>
      </c>
    </row>
    <row r="734" spans="1:6" ht="14.1" x14ac:dyDescent="0.3">
      <c r="C734" s="66" t="s">
        <v>149</v>
      </c>
    </row>
    <row r="735" spans="1:6" ht="14.1" x14ac:dyDescent="0.3">
      <c r="A735" s="66">
        <v>7.0000000000000007E-2</v>
      </c>
      <c r="B735" s="66" t="s">
        <v>199</v>
      </c>
      <c r="C735" s="66" t="s">
        <v>400</v>
      </c>
      <c r="D735" s="66">
        <v>1348</v>
      </c>
      <c r="E735" s="66" t="s">
        <v>199</v>
      </c>
      <c r="F735" s="66">
        <v>94.36</v>
      </c>
    </row>
    <row r="736" spans="1:6" ht="14.1" x14ac:dyDescent="0.3">
      <c r="A736" s="66">
        <v>1.6</v>
      </c>
      <c r="B736" s="66" t="s">
        <v>312</v>
      </c>
      <c r="C736" s="66" t="s">
        <v>326</v>
      </c>
      <c r="D736" s="66">
        <v>932</v>
      </c>
      <c r="E736" s="66" t="s">
        <v>312</v>
      </c>
      <c r="F736" s="66">
        <v>1491.2</v>
      </c>
    </row>
    <row r="737" spans="1:6" ht="14.1" x14ac:dyDescent="0.3">
      <c r="A737" s="66">
        <v>0.5</v>
      </c>
      <c r="B737" s="66" t="s">
        <v>312</v>
      </c>
      <c r="C737" s="66" t="s">
        <v>314</v>
      </c>
      <c r="D737" s="66">
        <v>651</v>
      </c>
      <c r="E737" s="66" t="s">
        <v>312</v>
      </c>
      <c r="F737" s="66">
        <v>325.5</v>
      </c>
    </row>
    <row r="738" spans="1:6" ht="14.1" x14ac:dyDescent="0.3">
      <c r="A738" s="66">
        <v>2.7</v>
      </c>
      <c r="B738" s="66" t="s">
        <v>312</v>
      </c>
      <c r="C738" s="66" t="s">
        <v>315</v>
      </c>
      <c r="D738" s="66">
        <v>534</v>
      </c>
      <c r="E738" s="66" t="s">
        <v>312</v>
      </c>
      <c r="F738" s="66">
        <v>1441.8</v>
      </c>
    </row>
    <row r="739" spans="1:6" ht="14.1" x14ac:dyDescent="0.3">
      <c r="B739" s="66" t="s">
        <v>292</v>
      </c>
      <c r="C739" s="66" t="s">
        <v>597</v>
      </c>
      <c r="D739" s="66" t="s">
        <v>120</v>
      </c>
      <c r="E739" s="66" t="s">
        <v>292</v>
      </c>
      <c r="F739" s="66">
        <v>2.09</v>
      </c>
    </row>
    <row r="740" spans="1:6" ht="14.1" x14ac:dyDescent="0.3">
      <c r="F740" s="66" t="s">
        <v>149</v>
      </c>
    </row>
    <row r="741" spans="1:6" ht="14.1" x14ac:dyDescent="0.3">
      <c r="C741" s="66" t="s">
        <v>402</v>
      </c>
      <c r="F741" s="66">
        <v>3354.95</v>
      </c>
    </row>
    <row r="742" spans="1:6" ht="14.1" x14ac:dyDescent="0.3">
      <c r="F742" s="66" t="s">
        <v>149</v>
      </c>
    </row>
    <row r="743" spans="1:6" ht="14.1" x14ac:dyDescent="0.3">
      <c r="C743" s="66" t="s">
        <v>317</v>
      </c>
      <c r="F743" s="66">
        <v>33.549999999999997</v>
      </c>
    </row>
    <row r="745" spans="1:6" ht="12.6" customHeight="1" x14ac:dyDescent="0.3">
      <c r="C745" s="94" t="s">
        <v>767</v>
      </c>
    </row>
    <row r="746" spans="1:6" ht="14.1" x14ac:dyDescent="0.3">
      <c r="C746" s="66" t="s">
        <v>766</v>
      </c>
    </row>
    <row r="747" spans="1:6" ht="14.1" x14ac:dyDescent="0.3">
      <c r="A747" s="66">
        <v>1</v>
      </c>
      <c r="B747" s="66" t="s">
        <v>8</v>
      </c>
      <c r="C747" s="66" t="s">
        <v>762</v>
      </c>
      <c r="D747" s="66">
        <v>144.1</v>
      </c>
      <c r="E747" s="66" t="s">
        <v>8</v>
      </c>
      <c r="F747" s="66">
        <f>A747*D747</f>
        <v>144.1</v>
      </c>
    </row>
    <row r="748" spans="1:6" ht="14.1" x14ac:dyDescent="0.3">
      <c r="A748" s="66">
        <v>1</v>
      </c>
      <c r="B748" s="66" t="s">
        <v>2</v>
      </c>
      <c r="C748" s="66" t="s">
        <v>765</v>
      </c>
      <c r="D748" s="66">
        <v>78.45</v>
      </c>
      <c r="E748" s="66" t="s">
        <v>2</v>
      </c>
      <c r="F748" s="66">
        <f t="shared" ref="F748:F749" si="4">A748*D748</f>
        <v>78.45</v>
      </c>
    </row>
    <row r="749" spans="1:6" ht="14.1" x14ac:dyDescent="0.3">
      <c r="A749" s="66">
        <v>0.2</v>
      </c>
      <c r="B749" s="66" t="s">
        <v>2</v>
      </c>
      <c r="C749" s="66" t="s">
        <v>763</v>
      </c>
      <c r="D749" s="66">
        <f>'New Lead'!J11</f>
        <v>534</v>
      </c>
      <c r="E749" s="66" t="s">
        <v>2</v>
      </c>
      <c r="F749" s="66">
        <f t="shared" si="4"/>
        <v>106.80000000000001</v>
      </c>
    </row>
    <row r="750" spans="1:6" ht="14.1" x14ac:dyDescent="0.3">
      <c r="C750" s="66" t="s">
        <v>764</v>
      </c>
      <c r="F750" s="66">
        <f>SUM(F747:F749)</f>
        <v>329.35</v>
      </c>
    </row>
    <row r="752" spans="1:6" ht="14.1" x14ac:dyDescent="0.3">
      <c r="C752" s="66" t="s">
        <v>768</v>
      </c>
    </row>
    <row r="753" spans="6:6" ht="14.1" x14ac:dyDescent="0.3">
      <c r="F753" s="66" t="s">
        <v>128</v>
      </c>
    </row>
  </sheetData>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F.Data (2)</vt:lpstr>
      <vt:lpstr>Lead</vt:lpstr>
      <vt:lpstr>F.Data</vt:lpstr>
      <vt:lpstr>Detailed Estimate</vt:lpstr>
      <vt:lpstr>Abstract Estimate </vt:lpstr>
      <vt:lpstr>New Lead</vt:lpstr>
      <vt:lpstr>N.F.Data</vt:lpstr>
      <vt:lpstr>'Abstract Estimate '!Print_Area</vt:lpstr>
      <vt:lpstr>'Detailed Estimate'!Print_Area</vt:lpstr>
      <vt:lpstr>F.Data!Print_Area</vt:lpstr>
      <vt:lpstr>'F.Data (2)'!Print_Area</vt:lpstr>
      <vt:lpstr>N.F.Data!Print_Area</vt:lpstr>
      <vt:lpstr>'Abstract Estimate '!Print_Titles</vt:lpstr>
      <vt:lpstr>'Detailed Estimate'!Print_Titles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2023-10-09T05:31:34Z</dcterms:modified>
</cp:coreProperties>
</file>