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120" windowWidth="20730" windowHeight="11640"/>
  </bookViews>
  <sheets>
    <sheet name="Namma School Namma Ooru Palli" sheetId="1" r:id="rId1"/>
    <sheet name="Sheet1" sheetId="2" state="hidden" r:id="rId2"/>
  </sheets>
  <definedNames>
    <definedName name="_xlnm.Print_Area" localSheetId="0">'Namma School Namma Ooru Palli'!$A$1:$L$27</definedName>
    <definedName name="_xlnm.Print_Titles" localSheetId="0">'Namma School Namma Ooru Palli'!$4:$4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7" i="2" l="1"/>
  <c r="B159" i="2" s="1"/>
  <c r="B161" i="2" s="1"/>
  <c r="B158" i="2"/>
  <c r="B156" i="2"/>
  <c r="B155" i="2"/>
  <c r="B153" i="2"/>
  <c r="B152" i="2"/>
  <c r="B151" i="2"/>
  <c r="C143" i="2" l="1"/>
  <c r="E43" i="2" l="1"/>
  <c r="E40" i="2"/>
  <c r="E39" i="2"/>
  <c r="E36" i="2"/>
  <c r="E26" i="2"/>
  <c r="E35" i="2"/>
  <c r="E34" i="2"/>
  <c r="E33" i="2"/>
  <c r="E32" i="2"/>
  <c r="E31" i="2"/>
  <c r="E27" i="2"/>
  <c r="E10" i="2"/>
  <c r="C140" i="2"/>
  <c r="B140" i="2"/>
  <c r="B139" i="2"/>
  <c r="B138" i="2" l="1"/>
  <c r="B135" i="2"/>
  <c r="C135" i="2" s="1"/>
  <c r="B134" i="2"/>
  <c r="B133" i="2"/>
  <c r="B132" i="2"/>
  <c r="B128" i="2"/>
  <c r="C128" i="2" s="1"/>
  <c r="B127" i="2"/>
  <c r="B126" i="2"/>
  <c r="B125" i="2"/>
  <c r="C120" i="2"/>
  <c r="B120" i="2"/>
  <c r="B119" i="2"/>
  <c r="B118" i="2"/>
  <c r="B117" i="2"/>
  <c r="C111" i="2"/>
  <c r="B111" i="2"/>
  <c r="B110" i="2"/>
  <c r="B109" i="2"/>
  <c r="B108" i="2"/>
  <c r="B98" i="2"/>
  <c r="C94" i="2"/>
  <c r="B94" i="2"/>
  <c r="B93" i="2"/>
  <c r="B92" i="2"/>
  <c r="B91" i="2"/>
  <c r="C87" i="2"/>
  <c r="B87" i="2"/>
  <c r="B86" i="2"/>
  <c r="B85" i="2"/>
  <c r="B99" i="2" l="1"/>
  <c r="B100" i="2" s="1"/>
  <c r="B101" i="2" s="1"/>
  <c r="C101" i="2" s="1"/>
  <c r="B84" i="2" l="1"/>
  <c r="B72" i="2" l="1"/>
  <c r="B71" i="2"/>
  <c r="B73" i="2" s="1"/>
  <c r="B74" i="2" s="1"/>
  <c r="C74" i="2" s="1"/>
  <c r="B65" i="2"/>
  <c r="B66" i="2" s="1"/>
  <c r="B67" i="2" s="1"/>
  <c r="C67" i="2" s="1"/>
  <c r="B64" i="2"/>
  <c r="B57" i="2"/>
  <c r="B50" i="2"/>
  <c r="B43" i="2"/>
  <c r="B36" i="2"/>
  <c r="B30" i="2"/>
  <c r="B31" i="2" s="1"/>
  <c r="B32" i="2" s="1"/>
  <c r="C32" i="2" s="1"/>
  <c r="B29" i="2"/>
  <c r="B24" i="2"/>
  <c r="B25" i="2" s="1"/>
  <c r="C25" i="2" s="1"/>
  <c r="B23" i="2"/>
  <c r="B22" i="2"/>
  <c r="C18" i="2"/>
  <c r="B18" i="2"/>
  <c r="B17" i="2"/>
  <c r="B16" i="2"/>
  <c r="B15" i="2"/>
  <c r="C11" i="2"/>
  <c r="B11" i="2"/>
  <c r="B10" i="2"/>
  <c r="B9" i="2"/>
  <c r="B8" i="2"/>
  <c r="B58" i="2" l="1"/>
  <c r="B59" i="2" s="1"/>
  <c r="B60" i="2" s="1"/>
  <c r="C60" i="2" s="1"/>
  <c r="B51" i="2"/>
  <c r="B52" i="2" s="1"/>
  <c r="B53" i="2" s="1"/>
  <c r="C53" i="2" s="1"/>
  <c r="B44" i="2"/>
  <c r="B45" i="2" s="1"/>
  <c r="B46" i="2" s="1"/>
  <c r="C46" i="2" s="1"/>
  <c r="B37" i="2"/>
  <c r="B38" i="2" s="1"/>
  <c r="B39" i="2" s="1"/>
  <c r="C39" i="2" s="1"/>
</calcChain>
</file>

<file path=xl/sharedStrings.xml><?xml version="1.0" encoding="utf-8"?>
<sst xmlns="http://schemas.openxmlformats.org/spreadsheetml/2006/main" count="120" uniqueCount="83">
  <si>
    <t>Sl.No</t>
  </si>
  <si>
    <t>District</t>
  </si>
  <si>
    <t>School Name</t>
  </si>
  <si>
    <t>No. of units</t>
  </si>
  <si>
    <t>Krishnagiri</t>
  </si>
  <si>
    <t>GOVT GIRLS HSS, SHOOLAGIRI</t>
  </si>
  <si>
    <t>GOVT GIRLS HSS, DENKANIKOTTAI</t>
  </si>
  <si>
    <t>Cuddalore</t>
  </si>
  <si>
    <t>GGHSS - CHIDAMBARAM</t>
  </si>
  <si>
    <t>GGHSS - INDIRA NAGAR</t>
  </si>
  <si>
    <t>Namma School Namma Ooru Palli Scheme</t>
  </si>
  <si>
    <t>GGHSS Hosur</t>
  </si>
  <si>
    <t>Vellore</t>
  </si>
  <si>
    <t>GGHSS Nadupet, Gudiyatham</t>
  </si>
  <si>
    <t>Villupuram</t>
  </si>
  <si>
    <t>S.R.Government Girls Higher Secondary School, Valavanur</t>
  </si>
  <si>
    <t>Ranipet</t>
  </si>
  <si>
    <t>GMHSS, Panapakkam</t>
  </si>
  <si>
    <t>Salem Division</t>
  </si>
  <si>
    <t xml:space="preserve">       </t>
  </si>
  <si>
    <t xml:space="preserve">   </t>
  </si>
  <si>
    <t>FS Amount in Lakhs</t>
  </si>
  <si>
    <t>Amount Received in Lakhs</t>
  </si>
  <si>
    <t xml:space="preserve">Present stage </t>
  </si>
  <si>
    <t>Tender date</t>
  </si>
  <si>
    <t>Progress Report for Construction of Toilet &amp; other amenities for Government Schools</t>
  </si>
  <si>
    <t>Dharmapuri</t>
  </si>
  <si>
    <t>GHSS Elagiri</t>
  </si>
  <si>
    <t>Salem</t>
  </si>
  <si>
    <t>GHSS Alagappampalayam Pudur</t>
  </si>
  <si>
    <t>GHSS Koliyanur</t>
  </si>
  <si>
    <t>GHSS Sithalingamadam</t>
  </si>
  <si>
    <t>Kallakurichi</t>
  </si>
  <si>
    <t>GHSS Manalurpet</t>
  </si>
  <si>
    <t>GGHSS Veppanapalli</t>
  </si>
  <si>
    <t>GGHSS Latheri</t>
  </si>
  <si>
    <t>Namakkal</t>
  </si>
  <si>
    <t>GHSS, Kokkarayanpettai (Renovation work)</t>
  </si>
  <si>
    <t>30.11.2023</t>
  </si>
  <si>
    <t>31.10.2023</t>
  </si>
  <si>
    <t>31.12.2023</t>
  </si>
  <si>
    <t>Thiruvannamalai</t>
  </si>
  <si>
    <t>GHSS, Rajanthangal (Kilpennathur)</t>
  </si>
  <si>
    <t xml:space="preserve">DHO </t>
  </si>
  <si>
    <t>DDC</t>
  </si>
  <si>
    <t>Physical percentage</t>
  </si>
  <si>
    <t>Financial percentage</t>
  </si>
  <si>
    <t>16.08.2023</t>
  </si>
  <si>
    <t>15.11.2023</t>
  </si>
  <si>
    <t>12.07.2023</t>
  </si>
  <si>
    <t>11.10.2023</t>
  </si>
  <si>
    <t>03.07.2023</t>
  </si>
  <si>
    <t>02.10.2023</t>
  </si>
  <si>
    <t>07.08.2023</t>
  </si>
  <si>
    <t>06.11.2023</t>
  </si>
  <si>
    <t>19.07.2023</t>
  </si>
  <si>
    <t>18.10.2023</t>
  </si>
  <si>
    <t>02.12.2023</t>
  </si>
  <si>
    <t>03.09.2023</t>
  </si>
  <si>
    <t>Bill not paid</t>
  </si>
  <si>
    <t>Toilet block roof slab and septic tank cover slab concrtete laid.</t>
  </si>
  <si>
    <t>27.09.2023</t>
  </si>
  <si>
    <t>26.12.2023</t>
  </si>
  <si>
    <t>Roof slab form work &amp; steel fabrication work completed.</t>
  </si>
  <si>
    <t>Earth work excavation under progress.</t>
  </si>
  <si>
    <t>Roof slab &amp; Septic tank Form and fabrication work is in progress.</t>
  </si>
  <si>
    <t>Roof slab form work is in progress.</t>
  </si>
  <si>
    <t>Inner partition wall lintel beam form work &amp; steel fabrication work is under progress.</t>
  </si>
  <si>
    <t>Inner plastering work is in progress.</t>
  </si>
  <si>
    <t>Outer plastering work is in progress.</t>
  </si>
  <si>
    <t>Footing form work &amp; Fabrication work are in progress.</t>
  </si>
  <si>
    <t>Footing  PCC work is in progress.</t>
  </si>
  <si>
    <t>29.09.2023</t>
  </si>
  <si>
    <t>28.12.2023</t>
  </si>
  <si>
    <t>23.09.2023</t>
  </si>
  <si>
    <t>22.12.2023</t>
  </si>
  <si>
    <t>Work order issued on 13.09.2023. Agreement to be executed. Tree uprooting work is in progress.</t>
  </si>
  <si>
    <t>Preliminary work is in progress.</t>
  </si>
  <si>
    <t>Tender  fixed on 18.10.2023</t>
  </si>
  <si>
    <t>Work order issued on 03.10.2023. Agreement to be executed. Preliminary work is in progress.</t>
  </si>
  <si>
    <t>Work order issued on 03.10.2023.
Agreement to be executed. Preliminary work is in progress.</t>
  </si>
  <si>
    <t>__</t>
  </si>
  <si>
    <t>GHSS, Nallavanpalayam (Renovation work)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</si>
</sst>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2" fontId="0" fillId="0" borderId="0" xfId="0" applyNumberFormat="1"/>
    <xf numFmtId="0" fontId="1" fillId="3" borderId="1" xfId="0" applyFont="1" applyFill="1" applyBorder="1" applyAlignment="1">
      <alignment horizontal="justify" vertical="center" wrapText="1"/>
    </xf>
    <xf numFmtId="0" fontId="0" fillId="3" borderId="0" xfId="0" applyFill="1"/>
    <xf numFmtId="2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justify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9" fontId="1" fillId="3" borderId="1" xfId="2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3" fillId="3" borderId="1" xfId="0" applyFont="1" applyFill="1" applyBorder="1" applyAlignment="1">
      <alignment horizontal="justify" vertical="center" wrapText="1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vertical="center"/>
    </xf>
  </cellXfs>
  <cellStyles count="3">
    <cellStyle name="Normal" xfId="0" builtinId="0"/>
    <cellStyle name="Normal 2 2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7</xdr:row>
      <xdr:rowOff>76201</xdr:rowOff>
    </xdr:from>
    <xdr:to>
      <xdr:col>11</xdr:col>
      <xdr:colOff>1657349</xdr:colOff>
      <xdr:row>7</xdr:row>
      <xdr:rowOff>1733550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6099" y="5467351"/>
          <a:ext cx="1590675" cy="1657349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5</xdr:row>
      <xdr:rowOff>104776</xdr:rowOff>
    </xdr:from>
    <xdr:to>
      <xdr:col>11</xdr:col>
      <xdr:colOff>2270125</xdr:colOff>
      <xdr:row>5</xdr:row>
      <xdr:rowOff>1666876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6550" y="2089151"/>
          <a:ext cx="2203450" cy="1562100"/>
        </a:xfrm>
        <a:prstGeom prst="rect">
          <a:avLst/>
        </a:prstGeom>
      </xdr:spPr>
    </xdr:pic>
    <xdr:clientData/>
  </xdr:twoCellAnchor>
  <xdr:twoCellAnchor editAs="oneCell">
    <xdr:from>
      <xdr:col>11</xdr:col>
      <xdr:colOff>130174</xdr:colOff>
      <xdr:row>5</xdr:row>
      <xdr:rowOff>1743076</xdr:rowOff>
    </xdr:from>
    <xdr:to>
      <xdr:col>11</xdr:col>
      <xdr:colOff>2254250</xdr:colOff>
      <xdr:row>5</xdr:row>
      <xdr:rowOff>3333750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60049" y="3727451"/>
          <a:ext cx="2124076" cy="1590674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13</xdr:row>
      <xdr:rowOff>104775</xdr:rowOff>
    </xdr:from>
    <xdr:to>
      <xdr:col>11</xdr:col>
      <xdr:colOff>1657350</xdr:colOff>
      <xdr:row>13</xdr:row>
      <xdr:rowOff>1638300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4675" y="15278100"/>
          <a:ext cx="1562100" cy="1533525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13</xdr:row>
      <xdr:rowOff>1724025</xdr:rowOff>
    </xdr:from>
    <xdr:to>
      <xdr:col>11</xdr:col>
      <xdr:colOff>1657350</xdr:colOff>
      <xdr:row>13</xdr:row>
      <xdr:rowOff>3409951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625" y="16897350"/>
          <a:ext cx="1581150" cy="1685926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66676</xdr:colOff>
      <xdr:row>12</xdr:row>
      <xdr:rowOff>76200</xdr:rowOff>
    </xdr:from>
    <xdr:to>
      <xdr:col>11</xdr:col>
      <xdr:colOff>1647825</xdr:colOff>
      <xdr:row>12</xdr:row>
      <xdr:rowOff>1676400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6101" y="13077825"/>
          <a:ext cx="1581149" cy="1600200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12</xdr:row>
      <xdr:rowOff>1790700</xdr:rowOff>
    </xdr:from>
    <xdr:to>
      <xdr:col>11</xdr:col>
      <xdr:colOff>1666875</xdr:colOff>
      <xdr:row>12</xdr:row>
      <xdr:rowOff>3371850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6100" y="14792325"/>
          <a:ext cx="1600200" cy="158115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11</xdr:row>
      <xdr:rowOff>76199</xdr:rowOff>
    </xdr:from>
    <xdr:to>
      <xdr:col>11</xdr:col>
      <xdr:colOff>1676400</xdr:colOff>
      <xdr:row>11</xdr:row>
      <xdr:rowOff>1724024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625" y="11068049"/>
          <a:ext cx="1600200" cy="1647825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76201</xdr:colOff>
      <xdr:row>9</xdr:row>
      <xdr:rowOff>95250</xdr:rowOff>
    </xdr:from>
    <xdr:to>
      <xdr:col>11</xdr:col>
      <xdr:colOff>1638300</xdr:colOff>
      <xdr:row>9</xdr:row>
      <xdr:rowOff>1666876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626" y="8972550"/>
          <a:ext cx="1562099" cy="1571626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14</xdr:row>
      <xdr:rowOff>0</xdr:rowOff>
    </xdr:from>
    <xdr:to>
      <xdr:col>11</xdr:col>
      <xdr:colOff>1657350</xdr:colOff>
      <xdr:row>15</xdr:row>
      <xdr:rowOff>1457325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6100" y="21507450"/>
          <a:ext cx="1590675" cy="1457325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18</xdr:row>
      <xdr:rowOff>196851</xdr:rowOff>
    </xdr:from>
    <xdr:to>
      <xdr:col>11</xdr:col>
      <xdr:colOff>2349500</xdr:colOff>
      <xdr:row>18</xdr:row>
      <xdr:rowOff>1701801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7231976"/>
          <a:ext cx="2225675" cy="1504950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19</xdr:row>
      <xdr:rowOff>76200</xdr:rowOff>
    </xdr:from>
    <xdr:to>
      <xdr:col>11</xdr:col>
      <xdr:colOff>1657350</xdr:colOff>
      <xdr:row>19</xdr:row>
      <xdr:rowOff>1571625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6575" y="26689050"/>
          <a:ext cx="1600200" cy="1495425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17</xdr:row>
      <xdr:rowOff>180975</xdr:rowOff>
    </xdr:from>
    <xdr:to>
      <xdr:col>11</xdr:col>
      <xdr:colOff>2413000</xdr:colOff>
      <xdr:row>17</xdr:row>
      <xdr:rowOff>1714500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25088850"/>
          <a:ext cx="2289175" cy="1533525"/>
        </a:xfrm>
        <a:prstGeom prst="rect">
          <a:avLst/>
        </a:prstGeom>
      </xdr:spPr>
    </xdr:pic>
    <xdr:clientData/>
  </xdr:twoCellAnchor>
  <xdr:twoCellAnchor editAs="oneCell">
    <xdr:from>
      <xdr:col>11</xdr:col>
      <xdr:colOff>174625</xdr:colOff>
      <xdr:row>6</xdr:row>
      <xdr:rowOff>79375</xdr:rowOff>
    </xdr:from>
    <xdr:to>
      <xdr:col>11</xdr:col>
      <xdr:colOff>2361847</xdr:colOff>
      <xdr:row>6</xdr:row>
      <xdr:rowOff>1412875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2000" y="6032500"/>
          <a:ext cx="2187222" cy="133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tabSelected="1" view="pageBreakPreview" topLeftCell="A19" zoomScale="60" zoomScaleNormal="100" workbookViewId="0">
      <selection activeCell="H14" sqref="A14:XFD14"/>
    </sheetView>
  </sheetViews>
  <sheetFormatPr defaultRowHeight="15" x14ac:dyDescent="0.25"/>
  <cols>
    <col min="1" max="1" width="9.140625" bestFit="1" customWidth="1"/>
    <col min="2" max="2" width="15.28515625" customWidth="1"/>
    <col min="3" max="3" width="26.140625" customWidth="1"/>
    <col min="4" max="4" width="8.42578125" customWidth="1"/>
    <col min="5" max="5" width="14.85546875" customWidth="1"/>
    <col min="6" max="6" width="12.28515625" customWidth="1"/>
    <col min="7" max="7" width="18.28515625" bestFit="1" customWidth="1"/>
    <col min="8" max="8" width="15" style="4" customWidth="1"/>
    <col min="9" max="9" width="14.7109375" style="4" customWidth="1"/>
    <col min="10" max="10" width="12.7109375" style="4" customWidth="1"/>
    <col min="11" max="11" width="12.28515625" style="4" customWidth="1"/>
    <col min="12" max="12" width="37.42578125" style="4" customWidth="1"/>
  </cols>
  <sheetData>
    <row r="2" spans="1:12" ht="24" customHeight="1" x14ac:dyDescent="0.25">
      <c r="A2" s="18" t="s">
        <v>10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24" customHeight="1" x14ac:dyDescent="0.25">
      <c r="A3" s="19" t="s">
        <v>25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s="9" customFormat="1" ht="69" customHeight="1" x14ac:dyDescent="0.25">
      <c r="A4" s="8" t="s">
        <v>0</v>
      </c>
      <c r="B4" s="8" t="s">
        <v>1</v>
      </c>
      <c r="C4" s="8" t="s">
        <v>2</v>
      </c>
      <c r="D4" s="7" t="s">
        <v>3</v>
      </c>
      <c r="E4" s="7" t="s">
        <v>21</v>
      </c>
      <c r="F4" s="7" t="s">
        <v>22</v>
      </c>
      <c r="G4" s="7" t="s">
        <v>24</v>
      </c>
      <c r="H4" s="7" t="s">
        <v>43</v>
      </c>
      <c r="I4" s="7" t="s">
        <v>44</v>
      </c>
      <c r="J4" s="7" t="s">
        <v>45</v>
      </c>
      <c r="K4" s="7" t="s">
        <v>46</v>
      </c>
      <c r="L4" s="7" t="s">
        <v>23</v>
      </c>
    </row>
    <row r="5" spans="1:12" s="4" customFormat="1" ht="33.75" customHeight="1" x14ac:dyDescent="0.25">
      <c r="A5" s="16"/>
      <c r="B5" s="14" t="s">
        <v>18</v>
      </c>
      <c r="C5" s="3"/>
      <c r="D5" s="16"/>
      <c r="E5" s="16"/>
      <c r="F5" s="13"/>
      <c r="G5" s="13"/>
      <c r="H5" s="13"/>
      <c r="I5" s="13"/>
      <c r="J5" s="13"/>
      <c r="K5" s="13"/>
      <c r="L5" s="13"/>
    </row>
    <row r="6" spans="1:12" ht="312.75" customHeight="1" x14ac:dyDescent="0.25">
      <c r="A6" s="16">
        <v>1</v>
      </c>
      <c r="B6" s="3" t="s">
        <v>16</v>
      </c>
      <c r="C6" s="3" t="s">
        <v>17</v>
      </c>
      <c r="D6" s="16">
        <v>2</v>
      </c>
      <c r="E6" s="16">
        <v>17.68</v>
      </c>
      <c r="F6" s="16">
        <v>17.68</v>
      </c>
      <c r="G6" s="15">
        <v>45155</v>
      </c>
      <c r="H6" s="15" t="s">
        <v>58</v>
      </c>
      <c r="I6" s="15" t="s">
        <v>57</v>
      </c>
      <c r="J6" s="10">
        <v>0.4</v>
      </c>
      <c r="K6" s="23" t="s">
        <v>59</v>
      </c>
      <c r="L6" s="6" t="s">
        <v>63</v>
      </c>
    </row>
    <row r="7" spans="1:12" s="4" customFormat="1" ht="167.25" customHeight="1" x14ac:dyDescent="0.25">
      <c r="A7" s="16">
        <v>2</v>
      </c>
      <c r="B7" s="3" t="s">
        <v>12</v>
      </c>
      <c r="C7" s="3" t="s">
        <v>13</v>
      </c>
      <c r="D7" s="16">
        <v>3</v>
      </c>
      <c r="E7" s="16">
        <v>26.52</v>
      </c>
      <c r="F7" s="16">
        <v>26.52</v>
      </c>
      <c r="G7" s="15">
        <v>45155</v>
      </c>
      <c r="H7" s="15" t="s">
        <v>74</v>
      </c>
      <c r="I7" s="15" t="s">
        <v>75</v>
      </c>
      <c r="J7" s="10">
        <v>0.05</v>
      </c>
      <c r="K7" s="23" t="s">
        <v>59</v>
      </c>
      <c r="L7" s="6" t="s">
        <v>64</v>
      </c>
    </row>
    <row r="8" spans="1:12" ht="188.25" customHeight="1" x14ac:dyDescent="0.25">
      <c r="A8" s="16">
        <v>3</v>
      </c>
      <c r="B8" s="17" t="s">
        <v>14</v>
      </c>
      <c r="C8" s="17" t="s">
        <v>15</v>
      </c>
      <c r="D8" s="16">
        <v>2</v>
      </c>
      <c r="E8" s="16">
        <v>17.68</v>
      </c>
      <c r="F8" s="16">
        <v>17.68</v>
      </c>
      <c r="G8" s="15">
        <v>45142</v>
      </c>
      <c r="H8" s="15" t="s">
        <v>47</v>
      </c>
      <c r="I8" s="15" t="s">
        <v>48</v>
      </c>
      <c r="J8" s="10">
        <v>0.53</v>
      </c>
      <c r="K8" s="10">
        <v>0.45</v>
      </c>
      <c r="L8" s="6" t="s">
        <v>60</v>
      </c>
    </row>
    <row r="9" spans="1:12" ht="29.25" hidden="1" customHeight="1" x14ac:dyDescent="0.25">
      <c r="A9" s="12"/>
      <c r="B9" s="12"/>
      <c r="C9" s="12"/>
      <c r="D9" s="12"/>
      <c r="E9" s="12"/>
      <c r="F9" s="12"/>
      <c r="G9" s="24"/>
      <c r="H9" s="15"/>
      <c r="I9" s="15"/>
      <c r="J9" s="15"/>
      <c r="K9" s="15"/>
      <c r="L9" s="11" t="s">
        <v>38</v>
      </c>
    </row>
    <row r="10" spans="1:12" ht="166.5" customHeight="1" x14ac:dyDescent="0.25">
      <c r="A10" s="21">
        <v>4</v>
      </c>
      <c r="B10" s="22" t="s">
        <v>7</v>
      </c>
      <c r="C10" s="22" t="s">
        <v>8</v>
      </c>
      <c r="D10" s="21">
        <v>2</v>
      </c>
      <c r="E10" s="21">
        <v>17.68</v>
      </c>
      <c r="F10" s="21">
        <v>17.68</v>
      </c>
      <c r="G10" s="20">
        <v>45071</v>
      </c>
      <c r="H10" s="15" t="s">
        <v>49</v>
      </c>
      <c r="I10" s="15" t="s">
        <v>50</v>
      </c>
      <c r="J10" s="10">
        <v>0.7</v>
      </c>
      <c r="K10" s="10">
        <v>0.52</v>
      </c>
      <c r="L10" s="6" t="s">
        <v>68</v>
      </c>
    </row>
    <row r="11" spans="1:12" ht="23.25" hidden="1" customHeight="1" x14ac:dyDescent="0.25">
      <c r="A11" s="21"/>
      <c r="B11" s="22"/>
      <c r="C11" s="22"/>
      <c r="D11" s="21"/>
      <c r="E11" s="21"/>
      <c r="F11" s="21"/>
      <c r="G11" s="20"/>
      <c r="H11" s="15"/>
      <c r="I11" s="15"/>
      <c r="J11" s="10"/>
      <c r="K11" s="10"/>
      <c r="L11" s="11" t="s">
        <v>39</v>
      </c>
    </row>
    <row r="12" spans="1:12" ht="231.75" customHeight="1" x14ac:dyDescent="0.25">
      <c r="A12" s="16">
        <v>5</v>
      </c>
      <c r="B12" s="17" t="s">
        <v>7</v>
      </c>
      <c r="C12" s="17" t="s">
        <v>9</v>
      </c>
      <c r="D12" s="16">
        <v>3</v>
      </c>
      <c r="E12" s="16">
        <v>26.52</v>
      </c>
      <c r="F12" s="16">
        <v>26.52</v>
      </c>
      <c r="G12" s="15">
        <v>45071</v>
      </c>
      <c r="H12" s="15" t="s">
        <v>51</v>
      </c>
      <c r="I12" s="15" t="s">
        <v>52</v>
      </c>
      <c r="J12" s="10">
        <v>0.81</v>
      </c>
      <c r="K12" s="10">
        <v>0.66</v>
      </c>
      <c r="L12" s="6" t="s">
        <v>67</v>
      </c>
    </row>
    <row r="13" spans="1:12" ht="305.25" customHeight="1" x14ac:dyDescent="0.25">
      <c r="A13" s="16">
        <v>6</v>
      </c>
      <c r="B13" s="17" t="s">
        <v>4</v>
      </c>
      <c r="C13" s="17" t="s">
        <v>5</v>
      </c>
      <c r="D13" s="16">
        <v>4</v>
      </c>
      <c r="E13" s="16">
        <v>35.36</v>
      </c>
      <c r="F13" s="16">
        <v>35.36</v>
      </c>
      <c r="G13" s="15">
        <v>45112</v>
      </c>
      <c r="H13" s="15" t="s">
        <v>53</v>
      </c>
      <c r="I13" s="15" t="s">
        <v>54</v>
      </c>
      <c r="J13" s="10">
        <v>0.47</v>
      </c>
      <c r="K13" s="10">
        <v>0.3</v>
      </c>
      <c r="L13" s="6" t="s">
        <v>66</v>
      </c>
    </row>
    <row r="14" spans="1:12" ht="319.5" customHeight="1" x14ac:dyDescent="0.25">
      <c r="A14" s="16">
        <v>7</v>
      </c>
      <c r="B14" s="12" t="s">
        <v>4</v>
      </c>
      <c r="C14" s="12" t="s">
        <v>6</v>
      </c>
      <c r="D14" s="16">
        <v>2</v>
      </c>
      <c r="E14" s="16">
        <v>17.68</v>
      </c>
      <c r="F14" s="16">
        <v>17.68</v>
      </c>
      <c r="G14" s="15">
        <v>45112</v>
      </c>
      <c r="H14" s="15" t="s">
        <v>55</v>
      </c>
      <c r="I14" s="15" t="s">
        <v>56</v>
      </c>
      <c r="J14" s="10">
        <v>0.42</v>
      </c>
      <c r="K14" s="10">
        <v>0.4</v>
      </c>
      <c r="L14" s="6" t="s">
        <v>65</v>
      </c>
    </row>
    <row r="15" spans="1:12" ht="51" hidden="1" customHeight="1" x14ac:dyDescent="0.25">
      <c r="A15" s="12"/>
      <c r="B15" s="12"/>
      <c r="C15" s="12"/>
      <c r="D15" s="12"/>
      <c r="E15" s="12"/>
      <c r="F15" s="12"/>
      <c r="G15" s="24"/>
      <c r="H15" s="15"/>
      <c r="I15" s="15"/>
      <c r="J15" s="15"/>
      <c r="K15" s="15"/>
      <c r="L15" s="11" t="s">
        <v>40</v>
      </c>
    </row>
    <row r="16" spans="1:12" ht="156" customHeight="1" x14ac:dyDescent="0.25">
      <c r="A16" s="21">
        <v>8</v>
      </c>
      <c r="B16" s="22" t="s">
        <v>4</v>
      </c>
      <c r="C16" s="22" t="s">
        <v>11</v>
      </c>
      <c r="D16" s="21">
        <v>2</v>
      </c>
      <c r="E16" s="21">
        <v>17.68</v>
      </c>
      <c r="F16" s="21">
        <v>17.68</v>
      </c>
      <c r="G16" s="20">
        <v>45134</v>
      </c>
      <c r="H16" s="15" t="s">
        <v>53</v>
      </c>
      <c r="I16" s="15" t="s">
        <v>54</v>
      </c>
      <c r="J16" s="10">
        <v>0.6</v>
      </c>
      <c r="K16" s="10">
        <v>0.45</v>
      </c>
      <c r="L16" s="6" t="s">
        <v>69</v>
      </c>
    </row>
    <row r="17" spans="1:12" ht="25.5" hidden="1" customHeight="1" x14ac:dyDescent="0.25">
      <c r="A17" s="21"/>
      <c r="B17" s="22"/>
      <c r="C17" s="22"/>
      <c r="D17" s="21"/>
      <c r="E17" s="21"/>
      <c r="F17" s="21"/>
      <c r="G17" s="20"/>
      <c r="H17" s="15"/>
      <c r="I17" s="15"/>
      <c r="J17" s="15"/>
      <c r="K17" s="15"/>
      <c r="L17" s="11" t="s">
        <v>40</v>
      </c>
    </row>
    <row r="18" spans="1:12" ht="168" customHeight="1" x14ac:dyDescent="0.25">
      <c r="A18" s="16">
        <v>9</v>
      </c>
      <c r="B18" s="3" t="s">
        <v>36</v>
      </c>
      <c r="C18" s="3" t="s">
        <v>37</v>
      </c>
      <c r="D18" s="16"/>
      <c r="E18" s="5">
        <v>12.5</v>
      </c>
      <c r="F18" s="16">
        <v>12.5</v>
      </c>
      <c r="G18" s="15">
        <v>45155</v>
      </c>
      <c r="H18" s="15" t="s">
        <v>61</v>
      </c>
      <c r="I18" s="15" t="s">
        <v>62</v>
      </c>
      <c r="J18" s="10">
        <v>0.01</v>
      </c>
      <c r="K18" s="23" t="s">
        <v>59</v>
      </c>
      <c r="L18" s="6" t="s">
        <v>71</v>
      </c>
    </row>
    <row r="19" spans="1:12" s="4" customFormat="1" ht="180" customHeight="1" x14ac:dyDescent="0.25">
      <c r="A19" s="16">
        <v>10</v>
      </c>
      <c r="B19" s="3" t="s">
        <v>26</v>
      </c>
      <c r="C19" s="3" t="s">
        <v>27</v>
      </c>
      <c r="D19" s="16">
        <v>2</v>
      </c>
      <c r="E19" s="16">
        <v>17.68</v>
      </c>
      <c r="F19" s="16">
        <v>17.64</v>
      </c>
      <c r="G19" s="15">
        <v>45173</v>
      </c>
      <c r="H19" s="15" t="s">
        <v>72</v>
      </c>
      <c r="I19" s="15" t="s">
        <v>73</v>
      </c>
      <c r="J19" s="10">
        <v>0.02</v>
      </c>
      <c r="K19" s="23" t="s">
        <v>59</v>
      </c>
      <c r="L19" s="6" t="s">
        <v>70</v>
      </c>
    </row>
    <row r="20" spans="1:12" s="4" customFormat="1" ht="161.25" customHeight="1" x14ac:dyDescent="0.25">
      <c r="A20" s="16">
        <v>11</v>
      </c>
      <c r="B20" s="3" t="s">
        <v>28</v>
      </c>
      <c r="C20" s="3" t="s">
        <v>29</v>
      </c>
      <c r="D20" s="16">
        <v>2</v>
      </c>
      <c r="E20" s="16">
        <v>17.68</v>
      </c>
      <c r="F20" s="16">
        <v>17.68</v>
      </c>
      <c r="G20" s="15">
        <v>45170</v>
      </c>
      <c r="H20" s="15" t="s">
        <v>61</v>
      </c>
      <c r="I20" s="15" t="s">
        <v>62</v>
      </c>
      <c r="J20" s="10">
        <v>0.05</v>
      </c>
      <c r="K20" s="23" t="s">
        <v>59</v>
      </c>
      <c r="L20" s="6" t="s">
        <v>64</v>
      </c>
    </row>
    <row r="21" spans="1:12" s="4" customFormat="1" ht="65.25" customHeight="1" x14ac:dyDescent="0.25">
      <c r="A21" s="16">
        <v>12</v>
      </c>
      <c r="B21" s="3" t="s">
        <v>14</v>
      </c>
      <c r="C21" s="3" t="s">
        <v>30</v>
      </c>
      <c r="D21" s="16">
        <v>2</v>
      </c>
      <c r="E21" s="16">
        <v>17.68</v>
      </c>
      <c r="F21" s="16">
        <v>17.68</v>
      </c>
      <c r="G21" s="15">
        <v>45170</v>
      </c>
      <c r="H21" s="15" t="s">
        <v>81</v>
      </c>
      <c r="I21" s="15" t="s">
        <v>81</v>
      </c>
      <c r="J21" s="15" t="s">
        <v>81</v>
      </c>
      <c r="K21" s="15" t="s">
        <v>81</v>
      </c>
      <c r="L21" s="3" t="s">
        <v>76</v>
      </c>
    </row>
    <row r="22" spans="1:12" s="4" customFormat="1" ht="57.75" customHeight="1" x14ac:dyDescent="0.25">
      <c r="A22" s="16">
        <v>13</v>
      </c>
      <c r="B22" s="3" t="s">
        <v>14</v>
      </c>
      <c r="C22" s="3" t="s">
        <v>31</v>
      </c>
      <c r="D22" s="16">
        <v>2</v>
      </c>
      <c r="E22" s="16">
        <v>17.68</v>
      </c>
      <c r="F22" s="16">
        <v>17.68</v>
      </c>
      <c r="G22" s="15">
        <v>45170</v>
      </c>
      <c r="H22" s="15" t="s">
        <v>72</v>
      </c>
      <c r="I22" s="15" t="s">
        <v>73</v>
      </c>
      <c r="J22" s="15"/>
      <c r="K22" s="15"/>
      <c r="L22" s="3" t="s">
        <v>77</v>
      </c>
    </row>
    <row r="23" spans="1:12" s="4" customFormat="1" ht="57.75" customHeight="1" x14ac:dyDescent="0.25">
      <c r="A23" s="16">
        <v>14</v>
      </c>
      <c r="B23" s="3" t="s">
        <v>32</v>
      </c>
      <c r="C23" s="3" t="s">
        <v>33</v>
      </c>
      <c r="D23" s="16">
        <v>3</v>
      </c>
      <c r="E23" s="16">
        <v>26.52</v>
      </c>
      <c r="F23" s="16"/>
      <c r="G23" s="15">
        <v>45217</v>
      </c>
      <c r="H23" s="15" t="s">
        <v>81</v>
      </c>
      <c r="I23" s="15" t="s">
        <v>81</v>
      </c>
      <c r="J23" s="15" t="s">
        <v>81</v>
      </c>
      <c r="K23" s="15" t="s">
        <v>81</v>
      </c>
      <c r="L23" s="3" t="s">
        <v>78</v>
      </c>
    </row>
    <row r="24" spans="1:12" s="4" customFormat="1" ht="66.75" customHeight="1" x14ac:dyDescent="0.25">
      <c r="A24" s="16">
        <v>15</v>
      </c>
      <c r="B24" s="3" t="s">
        <v>4</v>
      </c>
      <c r="C24" s="3" t="s">
        <v>34</v>
      </c>
      <c r="D24" s="16">
        <v>3</v>
      </c>
      <c r="E24" s="16">
        <v>26.52</v>
      </c>
      <c r="F24" s="16">
        <v>26.52</v>
      </c>
      <c r="G24" s="15">
        <v>45189</v>
      </c>
      <c r="H24" s="15">
        <v>45203</v>
      </c>
      <c r="I24" s="15">
        <v>45294</v>
      </c>
      <c r="J24" s="15" t="s">
        <v>81</v>
      </c>
      <c r="K24" s="15" t="s">
        <v>81</v>
      </c>
      <c r="L24" s="3" t="s">
        <v>79</v>
      </c>
    </row>
    <row r="25" spans="1:12" s="4" customFormat="1" ht="66.75" customHeight="1" x14ac:dyDescent="0.25">
      <c r="A25" s="16">
        <v>16</v>
      </c>
      <c r="B25" s="3" t="s">
        <v>12</v>
      </c>
      <c r="C25" s="3" t="s">
        <v>35</v>
      </c>
      <c r="D25" s="16">
        <v>3</v>
      </c>
      <c r="E25" s="16">
        <v>26.52</v>
      </c>
      <c r="F25" s="16"/>
      <c r="G25" s="15">
        <v>45189</v>
      </c>
      <c r="H25" s="15">
        <v>45203</v>
      </c>
      <c r="I25" s="15">
        <v>45294</v>
      </c>
      <c r="J25" s="15" t="s">
        <v>81</v>
      </c>
      <c r="K25" s="15" t="s">
        <v>81</v>
      </c>
      <c r="L25" s="3" t="s">
        <v>80</v>
      </c>
    </row>
    <row r="26" spans="1:12" s="4" customFormat="1" ht="66.75" customHeight="1" x14ac:dyDescent="0.25">
      <c r="A26" s="16">
        <v>17</v>
      </c>
      <c r="B26" s="3" t="s">
        <v>41</v>
      </c>
      <c r="C26" s="3" t="s">
        <v>42</v>
      </c>
      <c r="D26" s="16">
        <v>1</v>
      </c>
      <c r="E26" s="16">
        <v>11.14</v>
      </c>
      <c r="F26" s="16">
        <v>11.14</v>
      </c>
      <c r="G26" s="15">
        <v>45199</v>
      </c>
      <c r="H26" s="15">
        <v>45203</v>
      </c>
      <c r="I26" s="15">
        <v>45294</v>
      </c>
      <c r="J26" s="15" t="s">
        <v>81</v>
      </c>
      <c r="K26" s="15" t="s">
        <v>81</v>
      </c>
      <c r="L26" s="3" t="s">
        <v>80</v>
      </c>
    </row>
    <row r="27" spans="1:12" s="4" customFormat="1" ht="66.75" customHeight="1" x14ac:dyDescent="0.25">
      <c r="A27" s="16">
        <v>18</v>
      </c>
      <c r="B27" s="3" t="s">
        <v>41</v>
      </c>
      <c r="C27" s="3" t="s">
        <v>82</v>
      </c>
      <c r="D27" s="16"/>
      <c r="E27" s="16">
        <v>11.26</v>
      </c>
      <c r="F27" s="16">
        <v>11.26</v>
      </c>
      <c r="G27" s="15">
        <v>45199</v>
      </c>
      <c r="H27" s="15">
        <v>45203</v>
      </c>
      <c r="I27" s="15">
        <v>45294</v>
      </c>
      <c r="J27" s="15" t="s">
        <v>81</v>
      </c>
      <c r="K27" s="15" t="s">
        <v>81</v>
      </c>
      <c r="L27" s="3" t="s">
        <v>80</v>
      </c>
    </row>
    <row r="28" spans="1:12" ht="66.75" customHeight="1" x14ac:dyDescent="0.25"/>
  </sheetData>
  <mergeCells count="16">
    <mergeCell ref="G16:G17"/>
    <mergeCell ref="F16:F17"/>
    <mergeCell ref="A16:A17"/>
    <mergeCell ref="B16:B17"/>
    <mergeCell ref="C16:C17"/>
    <mergeCell ref="D16:D17"/>
    <mergeCell ref="E16:E17"/>
    <mergeCell ref="A2:L2"/>
    <mergeCell ref="A3:L3"/>
    <mergeCell ref="G10:G11"/>
    <mergeCell ref="F10:F11"/>
    <mergeCell ref="E10:E11"/>
    <mergeCell ref="A10:A11"/>
    <mergeCell ref="B10:B11"/>
    <mergeCell ref="C10:C11"/>
    <mergeCell ref="D10:D11"/>
  </mergeCells>
  <printOptions horizontalCentered="1"/>
  <pageMargins left="0.31496062992125984" right="0.51181102362204722" top="0.35433070866141736" bottom="0.35433070866141736" header="0.31496062992125984" footer="0.31496062992125984"/>
  <pageSetup paperSize="9" scale="70" orientation="landscape" r:id="rId1"/>
  <rowBreaks count="1" manualBreakCount="1">
    <brk id="20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161"/>
  <sheetViews>
    <sheetView topLeftCell="A106" workbookViewId="0">
      <selection activeCell="B161" sqref="B161"/>
    </sheetView>
  </sheetViews>
  <sheetFormatPr defaultRowHeight="15" x14ac:dyDescent="0.25"/>
  <cols>
    <col min="2" max="2" width="15.7109375" bestFit="1" customWidth="1"/>
    <col min="5" max="5" width="11.140625" customWidth="1"/>
  </cols>
  <sheetData>
    <row r="6" spans="2:5" x14ac:dyDescent="0.25">
      <c r="B6">
        <v>609101</v>
      </c>
    </row>
    <row r="7" spans="2:5" x14ac:dyDescent="0.25">
      <c r="B7">
        <v>361814</v>
      </c>
    </row>
    <row r="8" spans="2:5" x14ac:dyDescent="0.25">
      <c r="B8">
        <f>SUM(B6:B7)</f>
        <v>970915</v>
      </c>
    </row>
    <row r="9" spans="2:5" x14ac:dyDescent="0.25">
      <c r="B9">
        <f>B8*7.5%</f>
        <v>72818.625</v>
      </c>
    </row>
    <row r="10" spans="2:5" x14ac:dyDescent="0.25">
      <c r="B10">
        <f>SUM(B8:B9)</f>
        <v>1043733.625</v>
      </c>
      <c r="C10">
        <v>1118300</v>
      </c>
      <c r="E10">
        <f>B10+B17+B24+B31+B38+B45+B52+B59+B66+B73+B86+B93+B100+B110+B119+B127+B134+B139</f>
        <v>44237320.700000003</v>
      </c>
    </row>
    <row r="11" spans="2:5" x14ac:dyDescent="0.25">
      <c r="B11">
        <f>C10-B10</f>
        <v>74566.375</v>
      </c>
      <c r="C11">
        <f>B11/C10*100</f>
        <v>6.6678328713225437</v>
      </c>
    </row>
    <row r="12" spans="2:5" x14ac:dyDescent="0.25">
      <c r="C12" t="s">
        <v>19</v>
      </c>
    </row>
    <row r="13" spans="2:5" x14ac:dyDescent="0.25">
      <c r="B13">
        <v>544280</v>
      </c>
    </row>
    <row r="14" spans="2:5" x14ac:dyDescent="0.25">
      <c r="B14">
        <v>1425324</v>
      </c>
    </row>
    <row r="15" spans="2:5" x14ac:dyDescent="0.25">
      <c r="B15">
        <f>SUM(B13:B14)</f>
        <v>1969604</v>
      </c>
    </row>
    <row r="16" spans="2:5" x14ac:dyDescent="0.25">
      <c r="B16">
        <f>B15*7.5%</f>
        <v>147720.29999999999</v>
      </c>
    </row>
    <row r="17" spans="2:5" x14ac:dyDescent="0.25">
      <c r="B17">
        <f>SUM(B15:B16)</f>
        <v>2117324.2999999998</v>
      </c>
      <c r="C17">
        <v>2286800</v>
      </c>
    </row>
    <row r="18" spans="2:5" x14ac:dyDescent="0.25">
      <c r="B18">
        <f>C17-B17</f>
        <v>169475.70000000019</v>
      </c>
      <c r="C18">
        <f>B18/C17*100</f>
        <v>7.4110416302256512</v>
      </c>
    </row>
    <row r="19" spans="2:5" x14ac:dyDescent="0.25">
      <c r="C19" t="s">
        <v>20</v>
      </c>
    </row>
    <row r="20" spans="2:5" x14ac:dyDescent="0.25">
      <c r="B20">
        <v>582148</v>
      </c>
    </row>
    <row r="21" spans="2:5" x14ac:dyDescent="0.25">
      <c r="B21">
        <v>484813</v>
      </c>
    </row>
    <row r="22" spans="2:5" x14ac:dyDescent="0.25">
      <c r="B22">
        <f>SUM(B20:B21)</f>
        <v>1066961</v>
      </c>
    </row>
    <row r="23" spans="2:5" x14ac:dyDescent="0.25">
      <c r="B23">
        <f>B22*7.5%</f>
        <v>80022.074999999997</v>
      </c>
    </row>
    <row r="24" spans="2:5" x14ac:dyDescent="0.25">
      <c r="B24">
        <f>SUM(B22:B23)</f>
        <v>1146983.075</v>
      </c>
      <c r="C24">
        <v>1457600</v>
      </c>
    </row>
    <row r="25" spans="2:5" x14ac:dyDescent="0.25">
      <c r="B25">
        <f>C24-B24</f>
        <v>310616.92500000005</v>
      </c>
      <c r="C25">
        <f>B25/C24*100</f>
        <v>21.310162253018664</v>
      </c>
      <c r="E25">
        <v>172383002</v>
      </c>
    </row>
    <row r="26" spans="2:5" x14ac:dyDescent="0.25">
      <c r="E26">
        <f>B43</f>
        <v>2098342</v>
      </c>
    </row>
    <row r="27" spans="2:5" x14ac:dyDescent="0.25">
      <c r="B27">
        <v>1579200</v>
      </c>
      <c r="E27">
        <f>B50+B57+B132</f>
        <v>5101034</v>
      </c>
    </row>
    <row r="28" spans="2:5" x14ac:dyDescent="0.25">
      <c r="B28">
        <v>579481</v>
      </c>
    </row>
    <row r="29" spans="2:5" x14ac:dyDescent="0.25">
      <c r="B29">
        <f>SUM(B27:B28)</f>
        <v>2158681</v>
      </c>
    </row>
    <row r="30" spans="2:5" x14ac:dyDescent="0.25">
      <c r="B30">
        <f>B29*7.5%</f>
        <v>161901.07499999998</v>
      </c>
    </row>
    <row r="31" spans="2:5" x14ac:dyDescent="0.25">
      <c r="B31">
        <f>SUM(B29:B30)</f>
        <v>2320582.0750000002</v>
      </c>
      <c r="C31">
        <v>2481400</v>
      </c>
      <c r="E31">
        <f>B137</f>
        <v>245202</v>
      </c>
    </row>
    <row r="32" spans="2:5" x14ac:dyDescent="0.25">
      <c r="B32">
        <f>C31-B31</f>
        <v>160817.92499999981</v>
      </c>
      <c r="C32">
        <f>B32/C31*100</f>
        <v>6.48093515757233</v>
      </c>
      <c r="E32">
        <f>B64</f>
        <v>2075678</v>
      </c>
    </row>
    <row r="33" spans="2:5" x14ac:dyDescent="0.25">
      <c r="E33">
        <f>B15+B22+B71</f>
        <v>5072633</v>
      </c>
    </row>
    <row r="34" spans="2:5" x14ac:dyDescent="0.25">
      <c r="B34">
        <v>931840</v>
      </c>
      <c r="E34">
        <f>20060+20060</f>
        <v>40120</v>
      </c>
    </row>
    <row r="35" spans="2:5" x14ac:dyDescent="0.25">
      <c r="B35">
        <v>491512</v>
      </c>
      <c r="E35">
        <f>B8</f>
        <v>970915</v>
      </c>
    </row>
    <row r="36" spans="2:5" x14ac:dyDescent="0.25">
      <c r="B36">
        <f>SUM(B34:B35)</f>
        <v>1423352</v>
      </c>
      <c r="E36">
        <f>SUM(E25:E35)</f>
        <v>187986926</v>
      </c>
    </row>
    <row r="37" spans="2:5" x14ac:dyDescent="0.25">
      <c r="B37">
        <f>B36*7.5%</f>
        <v>106751.4</v>
      </c>
      <c r="E37">
        <v>2135340</v>
      </c>
    </row>
    <row r="38" spans="2:5" x14ac:dyDescent="0.25">
      <c r="B38">
        <f>SUM(B36:B37)</f>
        <v>1530103.4</v>
      </c>
      <c r="C38">
        <v>1639900</v>
      </c>
      <c r="E38">
        <v>3033503</v>
      </c>
    </row>
    <row r="39" spans="2:5" x14ac:dyDescent="0.25">
      <c r="B39">
        <f>C38-B38</f>
        <v>109796.60000000009</v>
      </c>
      <c r="C39">
        <f>B39/C38*100</f>
        <v>6.695322885541807</v>
      </c>
      <c r="E39">
        <f>E36*7.5%</f>
        <v>14099019.449999999</v>
      </c>
    </row>
    <row r="40" spans="2:5" x14ac:dyDescent="0.25">
      <c r="E40">
        <f>SUM(E36:E39)</f>
        <v>207254788.44999999</v>
      </c>
    </row>
    <row r="41" spans="2:5" x14ac:dyDescent="0.25">
      <c r="B41">
        <v>1774080</v>
      </c>
      <c r="E41">
        <v>482144</v>
      </c>
    </row>
    <row r="42" spans="2:5" x14ac:dyDescent="0.25">
      <c r="B42">
        <v>324262</v>
      </c>
      <c r="E42">
        <v>10710280</v>
      </c>
    </row>
    <row r="43" spans="2:5" x14ac:dyDescent="0.25">
      <c r="B43">
        <f>SUM(B41:B42)</f>
        <v>2098342</v>
      </c>
      <c r="E43">
        <f>SUM(E40:E42)</f>
        <v>218447212.44999999</v>
      </c>
    </row>
    <row r="44" spans="2:5" x14ac:dyDescent="0.25">
      <c r="B44">
        <f>B43*7.5%</f>
        <v>157375.65</v>
      </c>
    </row>
    <row r="45" spans="2:5" x14ac:dyDescent="0.25">
      <c r="B45">
        <f>SUM(B43:B44)</f>
        <v>2255717.65</v>
      </c>
      <c r="C45">
        <v>2413900</v>
      </c>
    </row>
    <row r="46" spans="2:5" x14ac:dyDescent="0.25">
      <c r="B46">
        <f>C45-B45</f>
        <v>158182.35000000009</v>
      </c>
      <c r="C46">
        <f>B46/C45*100</f>
        <v>6.5529785823770696</v>
      </c>
    </row>
    <row r="48" spans="2:5" x14ac:dyDescent="0.25">
      <c r="B48">
        <v>1085137</v>
      </c>
    </row>
    <row r="49" spans="2:3" x14ac:dyDescent="0.25">
      <c r="B49">
        <v>917160</v>
      </c>
    </row>
    <row r="50" spans="2:3" x14ac:dyDescent="0.25">
      <c r="B50">
        <f>SUM(B48:B49)</f>
        <v>2002297</v>
      </c>
    </row>
    <row r="51" spans="2:3" x14ac:dyDescent="0.25">
      <c r="B51">
        <f>B50*7.5%</f>
        <v>150172.27499999999</v>
      </c>
    </row>
    <row r="52" spans="2:3" x14ac:dyDescent="0.25">
      <c r="B52">
        <f>SUM(B50:B51)</f>
        <v>2152469.2749999999</v>
      </c>
      <c r="C52">
        <v>2468000</v>
      </c>
    </row>
    <row r="53" spans="2:3" x14ac:dyDescent="0.25">
      <c r="B53">
        <f>C52-B52</f>
        <v>315530.72500000009</v>
      </c>
      <c r="C53">
        <f>B53/C52*100</f>
        <v>12.784875405186389</v>
      </c>
    </row>
    <row r="55" spans="2:3" x14ac:dyDescent="0.25">
      <c r="B55">
        <v>1104029</v>
      </c>
    </row>
    <row r="56" spans="2:3" x14ac:dyDescent="0.25">
      <c r="B56">
        <v>426559</v>
      </c>
    </row>
    <row r="57" spans="2:3" x14ac:dyDescent="0.25">
      <c r="B57">
        <f>SUM(B55:B56)</f>
        <v>1530588</v>
      </c>
    </row>
    <row r="58" spans="2:3" x14ac:dyDescent="0.25">
      <c r="B58">
        <f>B57*7.5%</f>
        <v>114794.09999999999</v>
      </c>
    </row>
    <row r="59" spans="2:3" x14ac:dyDescent="0.25">
      <c r="B59">
        <f>SUM(B57:B58)</f>
        <v>1645382.1</v>
      </c>
      <c r="C59">
        <v>1766200</v>
      </c>
    </row>
    <row r="60" spans="2:3" x14ac:dyDescent="0.25">
      <c r="B60">
        <f>C59-B59</f>
        <v>120817.89999999991</v>
      </c>
      <c r="C60">
        <f>B60/C59*100</f>
        <v>6.8405559959234461</v>
      </c>
    </row>
    <row r="62" spans="2:3" x14ac:dyDescent="0.25">
      <c r="B62">
        <v>1435862</v>
      </c>
    </row>
    <row r="63" spans="2:3" x14ac:dyDescent="0.25">
      <c r="B63">
        <v>639816</v>
      </c>
    </row>
    <row r="64" spans="2:3" x14ac:dyDescent="0.25">
      <c r="B64">
        <f>SUM(B62:B63)</f>
        <v>2075678</v>
      </c>
    </row>
    <row r="65" spans="2:3" x14ac:dyDescent="0.25">
      <c r="B65">
        <f>B64*7.5%</f>
        <v>155675.85</v>
      </c>
    </row>
    <row r="66" spans="2:3" x14ac:dyDescent="0.25">
      <c r="B66">
        <f>SUM(B64:B65)</f>
        <v>2231353.85</v>
      </c>
      <c r="C66">
        <v>2410500</v>
      </c>
    </row>
    <row r="67" spans="2:3" x14ac:dyDescent="0.25">
      <c r="B67">
        <f>C66-B66</f>
        <v>179146.14999999991</v>
      </c>
      <c r="C67">
        <f>B67/C66*100</f>
        <v>7.4319083177763909</v>
      </c>
    </row>
    <row r="69" spans="2:3" x14ac:dyDescent="0.25">
      <c r="B69">
        <v>1537457</v>
      </c>
    </row>
    <row r="70" spans="2:3" x14ac:dyDescent="0.25">
      <c r="B70">
        <v>498611</v>
      </c>
    </row>
    <row r="71" spans="2:3" x14ac:dyDescent="0.25">
      <c r="B71">
        <f>SUM(B69:B70)</f>
        <v>2036068</v>
      </c>
    </row>
    <row r="72" spans="2:3" x14ac:dyDescent="0.25">
      <c r="B72">
        <f>B71*7.5%</f>
        <v>152705.1</v>
      </c>
    </row>
    <row r="73" spans="2:3" x14ac:dyDescent="0.25">
      <c r="B73">
        <f>SUM(B71:B72)</f>
        <v>2188773.1</v>
      </c>
      <c r="C73">
        <v>2361200</v>
      </c>
    </row>
    <row r="74" spans="2:3" x14ac:dyDescent="0.25">
      <c r="B74">
        <f>C73-B73</f>
        <v>172426.89999999991</v>
      </c>
      <c r="C74">
        <f>B74/C73*100</f>
        <v>7.3025114348636251</v>
      </c>
    </row>
    <row r="76" spans="2:3" x14ac:dyDescent="0.25">
      <c r="B76" s="1">
        <v>1250254</v>
      </c>
    </row>
    <row r="77" spans="2:3" x14ac:dyDescent="0.25">
      <c r="B77" s="1">
        <v>2689871</v>
      </c>
    </row>
    <row r="78" spans="2:3" x14ac:dyDescent="0.25">
      <c r="B78" s="1">
        <v>2699374</v>
      </c>
    </row>
    <row r="79" spans="2:3" x14ac:dyDescent="0.25">
      <c r="B79" s="1">
        <v>1501129</v>
      </c>
    </row>
    <row r="80" spans="2:3" x14ac:dyDescent="0.25">
      <c r="B80" s="1">
        <v>582252</v>
      </c>
    </row>
    <row r="81" spans="2:3" x14ac:dyDescent="0.25">
      <c r="B81" s="1">
        <v>1780341</v>
      </c>
    </row>
    <row r="82" spans="2:3" x14ac:dyDescent="0.25">
      <c r="B82" s="1">
        <v>1017976</v>
      </c>
    </row>
    <row r="83" spans="2:3" x14ac:dyDescent="0.25">
      <c r="B83" s="1">
        <v>44800</v>
      </c>
    </row>
    <row r="84" spans="2:3" x14ac:dyDescent="0.25">
      <c r="B84">
        <f>SUM(B76:B83)</f>
        <v>11565997</v>
      </c>
    </row>
    <row r="85" spans="2:3" x14ac:dyDescent="0.25">
      <c r="B85">
        <f>B84*7.5%</f>
        <v>867449.77500000002</v>
      </c>
    </row>
    <row r="86" spans="2:3" x14ac:dyDescent="0.25">
      <c r="B86">
        <f>SUM(B84:B85)</f>
        <v>12433446.775</v>
      </c>
      <c r="C86">
        <v>14320300</v>
      </c>
    </row>
    <row r="87" spans="2:3" x14ac:dyDescent="0.25">
      <c r="B87">
        <f>C86-B86</f>
        <v>1886853.2249999996</v>
      </c>
      <c r="C87">
        <f>B87/C86*100</f>
        <v>13.176073301536976</v>
      </c>
    </row>
    <row r="89" spans="2:3" x14ac:dyDescent="0.25">
      <c r="B89">
        <v>1427664</v>
      </c>
    </row>
    <row r="90" spans="2:3" x14ac:dyDescent="0.25">
      <c r="B90">
        <v>956344</v>
      </c>
    </row>
    <row r="91" spans="2:3" x14ac:dyDescent="0.25">
      <c r="B91">
        <f>SUM(B89:B90)</f>
        <v>2384008</v>
      </c>
    </row>
    <row r="92" spans="2:3" x14ac:dyDescent="0.25">
      <c r="B92">
        <f>B91*7.5%</f>
        <v>178800.6</v>
      </c>
    </row>
    <row r="93" spans="2:3" x14ac:dyDescent="0.25">
      <c r="B93">
        <f>SUM(B91:B92)</f>
        <v>2562808.6</v>
      </c>
      <c r="C93">
        <v>2703850</v>
      </c>
    </row>
    <row r="94" spans="2:3" x14ac:dyDescent="0.25">
      <c r="B94">
        <f>C93-B93</f>
        <v>141041.39999999991</v>
      </c>
      <c r="C94">
        <f>B94/C93*100</f>
        <v>5.2163174732326096</v>
      </c>
    </row>
    <row r="96" spans="2:3" x14ac:dyDescent="0.25">
      <c r="B96">
        <v>1300208</v>
      </c>
    </row>
    <row r="97" spans="2:3" x14ac:dyDescent="0.25">
      <c r="B97">
        <v>980632</v>
      </c>
    </row>
    <row r="98" spans="2:3" x14ac:dyDescent="0.25">
      <c r="B98">
        <f>SUM(B96:B97)</f>
        <v>2280840</v>
      </c>
    </row>
    <row r="99" spans="2:3" x14ac:dyDescent="0.25">
      <c r="B99">
        <f>B98*7.5%</f>
        <v>171063</v>
      </c>
    </row>
    <row r="100" spans="2:3" x14ac:dyDescent="0.25">
      <c r="B100">
        <f>SUM(B98:B99)</f>
        <v>2451903</v>
      </c>
      <c r="C100">
        <v>2599650</v>
      </c>
    </row>
    <row r="101" spans="2:3" x14ac:dyDescent="0.25">
      <c r="B101">
        <f>C100-B100</f>
        <v>147747</v>
      </c>
      <c r="C101">
        <f>B101/C100*100</f>
        <v>5.6833419883445844</v>
      </c>
    </row>
    <row r="103" spans="2:3" x14ac:dyDescent="0.25">
      <c r="B103">
        <v>754137</v>
      </c>
    </row>
    <row r="104" spans="2:3" x14ac:dyDescent="0.25">
      <c r="B104">
        <v>459261</v>
      </c>
    </row>
    <row r="105" spans="2:3" x14ac:dyDescent="0.25">
      <c r="B105">
        <v>176202</v>
      </c>
    </row>
    <row r="106" spans="2:3" x14ac:dyDescent="0.25">
      <c r="B106">
        <v>525621</v>
      </c>
    </row>
    <row r="107" spans="2:3" x14ac:dyDescent="0.25">
      <c r="B107">
        <v>392969</v>
      </c>
    </row>
    <row r="108" spans="2:3" x14ac:dyDescent="0.25">
      <c r="B108">
        <f>SUM(B103:B107)</f>
        <v>2308190</v>
      </c>
    </row>
    <row r="109" spans="2:3" x14ac:dyDescent="0.25">
      <c r="B109">
        <f>B108*7.5%</f>
        <v>173114.25</v>
      </c>
    </row>
    <row r="110" spans="2:3" x14ac:dyDescent="0.25">
      <c r="B110">
        <f>SUM(B108:B109)</f>
        <v>2481304.25</v>
      </c>
      <c r="C110">
        <v>2545000</v>
      </c>
    </row>
    <row r="111" spans="2:3" x14ac:dyDescent="0.25">
      <c r="B111">
        <f>C110-B110</f>
        <v>63695.75</v>
      </c>
      <c r="C111">
        <f>B111/C110*100</f>
        <v>2.5027799607072692</v>
      </c>
    </row>
    <row r="113" spans="2:3" x14ac:dyDescent="0.25">
      <c r="B113">
        <v>1169141</v>
      </c>
    </row>
    <row r="114" spans="2:3" x14ac:dyDescent="0.25">
      <c r="B114">
        <v>567261</v>
      </c>
    </row>
    <row r="115" spans="2:3" x14ac:dyDescent="0.25">
      <c r="B115">
        <v>137064</v>
      </c>
    </row>
    <row r="116" spans="2:3" x14ac:dyDescent="0.25">
      <c r="B116">
        <v>63407</v>
      </c>
    </row>
    <row r="117" spans="2:3" x14ac:dyDescent="0.25">
      <c r="B117">
        <f>SUM(B113:B116)</f>
        <v>1936873</v>
      </c>
    </row>
    <row r="118" spans="2:3" x14ac:dyDescent="0.25">
      <c r="B118">
        <f>B117*7.5%</f>
        <v>145265.47500000001</v>
      </c>
    </row>
    <row r="119" spans="2:3" x14ac:dyDescent="0.25">
      <c r="B119">
        <f>SUM(B117:B118)</f>
        <v>2082138.4750000001</v>
      </c>
      <c r="C119">
        <v>2245100</v>
      </c>
    </row>
    <row r="120" spans="2:3" x14ac:dyDescent="0.25">
      <c r="B120">
        <f>C119-B119</f>
        <v>162961.52499999991</v>
      </c>
      <c r="C120">
        <f>B120/C119*100</f>
        <v>7.2585419357712313</v>
      </c>
    </row>
    <row r="122" spans="2:3" x14ac:dyDescent="0.25">
      <c r="B122">
        <v>593740</v>
      </c>
    </row>
    <row r="123" spans="2:3" x14ac:dyDescent="0.25">
      <c r="B123">
        <v>572962</v>
      </c>
    </row>
    <row r="124" spans="2:3" x14ac:dyDescent="0.25">
      <c r="B124">
        <v>362549</v>
      </c>
    </row>
    <row r="125" spans="2:3" x14ac:dyDescent="0.25">
      <c r="B125">
        <f>SUM(B122:B124)</f>
        <v>1529251</v>
      </c>
    </row>
    <row r="126" spans="2:3" x14ac:dyDescent="0.25">
      <c r="B126">
        <f>B125*7.5%</f>
        <v>114693.825</v>
      </c>
    </row>
    <row r="127" spans="2:3" x14ac:dyDescent="0.25">
      <c r="B127">
        <f>SUM(B125:B126)</f>
        <v>1643944.825</v>
      </c>
      <c r="C127">
        <v>1814400</v>
      </c>
    </row>
    <row r="128" spans="2:3" x14ac:dyDescent="0.25">
      <c r="B128">
        <f>C127-B127</f>
        <v>170455.17500000005</v>
      </c>
      <c r="C128">
        <f>B128/C127*100</f>
        <v>9.3945753417107607</v>
      </c>
    </row>
    <row r="130" spans="2:3" x14ac:dyDescent="0.25">
      <c r="B130">
        <v>1117872</v>
      </c>
    </row>
    <row r="131" spans="2:3" x14ac:dyDescent="0.25">
      <c r="B131">
        <v>450277</v>
      </c>
    </row>
    <row r="132" spans="2:3" x14ac:dyDescent="0.25">
      <c r="B132">
        <f>SUM(B130:B131)</f>
        <v>1568149</v>
      </c>
    </row>
    <row r="133" spans="2:3" x14ac:dyDescent="0.25">
      <c r="B133">
        <f>B132*7.5%</f>
        <v>117611.175</v>
      </c>
    </row>
    <row r="134" spans="2:3" x14ac:dyDescent="0.25">
      <c r="B134">
        <f>SUM(B132:B133)</f>
        <v>1685760.175</v>
      </c>
      <c r="C134">
        <v>1811600</v>
      </c>
    </row>
    <row r="135" spans="2:3" x14ac:dyDescent="0.25">
      <c r="B135">
        <f>C134-B134</f>
        <v>125839.82499999995</v>
      </c>
      <c r="C135">
        <f>B135/C134*100</f>
        <v>6.94633611172444</v>
      </c>
    </row>
    <row r="137" spans="2:3" x14ac:dyDescent="0.25">
      <c r="B137">
        <v>245202</v>
      </c>
    </row>
    <row r="138" spans="2:3" x14ac:dyDescent="0.25">
      <c r="B138">
        <f>B137*7.5%</f>
        <v>18390.149999999998</v>
      </c>
    </row>
    <row r="139" spans="2:3" x14ac:dyDescent="0.25">
      <c r="B139">
        <f>SUM(B137:B138)</f>
        <v>263592.15000000002</v>
      </c>
      <c r="C139">
        <v>317600</v>
      </c>
    </row>
    <row r="140" spans="2:3" x14ac:dyDescent="0.25">
      <c r="B140">
        <f>C139-B139</f>
        <v>54007.849999999977</v>
      </c>
      <c r="C140">
        <f>B140/C139*100</f>
        <v>17.004990554156162</v>
      </c>
    </row>
    <row r="143" spans="2:3" x14ac:dyDescent="0.25">
      <c r="B143">
        <v>9671714</v>
      </c>
      <c r="C143">
        <f>B143*1%</f>
        <v>96717.14</v>
      </c>
    </row>
    <row r="146" spans="2:2" x14ac:dyDescent="0.25">
      <c r="B146" s="2">
        <v>6635434.1399999997</v>
      </c>
    </row>
    <row r="147" spans="2:2" x14ac:dyDescent="0.25">
      <c r="B147">
        <v>754865.62</v>
      </c>
    </row>
    <row r="148" spans="2:2" x14ac:dyDescent="0.25">
      <c r="B148">
        <v>390835.44</v>
      </c>
    </row>
    <row r="149" spans="2:2" x14ac:dyDescent="0.25">
      <c r="B149">
        <v>126633.44</v>
      </c>
    </row>
    <row r="150" spans="2:2" x14ac:dyDescent="0.25">
      <c r="B150">
        <v>119108</v>
      </c>
    </row>
    <row r="151" spans="2:2" x14ac:dyDescent="0.25">
      <c r="B151" s="2">
        <f>SUM(B146:B150)</f>
        <v>8026876.6400000006</v>
      </c>
    </row>
    <row r="152" spans="2:2" x14ac:dyDescent="0.25">
      <c r="B152">
        <f>B151*18%</f>
        <v>1444837.7952000001</v>
      </c>
    </row>
    <row r="153" spans="2:2" x14ac:dyDescent="0.25">
      <c r="B153" s="2">
        <f>SUM(B151:B152)</f>
        <v>9471714.4352000002</v>
      </c>
    </row>
    <row r="154" spans="2:2" x14ac:dyDescent="0.25">
      <c r="B154">
        <v>200000</v>
      </c>
    </row>
    <row r="155" spans="2:2" x14ac:dyDescent="0.25">
      <c r="B155" s="2">
        <f>SUM(B153:B154)</f>
        <v>9671714.4352000002</v>
      </c>
    </row>
    <row r="156" spans="2:2" x14ac:dyDescent="0.25">
      <c r="B156">
        <f>B155*1%</f>
        <v>96717.144352000003</v>
      </c>
    </row>
    <row r="157" spans="2:2" x14ac:dyDescent="0.25">
      <c r="B157">
        <f>B155*2.5%</f>
        <v>241792.86088000002</v>
      </c>
    </row>
    <row r="158" spans="2:2" x14ac:dyDescent="0.25">
      <c r="B158">
        <f>B155*7.5%</f>
        <v>725378.58264000004</v>
      </c>
    </row>
    <row r="159" spans="2:2" x14ac:dyDescent="0.25">
      <c r="B159" s="2">
        <f>SUM(B155:B158)</f>
        <v>10735603.023072001</v>
      </c>
    </row>
    <row r="160" spans="2:2" x14ac:dyDescent="0.25">
      <c r="B160">
        <v>50000</v>
      </c>
    </row>
    <row r="161" spans="2:2" x14ac:dyDescent="0.25">
      <c r="B161" s="2">
        <f>SUM(B159:B160)</f>
        <v>10785603.023072001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Namma School Namma Ooru Palli</vt:lpstr>
      <vt:lpstr>Sheet1</vt:lpstr>
      <vt:lpstr>'Namma School Namma Ooru Palli'!Print_Area</vt:lpstr>
      <vt:lpstr>'Namma School Namma Ooru Palli'!Print_Titles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2023-10-04T10:45:36Z</dcterms:modified>
</cp:coreProperties>
</file>