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0" yWindow="0" windowWidth="20490" windowHeight="6990" activeTab="1"/>
  </bookViews>
  <sheets>
    <sheet name="Detail" sheetId="1" r:id="rId1"/>
    <sheet name="Abs" sheetId="2" r:id="rId2"/>
    <sheet name="Data" sheetId="3" r:id="rId3"/>
    <sheet name="Lead" sheetId="4" r:id="rId4"/>
    <sheet name="check list" sheetId="5" r:id="rId5"/>
    <sheet name="Sheet1" sheetId="6" r:id="rId6"/>
    <sheet name="Sheet2" sheetId="7" r:id="rId7"/>
  </sheets>
  <externalReferences>
    <externalReference r:id="rId8"/>
    <externalReference r:id="rId9"/>
  </externalReferences>
  <definedNames>
    <definedName name="_xlnm.Print_Area" localSheetId="1">Abs!$A$1:$F$81</definedName>
    <definedName name="_xlnm.Print_Area" localSheetId="4">'check list'!$A$1:$V$59</definedName>
    <definedName name="_xlnm.Print_Area" localSheetId="2">Data!$A$1:$F$832</definedName>
    <definedName name="_xlnm.Print_Area" localSheetId="0">Detail!$A$1:$J$472</definedName>
    <definedName name="_xlnm.Print_Area" localSheetId="6">Sheet2!$A$6:$G$72</definedName>
  </definedNames>
  <calcPr calcId="124519"/>
</workbook>
</file>

<file path=xl/calcChain.xml><?xml version="1.0" encoding="utf-8"?>
<calcChain xmlns="http://schemas.openxmlformats.org/spreadsheetml/2006/main">
  <c r="G8" i="7"/>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
  <c r="E72"/>
  <c r="E70"/>
  <c r="E68"/>
  <c r="E67"/>
  <c r="D68"/>
  <c r="D67"/>
  <c r="A69"/>
  <c r="D70"/>
  <c r="E64"/>
  <c r="E63"/>
  <c r="E62"/>
  <c r="E61"/>
  <c r="E60"/>
  <c r="E59"/>
  <c r="E58"/>
  <c r="E56"/>
  <c r="E57"/>
  <c r="E54"/>
  <c r="E55"/>
  <c r="E53"/>
  <c r="E52"/>
  <c r="E51"/>
  <c r="E50"/>
  <c r="E49"/>
  <c r="E48"/>
  <c r="E47"/>
  <c r="E46"/>
  <c r="E45"/>
  <c r="E44"/>
  <c r="E43"/>
  <c r="E42"/>
  <c r="E41"/>
  <c r="E40"/>
  <c r="D40"/>
  <c r="D41"/>
  <c r="F70" l="1"/>
  <c r="F41"/>
  <c r="F40"/>
  <c r="E38"/>
  <c r="E37"/>
  <c r="E36"/>
  <c r="E35"/>
  <c r="D38"/>
  <c r="D37"/>
  <c r="D36"/>
  <c r="E33"/>
  <c r="E32"/>
  <c r="E31"/>
  <c r="E30"/>
  <c r="D33"/>
  <c r="D32"/>
  <c r="D31"/>
  <c r="D30"/>
  <c r="E28"/>
  <c r="E27"/>
  <c r="E26"/>
  <c r="E25"/>
  <c r="E23"/>
  <c r="E22"/>
  <c r="E21"/>
  <c r="E20"/>
  <c r="E18"/>
  <c r="E17"/>
  <c r="E16"/>
  <c r="E15"/>
  <c r="D15"/>
  <c r="E14"/>
  <c r="E13"/>
  <c r="F36" l="1"/>
  <c r="F38"/>
  <c r="F37"/>
  <c r="F15"/>
  <c r="C38" l="1"/>
  <c r="C37"/>
  <c r="C36"/>
  <c r="C33"/>
  <c r="C32"/>
  <c r="C31"/>
  <c r="F33"/>
  <c r="F32"/>
  <c r="F31"/>
  <c r="F28"/>
  <c r="F27"/>
  <c r="F26"/>
  <c r="F25"/>
  <c r="F10"/>
  <c r="F11"/>
  <c r="F8"/>
  <c r="F9"/>
  <c r="F7"/>
  <c r="D45"/>
  <c r="D23"/>
  <c r="F23" s="1"/>
  <c r="D22"/>
  <c r="D21"/>
  <c r="F21" s="1"/>
  <c r="C23"/>
  <c r="C22"/>
  <c r="C21"/>
  <c r="D20"/>
  <c r="D18"/>
  <c r="F18" s="1"/>
  <c r="D17"/>
  <c r="D16"/>
  <c r="F16" s="1"/>
  <c r="D14"/>
  <c r="F14" s="1"/>
  <c r="D13"/>
  <c r="F45" l="1"/>
  <c r="F13"/>
  <c r="F30"/>
  <c r="F17"/>
  <c r="F20"/>
  <c r="F22"/>
  <c r="D72"/>
  <c r="D65"/>
  <c r="D64"/>
  <c r="D63"/>
  <c r="D62"/>
  <c r="D61"/>
  <c r="D60"/>
  <c r="D59"/>
  <c r="D58"/>
  <c r="D57"/>
  <c r="D56"/>
  <c r="D55"/>
  <c r="D54"/>
  <c r="D53"/>
  <c r="D52"/>
  <c r="D51"/>
  <c r="D50"/>
  <c r="D49"/>
  <c r="D48"/>
  <c r="D47"/>
  <c r="D46"/>
  <c r="D44"/>
  <c r="D43"/>
  <c r="D42"/>
  <c r="D35"/>
  <c r="A8"/>
  <c r="A9" s="1"/>
  <c r="A10" s="1"/>
  <c r="A11" s="1"/>
  <c r="A39" s="1"/>
  <c r="A43" s="1"/>
  <c r="A44" s="1"/>
  <c r="A46" s="1"/>
  <c r="A47" s="1"/>
  <c r="A48" s="1"/>
  <c r="A49" s="1"/>
  <c r="A50" s="1"/>
  <c r="A51" s="1"/>
  <c r="A52" s="1"/>
  <c r="A53" s="1"/>
  <c r="A54" s="1"/>
  <c r="A55" s="1"/>
  <c r="A56" s="1"/>
  <c r="A57" s="1"/>
  <c r="A58" s="1"/>
  <c r="A59" s="1"/>
  <c r="A60" s="1"/>
  <c r="A61" s="1"/>
  <c r="A62" s="1"/>
  <c r="A63" s="1"/>
  <c r="A64" s="1"/>
  <c r="A65" s="1"/>
  <c r="A66" s="1"/>
  <c r="A71" s="1"/>
  <c r="F53" l="1"/>
  <c r="F57"/>
  <c r="F61"/>
  <c r="F65"/>
  <c r="F54"/>
  <c r="F58"/>
  <c r="F62"/>
  <c r="F67"/>
  <c r="F72"/>
  <c r="F55"/>
  <c r="F60"/>
  <c r="F63"/>
  <c r="F68"/>
  <c r="F56"/>
  <c r="F59"/>
  <c r="F64"/>
  <c r="F44"/>
  <c r="F49"/>
  <c r="F46"/>
  <c r="F43"/>
  <c r="F48"/>
  <c r="F52"/>
  <c r="F35"/>
  <c r="F50"/>
  <c r="F42"/>
  <c r="F47"/>
  <c r="F51"/>
  <c r="A78" i="2"/>
  <c r="A76"/>
  <c r="I515" i="6" l="1"/>
  <c r="I516" s="1"/>
  <c r="I514"/>
  <c r="I513"/>
  <c r="I510"/>
  <c r="I511" s="1"/>
  <c r="I509"/>
  <c r="I507"/>
  <c r="I503"/>
  <c r="I504" s="1"/>
  <c r="I502"/>
  <c r="I498"/>
  <c r="I497"/>
  <c r="I496"/>
  <c r="I495"/>
  <c r="I499" s="1"/>
  <c r="I491"/>
  <c r="I492" s="1"/>
  <c r="I488"/>
  <c r="I487"/>
  <c r="I489" s="1"/>
  <c r="I484"/>
  <c r="I483"/>
  <c r="I482"/>
  <c r="I479"/>
  <c r="I478"/>
  <c r="I477"/>
  <c r="I476"/>
  <c r="I475"/>
  <c r="I480" s="1"/>
  <c r="I470"/>
  <c r="I469"/>
  <c r="I468"/>
  <c r="I467"/>
  <c r="I466"/>
  <c r="I465"/>
  <c r="I471" s="1"/>
  <c r="I463"/>
  <c r="I462"/>
  <c r="I461"/>
  <c r="I460"/>
  <c r="I457"/>
  <c r="I456"/>
  <c r="I455"/>
  <c r="I454"/>
  <c r="I458" s="1"/>
  <c r="I451"/>
  <c r="I450"/>
  <c r="I449"/>
  <c r="I448"/>
  <c r="I447"/>
  <c r="I446"/>
  <c r="I445"/>
  <c r="I452" s="1"/>
  <c r="I442"/>
  <c r="I441"/>
  <c r="I440"/>
  <c r="I439"/>
  <c r="I438"/>
  <c r="I437"/>
  <c r="I436"/>
  <c r="I435"/>
  <c r="I443" s="1"/>
  <c r="I430"/>
  <c r="I431" s="1"/>
  <c r="I432" s="1"/>
  <c r="I429"/>
  <c r="I426"/>
  <c r="I427" s="1"/>
  <c r="I424"/>
  <c r="I423"/>
  <c r="I422"/>
  <c r="I419"/>
  <c r="I420" s="1"/>
  <c r="I418"/>
  <c r="I414"/>
  <c r="I415" s="1"/>
  <c r="I416" s="1"/>
  <c r="I413"/>
  <c r="I409"/>
  <c r="I408"/>
  <c r="I407"/>
  <c r="I406"/>
  <c r="I405"/>
  <c r="I404"/>
  <c r="I403"/>
  <c r="I402"/>
  <c r="I401"/>
  <c r="I410" s="1"/>
  <c r="I411" s="1"/>
  <c r="I400"/>
  <c r="I399"/>
  <c r="I390"/>
  <c r="I391" s="1"/>
  <c r="I392" s="1"/>
  <c r="I386"/>
  <c r="I385"/>
  <c r="I384"/>
  <c r="I383"/>
  <c r="I382"/>
  <c r="I381"/>
  <c r="I380"/>
  <c r="I387" s="1"/>
  <c r="I388" s="1"/>
  <c r="I377"/>
  <c r="I378" s="1"/>
  <c r="I373"/>
  <c r="I372"/>
  <c r="I371"/>
  <c r="I370"/>
  <c r="I369"/>
  <c r="I368"/>
  <c r="I367"/>
  <c r="I366"/>
  <c r="I365"/>
  <c r="I364"/>
  <c r="I363"/>
  <c r="I362"/>
  <c r="I361"/>
  <c r="I360"/>
  <c r="I359"/>
  <c r="I358"/>
  <c r="I357"/>
  <c r="I356"/>
  <c r="I355"/>
  <c r="I354"/>
  <c r="I353"/>
  <c r="I352"/>
  <c r="I351"/>
  <c r="I350"/>
  <c r="I349"/>
  <c r="I348"/>
  <c r="I347"/>
  <c r="I346"/>
  <c r="I374" s="1"/>
  <c r="I375" s="1"/>
  <c r="I345"/>
  <c r="I341"/>
  <c r="I340"/>
  <c r="I339"/>
  <c r="I338"/>
  <c r="I337"/>
  <c r="I336"/>
  <c r="I335"/>
  <c r="I334"/>
  <c r="I333"/>
  <c r="I342" s="1"/>
  <c r="I343" s="1"/>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328" s="1"/>
  <c r="I272"/>
  <c r="I271"/>
  <c r="I270"/>
  <c r="I273" s="1"/>
  <c r="I266"/>
  <c r="I267" s="1"/>
  <c r="I268" s="1"/>
  <c r="I265"/>
  <c r="I264"/>
  <c r="I260"/>
  <c r="I259"/>
  <c r="I258"/>
  <c r="I257"/>
  <c r="I256"/>
  <c r="I255"/>
  <c r="I254"/>
  <c r="I253"/>
  <c r="I252"/>
  <c r="I251"/>
  <c r="I250"/>
  <c r="I249"/>
  <c r="I248"/>
  <c r="I247"/>
  <c r="I246"/>
  <c r="I245"/>
  <c r="I244"/>
  <c r="I243"/>
  <c r="I242"/>
  <c r="I241"/>
  <c r="I261" s="1"/>
  <c r="I262" s="1"/>
  <c r="I240"/>
  <c r="I239"/>
  <c r="I236"/>
  <c r="I237" s="1"/>
  <c r="I235"/>
  <c r="I234"/>
  <c r="I233"/>
  <c r="I231"/>
  <c r="F521" s="1"/>
  <c r="I521" s="1"/>
  <c r="I230"/>
  <c r="I226"/>
  <c r="I227" s="1"/>
  <c r="I228" s="1"/>
  <c r="I225"/>
  <c r="F222"/>
  <c r="I222" s="1"/>
  <c r="I223" s="1"/>
  <c r="F519" s="1"/>
  <c r="I519" s="1"/>
  <c r="I221"/>
  <c r="I217"/>
  <c r="I218" s="1"/>
  <c r="I219" s="1"/>
  <c r="I216"/>
  <c r="I213"/>
  <c r="I214" s="1"/>
  <c r="I211"/>
  <c r="I210"/>
  <c r="I206"/>
  <c r="I207" s="1"/>
  <c r="I198"/>
  <c r="I197"/>
  <c r="I196"/>
  <c r="I195"/>
  <c r="I199" s="1"/>
  <c r="I200" s="1"/>
  <c r="I194"/>
  <c r="I190"/>
  <c r="I189"/>
  <c r="I188"/>
  <c r="I187"/>
  <c r="I186"/>
  <c r="I185"/>
  <c r="I184"/>
  <c r="I183"/>
  <c r="I191" s="1"/>
  <c r="I192" s="1"/>
  <c r="I179"/>
  <c r="I178"/>
  <c r="I177"/>
  <c r="I176"/>
  <c r="I175"/>
  <c r="I174"/>
  <c r="I173"/>
  <c r="I172"/>
  <c r="I180" s="1"/>
  <c r="I181" s="1"/>
  <c r="I168"/>
  <c r="I167"/>
  <c r="I166"/>
  <c r="I165"/>
  <c r="I164"/>
  <c r="I163"/>
  <c r="I162"/>
  <c r="I161"/>
  <c r="I160"/>
  <c r="I159"/>
  <c r="I158"/>
  <c r="I156"/>
  <c r="I155"/>
  <c r="I154"/>
  <c r="I153"/>
  <c r="I152"/>
  <c r="I151"/>
  <c r="I169" s="1"/>
  <c r="I170" s="1"/>
  <c r="I150"/>
  <c r="I149"/>
  <c r="I146"/>
  <c r="I147" s="1"/>
  <c r="I145"/>
  <c r="I144"/>
  <c r="I143"/>
  <c r="I139"/>
  <c r="I138"/>
  <c r="I137"/>
  <c r="I140" s="1"/>
  <c r="I141" s="1"/>
  <c r="I134"/>
  <c r="I135" s="1"/>
  <c r="I130"/>
  <c r="I129"/>
  <c r="I128"/>
  <c r="I127"/>
  <c r="I126"/>
  <c r="I125"/>
  <c r="I124"/>
  <c r="I123"/>
  <c r="I131" s="1"/>
  <c r="I132" s="1"/>
  <c r="I122"/>
  <c r="I121"/>
  <c r="I120"/>
  <c r="I116"/>
  <c r="I115"/>
  <c r="I114"/>
  <c r="I113"/>
  <c r="I112"/>
  <c r="I117" s="1"/>
  <c r="I118" s="1"/>
  <c r="I109"/>
  <c r="I110" s="1"/>
  <c r="I108"/>
  <c r="I107"/>
  <c r="I103"/>
  <c r="I104" s="1"/>
  <c r="F202" s="1"/>
  <c r="I202" s="1"/>
  <c r="I203" s="1"/>
  <c r="I98"/>
  <c r="I99" s="1"/>
  <c r="I100" s="1"/>
  <c r="I96"/>
  <c r="I95"/>
  <c r="I92"/>
  <c r="I93" s="1"/>
  <c r="I90"/>
  <c r="I89"/>
  <c r="I85"/>
  <c r="I86" s="1"/>
  <c r="I80"/>
  <c r="I79"/>
  <c r="I78"/>
  <c r="I81" s="1"/>
  <c r="I82" s="1"/>
  <c r="I75"/>
  <c r="I76" s="1"/>
  <c r="I72"/>
  <c r="I73" s="1"/>
  <c r="I71"/>
  <c r="I70"/>
  <c r="I69"/>
  <c r="I65"/>
  <c r="I64"/>
  <c r="I66" s="1"/>
  <c r="I67" s="1"/>
  <c r="I61"/>
  <c r="I60"/>
  <c r="I56"/>
  <c r="I55"/>
  <c r="I54"/>
  <c r="I53"/>
  <c r="I52"/>
  <c r="I51"/>
  <c r="I50"/>
  <c r="I49"/>
  <c r="I48"/>
  <c r="I57" s="1"/>
  <c r="I58" s="1"/>
  <c r="I47"/>
  <c r="I43"/>
  <c r="I42"/>
  <c r="I41"/>
  <c r="I40"/>
  <c r="I39"/>
  <c r="I38"/>
  <c r="I37"/>
  <c r="I36"/>
  <c r="I35"/>
  <c r="I34"/>
  <c r="I33"/>
  <c r="I32"/>
  <c r="I31"/>
  <c r="I30"/>
  <c r="I29"/>
  <c r="I28"/>
  <c r="I44" s="1"/>
  <c r="I45" s="1"/>
  <c r="I24"/>
  <c r="I23"/>
  <c r="I22"/>
  <c r="I21"/>
  <c r="I20"/>
  <c r="I19"/>
  <c r="I18"/>
  <c r="I17"/>
  <c r="I16"/>
  <c r="I15"/>
  <c r="I14"/>
  <c r="I25" s="1"/>
  <c r="I26" s="1"/>
  <c r="I10"/>
  <c r="I9"/>
  <c r="I8"/>
  <c r="I11" s="1"/>
  <c r="I12" s="1"/>
  <c r="F518" l="1"/>
  <c r="I518" s="1"/>
  <c r="H394"/>
  <c r="I394" s="1"/>
  <c r="I396" s="1"/>
  <c r="I397" s="1"/>
  <c r="F520"/>
  <c r="I520" s="1"/>
  <c r="H395"/>
  <c r="I395" s="1"/>
  <c r="I274"/>
  <c r="I329"/>
  <c r="I330" s="1"/>
  <c r="I331" s="1"/>
  <c r="D71" i="2"/>
  <c r="D70"/>
  <c r="D69"/>
  <c r="D68"/>
  <c r="D56"/>
  <c r="D55"/>
  <c r="D54"/>
  <c r="D53"/>
  <c r="D51"/>
  <c r="D47"/>
  <c r="D48"/>
  <c r="D46"/>
  <c r="D43"/>
  <c r="D45"/>
  <c r="D42"/>
  <c r="F534" i="3"/>
  <c r="F533"/>
  <c r="F532"/>
  <c r="F531"/>
  <c r="F530"/>
  <c r="F537" l="1"/>
  <c r="I522" i="6"/>
  <c r="I523" s="1"/>
  <c r="D30" i="2"/>
  <c r="I286" i="1" l="1"/>
  <c r="I285"/>
  <c r="I90"/>
  <c r="I89"/>
  <c r="I176"/>
  <c r="I177" s="1"/>
  <c r="I172"/>
  <c r="I171"/>
  <c r="I167"/>
  <c r="F168" s="1"/>
  <c r="I168" s="1"/>
  <c r="I169" s="1"/>
  <c r="I163"/>
  <c r="I162"/>
  <c r="I159"/>
  <c r="I160" s="1"/>
  <c r="B30" i="2" s="1"/>
  <c r="F30" s="1"/>
  <c r="I61" i="1"/>
  <c r="I62" s="1"/>
  <c r="B13" i="2" s="1"/>
  <c r="F13" s="1"/>
  <c r="I173" i="1" l="1"/>
  <c r="I174" s="1"/>
  <c r="B33" i="2" s="1"/>
  <c r="F33" s="1"/>
  <c r="B34"/>
  <c r="F34" s="1"/>
  <c r="F466" i="1"/>
  <c r="I466" s="1"/>
  <c r="B32" i="2"/>
  <c r="F32" s="1"/>
  <c r="F464" i="1"/>
  <c r="I464" s="1"/>
  <c r="I164"/>
  <c r="I165" s="1"/>
  <c r="F463" s="1"/>
  <c r="I463" s="1"/>
  <c r="H340" l="1"/>
  <c r="I340" s="1"/>
  <c r="F465"/>
  <c r="I465" s="1"/>
  <c r="I467" s="1"/>
  <c r="I468" s="1"/>
  <c r="B72" i="2" s="1"/>
  <c r="F72" s="1"/>
  <c r="B31"/>
  <c r="F31" s="1"/>
  <c r="H339" i="1"/>
  <c r="I339" s="1"/>
  <c r="D44" i="2"/>
  <c r="D41"/>
  <c r="D40"/>
  <c r="D39"/>
  <c r="D38"/>
  <c r="D37"/>
  <c r="D36"/>
  <c r="D35"/>
  <c r="D29"/>
  <c r="D27"/>
  <c r="D26"/>
  <c r="D25"/>
  <c r="D24"/>
  <c r="D22"/>
  <c r="D23"/>
  <c r="D21"/>
  <c r="D20"/>
  <c r="D19"/>
  <c r="D17"/>
  <c r="D15"/>
  <c r="I341" i="1" l="1"/>
  <c r="I342" s="1"/>
  <c r="B45" i="2" s="1"/>
  <c r="F45" s="1"/>
  <c r="B26"/>
  <c r="F26" s="1"/>
  <c r="A8"/>
  <c r="A9" s="1"/>
  <c r="A10" s="1"/>
  <c r="A11" s="1"/>
  <c r="A12" s="1"/>
  <c r="A14" s="1"/>
  <c r="I460" i="1"/>
  <c r="I461" s="1"/>
  <c r="B71" i="2" s="1"/>
  <c r="I458" i="1"/>
  <c r="I459" s="1"/>
  <c r="B70" i="2" s="1"/>
  <c r="I422" i="1"/>
  <c r="I421"/>
  <c r="I413"/>
  <c r="I412"/>
  <c r="I415"/>
  <c r="I414"/>
  <c r="I411"/>
  <c r="I410"/>
  <c r="I402"/>
  <c r="I401"/>
  <c r="I400"/>
  <c r="I399"/>
  <c r="I396"/>
  <c r="I395"/>
  <c r="I394"/>
  <c r="I393"/>
  <c r="I392"/>
  <c r="I391"/>
  <c r="I390"/>
  <c r="I381"/>
  <c r="I382"/>
  <c r="I383"/>
  <c r="I384"/>
  <c r="I385"/>
  <c r="I386"/>
  <c r="I387"/>
  <c r="I375"/>
  <c r="I374"/>
  <c r="I371"/>
  <c r="I372" s="1"/>
  <c r="B50" i="2" s="1"/>
  <c r="F50" s="1"/>
  <c r="I368" i="1"/>
  <c r="I367"/>
  <c r="I354"/>
  <c r="I353"/>
  <c r="I352"/>
  <c r="I351"/>
  <c r="I350"/>
  <c r="I349"/>
  <c r="I348"/>
  <c r="I347"/>
  <c r="I346"/>
  <c r="I345"/>
  <c r="I344"/>
  <c r="I335"/>
  <c r="I336" s="1"/>
  <c r="I337" s="1"/>
  <c r="B44" i="2" s="1"/>
  <c r="I331" i="1"/>
  <c r="I330"/>
  <c r="I329"/>
  <c r="I328"/>
  <c r="I327"/>
  <c r="I326"/>
  <c r="I325"/>
  <c r="I322"/>
  <c r="I323" s="1"/>
  <c r="B42" i="2" s="1"/>
  <c r="I364" i="1"/>
  <c r="I363"/>
  <c r="I359"/>
  <c r="I358"/>
  <c r="I318"/>
  <c r="I317"/>
  <c r="I316"/>
  <c r="I315"/>
  <c r="I314"/>
  <c r="I313"/>
  <c r="I312"/>
  <c r="I311"/>
  <c r="I310"/>
  <c r="I309"/>
  <c r="I308"/>
  <c r="I307"/>
  <c r="I306"/>
  <c r="I305"/>
  <c r="I304"/>
  <c r="I303"/>
  <c r="I295"/>
  <c r="I296"/>
  <c r="I297"/>
  <c r="I298"/>
  <c r="I299"/>
  <c r="I300"/>
  <c r="I301"/>
  <c r="I302"/>
  <c r="I294"/>
  <c r="I293"/>
  <c r="I292"/>
  <c r="I291"/>
  <c r="I290"/>
  <c r="I266"/>
  <c r="I267"/>
  <c r="I268"/>
  <c r="I269"/>
  <c r="I270"/>
  <c r="I271"/>
  <c r="I272"/>
  <c r="I273"/>
  <c r="I259"/>
  <c r="I260"/>
  <c r="I261"/>
  <c r="I262"/>
  <c r="I263"/>
  <c r="I264"/>
  <c r="I265"/>
  <c r="I258"/>
  <c r="I254"/>
  <c r="I255"/>
  <c r="I256"/>
  <c r="I257"/>
  <c r="I247"/>
  <c r="I248"/>
  <c r="I249"/>
  <c r="I250"/>
  <c r="I251"/>
  <c r="I252"/>
  <c r="I253"/>
  <c r="I245"/>
  <c r="I246"/>
  <c r="I244"/>
  <c r="I243"/>
  <c r="I242"/>
  <c r="I241"/>
  <c r="I240"/>
  <c r="I239"/>
  <c r="I238"/>
  <c r="I237"/>
  <c r="I236"/>
  <c r="I235"/>
  <c r="I234"/>
  <c r="I233"/>
  <c r="I232"/>
  <c r="I231"/>
  <c r="I230"/>
  <c r="I229"/>
  <c r="I228"/>
  <c r="I227"/>
  <c r="I226"/>
  <c r="I225"/>
  <c r="I224"/>
  <c r="I223"/>
  <c r="I222"/>
  <c r="I218"/>
  <c r="I217"/>
  <c r="I216"/>
  <c r="I211"/>
  <c r="I210"/>
  <c r="I284"/>
  <c r="I283"/>
  <c r="I282"/>
  <c r="I281"/>
  <c r="I280"/>
  <c r="I279"/>
  <c r="I212"/>
  <c r="I206"/>
  <c r="I205"/>
  <c r="I204"/>
  <c r="I203"/>
  <c r="I202"/>
  <c r="I201"/>
  <c r="I200"/>
  <c r="I199"/>
  <c r="I198"/>
  <c r="I197"/>
  <c r="I196"/>
  <c r="I195"/>
  <c r="I194"/>
  <c r="I193"/>
  <c r="I192"/>
  <c r="I191"/>
  <c r="I190"/>
  <c r="I189"/>
  <c r="I188"/>
  <c r="I187"/>
  <c r="I186"/>
  <c r="I185"/>
  <c r="I181"/>
  <c r="I180"/>
  <c r="I179"/>
  <c r="I70"/>
  <c r="I69"/>
  <c r="I78"/>
  <c r="I77"/>
  <c r="I156"/>
  <c r="I157" s="1"/>
  <c r="B29" i="2" s="1"/>
  <c r="F29" s="1"/>
  <c r="I152" i="1"/>
  <c r="I153" s="1"/>
  <c r="B27" i="2" s="1"/>
  <c r="F27" s="1"/>
  <c r="I144" i="1"/>
  <c r="I119"/>
  <c r="I118"/>
  <c r="I117"/>
  <c r="I116"/>
  <c r="I115"/>
  <c r="I114"/>
  <c r="I113"/>
  <c r="I112"/>
  <c r="I140"/>
  <c r="I139"/>
  <c r="I138"/>
  <c r="I137"/>
  <c r="I136"/>
  <c r="I135"/>
  <c r="I134"/>
  <c r="I110"/>
  <c r="I109"/>
  <c r="I108"/>
  <c r="I40"/>
  <c r="I39"/>
  <c r="I38"/>
  <c r="I130"/>
  <c r="I129"/>
  <c r="I128"/>
  <c r="I127"/>
  <c r="I126"/>
  <c r="I125"/>
  <c r="I124"/>
  <c r="I123"/>
  <c r="I107"/>
  <c r="I106"/>
  <c r="I105"/>
  <c r="I104"/>
  <c r="I103"/>
  <c r="I99"/>
  <c r="I98"/>
  <c r="I97"/>
  <c r="I94"/>
  <c r="I82"/>
  <c r="I83"/>
  <c r="I84"/>
  <c r="I85"/>
  <c r="I86"/>
  <c r="I87"/>
  <c r="I88"/>
  <c r="I76"/>
  <c r="I65"/>
  <c r="I66" s="1"/>
  <c r="F148" s="1"/>
  <c r="I148" s="1"/>
  <c r="I149" s="1"/>
  <c r="I287" l="1"/>
  <c r="I288" s="1"/>
  <c r="B40" i="2" s="1"/>
  <c r="F40" s="1"/>
  <c r="I91" i="1"/>
  <c r="B15" i="2"/>
  <c r="A16"/>
  <c r="A18" s="1"/>
  <c r="A19" s="1"/>
  <c r="A20" s="1"/>
  <c r="A21" s="1"/>
  <c r="I376" i="1"/>
  <c r="I377" s="1"/>
  <c r="B51" i="2" s="1"/>
  <c r="I403" i="1"/>
  <c r="B55" i="2" s="1"/>
  <c r="F55" s="1"/>
  <c r="I397" i="1"/>
  <c r="I369"/>
  <c r="B49" i="2" s="1"/>
  <c r="F49" s="1"/>
  <c r="I355" i="1"/>
  <c r="I356" s="1"/>
  <c r="B46" i="2" s="1"/>
  <c r="I360" i="1"/>
  <c r="I361" s="1"/>
  <c r="B47" i="2" s="1"/>
  <c r="F47" s="1"/>
  <c r="I332" i="1"/>
  <c r="I333" s="1"/>
  <c r="B43" i="2" s="1"/>
  <c r="I365" i="1"/>
  <c r="B48" i="2" s="1"/>
  <c r="F48" s="1"/>
  <c r="I319" i="1"/>
  <c r="I320" s="1"/>
  <c r="B41" i="2" s="1"/>
  <c r="F41" s="1"/>
  <c r="I219" i="1"/>
  <c r="I182"/>
  <c r="I183" s="1"/>
  <c r="B35" i="2" s="1"/>
  <c r="I213" i="1"/>
  <c r="I214" s="1"/>
  <c r="B37" i="2" s="1"/>
  <c r="F37" s="1"/>
  <c r="I71" i="1"/>
  <c r="I72" s="1"/>
  <c r="B17" i="2" s="1"/>
  <c r="F17" s="1"/>
  <c r="I207" i="1"/>
  <c r="I145"/>
  <c r="I146" s="1"/>
  <c r="I120"/>
  <c r="I121" s="1"/>
  <c r="B22" i="2" s="1"/>
  <c r="F22" s="1"/>
  <c r="I141" i="1"/>
  <c r="I142" s="1"/>
  <c r="B24" i="2" s="1"/>
  <c r="F24" s="1"/>
  <c r="I131" i="1"/>
  <c r="I132" s="1"/>
  <c r="B23" i="2" s="1"/>
  <c r="F23" s="1"/>
  <c r="I100" i="1"/>
  <c r="I101" s="1"/>
  <c r="B21" i="2" s="1"/>
  <c r="F21" s="1"/>
  <c r="A22" l="1"/>
  <c r="A23" s="1"/>
  <c r="A24" s="1"/>
  <c r="A25" s="1"/>
  <c r="A26" s="1"/>
  <c r="A27" s="1"/>
  <c r="A28" s="1"/>
  <c r="A30" s="1"/>
  <c r="A31" s="1"/>
  <c r="A32" s="1"/>
  <c r="B25"/>
  <c r="F25" s="1"/>
  <c r="I220" i="1"/>
  <c r="B38" i="2" s="1"/>
  <c r="F38" s="1"/>
  <c r="I275" i="1"/>
  <c r="A33" i="2" l="1"/>
  <c r="A34" s="1"/>
  <c r="A35" s="1"/>
  <c r="A36" s="1"/>
  <c r="A37" s="1"/>
  <c r="A38" s="1"/>
  <c r="A39" s="1"/>
  <c r="A40" s="1"/>
  <c r="A41" s="1"/>
  <c r="A42" s="1"/>
  <c r="A43" s="1"/>
  <c r="A44" s="1"/>
  <c r="A45" l="1"/>
  <c r="A46" s="1"/>
  <c r="A47" s="1"/>
  <c r="A48" s="1"/>
  <c r="A49" s="1"/>
  <c r="A50" s="1"/>
  <c r="A51" s="1"/>
  <c r="A52" s="1"/>
  <c r="A55" s="1"/>
  <c r="A56" s="1"/>
  <c r="A57" s="1"/>
  <c r="A58" s="1"/>
  <c r="A59" s="1"/>
  <c r="A60" s="1"/>
  <c r="A62" s="1"/>
  <c r="A63" s="1"/>
  <c r="A65" s="1"/>
  <c r="A67" s="1"/>
  <c r="A69" s="1"/>
  <c r="A70" s="1"/>
  <c r="A71" s="1"/>
  <c r="I53" i="1"/>
  <c r="I57"/>
  <c r="I58" s="1"/>
  <c r="B11" i="2" s="1"/>
  <c r="F11" s="1"/>
  <c r="I52" i="1"/>
  <c r="I51"/>
  <c r="I50"/>
  <c r="I49"/>
  <c r="I48"/>
  <c r="I47"/>
  <c r="I46"/>
  <c r="I45"/>
  <c r="I44"/>
  <c r="I75"/>
  <c r="I74"/>
  <c r="A72" i="2" l="1"/>
  <c r="A74" s="1"/>
  <c r="A79" s="1"/>
  <c r="I79" i="1"/>
  <c r="I80" s="1"/>
  <c r="B18" i="2" s="1"/>
  <c r="F18" s="1"/>
  <c r="I54" i="1"/>
  <c r="I55" s="1"/>
  <c r="B10" i="2" s="1"/>
  <c r="F10" s="1"/>
  <c r="I37" i="1" l="1"/>
  <c r="I36"/>
  <c r="I34"/>
  <c r="I35"/>
  <c r="I33"/>
  <c r="I31"/>
  <c r="I30"/>
  <c r="I32"/>
  <c r="I29"/>
  <c r="I21"/>
  <c r="I20"/>
  <c r="I17"/>
  <c r="I18"/>
  <c r="I19"/>
  <c r="I28"/>
  <c r="I27"/>
  <c r="I26"/>
  <c r="I25"/>
  <c r="I16"/>
  <c r="I15"/>
  <c r="I14"/>
  <c r="I10"/>
  <c r="I9"/>
  <c r="I8"/>
  <c r="I41" l="1"/>
  <c r="I42" s="1"/>
  <c r="B9" i="2" s="1"/>
  <c r="F9" s="1"/>
  <c r="I22" i="1"/>
  <c r="I23" s="1"/>
  <c r="B8" i="2" s="1"/>
  <c r="F8" s="1"/>
  <c r="I11" i="1"/>
  <c r="I12" s="1"/>
  <c r="B7" i="2" s="1"/>
  <c r="F7" s="1"/>
  <c r="I455" i="1" l="1"/>
  <c r="I454"/>
  <c r="F35" i="2" l="1"/>
  <c r="I456" i="1"/>
  <c r="B69" i="2" s="1"/>
  <c r="F69" s="1"/>
  <c r="I441" i="1" l="1"/>
  <c r="I442"/>
  <c r="I440"/>
  <c r="F71" i="2" l="1"/>
  <c r="I448" i="1"/>
  <c r="I447"/>
  <c r="I452"/>
  <c r="B68" i="2" s="1"/>
  <c r="I406" i="1"/>
  <c r="I407"/>
  <c r="I405"/>
  <c r="I380"/>
  <c r="I388" s="1"/>
  <c r="F70" i="2" l="1"/>
  <c r="B53"/>
  <c r="F53" s="1"/>
  <c r="F68"/>
  <c r="I449" i="1"/>
  <c r="B66" i="2" s="1"/>
  <c r="F66" s="1"/>
  <c r="I408" i="1"/>
  <c r="B56" i="2" s="1"/>
  <c r="F56" s="1"/>
  <c r="B54"/>
  <c r="F54" s="1"/>
  <c r="F15" l="1"/>
  <c r="F51" l="1"/>
  <c r="F46"/>
  <c r="F43"/>
  <c r="F44" l="1"/>
  <c r="F42" l="1"/>
  <c r="I95" i="1" l="1"/>
  <c r="B20" i="2" s="1"/>
  <c r="F20" s="1"/>
  <c r="I92" i="1" l="1"/>
  <c r="B19" i="2" s="1"/>
  <c r="F19" s="1"/>
  <c r="I274" i="1"/>
  <c r="I208"/>
  <c r="B36" i="2" s="1"/>
  <c r="F36" s="1"/>
  <c r="I276" i="1" l="1"/>
  <c r="I277" s="1"/>
  <c r="B39" i="2" s="1"/>
  <c r="F39" s="1"/>
  <c r="I443" i="1"/>
  <c r="I436"/>
  <c r="I437" s="1"/>
  <c r="B62" i="2" s="1"/>
  <c r="F62" s="1"/>
  <c r="I433" i="1"/>
  <c r="I432"/>
  <c r="I428"/>
  <c r="I427"/>
  <c r="I423"/>
  <c r="I424"/>
  <c r="I420"/>
  <c r="I444" l="1"/>
  <c r="B64" i="2" s="1"/>
  <c r="F64" s="1"/>
  <c r="I416" i="1"/>
  <c r="B57" i="2" s="1"/>
  <c r="F57" s="1"/>
  <c r="I434" i="1"/>
  <c r="B61" i="2" s="1"/>
  <c r="F61" s="1"/>
  <c r="I429" i="1"/>
  <c r="B59" i="2" s="1"/>
  <c r="F59" s="1"/>
  <c r="I425" i="1"/>
  <c r="B58" i="2" s="1"/>
  <c r="F58" s="1"/>
  <c r="F73" l="1"/>
  <c r="F74" l="1"/>
  <c r="F75" s="1"/>
  <c r="F77" s="1"/>
  <c r="F79" s="1"/>
  <c r="F78"/>
  <c r="F80" l="1"/>
  <c r="E81" s="1"/>
  <c r="F85" s="1"/>
</calcChain>
</file>

<file path=xl/sharedStrings.xml><?xml version="1.0" encoding="utf-8"?>
<sst xmlns="http://schemas.openxmlformats.org/spreadsheetml/2006/main" count="3187" uniqueCount="934">
  <si>
    <t>TAMILNADU  POLICE  HOUSING  CORPORATION LIMITED</t>
  </si>
  <si>
    <t>TIRUNELVELI  DIVISION</t>
  </si>
  <si>
    <t>DETAILED ESTIMATE</t>
  </si>
  <si>
    <t>Description</t>
  </si>
  <si>
    <t>Nos</t>
  </si>
  <si>
    <t>Unit</t>
  </si>
  <si>
    <t>Total</t>
  </si>
  <si>
    <t>say</t>
  </si>
  <si>
    <t>L</t>
  </si>
  <si>
    <t>B</t>
  </si>
  <si>
    <t>D</t>
  </si>
  <si>
    <t>Qty</t>
  </si>
  <si>
    <t>Rmt</t>
  </si>
  <si>
    <t>Record</t>
  </si>
  <si>
    <t>Passage</t>
  </si>
  <si>
    <t xml:space="preserve">Computer room </t>
  </si>
  <si>
    <t>Rear side of Lockup</t>
  </si>
  <si>
    <t>In Toilet</t>
  </si>
  <si>
    <t>Charges of assembling and fixing of ceiling fan of different sweep etc.,</t>
  </si>
  <si>
    <t>Computer room</t>
  </si>
  <si>
    <t>Record room</t>
  </si>
  <si>
    <t xml:space="preserve">Station outer </t>
  </si>
  <si>
    <t xml:space="preserve">Supplying, laying, fixing and jointing the following PVC pipes as per ASTMD-1785 of schedule 40 of wall thickness </t>
  </si>
  <si>
    <t>b) 25mm ASTM-D schedule 40 threaded PVC pipe with necessary PVC/GI specials</t>
  </si>
  <si>
    <t>From water tank to Att.WC</t>
  </si>
  <si>
    <t>Reception</t>
  </si>
  <si>
    <t>Property room</t>
  </si>
  <si>
    <t>Supply &amp;fixing of 4mm thick pin headed glass panels.</t>
  </si>
  <si>
    <t>Say</t>
  </si>
  <si>
    <r>
      <t>m</t>
    </r>
    <r>
      <rPr>
        <sz val="14"/>
        <color theme="1"/>
        <rFont val="Calibri"/>
        <family val="2"/>
      </rPr>
      <t>²</t>
    </r>
  </si>
  <si>
    <t xml:space="preserve">Front side parapet </t>
  </si>
  <si>
    <t>Writer room</t>
  </si>
  <si>
    <t>Arms room</t>
  </si>
  <si>
    <t>WC</t>
  </si>
  <si>
    <t>Ceiling of Recepion</t>
  </si>
  <si>
    <t>Portico</t>
  </si>
  <si>
    <t>Lock up room  (M)</t>
  </si>
  <si>
    <t>Lock up room  (W)</t>
  </si>
  <si>
    <t xml:space="preserve">Lock up room  </t>
  </si>
  <si>
    <t>Passage,WC and Bath</t>
  </si>
  <si>
    <t>Sunshade bottom over W</t>
  </si>
  <si>
    <t>Sunshade bottom over W1</t>
  </si>
  <si>
    <t>Sunshade bottom over W2</t>
  </si>
  <si>
    <t>Sunshade bottom over GV</t>
  </si>
  <si>
    <t>Sunshade bottom over GV1</t>
  </si>
  <si>
    <t>Roof proj. alround</t>
  </si>
  <si>
    <t>For window,W2</t>
  </si>
  <si>
    <t>SI inner</t>
  </si>
  <si>
    <t>Receeption</t>
  </si>
  <si>
    <t xml:space="preserve">WC </t>
  </si>
  <si>
    <t>Bath</t>
  </si>
  <si>
    <t xml:space="preserve">Outer </t>
  </si>
  <si>
    <t>D/F MD</t>
  </si>
  <si>
    <t>D/F D</t>
  </si>
  <si>
    <t>D/F D1/V</t>
  </si>
  <si>
    <t>D/F TD</t>
  </si>
  <si>
    <t>D/F W</t>
  </si>
  <si>
    <t>D/F W1</t>
  </si>
  <si>
    <t>D/F W2</t>
  </si>
  <si>
    <t>D/F W3</t>
  </si>
  <si>
    <t>D/F LD</t>
  </si>
  <si>
    <t>D/F V1</t>
  </si>
  <si>
    <t>D/F V2</t>
  </si>
  <si>
    <t>D/F GV</t>
  </si>
  <si>
    <t>D/F GV1</t>
  </si>
  <si>
    <t>Add soffits of MD</t>
  </si>
  <si>
    <t>D1</t>
  </si>
  <si>
    <t>TD</t>
  </si>
  <si>
    <t>W</t>
  </si>
  <si>
    <t>W1</t>
  </si>
  <si>
    <t>W2</t>
  </si>
  <si>
    <t>W3</t>
  </si>
  <si>
    <t>O</t>
  </si>
  <si>
    <t>LD</t>
  </si>
  <si>
    <t>V1</t>
  </si>
  <si>
    <t>V2</t>
  </si>
  <si>
    <t>GV</t>
  </si>
  <si>
    <t>GV1</t>
  </si>
  <si>
    <t xml:space="preserve">WC inner </t>
  </si>
  <si>
    <t>D/F Open to sky</t>
  </si>
  <si>
    <t>Front triangular portion</t>
  </si>
  <si>
    <t>OTS Drop outer</t>
  </si>
  <si>
    <t>OTS Drop inner</t>
  </si>
  <si>
    <t>Sunshade sides</t>
  </si>
  <si>
    <t>Drop bottom</t>
  </si>
  <si>
    <t>Sitting bench</t>
  </si>
  <si>
    <t>Door D</t>
  </si>
  <si>
    <t>Toilet door TD</t>
  </si>
  <si>
    <t>Door D1/V</t>
  </si>
  <si>
    <t>Window W</t>
  </si>
  <si>
    <t>Window W1</t>
  </si>
  <si>
    <t>Window W2</t>
  </si>
  <si>
    <t>Window W3</t>
  </si>
  <si>
    <t>Ventilator V1</t>
  </si>
  <si>
    <t>Ventilator V2</t>
  </si>
  <si>
    <t>Ventilator GV</t>
  </si>
  <si>
    <t>Ventilator GV1</t>
  </si>
  <si>
    <t>Main door MD</t>
  </si>
  <si>
    <t>Portico proj.</t>
  </si>
  <si>
    <t>Sunshade proj.</t>
  </si>
  <si>
    <t>Lockup door LD</t>
  </si>
  <si>
    <t>Water tank</t>
  </si>
  <si>
    <t>top</t>
  </si>
  <si>
    <t>No</t>
  </si>
  <si>
    <t>From water tank to lockup bath &amp; WC</t>
  </si>
  <si>
    <t>LS</t>
  </si>
  <si>
    <t>Labour welfare fund @1%</t>
  </si>
  <si>
    <t>Supervision charges @ 7.5%</t>
  </si>
  <si>
    <t>Sl. No.</t>
  </si>
  <si>
    <t>Rate</t>
  </si>
  <si>
    <t>Amount</t>
  </si>
  <si>
    <t>Sqm</t>
  </si>
  <si>
    <t>Sub Total  I</t>
  </si>
  <si>
    <t>Labour welfarefund @ 1%</t>
  </si>
  <si>
    <t>TOTAL</t>
  </si>
  <si>
    <t>SAY Rs.</t>
  </si>
  <si>
    <t>Cum</t>
  </si>
  <si>
    <t xml:space="preserve">Earth work excavation in all soils and sub soils </t>
  </si>
  <si>
    <t>a) 0 to 2 m depth</t>
  </si>
  <si>
    <t>PCC 1:5:10,using 40mm size metal for foundation.</t>
  </si>
  <si>
    <t xml:space="preserve">b.) In Ground floor </t>
  </si>
  <si>
    <t>a. Light point with ceiling rose</t>
  </si>
  <si>
    <t>b. Light point without ceiling rose</t>
  </si>
  <si>
    <t>street light</t>
  </si>
  <si>
    <t>In SI room</t>
  </si>
  <si>
    <t xml:space="preserve">Supplying and fixing the following dia PVC (SWR) pipe with ISI mark confirming to IS 13952:1992 type 'B' for soil line </t>
  </si>
  <si>
    <t>For waste line pipe</t>
  </si>
  <si>
    <t>Supplying, laying, fixing and jointing the following PVC pipes as per ASTM D-1785 of schedule 40 of wall thickness</t>
  </si>
  <si>
    <t>c) 20mm ASTM-D schedule 40 threaded PVC pipe with necessaray PVC/GI specials</t>
  </si>
  <si>
    <t>TAMIL NADU POLICE HOUSING CORPORATION</t>
  </si>
  <si>
    <t>======================================</t>
  </si>
  <si>
    <t>PLACE:-</t>
  </si>
  <si>
    <t>-</t>
  </si>
  <si>
    <t>QTY</t>
  </si>
  <si>
    <t xml:space="preserve"> </t>
  </si>
  <si>
    <t>COST OF MATERIALS</t>
  </si>
  <si>
    <t>RATE</t>
  </si>
  <si>
    <t>PER</t>
  </si>
  <si>
    <t>AMOUNT</t>
  </si>
  <si>
    <t>*</t>
  </si>
  <si>
    <t>CEMENT MORTAR(1:1.5)</t>
  </si>
  <si>
    <t>M.T</t>
  </si>
  <si>
    <t>CEMENT</t>
  </si>
  <si>
    <t>CUM</t>
  </si>
  <si>
    <t>SAND</t>
  </si>
  <si>
    <t>MIXING OF MORTAR</t>
  </si>
  <si>
    <t>L.S</t>
  </si>
  <si>
    <t>SUNDRIES</t>
  </si>
  <si>
    <t>TOTAL FOR 1 CUM</t>
  </si>
  <si>
    <t>CEMENT MORTAR(1:2)</t>
  </si>
  <si>
    <t>CEMENT MORTAR(1:3)</t>
  </si>
  <si>
    <t>CEMENT MORTAR(1:4)</t>
  </si>
  <si>
    <t>CEMENT MORTAR(1:5)</t>
  </si>
  <si>
    <t>23.2</t>
  </si>
  <si>
    <t>Supplying and fixing 4mm thick pin</t>
  </si>
  <si>
    <t>headed glass panels 450x1350</t>
  </si>
  <si>
    <t>No.</t>
  </si>
  <si>
    <t>Each</t>
  </si>
  <si>
    <t>Labour for fixing glass paneles</t>
  </si>
  <si>
    <t>Sundries</t>
  </si>
  <si>
    <t xml:space="preserve"> (1.08SQM LABOUR =.25CARPENTER-II)</t>
  </si>
  <si>
    <t>Total for 0.5334 Sqm</t>
  </si>
  <si>
    <t>Rate for one Sqm.</t>
  </si>
  <si>
    <t>33.</t>
  </si>
  <si>
    <t>PLASTERING C.M(1:5) 12mmTHICK</t>
  </si>
  <si>
    <t>NO.</t>
  </si>
  <si>
    <t>MASON I</t>
  </si>
  <si>
    <t>MAZDOOR I</t>
  </si>
  <si>
    <t>MAZDOOR II</t>
  </si>
  <si>
    <t>TOTAL FOR 10 SQM</t>
  </si>
  <si>
    <t>RATE PER SQM</t>
  </si>
  <si>
    <t>**</t>
  </si>
  <si>
    <t>WHITE WASHING TWO COAT</t>
  </si>
  <si>
    <t>SLACKED SHELL LIME</t>
  </si>
  <si>
    <t>MASON II</t>
  </si>
  <si>
    <t>SUNDRIES FOR BRUSH ETC</t>
  </si>
  <si>
    <t>TOTAL FOR 100 SQM</t>
  </si>
  <si>
    <t>nos</t>
  </si>
  <si>
    <t>Thorouh scrapping p28/108</t>
  </si>
  <si>
    <t xml:space="preserve">SUNDRIES </t>
  </si>
  <si>
    <t>WOOD WORKS WITH IIND CLASS</t>
  </si>
  <si>
    <t>SYNTHETIC ENAMEL PAINT</t>
  </si>
  <si>
    <t>Lit</t>
  </si>
  <si>
    <t>READY MIXED IIND CLASS PAINT</t>
  </si>
  <si>
    <t xml:space="preserve">PAINTER I </t>
  </si>
  <si>
    <t>Lit.</t>
  </si>
  <si>
    <t>LINSEED OIL BOILED</t>
  </si>
  <si>
    <t>PAINTER-I</t>
  </si>
  <si>
    <t>EACH</t>
  </si>
  <si>
    <t>MAZDOOR-I</t>
  </si>
  <si>
    <t>SUNDRIES FOR BRUSHES,ETC</t>
  </si>
  <si>
    <t>TOTAL FOR TEN SQM</t>
  </si>
  <si>
    <t xml:space="preserve">Rate for each </t>
  </si>
  <si>
    <t>Labour charges</t>
  </si>
  <si>
    <t>Rate for Each</t>
  </si>
  <si>
    <t>NO</t>
  </si>
  <si>
    <t>IRON WORKS WITH IIND CLASS</t>
  </si>
  <si>
    <t xml:space="preserve"> Rmt</t>
  </si>
  <si>
    <t>Bag</t>
  </si>
  <si>
    <t>Cement</t>
  </si>
  <si>
    <t>Kg</t>
  </si>
  <si>
    <t>Mazdoor I</t>
  </si>
  <si>
    <t>Labour</t>
  </si>
  <si>
    <t>58.1(b)</t>
  </si>
  <si>
    <t>B.</t>
  </si>
  <si>
    <t>SUPPLY AND FIXING OF PVC PIPE</t>
  </si>
  <si>
    <t xml:space="preserve">75MM DIA OF PVC SWR PIPE INCLUDING </t>
  </si>
  <si>
    <t>PACKING THE JOINTS WITH RUBBER</t>
  </si>
  <si>
    <t>LUBERICANT AND FIXING IN TO</t>
  </si>
  <si>
    <t>WALL WITH WOODEN PLUGES</t>
  </si>
  <si>
    <t>SCREWSHOLDING CLAMPSETC</t>
  </si>
  <si>
    <t>COMPLETE  type 'B'.</t>
  </si>
  <si>
    <t>RMT</t>
  </si>
  <si>
    <t>P.V.C. PIPE 75mm DIA</t>
  </si>
  <si>
    <t>P.V.C BEND WITH DOOR</t>
  </si>
  <si>
    <t>P.V.C COWL</t>
  </si>
  <si>
    <t>P.V.C DOOR TEE</t>
  </si>
  <si>
    <t>PLUMBER I</t>
  </si>
  <si>
    <t>COST OF RUBBER</t>
  </si>
  <si>
    <t>LUBRICANTT.W.PLUGS AND</t>
  </si>
  <si>
    <t>C.I.CLAMPS ETC</t>
  </si>
  <si>
    <t>SUNDERS</t>
  </si>
  <si>
    <t>TOTAL FOR 3 RMT</t>
  </si>
  <si>
    <t>RATE PER RMT</t>
  </si>
  <si>
    <t>CEMENT MORTAR(1:6)</t>
  </si>
  <si>
    <t>EARTH WORK EXCAVATION</t>
  </si>
  <si>
    <t>---------------------</t>
  </si>
  <si>
    <t>EARTH WORK EXCAVATION IN SS20B</t>
  </si>
  <si>
    <t>ADD 100% FOR NARROW CUTTING</t>
  </si>
  <si>
    <t xml:space="preserve"> 1/3REFILLING CHARGES</t>
  </si>
  <si>
    <t>TOTAL FOR 10 CUM</t>
  </si>
  <si>
    <t>RATE PER CUM INCLUDING REFILLING</t>
  </si>
  <si>
    <t>0 TO 2M</t>
  </si>
  <si>
    <t>2 TO 3M</t>
  </si>
  <si>
    <t>CEMENT CONCRETE(1:5:10) USING</t>
  </si>
  <si>
    <t>40mm HBSTONE METEL</t>
  </si>
  <si>
    <t xml:space="preserve">  H.B.STONEJELLY 40mm</t>
  </si>
  <si>
    <t>Tamil Nadu Police Housing Corparation Ltd.</t>
  </si>
  <si>
    <t>==========================================================</t>
  </si>
  <si>
    <t>Sl. No</t>
  </si>
  <si>
    <t>Description of Material</t>
  </si>
  <si>
    <t>Source</t>
  </si>
  <si>
    <t>Total Lead in KM</t>
  </si>
  <si>
    <t>Cost of Material</t>
  </si>
  <si>
    <t>Lead charge</t>
  </si>
  <si>
    <t>Material cost @ site</t>
  </si>
  <si>
    <t>Labour Rate</t>
  </si>
  <si>
    <t>1.</t>
  </si>
  <si>
    <t>ROUGH STONE sl.34 p16</t>
  </si>
  <si>
    <t>CUM.</t>
  </si>
  <si>
    <t>2.</t>
  </si>
  <si>
    <t>BOND STONE sl.53 p17</t>
  </si>
  <si>
    <t>3.</t>
  </si>
  <si>
    <t>HARD BROKEN STONE JELLY 3mm To 10mm p-18</t>
  </si>
  <si>
    <t>4.</t>
  </si>
  <si>
    <t>HARD BROKEN STONE JELLY 10mm</t>
  </si>
  <si>
    <t>5.</t>
  </si>
  <si>
    <t>HARD BROKEN STONE JELLY 12mm</t>
  </si>
  <si>
    <t>6.</t>
  </si>
  <si>
    <t>HARD BROKEN STONE JELLY 20mm</t>
  </si>
  <si>
    <t>7.</t>
  </si>
  <si>
    <t>HARD BROKEN STONE JELLY 40mm</t>
  </si>
  <si>
    <t>8.</t>
  </si>
  <si>
    <t>SAND FOR MORTAR sl.95 p19</t>
  </si>
  <si>
    <t>9.</t>
  </si>
  <si>
    <t>SAND FOR FILLING</t>
  </si>
  <si>
    <t>10.</t>
  </si>
  <si>
    <t>Kiln Burnt Country Bricks  SIZE 22x11x7Cm p-15 it-5a</t>
  </si>
  <si>
    <t>1000nos.</t>
  </si>
  <si>
    <t>11.</t>
  </si>
  <si>
    <t>BRICK JELLY 40mmGAUGE p-15 it-14</t>
  </si>
  <si>
    <t>12.</t>
  </si>
  <si>
    <t>BRICK JELLY 20mmGAUGE</t>
  </si>
  <si>
    <t>13.</t>
  </si>
  <si>
    <t>MACHINE PRESSED TILES 23x 23x 2 Cm</t>
  </si>
  <si>
    <t>Local</t>
  </si>
  <si>
    <t>14.</t>
  </si>
  <si>
    <t>SLACKED SHELL LIME sl.101 p19</t>
  </si>
  <si>
    <t>15.</t>
  </si>
  <si>
    <t>SLACKED &amp;SREENED LIME STONE sl102</t>
  </si>
  <si>
    <t>16.</t>
  </si>
  <si>
    <t>C.W SCANTLING UPTO 4M LONG p-20 it-120</t>
  </si>
  <si>
    <t>17.</t>
  </si>
  <si>
    <t>C.W. PLANK UPTO 40mmTHICK UPTO 30 Cm WIDTH</t>
  </si>
  <si>
    <t>18.</t>
  </si>
  <si>
    <t>T.W SCANTLING 2M TO 3M LONG 106/73 p-19</t>
  </si>
  <si>
    <t>19.</t>
  </si>
  <si>
    <t>T.W.SCANTLING BELOW 2M LONG 107/74 p-21</t>
  </si>
  <si>
    <t>20.</t>
  </si>
  <si>
    <t>T.W.PLANKS 15TO30cm WIDTH &amp; 12to25mm Thick it-113</t>
  </si>
  <si>
    <t>21.</t>
  </si>
  <si>
    <t>Country BricksKiln Burnt of SIZE 22x11x5Cm (7c)p-15</t>
  </si>
  <si>
    <t>22.</t>
  </si>
  <si>
    <t>MOSAIC TILES GRAY 25X25X2cm.it-27</t>
  </si>
  <si>
    <t>23.</t>
  </si>
  <si>
    <t>CEMENT (supply at site)</t>
  </si>
  <si>
    <t>24.</t>
  </si>
  <si>
    <t>R.T.S. / M.S upto 16mm</t>
  </si>
  <si>
    <t>25.</t>
  </si>
  <si>
    <t>M.S./ R.T.S above 16mm</t>
  </si>
  <si>
    <t>26.</t>
  </si>
  <si>
    <t>Country BricksKiln Burnt  SIZE 22x11x5Cm</t>
  </si>
  <si>
    <t>27.</t>
  </si>
  <si>
    <t>HBSJ 11.2mm IRC metal (HW SR16-17)</t>
  </si>
  <si>
    <t>28.</t>
  </si>
  <si>
    <t>HBSJ 37.5mm to 26.5mm IRC metal</t>
  </si>
  <si>
    <t>29.</t>
  </si>
  <si>
    <t>HBSJ 63mm to 45mm IRC metal</t>
  </si>
  <si>
    <t>30.</t>
  </si>
  <si>
    <t xml:space="preserve"> Gravel p18 i88/57</t>
  </si>
  <si>
    <t xml:space="preserve"> Well Gravel</t>
  </si>
  <si>
    <t>1. Certified that the lead particulars furnished above are correct to the best of my knowledge.</t>
  </si>
  <si>
    <t>PLACE :KEERIPARAI</t>
  </si>
  <si>
    <t>Bricks of size 22x11x7 cm</t>
  </si>
  <si>
    <t>NOS.</t>
  </si>
  <si>
    <t xml:space="preserve"> 1000NO.</t>
  </si>
  <si>
    <t>RATE PER CUM</t>
  </si>
  <si>
    <t>=</t>
  </si>
  <si>
    <t>G.F</t>
  </si>
  <si>
    <t>F.F</t>
  </si>
  <si>
    <t>MAZDOOR  I</t>
  </si>
  <si>
    <t>1.5 sqmm copper PVC insulated unsheathed single core cable</t>
  </si>
  <si>
    <t>PVC rigid conduit pipe 19 mm / 20mm heavy duty with ISI mark</t>
  </si>
  <si>
    <t>1.5 sqmm copper PVC insulated unsheathed single core cable for continuous earth connection</t>
  </si>
  <si>
    <t>Litre</t>
  </si>
  <si>
    <t>Supply of ceiling fan 1200mm</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</si>
  <si>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</si>
  <si>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</si>
  <si>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</si>
  <si>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</si>
  <si>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</si>
  <si>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</si>
  <si>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</si>
  <si>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</si>
  <si>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</si>
  <si>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</si>
  <si>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</si>
  <si>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</si>
  <si>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</si>
  <si>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</si>
  <si>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</si>
  <si>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</si>
  <si>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b.</t>
  </si>
  <si>
    <t xml:space="preserve"> 25MM DIA PVC PIPE ABOVE G.L:-</t>
  </si>
  <si>
    <t xml:space="preserve">COST OF 25MM DIA PVC PIPE </t>
  </si>
  <si>
    <t>ADD 40% FOR PVC/GI SPECIALS</t>
  </si>
  <si>
    <t>SUPPLYING AND FIXING</t>
  </si>
  <si>
    <t>WASHBASIN 22"X16" INCLUDING</t>
  </si>
  <si>
    <t>COST OF ALL MATERIALS AND</t>
  </si>
  <si>
    <t>FIXING CHARGES</t>
  </si>
  <si>
    <t>Wash Hand Basin of size 550 x 400 mm with all accessories such as CI brackets, 32mm dia CP waste coupling, Rubber pug and chain, 32mm dia B class GI waste pipe, 15mm dia brass nipples. 15mm CP pillar tap etc.,</t>
  </si>
  <si>
    <t xml:space="preserve"> Angle Valve</t>
  </si>
  <si>
    <t>SUNDRIES FOR PLUGSCREW,PAINT</t>
  </si>
  <si>
    <t>TOTAL FOR ONE NUMBER</t>
  </si>
  <si>
    <t>J area</t>
  </si>
  <si>
    <t>Plastering with CM 1:5, 12 mm thick</t>
  </si>
  <si>
    <t>KEERIPARAI</t>
  </si>
  <si>
    <t>Inside of toilet</t>
  </si>
  <si>
    <t>In Att toilet</t>
  </si>
  <si>
    <t>ABSTRACT</t>
  </si>
  <si>
    <t>Sub Total  II</t>
  </si>
  <si>
    <t>35.</t>
  </si>
  <si>
    <t>PLASTERING C.M(1:3) 10mmTHICK</t>
  </si>
  <si>
    <t>Plastering with CM 1:3, 10 mm thick</t>
  </si>
  <si>
    <t>TAMIL NADU POLICE HOUSING CORPORATION LTD.</t>
  </si>
  <si>
    <t xml:space="preserve"> ESTIMATE SCRUTINY CHECK LIST - DB / CL / 01</t>
  </si>
  <si>
    <t>PROFORMA</t>
  </si>
  <si>
    <t>CHECK LIST TO ACCOMPANY THE DETAILED ESTIMATE</t>
  </si>
  <si>
    <t>PART - II</t>
  </si>
  <si>
    <t>Name of Work</t>
  </si>
  <si>
    <t>:</t>
  </si>
  <si>
    <t>Reference To Administrative Sanction (A.S) and Amount</t>
  </si>
  <si>
    <t>A site plan of the site for a scale of  1 / 500 with the following Details</t>
  </si>
  <si>
    <t>Enclosed</t>
  </si>
  <si>
    <t>Whether Rough cost Estimate based on which A.S was obtained is enclosed</t>
  </si>
  <si>
    <t>_</t>
  </si>
  <si>
    <t>a</t>
  </si>
  <si>
    <t>Spot level with contours at an intervals of 15 metres indicating the referance to bench mark and its locations</t>
  </si>
  <si>
    <t>_____</t>
  </si>
  <si>
    <t>If there are omission in the provision as Sanctioned , reason to be substantiated</t>
  </si>
  <si>
    <t>Nil</t>
  </si>
  <si>
    <t>b</t>
  </si>
  <si>
    <t>Trees with in the site indiating their girth , height , area of spread and age</t>
  </si>
  <si>
    <t>Whether objective report accompany estimate is prepared</t>
  </si>
  <si>
    <t>Yes</t>
  </si>
  <si>
    <t>c</t>
  </si>
  <si>
    <t>Existing roads , pathways , Streams , odais and structures with measurements with in the site and in the adjoining land</t>
  </si>
  <si>
    <t>Whether Layout Plan is enclosed</t>
  </si>
  <si>
    <t>d</t>
  </si>
  <si>
    <t>Power lines , Telephone lines , Water supply and Drainage line with in the site if any</t>
  </si>
  <si>
    <t>Whether Trail Pit Particulars are enclosed</t>
  </si>
  <si>
    <t>Soil Report  Enclosed.</t>
  </si>
  <si>
    <t>If the Proposal is for Additional Floors,</t>
  </si>
  <si>
    <t>____</t>
  </si>
  <si>
    <t xml:space="preserve">Test results of the soil at the site </t>
  </si>
  <si>
    <t>Year(s) of Construction of Exiting Floors and the ultimate number of floors designed for .</t>
  </si>
  <si>
    <t>Soil test report from authorised Institution / Agency enclosed</t>
  </si>
  <si>
    <t>Whether there any spliting up of the Sanction is involved</t>
  </si>
  <si>
    <t>Does the site require Filling and if so whether Provision is made in the Estimate</t>
  </si>
  <si>
    <t>If the cost of the filling is the high , has it been examined as to whether the building can be constructed without resorting to filling at a high cost .</t>
  </si>
  <si>
    <t>__</t>
  </si>
  <si>
    <t>Whether the list is submitted in Duplicate</t>
  </si>
  <si>
    <t>___</t>
  </si>
  <si>
    <t>In the case of Load bearing structures, whether stress at critical section has been worked out .</t>
  </si>
  <si>
    <t>Reason for delay over and above the stipulated time to prepare the detailed estimate from the date of receipt of A.S.</t>
  </si>
  <si>
    <t>Proposal for Additional Staff</t>
  </si>
  <si>
    <t>Monuments , Memorial Pillars , Museums and other building with in 100 m radius of the proposed site , coming under department of Archaelogy .</t>
  </si>
  <si>
    <t>NIL</t>
  </si>
  <si>
    <t>Further if such structures exists beyond 100 m - 300 m radius of the proposed site , approval should be obtained from " National Commission for Museum and Monuments " .</t>
  </si>
  <si>
    <t>TIRUNELVELI DIVISION</t>
  </si>
  <si>
    <t>PART - I</t>
  </si>
  <si>
    <t>A Site plan of the Site for a scale of 1/500 with the following Details</t>
  </si>
  <si>
    <t xml:space="preserve"> Enclosed.</t>
  </si>
  <si>
    <t>i) North Point</t>
  </si>
  <si>
    <t>Marked.</t>
  </si>
  <si>
    <t>ii ) Survey No. Sub division etc</t>
  </si>
  <si>
    <t>iii ) Measurement of the Site</t>
  </si>
  <si>
    <t>Classification of the Land such as Patta / Poramboke , Wet / Dry .</t>
  </si>
  <si>
    <t xml:space="preserve">Police land </t>
  </si>
  <si>
    <t>Extent of Land</t>
  </si>
  <si>
    <t>Nature of Site (ie) Whether low lying , sloping or level ground  .</t>
  </si>
  <si>
    <t>Whether there are LT / HT Power lines running across the site and if so the capacity of the Power lines</t>
  </si>
  <si>
    <t>Whether there are any Telephone lines with in the Sites.</t>
  </si>
  <si>
    <t xml:space="preserve">Water table Level    (1) Present                                     </t>
  </si>
  <si>
    <t xml:space="preserve">                              (2) Maximum</t>
  </si>
  <si>
    <t>Maximum Flood level of the nearest Water course if any</t>
  </si>
  <si>
    <t>Whether there are any Water supply and Drainage  lines with in the Site, requiring diversion .</t>
  </si>
  <si>
    <t>Whether there are any Wells with in the Site and if so the size of the well, Depth and nature of water .</t>
  </si>
  <si>
    <t>Whether there are rock outcrop  with in the Site and if so location may be indicated in the Site plan .</t>
  </si>
  <si>
    <t xml:space="preserve">Nature of Soil at the site with Trail pit details for a Depth of 4.00 metre ( Soil classification to be as per Chief Engineer/TNPHC Circular No WKS. 11(2) 2821 /A / 79 - CR dt 24.10.79. </t>
  </si>
  <si>
    <t>Lead for Materials</t>
  </si>
  <si>
    <t>Local rates for the Materials not covered under Schedule of Rates</t>
  </si>
  <si>
    <t>Low lying</t>
  </si>
  <si>
    <t>Chenbagaraman puthoor</t>
  </si>
  <si>
    <t xml:space="preserve"> 12x12mm Alu.Beedings ( Qtn)</t>
  </si>
  <si>
    <t>Alu. bolts and nuts( Qtn)</t>
  </si>
  <si>
    <t>ls</t>
  </si>
  <si>
    <t>From WC to Lockup toilet  (W)</t>
  </si>
  <si>
    <t>From Lockup toilet  (W) to Lockup toilet  (M)</t>
  </si>
  <si>
    <t>PAINTING ONE COATS OVER OLD</t>
  </si>
  <si>
    <t>DOOR STOPPER</t>
  </si>
  <si>
    <t xml:space="preserve">DATA    - 8 </t>
  </si>
  <si>
    <t>15 AMPS POWER PLUG</t>
  </si>
  <si>
    <t>Supplying and fixing of 15 Amps 3 pin flush type plug socket on suitable MS box of 16g thick concealed and covered with 3 mm thick laminated hylem sheet inclusive of all materials, etc., all complete.</t>
  </si>
  <si>
    <t xml:space="preserve">MS box 150 x 100 x 75mm </t>
  </si>
  <si>
    <t xml:space="preserve">3 mm thick laminated hulem sheet </t>
  </si>
  <si>
    <t>Labour charges and sundries such as cement, screws etc.,</t>
  </si>
  <si>
    <t>In Computer room</t>
  </si>
  <si>
    <t>In Passage</t>
  </si>
  <si>
    <t>WHITE WASHING THREE COAT</t>
  </si>
  <si>
    <t>SUNDRIES FOR BRUSH,BLUE,GUM ETC</t>
  </si>
  <si>
    <t>White washing with three coats using shell lime</t>
  </si>
  <si>
    <t>MT</t>
  </si>
  <si>
    <t>43.</t>
  </si>
  <si>
    <t>a.</t>
  </si>
  <si>
    <t>SUPPLYING AND FABRICATING AND</t>
  </si>
  <si>
    <t>PLACING R.T.S RODS/MS RODS upto 16mm dia(without cement  slurry)</t>
  </si>
  <si>
    <t>QUTL</t>
  </si>
  <si>
    <t>R.T.S RODS/M.S.RODS UPTO 16MM DIA</t>
  </si>
  <si>
    <t>BINDING WIRE</t>
  </si>
  <si>
    <t>FITTER I</t>
  </si>
  <si>
    <t>TOTTAL FOR 1 QTL</t>
  </si>
  <si>
    <t>RATE PER M.T</t>
  </si>
  <si>
    <t>Supply and fixing of 15AMPS power plug</t>
  </si>
  <si>
    <t>Wiring with 1.5 sqmm PVC insulated single core multi strand fire retardant flexible copper cable with ISI mark confirming IS: 694:1990.(Open wiring)</t>
  </si>
  <si>
    <t xml:space="preserve">Name of work :-Special  Repair works to the Keeriparai Police station building in Kanyakumari District. </t>
  </si>
  <si>
    <t>Lakhs</t>
  </si>
  <si>
    <t>For Plinth protection alround</t>
  </si>
  <si>
    <t>CC Road infront of PS</t>
  </si>
  <si>
    <r>
      <t>m</t>
    </r>
    <r>
      <rPr>
        <vertAlign val="superscript"/>
        <sz val="14"/>
        <rFont val="Times New Roman"/>
        <family val="1"/>
      </rPr>
      <t>3</t>
    </r>
  </si>
  <si>
    <r>
      <t>m</t>
    </r>
    <r>
      <rPr>
        <vertAlign val="superscript"/>
        <sz val="14"/>
        <rFont val="Times New Roman"/>
        <family val="1"/>
      </rPr>
      <t>2</t>
    </r>
  </si>
  <si>
    <t>Brick work in C.M. 1:5, using kiln burnt country bricks of size 22x11x7 cm for foundation &amp; basement</t>
  </si>
  <si>
    <t>Brick work in C.M. 1:4, 110 mm thick using kiln burnt country bricks of size 22x11x7 mm in the following floors</t>
  </si>
  <si>
    <t>Pillars</t>
  </si>
  <si>
    <t>Supplying and filling in Foundation and Basement with Gravel</t>
  </si>
  <si>
    <t>Supplying and filling in Foundation and Basement with CS Sand</t>
  </si>
  <si>
    <t>CC Road alround</t>
  </si>
  <si>
    <t>PCC 1:2:4,using 20mm size metal for foundation.</t>
  </si>
  <si>
    <t>Supplying and fixing of  fibre mixed precast slab of 50 mm thick</t>
  </si>
  <si>
    <t>Dismantling of existing damaged Mosaic-in-situ finish in cement mortar in flooring and in wall surface</t>
  </si>
  <si>
    <t xml:space="preserve">Dismantling existing damaged  Floor finish and dadooing walls in cement mortar with Mosaic Tiles / Glazed Tiles / Clay Tiles / Cuddapah Slabs </t>
  </si>
  <si>
    <t>Over Terrace</t>
  </si>
  <si>
    <t>D/F OTS</t>
  </si>
  <si>
    <t>Verandah</t>
  </si>
  <si>
    <t>SI</t>
  </si>
  <si>
    <t>Writer</t>
  </si>
  <si>
    <t>SI -WC</t>
  </si>
  <si>
    <t>Walls</t>
  </si>
  <si>
    <t>Passage &amp; OTS</t>
  </si>
  <si>
    <t>Coputer room</t>
  </si>
  <si>
    <t>Lock up -I</t>
  </si>
  <si>
    <t>Lock up -(M)</t>
  </si>
  <si>
    <t>Lock up -(W)</t>
  </si>
  <si>
    <t>Lock up Passage</t>
  </si>
  <si>
    <t>Lockup (M) - WC</t>
  </si>
  <si>
    <t>Lockup (W) - WC</t>
  </si>
  <si>
    <t>Dismantling existing damaged One Course of Pressed Tile and weathering course</t>
  </si>
  <si>
    <t>Clean removal of cement plastering</t>
  </si>
  <si>
    <t>SI room ceiling</t>
  </si>
  <si>
    <t>S/S top over GV</t>
  </si>
  <si>
    <t>S/S top over W</t>
  </si>
  <si>
    <t>S/S top over W1</t>
  </si>
  <si>
    <t>S/S top over W2</t>
  </si>
  <si>
    <t>S/S top over W3</t>
  </si>
  <si>
    <t>S/S top over GV1</t>
  </si>
  <si>
    <t>Dismanting of RCC</t>
  </si>
  <si>
    <t>Drop at OTS</t>
  </si>
  <si>
    <t>Lock up walls</t>
  </si>
  <si>
    <t>Providing and laying of Standardized concrete mix M20 grade, using 20 mm HBG metal and 10-12 mm chips.</t>
  </si>
  <si>
    <t>a) In Ground Floor</t>
  </si>
  <si>
    <t>Drop at OTS side</t>
  </si>
  <si>
    <t>bottom</t>
  </si>
  <si>
    <t>Supplying and laying of  pressed tiles</t>
  </si>
  <si>
    <t>Over Verandah</t>
  </si>
  <si>
    <t>Weathering course</t>
  </si>
  <si>
    <t>Supplying and fixing of Colour glazed  tiles</t>
  </si>
  <si>
    <t>SI -WC alround</t>
  </si>
  <si>
    <t>D/F TD1</t>
  </si>
  <si>
    <t>WC Walls</t>
  </si>
  <si>
    <t>Bath Walls</t>
  </si>
  <si>
    <t>Skirting</t>
  </si>
  <si>
    <t>Supplying and laying of Ceramic tiles (Anti-skid) for flooring</t>
  </si>
  <si>
    <t xml:space="preserve">Supplying and fixing of Vitrified tiles flooring </t>
  </si>
  <si>
    <t>Supplying and fixing of shahabad stone flooring</t>
  </si>
  <si>
    <t>x</t>
  </si>
  <si>
    <t>Qty of M20 concrete</t>
  </si>
  <si>
    <t>TW styles &amp; rails with 9mm thick BWR single leaf shutters  with brass screws size of 1000 x 2100 mm</t>
  </si>
  <si>
    <t>MD</t>
  </si>
  <si>
    <t>Supplying and fixing of solid core flush door shutter of thickness 35mm</t>
  </si>
  <si>
    <t>Providing Form Work for RCC works</t>
  </si>
  <si>
    <t>c. For square and rectangular coloumns and small quantities such as sunshades and other similar works</t>
  </si>
  <si>
    <t>White washing with two coats using shell lime</t>
  </si>
  <si>
    <t>Painting the old walls with one coat of OBD including scrapping</t>
  </si>
  <si>
    <t>Painting with two coats of Plastic Emulsion paint for new plastered surfaces</t>
  </si>
  <si>
    <t>Painting the new walls with one coat of white cement</t>
  </si>
  <si>
    <t xml:space="preserve">Painting the new walls with two coats of OBD </t>
  </si>
  <si>
    <t>CC Road sides infront of PS</t>
  </si>
  <si>
    <t>Painting with one coat of Plastic Emulsion paint for old  walls including scrapping</t>
  </si>
  <si>
    <t>D/F new plastered surfaces</t>
  </si>
  <si>
    <t>Sunshade face over W</t>
  </si>
  <si>
    <t>Sunshade face over W1</t>
  </si>
  <si>
    <t>Sunshade face over W2</t>
  </si>
  <si>
    <t>Sunshade drop over GV</t>
  </si>
  <si>
    <t>Sunshade drop over GV1</t>
  </si>
  <si>
    <t>Lockup</t>
  </si>
  <si>
    <t>Toilet</t>
  </si>
  <si>
    <t>S/F of Wash basin</t>
  </si>
  <si>
    <t xml:space="preserve">Painting two  coats over new wood works with second class synthetic enamel paint </t>
  </si>
  <si>
    <t>SI room</t>
  </si>
  <si>
    <t>OTS</t>
  </si>
  <si>
    <t xml:space="preserve">S &amp; F of CP Tap (long body ) </t>
  </si>
  <si>
    <t>Supply and fixing of UPVC doors</t>
  </si>
  <si>
    <t>TD1</t>
  </si>
  <si>
    <t>Wiring with 1.5 sqmm PVC insulated single core multi strand fire retardant flexible copper cable with ISI mark confirming IS: 694:1990 for Fan point (Open wiring)</t>
  </si>
  <si>
    <t>Wiring with 1.5 sqmm PVC insulated single core multi strand fire retardant flexible copper cable with ISI mark confirming IS: 694:1990 for 5 amps 5 pin plug socket point @ Switch Board Itself. (Open wiring)</t>
  </si>
  <si>
    <t xml:space="preserve">Supplying and fixing of 4'18 Watts Crystal LED Tube Light </t>
  </si>
  <si>
    <t xml:space="preserve">Supplying and fixing of 9 watts  LED bulb </t>
  </si>
  <si>
    <t>Supply and delivery of   following ceiling Fan with ISI mark with Eletronic Dimmer</t>
  </si>
  <si>
    <t>a)  48" Eletronic Fan 1200mm sweep</t>
  </si>
  <si>
    <t xml:space="preserve">Supplying and fixing of 25W LED Street light Fittings </t>
  </si>
  <si>
    <t>b.) 75mm dia PVC SWR pipe including all required PVC specials etc., all complete</t>
  </si>
  <si>
    <t>Supplying &amp; Laying 8 SWG GI wire</t>
  </si>
  <si>
    <t>Earthing connection</t>
  </si>
  <si>
    <t xml:space="preserve">Providing Earthing station </t>
  </si>
  <si>
    <t>CGST &amp; SGST @ 18%</t>
  </si>
  <si>
    <t xml:space="preserve">Name of work: </t>
  </si>
  <si>
    <t xml:space="preserve">Supplying and Fabrication and placing in position of MS/RTS </t>
  </si>
  <si>
    <t>b.) 75 mm dia PVC SWR pipe including all required PVC specials etc., all complete</t>
  </si>
  <si>
    <t>Avaiyaramman Koil</t>
  </si>
  <si>
    <t>Ponmanai</t>
  </si>
  <si>
    <t>Kavalkinaru</t>
  </si>
  <si>
    <t>Vibrat-charges(R.C.C) sl.71/2 p25</t>
  </si>
  <si>
    <t>E.W.  40/62 p-22</t>
  </si>
  <si>
    <t>L.C.T.W.Door- 104/2 p-27</t>
  </si>
  <si>
    <t>L.C.marine doors-105/3 p-27</t>
  </si>
  <si>
    <t>TW glazed window 109/8 p-27</t>
  </si>
  <si>
    <t>Wrought&amp;putup 103/1 p-27</t>
  </si>
  <si>
    <t>Meter- Cupboard Weldmesh 118/23 p-28</t>
  </si>
  <si>
    <t>E.W (SDR) 41/67 p-23</t>
  </si>
  <si>
    <t>FITTER-II (Pipe &amp; Bar Bend) 57/20a p-11</t>
  </si>
  <si>
    <t>E.W  loose soil p-22 SS20B/38/50</t>
  </si>
  <si>
    <t>3. Certified that Presently Gravel from the source of Kavalkinaru which is nearest and 33 Km from the site.</t>
  </si>
  <si>
    <t>2. Certified that Presently M sand from the approved source of Ponmanai which is nearest and 18 Km from the site.</t>
  </si>
  <si>
    <t>3.2</t>
  </si>
  <si>
    <t>CEMENT CONCRETE PCC (1:2:4) USING</t>
  </si>
  <si>
    <t>20mm HBSTONE METEL</t>
  </si>
  <si>
    <t xml:space="preserve">  H.B.STONEJELLY 20mm</t>
  </si>
  <si>
    <t xml:space="preserve">B.W IN C.M(1:5) using kiln burnt country bricks </t>
  </si>
  <si>
    <t>a. In foundation &amp; basement</t>
  </si>
  <si>
    <t>B.W IN C.M(1:4) using Country BricksKiln Burnt  SIZE 22x11x7Cm</t>
  </si>
  <si>
    <t>PARTITION WALL OF 110 mm thick</t>
  </si>
  <si>
    <t>PARATITION B.W IN C.M(1:4)</t>
  </si>
  <si>
    <t>S.F</t>
  </si>
  <si>
    <t>2.1</t>
  </si>
  <si>
    <t>FILLING IN FOUNDATION AND</t>
  </si>
  <si>
    <t>BASEMENT  WITH  FILLING GRAVEL</t>
  </si>
  <si>
    <t>COST OF FILLING GRAVEL</t>
  </si>
  <si>
    <t>LABOUR CHARGES FOR FILLING</t>
  </si>
  <si>
    <t>BASEMENT  WITH  FILLING SAND</t>
  </si>
  <si>
    <t>COST OF FILLINGSAND</t>
  </si>
  <si>
    <t>TOTAL FOR 1.0 CUM</t>
  </si>
  <si>
    <t>Pre cast slab 50mm thick in c.c. 1:3:6 mixed with fibre of size .28 x .28 m , 50mm thick</t>
  </si>
  <si>
    <t xml:space="preserve">   </t>
  </si>
  <si>
    <t>Pcc slab - 500 x .28 x .28 = 39.2 Sq.m</t>
  </si>
  <si>
    <t xml:space="preserve">                =39.2 x .05 =1.96 cum</t>
  </si>
  <si>
    <t>C.C 1:3:6 using 20mm HBS</t>
  </si>
  <si>
    <t>Mason I class</t>
  </si>
  <si>
    <t>Mazdoor II class</t>
  </si>
  <si>
    <t>Moulding charge</t>
  </si>
  <si>
    <t>Cutting, Transporting , Laying &amp; Pointing charges</t>
  </si>
  <si>
    <t>Packet</t>
  </si>
  <si>
    <t xml:space="preserve">Fibre (125g/packet) Qtn </t>
  </si>
  <si>
    <t>Rate for 39.2 sqm</t>
  </si>
  <si>
    <t>Rate for 1 sqm</t>
  </si>
  <si>
    <t>Standardised concrete Mix M20 Grade Concrete</t>
  </si>
  <si>
    <t>cum</t>
  </si>
  <si>
    <t>20mm HBG Machine crushed stone jelly    (7730 Kg)</t>
  </si>
  <si>
    <t>10-12mm HBG Machine crushed stone jelly    (5156 Kg)</t>
  </si>
  <si>
    <t>Sand    (7670 Kg)</t>
  </si>
  <si>
    <t>Plasticiser /Super plasticiser @ .60% of cement (P57 item NO.198</t>
  </si>
  <si>
    <t>Mason II</t>
  </si>
  <si>
    <t>Maz I</t>
  </si>
  <si>
    <t>Maz II</t>
  </si>
  <si>
    <t>Total for 10 cum</t>
  </si>
  <si>
    <t>for 1 cum</t>
  </si>
  <si>
    <t>Vibrating charges p-28 /103</t>
  </si>
  <si>
    <t>Sub Total</t>
  </si>
  <si>
    <t>Add for water charges &amp; other sundries (0.5 % of sub total</t>
  </si>
  <si>
    <t>Foundation &amp; Basement</t>
  </si>
  <si>
    <t>18.1.a.</t>
  </si>
  <si>
    <t>Form work for Plinth beam, Grade beam, Raft beam</t>
  </si>
  <si>
    <t>Form work for Roof and lintels using M.S sheet</t>
  </si>
  <si>
    <t>Form work for Small quantity and column using M.S. sheet</t>
  </si>
  <si>
    <t>d.</t>
  </si>
  <si>
    <t>Form work for Vertical walls</t>
  </si>
  <si>
    <t>FINISHING TOP OF ROOF WITH</t>
  </si>
  <si>
    <t>ONE  COURSE OF PRESSED TILES</t>
  </si>
  <si>
    <t>OVER A BED OF C.M(1:3),</t>
  </si>
  <si>
    <t>12mmTHICK MIXED WITH WATER PROOF COMPOUND</t>
  </si>
  <si>
    <t>AT 2% BY WEIGHT OF CEMENT</t>
  </si>
  <si>
    <t>NOS</t>
  </si>
  <si>
    <t>PRESSED TILES 23X23X2cm P-15</t>
  </si>
  <si>
    <t>1000 Nos</t>
  </si>
  <si>
    <t>C.M(1:3)</t>
  </si>
  <si>
    <t>SQM</t>
  </si>
  <si>
    <t>POINTING WITH C.M(1:3)</t>
  </si>
  <si>
    <t>WPC</t>
  </si>
  <si>
    <t>31.</t>
  </si>
  <si>
    <t>WEATHERING COURSE WITH BRICK</t>
  </si>
  <si>
    <t>JELLY LIME IN RATIO 32:121/2</t>
  </si>
  <si>
    <t>BY VOLUMN WELL WATERING</t>
  </si>
  <si>
    <t>CONSOLIDATED WITH WOODEN</t>
  </si>
  <si>
    <t>BEATERS TO REQUIRED SLOP</t>
  </si>
  <si>
    <t>BROKEN BRICKJELLY2OmmGAUGE</t>
  </si>
  <si>
    <t>COST OF LIME STONE</t>
  </si>
  <si>
    <t>Providing White/Color ceramic floor tiles (Anti-skid)of</t>
  </si>
  <si>
    <t>any size 0f 6mm T.K including pointing etc.,</t>
  </si>
  <si>
    <t>as directed by the Dept.Officers.</t>
  </si>
  <si>
    <t>LABOUR FOR LAYING &amp; POINTING</t>
  </si>
  <si>
    <t>Grout ( qtn)</t>
  </si>
  <si>
    <t>Suppling and laying White/Plain colour</t>
  </si>
  <si>
    <t xml:space="preserve">Glazed tiles in C.M(1:2)  </t>
  </si>
  <si>
    <t>COST OF GLAZED  TILES</t>
  </si>
  <si>
    <t>Grout</t>
  </si>
  <si>
    <t>C.M(1:2)</t>
  </si>
  <si>
    <t>Mazdoor-I</t>
  </si>
  <si>
    <t>TOTAL FOR 1.860 SQM</t>
  </si>
  <si>
    <t>Vertified tile flooring IVORY</t>
  </si>
  <si>
    <t>d448</t>
  </si>
  <si>
    <t>COST OF Vertified TILES  qtn</t>
  </si>
  <si>
    <t>Grout joint filler</t>
  </si>
  <si>
    <t>29.2</t>
  </si>
  <si>
    <t xml:space="preserve">              Providing shahabad stone grey colour of 20mm thick in C.M 1:3</t>
  </si>
  <si>
    <t>Cement slurry</t>
  </si>
  <si>
    <t>1000 Kg</t>
  </si>
  <si>
    <t xml:space="preserve">Mason II </t>
  </si>
  <si>
    <t>Mazdoor II</t>
  </si>
  <si>
    <t>============</t>
  </si>
  <si>
    <t>==========</t>
  </si>
  <si>
    <t>PLACING R.T.S RODS/MS RODS above 16mm dia(without cement  slurry)</t>
  </si>
  <si>
    <t>R.T.S RODS/M.S.RODS ABOVE 16MM DIA</t>
  </si>
  <si>
    <t>23.1.</t>
  </si>
  <si>
    <t>S/F OF BWR PLYWOOD DOOR</t>
  </si>
  <si>
    <t>SHUTTER WITH VERTICALS AND</t>
  </si>
  <si>
    <t>TOP RAIL AND BOTTOM RAILS</t>
  </si>
  <si>
    <t>WITH 9mm THICK MARINE GRADE</t>
  </si>
  <si>
    <t>BWR  PLYWOOD WITH</t>
  </si>
  <si>
    <t>I.O FITTINGS AS PER SCHEDULE E</t>
  </si>
  <si>
    <t>SHUTTER SIZE0-.8X2.05   =1.64M2</t>
  </si>
  <si>
    <t>STYLES(OVER 2M) -1X2X2.05X0.075X0.0375=0.01153</t>
  </si>
  <si>
    <t>RAILS(BELOW 2M)- 1X3X0.8X0.15X0.0375=      0.0135</t>
  </si>
  <si>
    <t>PLANKS      -1X1X0.625X0.64=0.40</t>
  </si>
  <si>
    <t>PLANKS      -1X1X0.985X0.625=0.616</t>
  </si>
  <si>
    <t>1.016M2</t>
  </si>
  <si>
    <t>(a)</t>
  </si>
  <si>
    <t>DOOR OF SIZE 900 X2100 MM</t>
  </si>
  <si>
    <t>C.W.SCANTLING UPTO 4M length (PADAK)</t>
  </si>
  <si>
    <t>Phenol bonded BWR Plywood 9mm</t>
  </si>
  <si>
    <t>LABOUR CHARGE</t>
  </si>
  <si>
    <t xml:space="preserve"> 6"X1/2"ALU.TOWER BOLT</t>
  </si>
  <si>
    <t xml:space="preserve"> 5" ALU BUTT HINGES</t>
  </si>
  <si>
    <t xml:space="preserve"> 10"X5/8" ALU. ALDROP</t>
  </si>
  <si>
    <t>NYLON BUSH</t>
  </si>
  <si>
    <t>ALU.HANDLE WITH C.P.SCREWS</t>
  </si>
  <si>
    <t>TOTAL FOR 1.64 SQM</t>
  </si>
  <si>
    <t>DOOR OF SIZE 1000 X2100 MM</t>
  </si>
  <si>
    <t>T.W.SCANTLING above 2M length</t>
  </si>
  <si>
    <t>T.W.SCANTLING below 2M length</t>
  </si>
  <si>
    <t>ALU.HANDLE WITH C.P.SCREWS 6"</t>
  </si>
  <si>
    <t>brass screws</t>
  </si>
  <si>
    <t>TOTAL FOR 1.845SQM</t>
  </si>
  <si>
    <t>d).  door size 1.50 m x 2.100 (Double leaf)</t>
  </si>
  <si>
    <t>Flush door shutter size 1500x2100 ( Double leaf)</t>
  </si>
  <si>
    <t>Shutter size (1.4 x 2.025)</t>
  </si>
  <si>
    <t>Solid core flush door shutter with TW palin</t>
  </si>
  <si>
    <t>Labour for Wrought &amp; Putup</t>
  </si>
  <si>
    <t>Door Handle with CP screws 6'</t>
  </si>
  <si>
    <t>5" Butt Hings</t>
  </si>
  <si>
    <t>6"x1/2" Tower Bolt</t>
  </si>
  <si>
    <t>10"x5/8" Aldrop</t>
  </si>
  <si>
    <t>Brass Screws</t>
  </si>
  <si>
    <t>Rubber bush</t>
  </si>
  <si>
    <t>Door Stopper</t>
  </si>
  <si>
    <t>Painting Two Coats</t>
  </si>
  <si>
    <t>Rate for 2.84 Sqm</t>
  </si>
  <si>
    <t>Rate for 1 Sqm</t>
  </si>
  <si>
    <t>38.1.</t>
  </si>
  <si>
    <t>CEMENT PAINTING TWO COATS</t>
  </si>
  <si>
    <t>OVER THE PRIMER COAT OF</t>
  </si>
  <si>
    <t>APPROVED CEMENT PAINT FOR NEW</t>
  </si>
  <si>
    <t>PLASTERED SURFACES</t>
  </si>
  <si>
    <t>Primer coat using white cement</t>
  </si>
  <si>
    <t>PAINTER I</t>
  </si>
  <si>
    <t>PAINTING TWO COATS OVER NEW           (as per PWD Standard Data)</t>
  </si>
  <si>
    <t xml:space="preserve">PLASTERED SURFACE WITH </t>
  </si>
  <si>
    <t>OBD</t>
  </si>
  <si>
    <t>OBD p-50 sl.129</t>
  </si>
  <si>
    <t>PAINTING ONE COAT OVER OLD           (as per PWD Standard Data)</t>
  </si>
  <si>
    <t>40.</t>
  </si>
  <si>
    <t>PAINTING TWO COATS OVER NEW             (as per CER-112/2007-08)</t>
  </si>
  <si>
    <t>Plastic Emulsion PAINT</t>
  </si>
  <si>
    <t>LIT</t>
  </si>
  <si>
    <t>Plastic Emulsion PAINT one coat for old wall</t>
  </si>
  <si>
    <t>Painter I</t>
  </si>
  <si>
    <t xml:space="preserve">Painting  one coat over old wood works with second class synthetic enamel paint </t>
  </si>
  <si>
    <t xml:space="preserve">Painting  one coat over old iron works with second class synthetic enamel paint </t>
  </si>
  <si>
    <t>Painting with  one coat of best varnishing for old wood work</t>
  </si>
  <si>
    <t>BEST VARNISHING ONE COAT OVER WOOD WORK</t>
  </si>
  <si>
    <t>BEST VARNISH</t>
  </si>
  <si>
    <t xml:space="preserve">Brick work in C.M. 1:6, using kiln burnt country bricks of size 22x11x7 cm </t>
  </si>
  <si>
    <t>a. In Ground floor</t>
  </si>
  <si>
    <t>OTS alround</t>
  </si>
  <si>
    <t>OTS wall two sides</t>
  </si>
  <si>
    <t>Top</t>
  </si>
  <si>
    <t>Supplying and fixing galvanium sheet roof over roof truss</t>
  </si>
  <si>
    <t>Over OTS</t>
  </si>
  <si>
    <t>For OTS roof</t>
  </si>
  <si>
    <t>Supplying and fixing of 150mm dia 6mm thick circular flange</t>
  </si>
  <si>
    <t>X</t>
  </si>
  <si>
    <t xml:space="preserve">Supplying of 32 mm dia GI pipe </t>
  </si>
  <si>
    <t>Supplying and fixing of bolts &amp; nuts11/2"x1/2"</t>
  </si>
  <si>
    <t xml:space="preserve">Painting  two coats over new iron works with second class synthetic enamel paint </t>
  </si>
  <si>
    <t>50 mm pipe</t>
  </si>
  <si>
    <t>32 mm pipe</t>
  </si>
  <si>
    <t xml:space="preserve">Fabrication charges for roof truss </t>
  </si>
  <si>
    <t>50 mm dia GI vertical post</t>
  </si>
  <si>
    <t>kg/rmt</t>
  </si>
  <si>
    <t>150 mm dia flange plate 150 mm dia 6mm thick</t>
  </si>
  <si>
    <t>kg/no</t>
  </si>
  <si>
    <t>32mm dia GI purlin</t>
  </si>
  <si>
    <t>bolt&amp; nuts</t>
  </si>
  <si>
    <t>2023-2024</t>
  </si>
  <si>
    <t>MASON-I Brick / Stone work (p-10)</t>
  </si>
  <si>
    <t>MASON-II Brick / Stone work (p-10)</t>
  </si>
  <si>
    <t>MAZDOOR-I (p-11)</t>
  </si>
  <si>
    <t>MAZDOOR-II (p-12)</t>
  </si>
  <si>
    <t>PAINTER-I (p-10)</t>
  </si>
  <si>
    <t>PAINTER-II (p-11)</t>
  </si>
  <si>
    <t>PLUMBER-I (p-10)</t>
  </si>
  <si>
    <t>PLUMBER-II (p-11)</t>
  </si>
  <si>
    <t>FITTER-I (p-9)</t>
  </si>
  <si>
    <t>FITTER-II (p-11)</t>
  </si>
  <si>
    <t>CARPENTER-I (p-10)</t>
  </si>
  <si>
    <t>CARPENTER-II (p-11)</t>
  </si>
  <si>
    <t>STONE CUTTER-I (p-9)</t>
  </si>
  <si>
    <t>STONE CUTTER-II</t>
  </si>
  <si>
    <t>FLOOR POLISHER</t>
  </si>
  <si>
    <t>Mortar mix charges manual  sl.125(Ann3 N-29)</t>
  </si>
  <si>
    <t>Vibrat-charges(P.C.C) sl.71/1 p25</t>
  </si>
  <si>
    <t>Sand filling charges sl.46/84p23</t>
  </si>
  <si>
    <t>Earth filling charges sl.46/85 p23</t>
  </si>
  <si>
    <t>Ventilator 113/14 p-28</t>
  </si>
  <si>
    <t>FITTER-I (Pipe &amp; Bar Bend) 16/20A p-9</t>
  </si>
  <si>
    <t>Dismantling of existing damaged Mosaic-in-situ finish in cement mortar in flooring and in wall surface  (P.22/PWD SR 2023-24)</t>
  </si>
  <si>
    <t>Dismantling existing damaged  Floor finish and dadooing walls in cement mortar with Mosaic Tiles / Glazed Tiles / Clay Tiles / Cuddapah Slabs  (P.22/PWD SR 2023-24)</t>
  </si>
  <si>
    <t>Clean removal of cement plastering (P.25/PWD SR 2023-24)</t>
  </si>
  <si>
    <t>Dismanting of RCC  (P.22/PWD SR 2023-24)</t>
  </si>
  <si>
    <t>3.1</t>
  </si>
  <si>
    <t xml:space="preserve">B.W IN C.M(1:6) using kiln burnt country bricks </t>
  </si>
  <si>
    <t xml:space="preserve">4mm glass frosted </t>
  </si>
  <si>
    <t>COST OF CERAMIC FLOOR TILES</t>
  </si>
  <si>
    <t>COST OF Shahabad stone grey colour (Polished Shahabad stone 20mm thick with machine cut edges of size 2' x 2' below) p -36/ 34</t>
  </si>
  <si>
    <t>Pigment (20.03+23.13)/2 =21.58 p37 ( 9 &amp;10/2)</t>
  </si>
  <si>
    <t>SUPPLY AND FIXING OF GALVANIUM SHEET 0.47MM THICK</t>
  </si>
  <si>
    <t>GALVANIUM SHEET 0.47MM THICK ( SR p-72)</t>
  </si>
  <si>
    <t xml:space="preserve">FITTER I st  CLASS </t>
  </si>
  <si>
    <t>CARPENTER I ST CLASS</t>
  </si>
  <si>
    <t>MAZDOOR I ST CLASS</t>
  </si>
  <si>
    <t xml:space="preserve">L.S </t>
  </si>
  <si>
    <t xml:space="preserve">Bolts &amp;  Washers </t>
  </si>
  <si>
    <t xml:space="preserve">Rate For 10 Sqm </t>
  </si>
  <si>
    <t xml:space="preserve">Rate For 1 Sqm </t>
  </si>
  <si>
    <t>Supplying and fixing of 50 mm dia vertical post</t>
  </si>
  <si>
    <t>Supplying and fixing of 50 mm dia vertical post (P.50/PWD SR 2023-24)</t>
  </si>
  <si>
    <t>Supplying and fixing of 150mm dia 6mm thick circular flange (TWAD SR P.52/2021-22)</t>
  </si>
  <si>
    <t>Supplying of 32 mm dia GI pipe (P.50/PWD SR 2023-24)</t>
  </si>
  <si>
    <t>OBD p-45 sl.140</t>
  </si>
  <si>
    <t>Plastic Emulsion PAINT  (LMR item 113) p-45 143( First qty</t>
  </si>
  <si>
    <t>Primer     (LMR item 142) p45</t>
  </si>
  <si>
    <t>PAINTING TWO COATS OVER new</t>
  </si>
  <si>
    <t>SYNTHETIC ENAMEL PAINT INCL.PRIMER COAT.</t>
  </si>
  <si>
    <t>READY MIXED PRIMER PAINT</t>
  </si>
  <si>
    <t>PAINTING TWO COATS OVER NEW</t>
  </si>
  <si>
    <t>Thorouh scrapping (p-31 slno.112)</t>
  </si>
  <si>
    <t>Thorouh scrapping (p-26 slno.357 d)</t>
  </si>
  <si>
    <t xml:space="preserve">S &amp; F of Indian Water closet white glazed (Oriya type) of size 580 x 440mm   - in G.F.  </t>
  </si>
  <si>
    <t xml:space="preserve">S &amp; F of Indian Water closet white glazed (Oriya type) of size 580 x 440mm - in G.F.  </t>
  </si>
  <si>
    <t>deduct rate for 15mm dia GM wheel valve p -48 /157(v)</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</si>
  <si>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</si>
  <si>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</si>
  <si>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</si>
  <si>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</si>
  <si>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</si>
  <si>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</si>
  <si>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</si>
  <si>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</si>
  <si>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</si>
  <si>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CP TAP (LONG BODY)</t>
  </si>
  <si>
    <t>CP TAP (SHORT BODY)</t>
  </si>
  <si>
    <t>Solid panel PVC door with frame (Rajeshree) p-43 it-125a</t>
  </si>
  <si>
    <t>OPEN WIRING IN PVC PIPE</t>
  </si>
  <si>
    <t>Open wiring for 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</si>
  <si>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t>
  </si>
  <si>
    <t>1 Rmt</t>
  </si>
  <si>
    <t>19 mm PVC rigid bends</t>
  </si>
  <si>
    <t>Tw Plugs (p 91 p J e)</t>
  </si>
  <si>
    <t>1000 nos</t>
  </si>
  <si>
    <t>19 mm PVC rigid tees</t>
  </si>
  <si>
    <t xml:space="preserve">PVC joint box ( Part- I ,p 129  6b) </t>
  </si>
  <si>
    <t>Dozen</t>
  </si>
  <si>
    <t xml:space="preserve">Hylem sheet 3 mm thick with lamination </t>
  </si>
  <si>
    <t>5 amps flush type switch</t>
  </si>
  <si>
    <t>Ceiling rose</t>
  </si>
  <si>
    <t>Gross</t>
  </si>
  <si>
    <t>Brass screws 40mm p 130 L 1c</t>
  </si>
  <si>
    <t>19 mm MS clamp</t>
  </si>
  <si>
    <t>TW switch  box  100 x 100 x 75 mm p 130 jd</t>
  </si>
  <si>
    <t>TW junction  box  150 x 100 x 75 mm p-130 j c</t>
  </si>
  <si>
    <t>3 mm thick laminated Hylem sheet (10X0.1X0.1)</t>
  </si>
  <si>
    <t>90 Rmt</t>
  </si>
  <si>
    <t>Paint SEP p-44 it-117</t>
  </si>
  <si>
    <t>Points</t>
  </si>
  <si>
    <t>Sundries 1% on materials</t>
  </si>
  <si>
    <t>Total for 10 Points</t>
  </si>
  <si>
    <t>Rate for 1 Point</t>
  </si>
  <si>
    <t>Labour Charges for wirnig in PVC pipe concealed</t>
  </si>
  <si>
    <t>Sub - data</t>
  </si>
  <si>
    <t>Maistry</t>
  </si>
  <si>
    <t>Wiremen Grade  - I</t>
  </si>
  <si>
    <t>Wiremen Grade  - II</t>
  </si>
  <si>
    <t>Helper</t>
  </si>
  <si>
    <t>Light point with bakelite batern type holder for flats/ houses(Open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</si>
  <si>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</si>
  <si>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</si>
  <si>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</si>
  <si>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Add cost of Bakelite battern type holders 10 Nos @ Rs 16.65 / Each p-116,  it-25</t>
  </si>
  <si>
    <t>Total for 10 points</t>
  </si>
  <si>
    <t>Rate for 1 points</t>
  </si>
  <si>
    <t>FAN POINT (open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</si>
  <si>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controlled by 5 amps flush type switch including citcuit mains, cost of all materials, specials, etc., all complete,(Open wiring)</t>
  </si>
  <si>
    <t>Deduct cost of TW Box 10X10x7.5cm</t>
  </si>
  <si>
    <t>Deduct cost of Hylem sheet</t>
  </si>
  <si>
    <t>Add cost of TW box 12" x 8" x3" for switch and regulator 10 nos  @ Rs 69.90 / Each p-130 ,part  J a</t>
  </si>
  <si>
    <t>Hylem sheet 0.60 Sq m@ 661/Sq m p-130  ,7 a</t>
  </si>
  <si>
    <t>Add Sundries 1%</t>
  </si>
  <si>
    <t>Wiring with 1.5 sqmm PVC insulated single core multi strand fire retardant flexible copper cable with ISI mark confirming IS: 694:1990 for 5 amps 5 pin plug socket point @ Switch Board Itself.</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</si>
  <si>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</si>
  <si>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</si>
  <si>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</si>
  <si>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5 A 5 pin non - inter locking switch and plug ( flush type ) part - c (I a) + part - d (I a)( Rs. 194.50/12 + 24.10) p-118 +123 part d a</t>
  </si>
  <si>
    <t>Rate for 1 point</t>
  </si>
  <si>
    <t>Supplying and fixing of 9 watts  LED bulb (P.121/PWD SR 2023-24)</t>
  </si>
  <si>
    <t>LABOUR CHARGE FOR FIXING FAN</t>
  </si>
  <si>
    <t>1200mm A.C ceiling fan (without regulator)( Part- B 1 a p-117</t>
  </si>
  <si>
    <t>Cost of electronic regulator( Part- B 1 d p-117</t>
  </si>
  <si>
    <t xml:space="preserve"> 32MM DIA PVC PIPE ABOVE G.L:-</t>
  </si>
  <si>
    <t xml:space="preserve">COST OF 32MM DIA PVC PIPE </t>
  </si>
  <si>
    <t>ADD 20% FOR PVC/GI SPECIALS</t>
  </si>
  <si>
    <t>15 Amps 3 pin flush type plug socket Part-D1 b p-123</t>
  </si>
  <si>
    <t>DATA   - 25</t>
  </si>
  <si>
    <t>EARTHING &amp; ELCB</t>
  </si>
  <si>
    <t>Run of 8 SWG GI Wire</t>
  </si>
  <si>
    <t>Supplying and laying of 8 SWG GI wire on walls/below ground level with necessary 'U' nails/ earth work excavation and re- filling etc., including cost of all materials, all complete.</t>
  </si>
  <si>
    <t xml:space="preserve">8 SWG GI wire  (Part- E, 3 -c P-124 ) </t>
  </si>
  <si>
    <t xml:space="preserve"> 'U' nails (SD-74 ,22-23)</t>
  </si>
  <si>
    <t>Tatal for 90 Rmts</t>
  </si>
  <si>
    <t>For 1 Rmt</t>
  </si>
  <si>
    <t>EARTHING STATION AS PER ISI</t>
  </si>
  <si>
    <t>Fabrication charges for roof truss (P.29/PWD SR 2023-24)</t>
  </si>
  <si>
    <t xml:space="preserve">Name of work :-Special  Repair works to the Police station building at Keeriparai in Kanyakumari District. </t>
  </si>
  <si>
    <t xml:space="preserve">Special  Repair works to the Police station building at Keeriparai in Kanyakumari District. </t>
  </si>
  <si>
    <t>Dismantling existing damaged One Course of Pressed Tile Roof finish in cement mortar (P.22/PWD SR 2023-24)</t>
  </si>
  <si>
    <t xml:space="preserve">Dismantling existing damaged One Course of Pressed Tile Roof finish in cement mortar </t>
  </si>
  <si>
    <t>Supplying and fixing of bolts &amp; nuts 11/2"x1/2" (TWAD SR P.43/2021-22)</t>
  </si>
  <si>
    <t xml:space="preserve">Supplying and fixing of 50 mm dia </t>
  </si>
  <si>
    <t>Provision for Maintanance of  Name board</t>
  </si>
  <si>
    <t>Rate 2023-24</t>
  </si>
  <si>
    <t>Rate 2022-23</t>
  </si>
  <si>
    <t>Diff. in rate</t>
  </si>
  <si>
    <t>%</t>
  </si>
  <si>
    <t>a. 0 to 2 mt.</t>
  </si>
  <si>
    <t>b. 2 to 3 mt.</t>
  </si>
  <si>
    <t>Earth work excavation in all soils 
(including refilling)</t>
  </si>
  <si>
    <t>Brick partition work in C.M. 1:4 Kiln Burnt Country bricks of size 22 x 11 x 7 cm (8 3/4" x 4 1/4" x 2 3/4") 110 mm tk (B.P.)</t>
  </si>
  <si>
    <t>a. In Foundation and basement</t>
  </si>
  <si>
    <t>b. In Ground Floor</t>
  </si>
  <si>
    <t>c. In First Floor</t>
  </si>
  <si>
    <t>d. In Second Floor</t>
  </si>
  <si>
    <t>Providing and laying of Standardized concrete mix M30 grade, using 20 mm HBG metal and 10-12 mm chips.</t>
  </si>
  <si>
    <t xml:space="preserve">Fabrication of Mild steel / RTS grills 
</t>
  </si>
  <si>
    <t>Filling sand</t>
  </si>
  <si>
    <t>a. Form work for Plinth beam, Grade beam, Raft beam</t>
  </si>
  <si>
    <t>b. Form work for Roof and lintels using M.S sheet</t>
  </si>
  <si>
    <t>Wiring with 1.5 sqmm PVC insulated single core multi strand fire retardant flexible copper cable with ISI mark confirming IS: 694:1990.</t>
  </si>
</sst>
</file>

<file path=xl/styles.xml><?xml version="1.0" encoding="utf-8"?>
<styleSheet xmlns="http://schemas.openxmlformats.org/spreadsheetml/2006/main">
  <numFmts count="5">
    <numFmt numFmtId="164" formatCode="0_)"/>
    <numFmt numFmtId="165" formatCode="0.000"/>
    <numFmt numFmtId="166" formatCode="0.00_)"/>
    <numFmt numFmtId="167" formatCode="0.0000"/>
    <numFmt numFmtId="168" formatCode="0.0"/>
  </numFmts>
  <fonts count="27">
    <font>
      <sz val="11"/>
      <color theme="1"/>
      <name val="Calibri"/>
      <family val="2"/>
      <scheme val="minor"/>
    </font>
    <font>
      <u/>
      <sz val="14"/>
      <color theme="1"/>
      <name val="Times New Roman"/>
      <family val="1"/>
    </font>
    <font>
      <sz val="14"/>
      <color theme="1"/>
      <name val="Times New Roman"/>
      <family val="1"/>
    </font>
    <font>
      <b/>
      <sz val="13"/>
      <color theme="1"/>
      <name val="Times New Roman"/>
      <family val="1"/>
    </font>
    <font>
      <b/>
      <sz val="14"/>
      <color theme="1"/>
      <name val="Times New Roman"/>
      <family val="1"/>
    </font>
    <font>
      <sz val="10"/>
      <name val="Arial"/>
      <family val="2"/>
    </font>
    <font>
      <sz val="14"/>
      <name val="Times New Roman"/>
      <family val="1"/>
    </font>
    <font>
      <b/>
      <sz val="14"/>
      <name val="Times New Roman"/>
      <family val="1"/>
    </font>
    <font>
      <sz val="12"/>
      <color theme="1"/>
      <name val="Times New Roman"/>
      <family val="1"/>
    </font>
    <font>
      <sz val="14"/>
      <color theme="1"/>
      <name val="Calibri"/>
      <family val="2"/>
    </font>
    <font>
      <b/>
      <u/>
      <sz val="14"/>
      <color theme="1"/>
      <name val="Times New Roman"/>
      <family val="1"/>
    </font>
    <font>
      <sz val="13"/>
      <color theme="1"/>
      <name val="Times New Roman"/>
      <family val="1"/>
    </font>
    <font>
      <sz val="12"/>
      <name val="Times New Roman"/>
      <family val="1"/>
    </font>
    <font>
      <u val="double"/>
      <sz val="12"/>
      <name val="Arial Narrow"/>
      <family val="2"/>
    </font>
    <font>
      <sz val="12"/>
      <color theme="1"/>
      <name val="Arial Narrow"/>
      <family val="2"/>
    </font>
    <font>
      <u/>
      <sz val="12"/>
      <name val="Arial Narrow"/>
      <family val="2"/>
    </font>
    <font>
      <sz val="12"/>
      <name val="Arial Narrow"/>
      <family val="2"/>
    </font>
    <font>
      <sz val="11"/>
      <name val="Arial Narrow"/>
      <family val="2"/>
    </font>
    <font>
      <b/>
      <sz val="11"/>
      <name val="Arial Narrow"/>
      <family val="2"/>
    </font>
    <font>
      <sz val="11"/>
      <color theme="1"/>
      <name val="Arial Narrow"/>
      <family val="2"/>
    </font>
    <font>
      <b/>
      <sz val="12"/>
      <name val="Arial Narrow"/>
      <family val="2"/>
    </font>
    <font>
      <sz val="13"/>
      <color theme="0"/>
      <name val="Times New Roman"/>
      <family val="1"/>
    </font>
    <font>
      <vertAlign val="superscript"/>
      <sz val="14"/>
      <name val="Times New Roman"/>
      <family val="1"/>
    </font>
    <font>
      <i/>
      <sz val="14"/>
      <name val="Times New Roman"/>
      <family val="1"/>
    </font>
    <font>
      <sz val="13"/>
      <name val="Times New Roman"/>
      <family val="1"/>
    </font>
    <font>
      <sz val="12"/>
      <color rgb="FF000000"/>
      <name val="Times New Roman"/>
      <family val="1"/>
    </font>
    <font>
      <b/>
      <u/>
      <sz val="12"/>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4">
    <xf numFmtId="0" fontId="0" fillId="0" borderId="0"/>
    <xf numFmtId="0" fontId="5" fillId="0" borderId="0"/>
    <xf numFmtId="0" fontId="5" fillId="0" borderId="0"/>
    <xf numFmtId="0" fontId="5" fillId="0" borderId="0"/>
  </cellStyleXfs>
  <cellXfs count="211">
    <xf numFmtId="0" fontId="0" fillId="0" borderId="0" xfId="0"/>
    <xf numFmtId="0" fontId="2" fillId="0" borderId="0" xfId="0" applyFont="1" applyAlignment="1">
      <alignment vertical="center"/>
    </xf>
    <xf numFmtId="0" fontId="2" fillId="0" borderId="4" xfId="0" applyFont="1" applyBorder="1" applyAlignment="1">
      <alignment horizontal="center" vertical="center" wrapText="1"/>
    </xf>
    <xf numFmtId="2" fontId="2" fillId="0" borderId="4" xfId="0" applyNumberFormat="1" applyFont="1" applyBorder="1" applyAlignment="1">
      <alignment horizontal="center" vertical="center"/>
    </xf>
    <xf numFmtId="0" fontId="2" fillId="0" borderId="4" xfId="0" applyFont="1" applyBorder="1" applyAlignment="1">
      <alignment vertical="center" wrapText="1"/>
    </xf>
    <xf numFmtId="164" fontId="6" fillId="2" borderId="4" xfId="0" applyNumberFormat="1" applyFont="1" applyFill="1" applyBorder="1" applyAlignment="1">
      <alignment horizontal="center" vertical="center" wrapText="1"/>
    </xf>
    <xf numFmtId="0" fontId="6" fillId="0" borderId="4" xfId="2" applyFont="1" applyBorder="1" applyAlignment="1">
      <alignment horizontal="justify" vertical="center" wrapText="1"/>
    </xf>
    <xf numFmtId="2" fontId="6" fillId="0" borderId="4" xfId="0" applyNumberFormat="1" applyFont="1" applyBorder="1" applyAlignment="1">
      <alignment horizontal="center" vertical="center" wrapText="1"/>
    </xf>
    <xf numFmtId="0" fontId="2" fillId="0" borderId="4" xfId="0" applyFont="1" applyBorder="1" applyAlignment="1">
      <alignment vertical="center"/>
    </xf>
    <xf numFmtId="0" fontId="6" fillId="2" borderId="4" xfId="0" applyFont="1" applyFill="1" applyBorder="1" applyAlignment="1">
      <alignment horizontal="left" vertical="center"/>
    </xf>
    <xf numFmtId="2" fontId="6"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2" fillId="0" borderId="3" xfId="0" applyFont="1" applyBorder="1" applyAlignment="1">
      <alignment vertical="center"/>
    </xf>
    <xf numFmtId="0" fontId="2" fillId="0" borderId="4"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wrapText="1"/>
    </xf>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0" fontId="6" fillId="0" borderId="0" xfId="0" applyFont="1" applyAlignment="1">
      <alignment vertical="center"/>
    </xf>
    <xf numFmtId="0" fontId="6" fillId="0" borderId="4" xfId="0" applyFont="1" applyBorder="1" applyAlignment="1">
      <alignment horizontal="left" vertical="center" wrapText="1"/>
    </xf>
    <xf numFmtId="2" fontId="6" fillId="0" borderId="4" xfId="0" applyNumberFormat="1" applyFont="1" applyBorder="1" applyAlignment="1">
      <alignment horizontal="center" vertical="center"/>
    </xf>
    <xf numFmtId="0" fontId="6" fillId="0" borderId="4" xfId="0" applyFont="1" applyFill="1" applyBorder="1" applyAlignment="1">
      <alignment horizontal="center" vertical="center"/>
    </xf>
    <xf numFmtId="0" fontId="6" fillId="0" borderId="4" xfId="2" applyFont="1" applyBorder="1" applyAlignment="1">
      <alignment vertical="center" wrapText="1"/>
    </xf>
    <xf numFmtId="0" fontId="6" fillId="0" borderId="4" xfId="0" applyFont="1" applyFill="1" applyBorder="1" applyAlignment="1">
      <alignment horizontal="left" vertical="center" wrapText="1"/>
    </xf>
    <xf numFmtId="164" fontId="6" fillId="0" borderId="4"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165" fontId="6" fillId="0" borderId="4" xfId="0" applyNumberFormat="1" applyFont="1" applyFill="1" applyBorder="1" applyAlignment="1">
      <alignment horizontal="center" vertical="center" wrapText="1"/>
    </xf>
    <xf numFmtId="2" fontId="2" fillId="0" borderId="4" xfId="0" applyNumberFormat="1" applyFont="1" applyFill="1" applyBorder="1" applyAlignment="1">
      <alignment horizontal="center" vertical="center"/>
    </xf>
    <xf numFmtId="0" fontId="2" fillId="0" borderId="4" xfId="0" applyFont="1" applyFill="1" applyBorder="1" applyAlignment="1">
      <alignment vertical="center" wrapText="1"/>
    </xf>
    <xf numFmtId="0" fontId="8" fillId="0" borderId="4" xfId="0" applyFont="1" applyFill="1" applyBorder="1" applyAlignment="1">
      <alignment horizontal="center" vertical="center"/>
    </xf>
    <xf numFmtId="2" fontId="6" fillId="0" borderId="4" xfId="0" applyNumberFormat="1" applyFont="1" applyFill="1" applyBorder="1" applyAlignment="1">
      <alignment horizontal="center" vertical="center" wrapText="1"/>
    </xf>
    <xf numFmtId="0" fontId="6" fillId="0" borderId="4" xfId="2" applyFont="1" applyBorder="1" applyAlignment="1">
      <alignment horizontal="justify" vertical="center"/>
    </xf>
    <xf numFmtId="0" fontId="2" fillId="0" borderId="4" xfId="2" applyFont="1" applyFill="1" applyBorder="1" applyAlignment="1">
      <alignment horizontal="justify" vertical="center" wrapText="1"/>
    </xf>
    <xf numFmtId="0" fontId="2" fillId="0" borderId="4" xfId="0" applyFont="1" applyFill="1" applyBorder="1" applyAlignment="1">
      <alignment horizontal="left" vertical="center" wrapText="1"/>
    </xf>
    <xf numFmtId="166" fontId="2" fillId="0" borderId="4" xfId="0" applyNumberFormat="1" applyFont="1" applyBorder="1" applyAlignment="1" applyProtection="1">
      <alignment horizontal="left" vertical="center" wrapText="1"/>
    </xf>
    <xf numFmtId="0" fontId="2" fillId="0" borderId="4" xfId="0" applyFont="1" applyBorder="1" applyAlignment="1">
      <alignment horizontal="left" vertical="center" wrapText="1"/>
    </xf>
    <xf numFmtId="2" fontId="2" fillId="2" borderId="4" xfId="0" applyNumberFormat="1" applyFont="1" applyFill="1" applyBorder="1" applyAlignment="1">
      <alignment horizontal="center" vertical="center"/>
    </xf>
    <xf numFmtId="0" fontId="4" fillId="0" borderId="4" xfId="0" applyFont="1" applyBorder="1" applyAlignment="1">
      <alignment horizontal="center" vertical="center"/>
    </xf>
    <xf numFmtId="0" fontId="6" fillId="2" borderId="4" xfId="0" applyFont="1" applyFill="1" applyBorder="1" applyAlignment="1">
      <alignment vertical="center" wrapText="1"/>
    </xf>
    <xf numFmtId="0" fontId="6" fillId="2" borderId="4" xfId="2" applyFont="1" applyFill="1" applyBorder="1" applyAlignment="1">
      <alignment horizontal="justify" vertical="center" wrapText="1"/>
    </xf>
    <xf numFmtId="0" fontId="6" fillId="0" borderId="4" xfId="3" applyFont="1" applyBorder="1" applyAlignment="1">
      <alignment horizontal="center" vertical="center" wrapText="1"/>
    </xf>
    <xf numFmtId="2" fontId="6" fillId="0" borderId="4" xfId="3" applyNumberFormat="1" applyFont="1" applyBorder="1" applyAlignment="1">
      <alignment horizontal="center" vertical="center" wrapText="1"/>
    </xf>
    <xf numFmtId="0" fontId="8" fillId="0" borderId="1" xfId="0" applyFont="1" applyBorder="1" applyAlignment="1">
      <alignment horizontal="center" vertical="center"/>
    </xf>
    <xf numFmtId="0" fontId="8" fillId="0" borderId="4"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0" xfId="0" applyFont="1" applyAlignment="1">
      <alignment horizontal="center" vertical="center" wrapText="1"/>
    </xf>
    <xf numFmtId="0" fontId="8" fillId="0" borderId="4" xfId="0" applyFont="1" applyBorder="1" applyAlignment="1">
      <alignment vertical="center" wrapText="1"/>
    </xf>
    <xf numFmtId="0" fontId="8" fillId="0" borderId="4" xfId="0" applyFont="1" applyBorder="1" applyAlignment="1">
      <alignment horizontal="left" vertical="center" wrapText="1"/>
    </xf>
    <xf numFmtId="2" fontId="8" fillId="0" borderId="4" xfId="0" applyNumberFormat="1" applyFont="1" applyBorder="1" applyAlignment="1">
      <alignment vertical="center"/>
    </xf>
    <xf numFmtId="0" fontId="8" fillId="0" borderId="0" xfId="0" applyFont="1" applyAlignment="1"/>
    <xf numFmtId="0" fontId="8" fillId="0" borderId="0" xfId="0" applyFont="1" applyAlignment="1">
      <alignment horizontal="center" vertical="center"/>
    </xf>
    <xf numFmtId="166" fontId="12" fillId="0" borderId="0" xfId="0" applyNumberFormat="1" applyFont="1" applyAlignment="1">
      <alignment vertical="center"/>
    </xf>
    <xf numFmtId="166" fontId="12" fillId="0" borderId="0" xfId="0" applyNumberFormat="1" applyFont="1" applyAlignment="1">
      <alignment horizontal="center" vertical="center" wrapText="1"/>
    </xf>
    <xf numFmtId="166" fontId="12" fillId="0" borderId="0" xfId="0" applyNumberFormat="1" applyFont="1" applyAlignment="1">
      <alignment vertical="center" wrapText="1"/>
    </xf>
    <xf numFmtId="0" fontId="14" fillId="0" borderId="0" xfId="0" applyFont="1" applyAlignment="1">
      <alignment vertical="center"/>
    </xf>
    <xf numFmtId="0" fontId="15" fillId="0" borderId="0" xfId="0" applyFont="1" applyBorder="1" applyAlignment="1">
      <alignment horizontal="center"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xf>
    <xf numFmtId="4" fontId="16" fillId="0" borderId="0" xfId="0" applyNumberFormat="1" applyFont="1" applyBorder="1" applyAlignment="1">
      <alignment horizontal="right" vertical="center"/>
    </xf>
    <xf numFmtId="0" fontId="17" fillId="0" borderId="0" xfId="0" applyFont="1" applyBorder="1" applyAlignment="1">
      <alignment horizontal="center" vertical="center"/>
    </xf>
    <xf numFmtId="0" fontId="17" fillId="0" borderId="0" xfId="0" applyFont="1" applyAlignment="1">
      <alignment vertical="center"/>
    </xf>
    <xf numFmtId="0" fontId="18" fillId="0" borderId="0" xfId="0" applyFont="1" applyAlignment="1">
      <alignment horizontal="right" vertical="center"/>
    </xf>
    <xf numFmtId="0" fontId="19" fillId="0" borderId="0" xfId="0" applyFont="1" applyAlignment="1">
      <alignment vertical="center"/>
    </xf>
    <xf numFmtId="0" fontId="17" fillId="0" borderId="0" xfId="0" applyFont="1" applyAlignment="1">
      <alignment horizontal="center" vertical="center"/>
    </xf>
    <xf numFmtId="0" fontId="18" fillId="0" borderId="0" xfId="0" applyFont="1" applyBorder="1" applyAlignment="1">
      <alignment horizontal="center" vertical="center"/>
    </xf>
    <xf numFmtId="0" fontId="17" fillId="0" borderId="0" xfId="0" applyFont="1" applyAlignment="1">
      <alignment horizontal="justify" vertical="center"/>
    </xf>
    <xf numFmtId="0" fontId="17" fillId="0" borderId="0" xfId="0" applyFont="1" applyBorder="1" applyAlignment="1">
      <alignment horizontal="left" vertical="center"/>
    </xf>
    <xf numFmtId="0" fontId="17" fillId="0" borderId="0" xfId="0" applyFont="1" applyAlignment="1">
      <alignment horizontal="left" vertical="center"/>
    </xf>
    <xf numFmtId="0" fontId="19" fillId="0" borderId="0" xfId="0" applyFont="1" applyAlignment="1">
      <alignment horizontal="justify" vertical="center" wrapText="1"/>
    </xf>
    <xf numFmtId="0" fontId="19" fillId="0" borderId="0" xfId="0" applyFont="1" applyAlignment="1">
      <alignment horizontal="center" vertical="center"/>
    </xf>
    <xf numFmtId="0" fontId="18" fillId="0" borderId="0" xfId="0" applyFont="1" applyBorder="1" applyAlignment="1">
      <alignment horizontal="justify" vertical="center" wrapText="1"/>
    </xf>
    <xf numFmtId="165" fontId="17" fillId="0" borderId="0" xfId="0" applyNumberFormat="1" applyFont="1" applyBorder="1" applyAlignment="1">
      <alignment horizontal="left" vertical="center"/>
    </xf>
    <xf numFmtId="0" fontId="19" fillId="0" borderId="0" xfId="0" applyFont="1" applyAlignment="1">
      <alignment horizontal="left" vertical="center"/>
    </xf>
    <xf numFmtId="165" fontId="17" fillId="0" borderId="0" xfId="0" applyNumberFormat="1" applyFont="1" applyBorder="1" applyAlignment="1">
      <alignment horizontal="center" vertical="center" wrapText="1"/>
    </xf>
    <xf numFmtId="0" fontId="17" fillId="0" borderId="0" xfId="0" applyFont="1" applyBorder="1" applyAlignment="1">
      <alignment vertical="center"/>
    </xf>
    <xf numFmtId="0" fontId="18" fillId="0" borderId="0" xfId="0" applyFont="1" applyBorder="1" applyAlignment="1">
      <alignment horizontal="right" vertical="center"/>
    </xf>
    <xf numFmtId="0" fontId="17" fillId="0" borderId="0" xfId="0" applyFont="1" applyAlignment="1">
      <alignment horizontal="justify" vertical="center" wrapText="1"/>
    </xf>
    <xf numFmtId="0" fontId="16" fillId="0" borderId="0" xfId="0" applyFont="1" applyAlignment="1">
      <alignment horizontal="center" vertical="center"/>
    </xf>
    <xf numFmtId="0" fontId="16" fillId="0" borderId="0" xfId="0" applyFont="1" applyAlignment="1">
      <alignment vertical="center"/>
    </xf>
    <xf numFmtId="0" fontId="20" fillId="0" borderId="0" xfId="0" applyFont="1" applyAlignment="1">
      <alignment horizontal="right" vertical="center"/>
    </xf>
    <xf numFmtId="0" fontId="16" fillId="0" borderId="0" xfId="0" applyFont="1" applyAlignment="1">
      <alignment horizontal="justify" vertical="center" wrapText="1"/>
    </xf>
    <xf numFmtId="0" fontId="8" fillId="0" borderId="4" xfId="0" applyFont="1" applyBorder="1" applyAlignment="1">
      <alignment horizontal="center" vertical="center"/>
    </xf>
    <xf numFmtId="0" fontId="3" fillId="0" borderId="4" xfId="0" applyFont="1" applyBorder="1" applyAlignment="1">
      <alignment horizontal="center" vertical="center"/>
    </xf>
    <xf numFmtId="0" fontId="11" fillId="0" borderId="0" xfId="0" applyFont="1" applyAlignment="1">
      <alignment horizontal="center" vertical="center"/>
    </xf>
    <xf numFmtId="0" fontId="3" fillId="0" borderId="4" xfId="0" applyFont="1" applyBorder="1" applyAlignment="1">
      <alignment horizontal="left" vertical="center"/>
    </xf>
    <xf numFmtId="0" fontId="11" fillId="0" borderId="4" xfId="0" applyFont="1" applyBorder="1" applyAlignment="1">
      <alignment horizontal="center" vertical="center"/>
    </xf>
    <xf numFmtId="0" fontId="11" fillId="0" borderId="4" xfId="0" applyFont="1" applyBorder="1" applyAlignment="1">
      <alignment vertical="center"/>
    </xf>
    <xf numFmtId="0" fontId="11" fillId="0" borderId="0" xfId="0" applyFont="1" applyAlignment="1">
      <alignment vertical="center"/>
    </xf>
    <xf numFmtId="2" fontId="3" fillId="0" borderId="4" xfId="0" applyNumberFormat="1" applyFont="1" applyBorder="1" applyAlignment="1">
      <alignment vertical="center"/>
    </xf>
    <xf numFmtId="2" fontId="11" fillId="0" borderId="4" xfId="0" applyNumberFormat="1" applyFont="1" applyBorder="1" applyAlignment="1">
      <alignment vertical="center"/>
    </xf>
    <xf numFmtId="0" fontId="11" fillId="0" borderId="4" xfId="0" applyFont="1" applyBorder="1" applyAlignment="1">
      <alignment vertical="center" wrapText="1"/>
    </xf>
    <xf numFmtId="165" fontId="2" fillId="0" borderId="4" xfId="0" applyNumberFormat="1" applyFont="1" applyBorder="1" applyAlignment="1">
      <alignment horizontal="center" vertical="center"/>
    </xf>
    <xf numFmtId="2" fontId="11" fillId="0" borderId="4" xfId="0" applyNumberFormat="1" applyFont="1" applyBorder="1" applyAlignment="1">
      <alignment horizontal="center" vertical="center"/>
    </xf>
    <xf numFmtId="0" fontId="21" fillId="3" borderId="0" xfId="0" applyFont="1" applyFill="1" applyAlignment="1">
      <alignment horizontal="center" vertical="center"/>
    </xf>
    <xf numFmtId="0" fontId="2" fillId="0" borderId="4" xfId="0" applyFont="1" applyBorder="1" applyAlignment="1">
      <alignment horizontal="center" vertical="center"/>
    </xf>
    <xf numFmtId="0" fontId="7" fillId="0" borderId="4" xfId="3" applyFont="1" applyBorder="1" applyAlignment="1">
      <alignment horizontal="center" vertical="center" wrapText="1"/>
    </xf>
    <xf numFmtId="0" fontId="2" fillId="0" borderId="3" xfId="0" applyFont="1" applyBorder="1" applyAlignment="1">
      <alignment horizontal="center" vertical="center"/>
    </xf>
    <xf numFmtId="0" fontId="4" fillId="0" borderId="0" xfId="0" applyFont="1" applyAlignment="1">
      <alignment vertical="center"/>
    </xf>
    <xf numFmtId="0" fontId="4" fillId="0" borderId="4" xfId="0" applyFont="1" applyBorder="1" applyAlignment="1">
      <alignment horizontal="center" vertical="center" wrapText="1"/>
    </xf>
    <xf numFmtId="0" fontId="7" fillId="2" borderId="4" xfId="0" applyFont="1" applyFill="1" applyBorder="1" applyAlignment="1">
      <alignment horizontal="left" vertical="center"/>
    </xf>
    <xf numFmtId="2" fontId="6" fillId="2" borderId="3" xfId="0" applyNumberFormat="1" applyFont="1" applyFill="1" applyBorder="1" applyAlignment="1">
      <alignment horizontal="left" vertical="center" wrapText="1"/>
    </xf>
    <xf numFmtId="2" fontId="6" fillId="2" borderId="4" xfId="0" applyNumberFormat="1" applyFont="1" applyFill="1" applyBorder="1" applyAlignment="1">
      <alignment horizontal="left" vertical="center" wrapText="1"/>
    </xf>
    <xf numFmtId="0" fontId="23" fillId="0" borderId="4" xfId="0" applyFont="1" applyBorder="1" applyAlignment="1">
      <alignment horizontal="left" vertical="center" wrapText="1"/>
    </xf>
    <xf numFmtId="0" fontId="6" fillId="2" borderId="4" xfId="0" applyFont="1" applyFill="1" applyBorder="1" applyAlignment="1">
      <alignment horizontal="left" vertical="center" wrapText="1"/>
    </xf>
    <xf numFmtId="0" fontId="2" fillId="2" borderId="4" xfId="0" applyFont="1" applyFill="1" applyBorder="1" applyAlignment="1">
      <alignment vertical="center" wrapText="1"/>
    </xf>
    <xf numFmtId="0" fontId="2" fillId="2" borderId="4" xfId="0" applyFont="1" applyFill="1" applyBorder="1" applyAlignment="1">
      <alignment vertical="center"/>
    </xf>
    <xf numFmtId="2" fontId="2" fillId="2" borderId="4" xfId="0" applyNumberFormat="1" applyFont="1" applyFill="1" applyBorder="1" applyAlignment="1">
      <alignment vertical="center"/>
    </xf>
    <xf numFmtId="0" fontId="2" fillId="2" borderId="4" xfId="0" applyFont="1" applyFill="1" applyBorder="1" applyAlignment="1">
      <alignment horizontal="center" vertical="center"/>
    </xf>
    <xf numFmtId="165" fontId="2" fillId="2" borderId="4" xfId="0" applyNumberFormat="1" applyFont="1" applyFill="1" applyBorder="1" applyAlignment="1">
      <alignment vertical="center"/>
    </xf>
    <xf numFmtId="1" fontId="2" fillId="2" borderId="4" xfId="0" applyNumberFormat="1" applyFont="1" applyFill="1" applyBorder="1" applyAlignment="1">
      <alignment horizontal="center" vertical="center"/>
    </xf>
    <xf numFmtId="0" fontId="6" fillId="2" borderId="4" xfId="0" applyFont="1" applyFill="1" applyBorder="1" applyAlignment="1">
      <alignment horizontal="center" vertical="center"/>
    </xf>
    <xf numFmtId="2" fontId="6" fillId="2" borderId="4" xfId="0" applyNumberFormat="1" applyFont="1" applyFill="1" applyBorder="1" applyAlignment="1">
      <alignment horizontal="center" vertical="center"/>
    </xf>
    <xf numFmtId="0" fontId="6" fillId="2" borderId="4" xfId="0" applyFont="1" applyFill="1" applyBorder="1" applyAlignment="1">
      <alignment vertical="center"/>
    </xf>
    <xf numFmtId="0" fontId="6" fillId="0" borderId="4" xfId="2" applyFont="1" applyFill="1" applyBorder="1" applyAlignment="1">
      <alignment horizontal="justify" vertical="center" wrapText="1"/>
    </xf>
    <xf numFmtId="0" fontId="6" fillId="2" borderId="4" xfId="2" applyFont="1" applyFill="1" applyBorder="1" applyAlignment="1">
      <alignment horizontal="justify" vertical="center"/>
    </xf>
    <xf numFmtId="0" fontId="6" fillId="2" borderId="4" xfId="2" applyFont="1" applyFill="1" applyBorder="1" applyAlignment="1">
      <alignment horizontal="center" vertical="center"/>
    </xf>
    <xf numFmtId="1" fontId="6" fillId="2" borderId="4" xfId="2" applyNumberFormat="1" applyFont="1" applyFill="1" applyBorder="1" applyAlignment="1">
      <alignment horizontal="center" vertical="center"/>
    </xf>
    <xf numFmtId="2" fontId="6" fillId="2" borderId="4" xfId="2" applyNumberFormat="1" applyFont="1" applyFill="1" applyBorder="1" applyAlignment="1">
      <alignment horizontal="center" vertical="center"/>
    </xf>
    <xf numFmtId="0" fontId="0" fillId="0" borderId="0" xfId="0" applyAlignment="1">
      <alignment vertical="center"/>
    </xf>
    <xf numFmtId="2" fontId="11" fillId="0" borderId="4" xfId="0" applyNumberFormat="1" applyFont="1" applyBorder="1" applyAlignment="1">
      <alignment horizontal="right" vertical="center"/>
    </xf>
    <xf numFmtId="164" fontId="24" fillId="0" borderId="4" xfId="0" applyNumberFormat="1" applyFont="1" applyBorder="1" applyAlignment="1">
      <alignment horizontal="center" vertical="center"/>
    </xf>
    <xf numFmtId="0" fontId="24" fillId="0" borderId="4" xfId="0" applyFont="1" applyBorder="1" applyAlignment="1">
      <alignment horizontal="center" vertical="center"/>
    </xf>
    <xf numFmtId="0" fontId="24" fillId="0" borderId="4" xfId="0" applyFont="1" applyBorder="1" applyAlignment="1">
      <alignment vertical="center"/>
    </xf>
    <xf numFmtId="2" fontId="24" fillId="0" borderId="4" xfId="0" applyNumberFormat="1" applyFont="1" applyBorder="1" applyAlignment="1">
      <alignment horizontal="center" vertical="center"/>
    </xf>
    <xf numFmtId="0" fontId="24" fillId="0" borderId="4" xfId="0" applyFont="1" applyBorder="1" applyAlignment="1">
      <alignment vertical="center" wrapText="1"/>
    </xf>
    <xf numFmtId="0" fontId="24" fillId="0" borderId="4" xfId="0" applyFont="1" applyFill="1" applyBorder="1" applyAlignment="1">
      <alignment vertical="center"/>
    </xf>
    <xf numFmtId="0" fontId="4" fillId="0" borderId="4" xfId="0" applyFont="1" applyBorder="1" applyAlignment="1">
      <alignment horizontal="center" vertical="center"/>
    </xf>
    <xf numFmtId="2" fontId="25" fillId="0" borderId="4" xfId="0" applyNumberFormat="1" applyFont="1" applyBorder="1" applyAlignment="1">
      <alignment horizontal="center" vertical="center"/>
    </xf>
    <xf numFmtId="2" fontId="25" fillId="0" borderId="4" xfId="0" applyNumberFormat="1" applyFont="1" applyBorder="1" applyAlignment="1">
      <alignment vertical="center"/>
    </xf>
    <xf numFmtId="0" fontId="11" fillId="0" borderId="4" xfId="0" applyFont="1" applyBorder="1" applyAlignment="1">
      <alignment horizontal="left" vertical="center"/>
    </xf>
    <xf numFmtId="0" fontId="25" fillId="0" borderId="4" xfId="0" applyFont="1" applyBorder="1" applyAlignment="1">
      <alignment horizontal="center" vertical="center"/>
    </xf>
    <xf numFmtId="0" fontId="25" fillId="0" borderId="4" xfId="0" applyFont="1" applyBorder="1" applyAlignment="1">
      <alignment vertical="center"/>
    </xf>
    <xf numFmtId="0" fontId="25" fillId="0" borderId="4" xfId="0" applyFont="1" applyBorder="1" applyAlignment="1">
      <alignment vertical="center" wrapText="1"/>
    </xf>
    <xf numFmtId="168" fontId="6" fillId="0" borderId="4" xfId="3" applyNumberFormat="1" applyFont="1" applyBorder="1" applyAlignment="1">
      <alignment horizontal="center" vertical="center" wrapText="1"/>
    </xf>
    <xf numFmtId="168" fontId="0" fillId="0" borderId="0" xfId="0" applyNumberFormat="1" applyAlignment="1">
      <alignment vertical="center"/>
    </xf>
    <xf numFmtId="2" fontId="6" fillId="0" borderId="4" xfId="3" applyNumberFormat="1" applyFont="1" applyBorder="1" applyAlignment="1">
      <alignment horizontal="left" vertical="center" wrapText="1"/>
    </xf>
    <xf numFmtId="1" fontId="6" fillId="0" borderId="4" xfId="3" applyNumberFormat="1" applyFont="1" applyBorder="1" applyAlignment="1">
      <alignment horizontal="center" vertical="center" wrapText="1"/>
    </xf>
    <xf numFmtId="0" fontId="2" fillId="0" borderId="4" xfId="0" applyFont="1" applyBorder="1"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4" xfId="0" applyFont="1" applyBorder="1" applyAlignment="1">
      <alignment horizontal="center"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10" fillId="2" borderId="1" xfId="0" applyFont="1" applyFill="1" applyBorder="1" applyAlignment="1">
      <alignment horizontal="left" vertical="center"/>
    </xf>
    <xf numFmtId="0" fontId="10" fillId="2" borderId="2" xfId="0" applyFont="1" applyFill="1" applyBorder="1" applyAlignment="1">
      <alignment horizontal="left" vertical="center"/>
    </xf>
    <xf numFmtId="0" fontId="10" fillId="2" borderId="3" xfId="0" applyFont="1" applyFill="1" applyBorder="1" applyAlignment="1">
      <alignment horizontal="left"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26" fillId="0" borderId="4" xfId="0" applyFont="1" applyBorder="1" applyAlignment="1">
      <alignment horizontal="center" vertical="center"/>
    </xf>
    <xf numFmtId="0" fontId="8" fillId="0" borderId="4" xfId="0" applyFont="1" applyBorder="1" applyAlignment="1">
      <alignment horizontal="center" vertical="center"/>
    </xf>
    <xf numFmtId="166" fontId="12" fillId="0" borderId="0" xfId="0" applyNumberFormat="1" applyFont="1" applyAlignment="1">
      <alignment vertical="center" wrapText="1"/>
    </xf>
    <xf numFmtId="0" fontId="17" fillId="0" borderId="0" xfId="0" applyFont="1" applyAlignment="1">
      <alignment horizontal="justify" vertical="center" wrapText="1"/>
    </xf>
    <xf numFmtId="0" fontId="16" fillId="0" borderId="0" xfId="0" applyFont="1" applyAlignment="1">
      <alignment horizontal="justify" vertical="center" wrapText="1"/>
    </xf>
    <xf numFmtId="0" fontId="16" fillId="0" borderId="0" xfId="0" applyFont="1" applyBorder="1" applyAlignment="1">
      <alignment horizontal="justify" vertical="center" wrapText="1"/>
    </xf>
    <xf numFmtId="0" fontId="16" fillId="0" borderId="0" xfId="0" applyFont="1" applyBorder="1" applyAlignment="1">
      <alignment vertical="center"/>
    </xf>
    <xf numFmtId="0" fontId="19" fillId="0" borderId="0" xfId="0" applyFont="1" applyAlignment="1">
      <alignment vertical="center"/>
    </xf>
    <xf numFmtId="165" fontId="16" fillId="0" borderId="0" xfId="0" applyNumberFormat="1" applyFont="1" applyBorder="1" applyAlignment="1">
      <alignment horizontal="center" vertical="center" wrapText="1"/>
    </xf>
    <xf numFmtId="0" fontId="19" fillId="0" borderId="0" xfId="0" applyFont="1" applyAlignment="1">
      <alignment horizontal="center" vertical="center" wrapText="1"/>
    </xf>
    <xf numFmtId="0" fontId="17" fillId="0" borderId="0" xfId="0" applyFont="1" applyBorder="1" applyAlignment="1">
      <alignment horizontal="justify" vertical="center" wrapText="1"/>
    </xf>
    <xf numFmtId="165" fontId="17" fillId="0" borderId="0" xfId="0" applyNumberFormat="1" applyFont="1" applyBorder="1" applyAlignment="1">
      <alignment horizontal="center" vertical="center"/>
    </xf>
    <xf numFmtId="0" fontId="17" fillId="0" borderId="0" xfId="0" applyFont="1" applyBorder="1" applyAlignment="1">
      <alignment horizontal="center" vertical="center"/>
    </xf>
    <xf numFmtId="0" fontId="17" fillId="0" borderId="0" xfId="0" applyFont="1" applyFill="1" applyBorder="1" applyAlignment="1">
      <alignment horizontal="justify" vertical="center" wrapText="1"/>
    </xf>
    <xf numFmtId="0" fontId="19" fillId="0" borderId="0" xfId="0" applyFont="1" applyBorder="1" applyAlignment="1">
      <alignment horizontal="justify" vertical="center" wrapText="1"/>
    </xf>
    <xf numFmtId="0" fontId="17" fillId="0" borderId="0" xfId="0" applyFont="1" applyBorder="1" applyAlignment="1">
      <alignment vertical="center"/>
    </xf>
    <xf numFmtId="0" fontId="19" fillId="0" borderId="0" xfId="0" applyFont="1" applyBorder="1" applyAlignment="1">
      <alignment vertical="center"/>
    </xf>
    <xf numFmtId="1" fontId="17" fillId="0" borderId="0" xfId="0" applyNumberFormat="1" applyFont="1" applyBorder="1" applyAlignment="1">
      <alignment horizontal="center" vertical="center"/>
    </xf>
    <xf numFmtId="0" fontId="17" fillId="0" borderId="0" xfId="0" applyFont="1" applyBorder="1" applyAlignment="1">
      <alignment horizontal="justify" vertical="center"/>
    </xf>
    <xf numFmtId="0" fontId="19" fillId="0" borderId="0" xfId="0" applyFont="1" applyBorder="1" applyAlignment="1">
      <alignment horizontal="justify" vertical="center"/>
    </xf>
    <xf numFmtId="167" fontId="17" fillId="0" borderId="0" xfId="0" applyNumberFormat="1" applyFont="1" applyBorder="1" applyAlignment="1">
      <alignment horizontal="center" vertical="center"/>
    </xf>
    <xf numFmtId="0" fontId="17" fillId="0" borderId="0" xfId="0" applyFont="1" applyBorder="1" applyAlignment="1">
      <alignment horizontal="left" vertical="center" wrapText="1"/>
    </xf>
    <xf numFmtId="0" fontId="19" fillId="0" borderId="0" xfId="0" applyFont="1" applyBorder="1" applyAlignment="1">
      <alignment horizontal="left" vertical="center" wrapText="1"/>
    </xf>
    <xf numFmtId="165" fontId="17" fillId="0" borderId="0" xfId="0" applyNumberFormat="1" applyFont="1" applyBorder="1" applyAlignment="1">
      <alignment horizontal="center" vertical="center" wrapText="1"/>
    </xf>
    <xf numFmtId="0" fontId="17" fillId="0" borderId="0" xfId="0" applyFont="1" applyBorder="1" applyAlignment="1">
      <alignment horizontal="center" vertical="center" wrapText="1"/>
    </xf>
    <xf numFmtId="0" fontId="13" fillId="0" borderId="0" xfId="0" applyFont="1" applyBorder="1" applyAlignment="1">
      <alignment horizontal="center" vertical="center"/>
    </xf>
    <xf numFmtId="0" fontId="13" fillId="0" borderId="0" xfId="0" applyFont="1" applyBorder="1" applyAlignment="1">
      <alignment horizontal="center" vertical="center" wrapText="1"/>
    </xf>
    <xf numFmtId="0" fontId="13"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justify" vertical="center" wrapText="1"/>
    </xf>
    <xf numFmtId="0" fontId="19" fillId="0" borderId="0" xfId="0" applyFont="1" applyAlignment="1">
      <alignment horizontal="justify" vertical="top" wrapText="1"/>
    </xf>
    <xf numFmtId="165" fontId="17" fillId="0" borderId="0" xfId="0" applyNumberFormat="1" applyFont="1" applyBorder="1" applyAlignment="1">
      <alignment horizontal="left" vertical="center" wrapText="1"/>
    </xf>
    <xf numFmtId="0" fontId="17" fillId="0" borderId="0" xfId="0" applyFont="1" applyBorder="1" applyAlignment="1">
      <alignment horizontal="left" vertical="center"/>
    </xf>
    <xf numFmtId="0" fontId="19" fillId="0" borderId="0" xfId="0" applyFont="1" applyAlignment="1">
      <alignment horizontal="justify" vertical="center"/>
    </xf>
    <xf numFmtId="0" fontId="17" fillId="0" borderId="0" xfId="0" applyFont="1" applyAlignment="1">
      <alignment horizontal="center" vertical="center"/>
    </xf>
    <xf numFmtId="0" fontId="17" fillId="0" borderId="0" xfId="0" applyFont="1" applyAlignment="1">
      <alignment horizontal="left" vertical="center" wrapText="1"/>
    </xf>
    <xf numFmtId="165" fontId="17" fillId="0" borderId="0" xfId="0" applyNumberFormat="1" applyFont="1" applyBorder="1" applyAlignment="1">
      <alignment horizontal="justify" vertical="center"/>
    </xf>
    <xf numFmtId="0" fontId="17" fillId="0" borderId="0" xfId="0" applyFont="1" applyAlignment="1">
      <alignment horizontal="justify" vertical="center"/>
    </xf>
    <xf numFmtId="0" fontId="19" fillId="0" borderId="0" xfId="0" applyFont="1" applyAlignment="1">
      <alignment horizontal="left" vertical="center" wrapText="1"/>
    </xf>
    <xf numFmtId="165" fontId="17" fillId="0" borderId="0" xfId="0" applyNumberFormat="1" applyFont="1" applyBorder="1" applyAlignment="1">
      <alignment vertical="center" wrapText="1"/>
    </xf>
    <xf numFmtId="0" fontId="19" fillId="0" borderId="0" xfId="0" applyFont="1" applyAlignment="1">
      <alignment vertical="center" wrapText="1"/>
    </xf>
    <xf numFmtId="0" fontId="26" fillId="2" borderId="4" xfId="0" applyFont="1" applyFill="1" applyBorder="1" applyAlignment="1">
      <alignment horizontal="center" vertical="center"/>
    </xf>
    <xf numFmtId="0" fontId="0" fillId="2" borderId="0" xfId="0" applyFill="1" applyAlignment="1">
      <alignment vertical="center"/>
    </xf>
    <xf numFmtId="0" fontId="7" fillId="2" borderId="4" xfId="3" applyFont="1" applyFill="1" applyBorder="1" applyAlignment="1">
      <alignment horizontal="center" vertical="center" wrapText="1"/>
    </xf>
    <xf numFmtId="0" fontId="6" fillId="2" borderId="4" xfId="3" applyFont="1" applyFill="1" applyBorder="1" applyAlignment="1">
      <alignment horizontal="center" vertical="center" wrapText="1"/>
    </xf>
    <xf numFmtId="2" fontId="6" fillId="2" borderId="4" xfId="3" applyNumberFormat="1" applyFont="1" applyFill="1" applyBorder="1" applyAlignment="1">
      <alignment horizontal="center" vertical="center" wrapText="1"/>
    </xf>
    <xf numFmtId="165" fontId="2" fillId="2" borderId="4" xfId="0" applyNumberFormat="1" applyFont="1" applyFill="1" applyBorder="1" applyAlignment="1">
      <alignment horizontal="center" vertical="center"/>
    </xf>
    <xf numFmtId="166" fontId="2" fillId="2" borderId="4" xfId="0" applyNumberFormat="1" applyFont="1" applyFill="1" applyBorder="1" applyAlignment="1" applyProtection="1">
      <alignment horizontal="left" vertical="center" wrapText="1"/>
    </xf>
    <xf numFmtId="0" fontId="6" fillId="2" borderId="4" xfId="2" applyFont="1" applyFill="1" applyBorder="1" applyAlignment="1">
      <alignment vertical="center" wrapText="1"/>
    </xf>
    <xf numFmtId="0" fontId="2" fillId="2" borderId="4" xfId="2" applyFont="1" applyFill="1" applyBorder="1" applyAlignment="1">
      <alignment horizontal="justify" vertical="center" wrapText="1"/>
    </xf>
    <xf numFmtId="0" fontId="2" fillId="2" borderId="4" xfId="0" applyFont="1" applyFill="1" applyBorder="1" applyAlignment="1">
      <alignment horizontal="left" vertical="center" wrapText="1"/>
    </xf>
    <xf numFmtId="0" fontId="4" fillId="2" borderId="4" xfId="0" applyFont="1" applyFill="1" applyBorder="1" applyAlignment="1">
      <alignment horizontal="center" vertical="center"/>
    </xf>
    <xf numFmtId="2" fontId="4" fillId="2" borderId="4" xfId="0" applyNumberFormat="1" applyFont="1" applyFill="1" applyBorder="1" applyAlignment="1">
      <alignment horizontal="center" vertical="center"/>
    </xf>
    <xf numFmtId="0" fontId="4" fillId="2" borderId="4" xfId="0" applyFont="1" applyFill="1" applyBorder="1" applyAlignment="1">
      <alignment horizontal="right" vertical="center"/>
    </xf>
    <xf numFmtId="3" fontId="4" fillId="2" borderId="4" xfId="0" applyNumberFormat="1" applyFont="1" applyFill="1" applyBorder="1" applyAlignment="1">
      <alignment horizontal="left" vertical="center"/>
    </xf>
    <xf numFmtId="2" fontId="0" fillId="2" borderId="0" xfId="0" applyNumberFormat="1" applyFill="1" applyAlignment="1">
      <alignment vertical="center"/>
    </xf>
  </cellXfs>
  <cellStyles count="4">
    <cellStyle name="Normal" xfId="0" builtinId="0"/>
    <cellStyle name="Normal 2" xfId="2"/>
    <cellStyle name="Normal 3" xfId="1"/>
    <cellStyle name="Normal_Phase XI QS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for%20AR%202022-2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20for%20Keeriparai%202023-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 Abstract (2)"/>
      <sheetName val="  Coastal  Elec.Data "/>
      <sheetName val="Sheet3"/>
      <sheetName val="SEPTIC TANK (A4)"/>
      <sheetName val="P.P WALL (A4)"/>
      <sheetName val="SL DRAIN (A4)"/>
      <sheetName val="Storm Water Drain"/>
      <sheetName val="SUMP (A4)"/>
      <sheetName val="lead  charge"/>
      <sheetName val="Elec.Data"/>
      <sheetName val="Data"/>
      <sheetName val="Sheet4"/>
      <sheetName val="Building (2)"/>
      <sheetName val="Hire Charges "/>
      <sheetName val="Sheet2"/>
      <sheetName val="Sheet1"/>
    </sheetNames>
    <sheetDataSet>
      <sheetData sheetId="0"/>
      <sheetData sheetId="1"/>
      <sheetData sheetId="2"/>
      <sheetData sheetId="3"/>
      <sheetData sheetId="4"/>
      <sheetData sheetId="5"/>
      <sheetData sheetId="6"/>
      <sheetData sheetId="7"/>
      <sheetData sheetId="8"/>
      <sheetData sheetId="9"/>
      <sheetData sheetId="10">
        <row r="398">
          <cell r="R398">
            <v>31.89</v>
          </cell>
        </row>
        <row r="1326">
          <cell r="R1326">
            <v>222.41</v>
          </cell>
        </row>
        <row r="1498">
          <cell r="K1498">
            <v>43.03</v>
          </cell>
        </row>
        <row r="1609">
          <cell r="R1609">
            <v>87449.3</v>
          </cell>
        </row>
        <row r="1948">
          <cell r="K1948">
            <v>3255.82</v>
          </cell>
        </row>
        <row r="1957">
          <cell r="K1957">
            <v>300</v>
          </cell>
        </row>
        <row r="1960">
          <cell r="K1960">
            <v>250</v>
          </cell>
        </row>
        <row r="1977">
          <cell r="K1977">
            <v>3255.05</v>
          </cell>
        </row>
        <row r="2716">
          <cell r="K2716">
            <v>58.7</v>
          </cell>
        </row>
        <row r="3348">
          <cell r="K3348">
            <v>119.41</v>
          </cell>
        </row>
        <row r="3710">
          <cell r="K3710">
            <v>971.65</v>
          </cell>
        </row>
      </sheetData>
      <sheetData sheetId="11"/>
      <sheetData sheetId="12">
        <row r="6">
          <cell r="C6">
            <v>224.82</v>
          </cell>
        </row>
        <row r="7">
          <cell r="C7">
            <v>235.02</v>
          </cell>
        </row>
        <row r="38">
          <cell r="C38">
            <v>1537.27</v>
          </cell>
        </row>
        <row r="45">
          <cell r="C45">
            <v>4599.4399999999996</v>
          </cell>
        </row>
        <row r="46">
          <cell r="C46">
            <v>6145.32</v>
          </cell>
        </row>
        <row r="59">
          <cell r="C59">
            <v>6460.71</v>
          </cell>
        </row>
        <row r="118">
          <cell r="C118">
            <v>6463.03</v>
          </cell>
        </row>
        <row r="119">
          <cell r="C119">
            <v>6613.93</v>
          </cell>
        </row>
        <row r="120">
          <cell r="C120">
            <v>6764.83</v>
          </cell>
        </row>
        <row r="121">
          <cell r="C121">
            <v>6915.73</v>
          </cell>
        </row>
        <row r="167">
          <cell r="C167">
            <v>781.83</v>
          </cell>
        </row>
        <row r="168">
          <cell r="C168">
            <v>790.06</v>
          </cell>
        </row>
        <row r="169">
          <cell r="C169">
            <v>806.66</v>
          </cell>
        </row>
        <row r="170">
          <cell r="C170">
            <v>823.26</v>
          </cell>
        </row>
        <row r="334">
          <cell r="C334">
            <v>1328.28</v>
          </cell>
        </row>
        <row r="335">
          <cell r="C335">
            <v>1168.97</v>
          </cell>
        </row>
        <row r="339">
          <cell r="C339">
            <v>1147.51</v>
          </cell>
        </row>
        <row r="341">
          <cell r="C341">
            <v>238.3</v>
          </cell>
        </row>
        <row r="343">
          <cell r="C343">
            <v>273.56</v>
          </cell>
        </row>
        <row r="353">
          <cell r="C353">
            <v>225.95</v>
          </cell>
        </row>
        <row r="354">
          <cell r="C354">
            <v>133.84</v>
          </cell>
        </row>
        <row r="359">
          <cell r="C359">
            <v>87298.5</v>
          </cell>
        </row>
        <row r="393">
          <cell r="C393">
            <v>579.25</v>
          </cell>
        </row>
        <row r="498">
          <cell r="C498">
            <v>7701.51</v>
          </cell>
        </row>
        <row r="499">
          <cell r="C499">
            <v>7925.31</v>
          </cell>
        </row>
        <row r="500">
          <cell r="C500">
            <v>8149.11</v>
          </cell>
        </row>
        <row r="501">
          <cell r="C501">
            <v>8372.91</v>
          </cell>
        </row>
        <row r="505">
          <cell r="C505">
            <v>8245.7800000000007</v>
          </cell>
        </row>
        <row r="506">
          <cell r="C506">
            <v>8469.58</v>
          </cell>
        </row>
        <row r="507">
          <cell r="C507">
            <v>8693.3799999999992</v>
          </cell>
        </row>
        <row r="508">
          <cell r="C508">
            <v>8917.18</v>
          </cell>
        </row>
        <row r="582">
          <cell r="C582">
            <v>809.35</v>
          </cell>
        </row>
        <row r="583">
          <cell r="C583">
            <v>905.4</v>
          </cell>
        </row>
        <row r="584">
          <cell r="C584">
            <v>1086.48</v>
          </cell>
        </row>
        <row r="627">
          <cell r="C627">
            <v>726.6</v>
          </cell>
        </row>
        <row r="674">
          <cell r="C674">
            <v>1630.99</v>
          </cell>
        </row>
        <row r="675">
          <cell r="C675">
            <v>1635.09</v>
          </cell>
        </row>
        <row r="720">
          <cell r="C720">
            <v>1212.4100000000001</v>
          </cell>
        </row>
        <row r="872">
          <cell r="C872">
            <v>228.43</v>
          </cell>
        </row>
        <row r="931">
          <cell r="C931">
            <v>1423.48</v>
          </cell>
        </row>
      </sheetData>
      <sheetData sheetId="13"/>
      <sheetData sheetId="14"/>
      <sheetData sheetId="1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ile data ( M30 grade) (2)"/>
      <sheetName val="2 in 1 incl. F.E."/>
      <sheetName val="pile data "/>
      <sheetName val="  Coastal  Elec.Data "/>
      <sheetName val="lead  charge"/>
      <sheetName val="Elec.Data"/>
      <sheetName val="Sliding and french window"/>
      <sheetName val="building"/>
      <sheetName val="Abstract"/>
      <sheetName val="Detailed"/>
      <sheetName val="Data"/>
      <sheetName val="Print Data"/>
      <sheetName val="Sheet1"/>
    </sheetNames>
    <sheetDataSet>
      <sheetData sheetId="0"/>
      <sheetData sheetId="1"/>
      <sheetData sheetId="2"/>
      <sheetData sheetId="3"/>
      <sheetData sheetId="4"/>
      <sheetData sheetId="5"/>
      <sheetData sheetId="6"/>
      <sheetData sheetId="7">
        <row r="38">
          <cell r="C38">
            <v>1568.38</v>
          </cell>
        </row>
        <row r="45">
          <cell r="C45">
            <v>4737.72</v>
          </cell>
        </row>
        <row r="46">
          <cell r="C46">
            <v>6289.17</v>
          </cell>
        </row>
        <row r="59">
          <cell r="C59">
            <v>6621.47</v>
          </cell>
        </row>
        <row r="118">
          <cell r="C118">
            <v>6627.39</v>
          </cell>
        </row>
        <row r="119">
          <cell r="B119" t="str">
            <v>b. In First Floor</v>
          </cell>
          <cell r="C119">
            <v>6786.59</v>
          </cell>
        </row>
        <row r="120">
          <cell r="B120" t="str">
            <v>c. In Second Floor</v>
          </cell>
          <cell r="C120">
            <v>6945.79</v>
          </cell>
        </row>
        <row r="121">
          <cell r="B121" t="str">
            <v>d. In Third Floor</v>
          </cell>
          <cell r="C121">
            <v>7104.99</v>
          </cell>
        </row>
        <row r="359">
          <cell r="C359">
            <v>88873.5</v>
          </cell>
        </row>
        <row r="501">
          <cell r="C501">
            <v>8637.65</v>
          </cell>
        </row>
        <row r="514">
          <cell r="C514">
            <v>8473.6200000000008</v>
          </cell>
        </row>
        <row r="515">
          <cell r="C515">
            <v>8709.7199999999993</v>
          </cell>
        </row>
        <row r="516">
          <cell r="C516">
            <v>8945.82</v>
          </cell>
        </row>
        <row r="517">
          <cell r="C517">
            <v>9181.92</v>
          </cell>
        </row>
        <row r="687">
          <cell r="C687">
            <v>1692.1</v>
          </cell>
        </row>
        <row r="688">
          <cell r="C688">
            <v>1695.1</v>
          </cell>
        </row>
      </sheetData>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K472"/>
  <sheetViews>
    <sheetView view="pageBreakPreview" topLeftCell="A464" zoomScaleSheetLayoutView="100" workbookViewId="0">
      <selection activeCell="M469" sqref="M469"/>
    </sheetView>
  </sheetViews>
  <sheetFormatPr defaultRowHeight="18.75"/>
  <cols>
    <col min="1" max="1" width="7.28515625" style="14" customWidth="1"/>
    <col min="2" max="2" width="36.42578125" style="15" customWidth="1"/>
    <col min="3" max="4" width="5.28515625" style="14" customWidth="1"/>
    <col min="5" max="5" width="5.85546875" style="14" customWidth="1"/>
    <col min="6" max="6" width="9" style="14" customWidth="1"/>
    <col min="7" max="7" width="9.42578125" style="14" customWidth="1"/>
    <col min="8" max="8" width="9.28515625" style="14" customWidth="1"/>
    <col min="9" max="9" width="12.42578125" style="14" customWidth="1"/>
    <col min="10" max="10" width="8.140625" style="1" customWidth="1"/>
    <col min="11" max="16384" width="9.140625" style="1"/>
  </cols>
  <sheetData>
    <row r="1" spans="1:10" ht="24" customHeight="1">
      <c r="A1" s="141" t="s">
        <v>0</v>
      </c>
      <c r="B1" s="142"/>
      <c r="C1" s="142"/>
      <c r="D1" s="142"/>
      <c r="E1" s="142"/>
      <c r="F1" s="142"/>
      <c r="G1" s="142"/>
      <c r="H1" s="142"/>
      <c r="I1" s="143"/>
      <c r="J1" s="97"/>
    </row>
    <row r="2" spans="1:10" ht="27.75" customHeight="1">
      <c r="A2" s="141" t="s">
        <v>1</v>
      </c>
      <c r="B2" s="142"/>
      <c r="C2" s="142"/>
      <c r="D2" s="142"/>
      <c r="E2" s="142"/>
      <c r="F2" s="142"/>
      <c r="G2" s="142"/>
      <c r="H2" s="142"/>
      <c r="I2" s="143"/>
      <c r="J2" s="97"/>
    </row>
    <row r="3" spans="1:10" ht="18.75" customHeight="1">
      <c r="A3" s="37"/>
      <c r="B3" s="144" t="s">
        <v>909</v>
      </c>
      <c r="C3" s="144"/>
      <c r="D3" s="144"/>
      <c r="E3" s="144"/>
      <c r="F3" s="144"/>
      <c r="G3" s="144"/>
      <c r="H3" s="144"/>
      <c r="I3" s="144"/>
      <c r="J3" s="97"/>
    </row>
    <row r="4" spans="1:10" ht="27.75" customHeight="1">
      <c r="A4" s="37"/>
      <c r="B4" s="144"/>
      <c r="C4" s="144"/>
      <c r="D4" s="144"/>
      <c r="E4" s="144"/>
      <c r="F4" s="144"/>
      <c r="G4" s="144"/>
      <c r="H4" s="144"/>
      <c r="I4" s="144"/>
      <c r="J4" s="97"/>
    </row>
    <row r="5" spans="1:10">
      <c r="A5" s="145" t="s">
        <v>2</v>
      </c>
      <c r="B5" s="146"/>
      <c r="C5" s="146"/>
      <c r="D5" s="146"/>
      <c r="E5" s="146"/>
      <c r="F5" s="146"/>
      <c r="G5" s="146"/>
      <c r="H5" s="146"/>
      <c r="I5" s="147"/>
      <c r="J5" s="97"/>
    </row>
    <row r="6" spans="1:10" s="100" customFormat="1" ht="45.75" customHeight="1">
      <c r="A6" s="101" t="s">
        <v>239</v>
      </c>
      <c r="B6" s="101" t="s">
        <v>3</v>
      </c>
      <c r="C6" s="148" t="s">
        <v>4</v>
      </c>
      <c r="D6" s="148"/>
      <c r="E6" s="148"/>
      <c r="F6" s="37" t="s">
        <v>8</v>
      </c>
      <c r="G6" s="37" t="s">
        <v>9</v>
      </c>
      <c r="H6" s="37" t="s">
        <v>10</v>
      </c>
      <c r="I6" s="37" t="s">
        <v>11</v>
      </c>
      <c r="J6" s="37" t="s">
        <v>5</v>
      </c>
    </row>
    <row r="7" spans="1:10" ht="66" customHeight="1">
      <c r="A7" s="2">
        <v>1</v>
      </c>
      <c r="B7" s="4" t="s">
        <v>912</v>
      </c>
      <c r="C7" s="97"/>
      <c r="D7" s="97"/>
      <c r="E7" s="97"/>
      <c r="F7" s="97"/>
      <c r="G7" s="97"/>
      <c r="H7" s="97"/>
      <c r="I7" s="97"/>
      <c r="J7" s="97"/>
    </row>
    <row r="8" spans="1:10" ht="24.95" customHeight="1">
      <c r="A8" s="2"/>
      <c r="B8" s="4" t="s">
        <v>481</v>
      </c>
      <c r="C8" s="97">
        <v>1</v>
      </c>
      <c r="D8" s="97">
        <v>1</v>
      </c>
      <c r="E8" s="97">
        <v>1</v>
      </c>
      <c r="F8" s="97">
        <v>12.92</v>
      </c>
      <c r="G8" s="97">
        <v>15.32</v>
      </c>
      <c r="H8" s="3"/>
      <c r="I8" s="3">
        <f>PRODUCT(C8:H8)</f>
        <v>197.93440000000001</v>
      </c>
      <c r="J8" s="97"/>
    </row>
    <row r="9" spans="1:10" ht="24.95" customHeight="1">
      <c r="A9" s="2"/>
      <c r="B9" s="4" t="s">
        <v>482</v>
      </c>
      <c r="C9" s="97">
        <v>1</v>
      </c>
      <c r="D9" s="97">
        <v>1</v>
      </c>
      <c r="E9" s="97">
        <v>1</v>
      </c>
      <c r="F9" s="3">
        <v>3</v>
      </c>
      <c r="G9" s="3">
        <v>4.2</v>
      </c>
      <c r="H9" s="3"/>
      <c r="I9" s="3">
        <f>-PRODUCT(C9:H9)</f>
        <v>-12.600000000000001</v>
      </c>
      <c r="J9" s="97"/>
    </row>
    <row r="10" spans="1:10" ht="24.95" customHeight="1">
      <c r="A10" s="2"/>
      <c r="B10" s="4" t="s">
        <v>513</v>
      </c>
      <c r="C10" s="97">
        <v>1</v>
      </c>
      <c r="D10" s="97">
        <v>1</v>
      </c>
      <c r="E10" s="97">
        <v>1</v>
      </c>
      <c r="F10" s="97">
        <v>6.46</v>
      </c>
      <c r="G10" s="3">
        <v>2.4</v>
      </c>
      <c r="H10" s="3"/>
      <c r="I10" s="3">
        <f>PRODUCT(C10:H10)</f>
        <v>15.504</v>
      </c>
      <c r="J10" s="97"/>
    </row>
    <row r="11" spans="1:10" ht="24.95" customHeight="1">
      <c r="A11" s="2"/>
      <c r="B11" s="4"/>
      <c r="C11" s="97"/>
      <c r="D11" s="97"/>
      <c r="E11" s="97"/>
      <c r="F11" s="97"/>
      <c r="G11" s="97"/>
      <c r="H11" s="97" t="s">
        <v>6</v>
      </c>
      <c r="I11" s="3">
        <f>SUM(I8:I10)</f>
        <v>200.83840000000001</v>
      </c>
      <c r="J11" s="97"/>
    </row>
    <row r="12" spans="1:10" ht="24.95" customHeight="1">
      <c r="A12" s="2"/>
      <c r="B12" s="4"/>
      <c r="C12" s="97"/>
      <c r="D12" s="97"/>
      <c r="E12" s="97"/>
      <c r="F12" s="97"/>
      <c r="G12" s="97"/>
      <c r="H12" s="97" t="s">
        <v>7</v>
      </c>
      <c r="I12" s="3">
        <f>CEILING(I11,0.1)</f>
        <v>200.9</v>
      </c>
      <c r="J12" s="103" t="s">
        <v>470</v>
      </c>
    </row>
    <row r="13" spans="1:10" ht="88.5" customHeight="1">
      <c r="A13" s="2">
        <v>2</v>
      </c>
      <c r="B13" s="4" t="s">
        <v>479</v>
      </c>
      <c r="C13" s="97"/>
      <c r="D13" s="97"/>
      <c r="E13" s="97"/>
      <c r="F13" s="97"/>
      <c r="G13" s="97"/>
      <c r="H13" s="97"/>
      <c r="I13" s="97"/>
      <c r="J13" s="97"/>
    </row>
    <row r="14" spans="1:10" ht="24.95" customHeight="1">
      <c r="A14" s="2"/>
      <c r="B14" s="4" t="s">
        <v>484</v>
      </c>
      <c r="C14" s="97">
        <v>1</v>
      </c>
      <c r="D14" s="97">
        <v>1</v>
      </c>
      <c r="E14" s="97">
        <v>1</v>
      </c>
      <c r="F14" s="3">
        <v>3</v>
      </c>
      <c r="G14" s="3">
        <v>3.6</v>
      </c>
      <c r="H14" s="3"/>
      <c r="I14" s="3">
        <f t="shared" ref="I14:I16" si="0">PRODUCT(C14:H14)</f>
        <v>10.8</v>
      </c>
      <c r="J14" s="97"/>
    </row>
    <row r="15" spans="1:10" ht="24.95" customHeight="1">
      <c r="A15" s="2"/>
      <c r="B15" s="4" t="s">
        <v>25</v>
      </c>
      <c r="C15" s="97">
        <v>1</v>
      </c>
      <c r="D15" s="97">
        <v>1</v>
      </c>
      <c r="E15" s="97">
        <v>1</v>
      </c>
      <c r="F15" s="3">
        <v>6</v>
      </c>
      <c r="G15" s="3">
        <v>3.6</v>
      </c>
      <c r="H15" s="3"/>
      <c r="I15" s="3">
        <f t="shared" si="0"/>
        <v>21.6</v>
      </c>
      <c r="J15" s="97"/>
    </row>
    <row r="16" spans="1:10" ht="24.95" customHeight="1">
      <c r="A16" s="2"/>
      <c r="B16" s="4" t="s">
        <v>485</v>
      </c>
      <c r="C16" s="97">
        <v>1</v>
      </c>
      <c r="D16" s="97">
        <v>1</v>
      </c>
      <c r="E16" s="97">
        <v>1</v>
      </c>
      <c r="F16" s="3">
        <v>3</v>
      </c>
      <c r="G16" s="3">
        <v>3.6</v>
      </c>
      <c r="H16" s="3"/>
      <c r="I16" s="3">
        <f t="shared" si="0"/>
        <v>10.8</v>
      </c>
      <c r="J16" s="97"/>
    </row>
    <row r="17" spans="1:10" ht="24.95" customHeight="1">
      <c r="A17" s="2"/>
      <c r="B17" s="4" t="s">
        <v>26</v>
      </c>
      <c r="C17" s="97">
        <v>1</v>
      </c>
      <c r="D17" s="97">
        <v>1</v>
      </c>
      <c r="E17" s="97">
        <v>1</v>
      </c>
      <c r="F17" s="3">
        <v>3</v>
      </c>
      <c r="G17" s="3">
        <v>2.79</v>
      </c>
      <c r="H17" s="3"/>
      <c r="I17" s="3">
        <f t="shared" ref="I17:I19" si="1">PRODUCT(C17:H17)</f>
        <v>8.370000000000001</v>
      </c>
      <c r="J17" s="97"/>
    </row>
    <row r="18" spans="1:10" ht="24.95" customHeight="1">
      <c r="A18" s="2"/>
      <c r="B18" s="4" t="s">
        <v>489</v>
      </c>
      <c r="C18" s="97">
        <v>1</v>
      </c>
      <c r="D18" s="97">
        <v>1</v>
      </c>
      <c r="E18" s="97">
        <v>1</v>
      </c>
      <c r="F18" s="3">
        <v>3</v>
      </c>
      <c r="G18" s="3">
        <v>3.05</v>
      </c>
      <c r="H18" s="3"/>
      <c r="I18" s="3">
        <f t="shared" si="1"/>
        <v>9.1499999999999986</v>
      </c>
      <c r="J18" s="97"/>
    </row>
    <row r="19" spans="1:10" ht="24.95" customHeight="1">
      <c r="A19" s="2"/>
      <c r="B19" s="4" t="s">
        <v>20</v>
      </c>
      <c r="C19" s="97">
        <v>1</v>
      </c>
      <c r="D19" s="97">
        <v>1</v>
      </c>
      <c r="E19" s="97">
        <v>1</v>
      </c>
      <c r="F19" s="3">
        <v>3</v>
      </c>
      <c r="G19" s="3">
        <v>2.79</v>
      </c>
      <c r="H19" s="3"/>
      <c r="I19" s="3">
        <f t="shared" si="1"/>
        <v>8.370000000000001</v>
      </c>
      <c r="J19" s="97"/>
    </row>
    <row r="20" spans="1:10" ht="24.95" customHeight="1">
      <c r="A20" s="2"/>
      <c r="B20" s="4" t="s">
        <v>489</v>
      </c>
      <c r="C20" s="97">
        <v>1</v>
      </c>
      <c r="D20" s="97">
        <v>1</v>
      </c>
      <c r="E20" s="97">
        <v>1</v>
      </c>
      <c r="F20" s="3">
        <v>3</v>
      </c>
      <c r="G20" s="3">
        <v>3.6</v>
      </c>
      <c r="H20" s="3"/>
      <c r="I20" s="3">
        <f t="shared" ref="I20" si="2">PRODUCT(C20:H20)</f>
        <v>10.8</v>
      </c>
      <c r="J20" s="97"/>
    </row>
    <row r="21" spans="1:10" ht="24.95" customHeight="1">
      <c r="A21" s="2"/>
      <c r="B21" s="4" t="s">
        <v>490</v>
      </c>
      <c r="C21" s="97">
        <v>1</v>
      </c>
      <c r="D21" s="97">
        <v>1</v>
      </c>
      <c r="E21" s="97">
        <v>1</v>
      </c>
      <c r="F21" s="3">
        <v>2.77</v>
      </c>
      <c r="G21" s="3">
        <v>3.6</v>
      </c>
      <c r="H21" s="3"/>
      <c r="I21" s="3">
        <f t="shared" ref="I21" si="3">PRODUCT(C21:H21)</f>
        <v>9.9719999999999995</v>
      </c>
      <c r="J21" s="97"/>
    </row>
    <row r="22" spans="1:10" ht="24.95" customHeight="1">
      <c r="A22" s="2"/>
      <c r="B22" s="4"/>
      <c r="C22" s="97"/>
      <c r="D22" s="97"/>
      <c r="E22" s="97"/>
      <c r="F22" s="97"/>
      <c r="G22" s="97"/>
      <c r="H22" s="97" t="s">
        <v>6</v>
      </c>
      <c r="I22" s="3">
        <f>SUM(I14:I21)</f>
        <v>89.861999999999995</v>
      </c>
      <c r="J22" s="97"/>
    </row>
    <row r="23" spans="1:10" ht="24.95" customHeight="1">
      <c r="A23" s="2"/>
      <c r="B23" s="4"/>
      <c r="C23" s="97"/>
      <c r="D23" s="97"/>
      <c r="E23" s="97"/>
      <c r="F23" s="97"/>
      <c r="G23" s="97"/>
      <c r="H23" s="97" t="s">
        <v>7</v>
      </c>
      <c r="I23" s="3">
        <f>CEILING(I22,0.1)</f>
        <v>89.9</v>
      </c>
      <c r="J23" s="103" t="s">
        <v>470</v>
      </c>
    </row>
    <row r="24" spans="1:10" ht="99.75" customHeight="1">
      <c r="A24" s="2">
        <v>3</v>
      </c>
      <c r="B24" s="4" t="s">
        <v>480</v>
      </c>
      <c r="C24" s="97"/>
      <c r="D24" s="97"/>
      <c r="E24" s="97"/>
      <c r="F24" s="97"/>
      <c r="G24" s="97"/>
      <c r="H24" s="97"/>
      <c r="I24" s="97"/>
      <c r="J24" s="97"/>
    </row>
    <row r="25" spans="1:10" ht="24.95" customHeight="1">
      <c r="A25" s="2"/>
      <c r="B25" s="4" t="s">
        <v>486</v>
      </c>
      <c r="C25" s="97">
        <v>1</v>
      </c>
      <c r="D25" s="97">
        <v>1</v>
      </c>
      <c r="E25" s="97">
        <v>1</v>
      </c>
      <c r="F25" s="3">
        <v>1.65</v>
      </c>
      <c r="G25" s="3">
        <v>1.6</v>
      </c>
      <c r="H25" s="3"/>
      <c r="I25" s="3">
        <f t="shared" ref="I25" si="4">PRODUCT(C25:H25)</f>
        <v>2.64</v>
      </c>
      <c r="J25" s="97"/>
    </row>
    <row r="26" spans="1:10" ht="24.95" customHeight="1">
      <c r="A26" s="2"/>
      <c r="B26" s="4" t="s">
        <v>487</v>
      </c>
      <c r="C26" s="97">
        <v>1</v>
      </c>
      <c r="D26" s="97">
        <v>1</v>
      </c>
      <c r="E26" s="97">
        <v>1</v>
      </c>
      <c r="F26" s="3">
        <v>6.5</v>
      </c>
      <c r="G26" s="3"/>
      <c r="H26" s="3">
        <v>1.5</v>
      </c>
      <c r="I26" s="3">
        <f t="shared" ref="I26" si="5">PRODUCT(C26:H26)</f>
        <v>9.75</v>
      </c>
      <c r="J26" s="97"/>
    </row>
    <row r="27" spans="1:10" ht="24.95" customHeight="1">
      <c r="A27" s="2"/>
      <c r="B27" s="4" t="s">
        <v>488</v>
      </c>
      <c r="C27" s="97">
        <v>1</v>
      </c>
      <c r="D27" s="97">
        <v>1</v>
      </c>
      <c r="E27" s="97">
        <v>1</v>
      </c>
      <c r="F27" s="3">
        <v>6</v>
      </c>
      <c r="G27" s="3">
        <v>7.2</v>
      </c>
      <c r="H27" s="3"/>
      <c r="I27" s="3">
        <f t="shared" ref="I27" si="6">PRODUCT(C27:H27)</f>
        <v>43.2</v>
      </c>
      <c r="J27" s="97"/>
    </row>
    <row r="28" spans="1:10" ht="24.95" customHeight="1">
      <c r="A28" s="2"/>
      <c r="B28" s="4"/>
      <c r="C28" s="97">
        <v>1</v>
      </c>
      <c r="D28" s="97">
        <v>1</v>
      </c>
      <c r="E28" s="97">
        <v>1</v>
      </c>
      <c r="F28" s="3">
        <v>14.4</v>
      </c>
      <c r="G28" s="3"/>
      <c r="H28" s="3">
        <v>0.25</v>
      </c>
      <c r="I28" s="3">
        <f t="shared" ref="I28:I29" si="7">PRODUCT(C28:H28)</f>
        <v>3.6</v>
      </c>
      <c r="J28" s="97"/>
    </row>
    <row r="29" spans="1:10" ht="24.95" customHeight="1">
      <c r="A29" s="2"/>
      <c r="B29" s="4" t="s">
        <v>493</v>
      </c>
      <c r="C29" s="97">
        <v>1</v>
      </c>
      <c r="D29" s="97">
        <v>1</v>
      </c>
      <c r="E29" s="97">
        <v>1</v>
      </c>
      <c r="F29" s="3">
        <v>1.5</v>
      </c>
      <c r="G29" s="3">
        <v>2.3199999999999998</v>
      </c>
      <c r="H29" s="3"/>
      <c r="I29" s="3">
        <f t="shared" si="7"/>
        <v>3.4799999999999995</v>
      </c>
      <c r="J29" s="97"/>
    </row>
    <row r="30" spans="1:10" ht="24.95" customHeight="1">
      <c r="A30" s="2"/>
      <c r="B30" s="4" t="s">
        <v>33</v>
      </c>
      <c r="C30" s="97">
        <v>1</v>
      </c>
      <c r="D30" s="97">
        <v>1</v>
      </c>
      <c r="E30" s="97">
        <v>1</v>
      </c>
      <c r="F30" s="3">
        <v>1.38</v>
      </c>
      <c r="G30" s="3">
        <v>1</v>
      </c>
      <c r="H30" s="3"/>
      <c r="I30" s="3">
        <f t="shared" ref="I30:I32" si="8">PRODUCT(C30:H30)</f>
        <v>1.38</v>
      </c>
      <c r="J30" s="97"/>
    </row>
    <row r="31" spans="1:10" ht="24.95" customHeight="1">
      <c r="A31" s="2"/>
      <c r="B31" s="4" t="s">
        <v>487</v>
      </c>
      <c r="C31" s="97">
        <v>1</v>
      </c>
      <c r="D31" s="97">
        <v>1</v>
      </c>
      <c r="E31" s="97">
        <v>1</v>
      </c>
      <c r="F31" s="3">
        <v>4.76</v>
      </c>
      <c r="G31" s="3"/>
      <c r="H31" s="3">
        <v>1.5</v>
      </c>
      <c r="I31" s="3">
        <f t="shared" si="8"/>
        <v>7.14</v>
      </c>
      <c r="J31" s="97"/>
    </row>
    <row r="32" spans="1:10" ht="24.95" customHeight="1">
      <c r="A32" s="2"/>
      <c r="B32" s="4" t="s">
        <v>50</v>
      </c>
      <c r="C32" s="97">
        <v>1</v>
      </c>
      <c r="D32" s="97">
        <v>1</v>
      </c>
      <c r="E32" s="97">
        <v>1</v>
      </c>
      <c r="F32" s="3">
        <v>1.38</v>
      </c>
      <c r="G32" s="3">
        <v>1.2</v>
      </c>
      <c r="H32" s="3"/>
      <c r="I32" s="3">
        <f t="shared" si="8"/>
        <v>1.6559999999999999</v>
      </c>
      <c r="J32" s="97"/>
    </row>
    <row r="33" spans="1:10" ht="24.95" customHeight="1">
      <c r="A33" s="2"/>
      <c r="B33" s="4" t="s">
        <v>487</v>
      </c>
      <c r="C33" s="97">
        <v>1</v>
      </c>
      <c r="D33" s="97">
        <v>1</v>
      </c>
      <c r="E33" s="97">
        <v>1</v>
      </c>
      <c r="F33" s="3">
        <v>5.16</v>
      </c>
      <c r="G33" s="3"/>
      <c r="H33" s="3">
        <v>1.5</v>
      </c>
      <c r="I33" s="3">
        <f t="shared" ref="I33:I34" si="9">PRODUCT(C33:H33)</f>
        <v>7.74</v>
      </c>
      <c r="J33" s="97"/>
    </row>
    <row r="34" spans="1:10" ht="24.95" customHeight="1">
      <c r="A34" s="2"/>
      <c r="B34" s="4" t="s">
        <v>494</v>
      </c>
      <c r="C34" s="97">
        <v>1</v>
      </c>
      <c r="D34" s="97">
        <v>1</v>
      </c>
      <c r="E34" s="97">
        <v>1</v>
      </c>
      <c r="F34" s="3">
        <v>1</v>
      </c>
      <c r="G34" s="3">
        <v>1.2</v>
      </c>
      <c r="H34" s="3"/>
      <c r="I34" s="3">
        <f t="shared" si="9"/>
        <v>1.2</v>
      </c>
      <c r="J34" s="97"/>
    </row>
    <row r="35" spans="1:10" ht="24.95" customHeight="1">
      <c r="A35" s="2"/>
      <c r="B35" s="4" t="s">
        <v>487</v>
      </c>
      <c r="C35" s="97">
        <v>1</v>
      </c>
      <c r="D35" s="97">
        <v>1</v>
      </c>
      <c r="E35" s="97">
        <v>1</v>
      </c>
      <c r="F35" s="3">
        <v>4.4000000000000004</v>
      </c>
      <c r="G35" s="3"/>
      <c r="H35" s="3">
        <v>1.5</v>
      </c>
      <c r="I35" s="3">
        <f t="shared" ref="I35:I36" si="10">PRODUCT(C35:H35)</f>
        <v>6.6000000000000005</v>
      </c>
      <c r="J35" s="97"/>
    </row>
    <row r="36" spans="1:10" ht="24.95" customHeight="1">
      <c r="A36" s="2"/>
      <c r="B36" s="4" t="s">
        <v>495</v>
      </c>
      <c r="C36" s="97">
        <v>1</v>
      </c>
      <c r="D36" s="97">
        <v>1</v>
      </c>
      <c r="E36" s="97">
        <v>1</v>
      </c>
      <c r="F36" s="3">
        <v>1</v>
      </c>
      <c r="G36" s="3">
        <v>1.2</v>
      </c>
      <c r="H36" s="3"/>
      <c r="I36" s="3">
        <f t="shared" si="10"/>
        <v>1.2</v>
      </c>
      <c r="J36" s="97"/>
    </row>
    <row r="37" spans="1:10" ht="24.95" customHeight="1">
      <c r="A37" s="2"/>
      <c r="B37" s="4" t="s">
        <v>487</v>
      </c>
      <c r="C37" s="97">
        <v>1</v>
      </c>
      <c r="D37" s="97">
        <v>1</v>
      </c>
      <c r="E37" s="97">
        <v>1</v>
      </c>
      <c r="F37" s="3">
        <v>4.4000000000000004</v>
      </c>
      <c r="G37" s="3"/>
      <c r="H37" s="3">
        <v>1.5</v>
      </c>
      <c r="I37" s="3">
        <f t="shared" ref="I37" si="11">PRODUCT(C37:H37)</f>
        <v>6.6000000000000005</v>
      </c>
      <c r="J37" s="97"/>
    </row>
    <row r="38" spans="1:10" ht="24.95" customHeight="1">
      <c r="A38" s="2"/>
      <c r="B38" s="4" t="s">
        <v>53</v>
      </c>
      <c r="C38" s="97">
        <v>1</v>
      </c>
      <c r="D38" s="97">
        <v>1</v>
      </c>
      <c r="E38" s="97">
        <v>1</v>
      </c>
      <c r="F38" s="3">
        <v>1</v>
      </c>
      <c r="G38" s="3"/>
      <c r="H38" s="3">
        <v>1.5</v>
      </c>
      <c r="I38" s="3">
        <f>-PRODUCT(C38:H38)</f>
        <v>-1.5</v>
      </c>
      <c r="J38" s="97"/>
    </row>
    <row r="39" spans="1:10" ht="24.95" customHeight="1">
      <c r="A39" s="2"/>
      <c r="B39" s="4" t="s">
        <v>55</v>
      </c>
      <c r="C39" s="97">
        <v>1</v>
      </c>
      <c r="D39" s="97">
        <v>2</v>
      </c>
      <c r="E39" s="97">
        <v>1</v>
      </c>
      <c r="F39" s="3">
        <v>0.75</v>
      </c>
      <c r="G39" s="3"/>
      <c r="H39" s="3">
        <v>1.5</v>
      </c>
      <c r="I39" s="3">
        <f>-PRODUCT(C39:H39)</f>
        <v>-2.25</v>
      </c>
      <c r="J39" s="97"/>
    </row>
    <row r="40" spans="1:10" ht="24.95" customHeight="1">
      <c r="A40" s="2"/>
      <c r="B40" s="4" t="s">
        <v>517</v>
      </c>
      <c r="C40" s="97">
        <v>1</v>
      </c>
      <c r="D40" s="97">
        <v>2</v>
      </c>
      <c r="E40" s="97">
        <v>1</v>
      </c>
      <c r="F40" s="3">
        <v>0.75</v>
      </c>
      <c r="G40" s="3"/>
      <c r="H40" s="3">
        <v>2.5</v>
      </c>
      <c r="I40" s="3">
        <f>-PRODUCT(C40:H40)</f>
        <v>-3.75</v>
      </c>
      <c r="J40" s="97"/>
    </row>
    <row r="41" spans="1:10" ht="24.95" customHeight="1">
      <c r="A41" s="2"/>
      <c r="B41" s="4"/>
      <c r="C41" s="97"/>
      <c r="D41" s="97"/>
      <c r="E41" s="97"/>
      <c r="F41" s="97"/>
      <c r="G41" s="97"/>
      <c r="H41" s="97" t="s">
        <v>6</v>
      </c>
      <c r="I41" s="3">
        <f>SUM(I25:I40)</f>
        <v>88.685999999999993</v>
      </c>
      <c r="J41" s="97"/>
    </row>
    <row r="42" spans="1:10" ht="24.95" customHeight="1">
      <c r="A42" s="2"/>
      <c r="B42" s="4"/>
      <c r="C42" s="97"/>
      <c r="D42" s="97"/>
      <c r="E42" s="97"/>
      <c r="F42" s="97"/>
      <c r="G42" s="97"/>
      <c r="H42" s="97" t="s">
        <v>7</v>
      </c>
      <c r="I42" s="3">
        <f>CEILING(I41,0.1)</f>
        <v>88.7</v>
      </c>
      <c r="J42" s="103" t="s">
        <v>470</v>
      </c>
    </row>
    <row r="43" spans="1:10" ht="50.25" customHeight="1">
      <c r="A43" s="2">
        <v>4</v>
      </c>
      <c r="B43" s="4" t="s">
        <v>497</v>
      </c>
      <c r="C43" s="97"/>
      <c r="D43" s="97"/>
      <c r="E43" s="97"/>
      <c r="F43" s="97"/>
      <c r="G43" s="97"/>
      <c r="H43" s="97"/>
      <c r="I43" s="3"/>
      <c r="J43" s="103"/>
    </row>
    <row r="44" spans="1:10" ht="24.95" customHeight="1">
      <c r="A44" s="2"/>
      <c r="B44" s="4" t="s">
        <v>498</v>
      </c>
      <c r="C44" s="97">
        <v>1</v>
      </c>
      <c r="D44" s="97">
        <v>1</v>
      </c>
      <c r="E44" s="97">
        <v>1</v>
      </c>
      <c r="F44" s="3">
        <v>3</v>
      </c>
      <c r="G44" s="3">
        <v>3.6</v>
      </c>
      <c r="H44" s="3"/>
      <c r="I44" s="3">
        <f t="shared" ref="I44:I53" si="12">PRODUCT(C44:H44)</f>
        <v>10.8</v>
      </c>
      <c r="J44" s="103"/>
    </row>
    <row r="45" spans="1:10" ht="24.95" customHeight="1">
      <c r="A45" s="2"/>
      <c r="B45" s="4" t="s">
        <v>483</v>
      </c>
      <c r="C45" s="97">
        <v>1</v>
      </c>
      <c r="D45" s="97">
        <v>1</v>
      </c>
      <c r="E45" s="97">
        <v>1</v>
      </c>
      <c r="F45" s="3">
        <v>6.46</v>
      </c>
      <c r="G45" s="3">
        <v>2.4</v>
      </c>
      <c r="H45" s="3"/>
      <c r="I45" s="3">
        <f t="shared" si="12"/>
        <v>15.504</v>
      </c>
      <c r="J45" s="103"/>
    </row>
    <row r="46" spans="1:10" ht="24.95" customHeight="1">
      <c r="A46" s="2"/>
      <c r="B46" s="4" t="s">
        <v>500</v>
      </c>
      <c r="C46" s="97">
        <v>1</v>
      </c>
      <c r="D46" s="97">
        <v>2</v>
      </c>
      <c r="E46" s="97">
        <v>1</v>
      </c>
      <c r="F46" s="3">
        <v>1.46</v>
      </c>
      <c r="G46" s="3">
        <v>0.6</v>
      </c>
      <c r="H46" s="3"/>
      <c r="I46" s="3">
        <f t="shared" si="12"/>
        <v>1.752</v>
      </c>
      <c r="J46" s="103"/>
    </row>
    <row r="47" spans="1:10" ht="24.95" customHeight="1">
      <c r="A47" s="2"/>
      <c r="B47" s="4" t="s">
        <v>501</v>
      </c>
      <c r="C47" s="97">
        <v>1</v>
      </c>
      <c r="D47" s="97">
        <v>2</v>
      </c>
      <c r="E47" s="97">
        <v>1</v>
      </c>
      <c r="F47" s="3">
        <v>1.96</v>
      </c>
      <c r="G47" s="3">
        <v>0.6</v>
      </c>
      <c r="H47" s="3"/>
      <c r="I47" s="3">
        <f t="shared" si="12"/>
        <v>2.3519999999999999</v>
      </c>
      <c r="J47" s="103"/>
    </row>
    <row r="48" spans="1:10" ht="24.95" customHeight="1">
      <c r="A48" s="2"/>
      <c r="B48" s="4" t="s">
        <v>502</v>
      </c>
      <c r="C48" s="97">
        <v>1</v>
      </c>
      <c r="D48" s="97">
        <v>1</v>
      </c>
      <c r="E48" s="97">
        <v>1</v>
      </c>
      <c r="F48" s="3">
        <v>1.96</v>
      </c>
      <c r="G48" s="3">
        <v>0.6</v>
      </c>
      <c r="H48" s="3"/>
      <c r="I48" s="3">
        <f t="shared" si="12"/>
        <v>1.1759999999999999</v>
      </c>
      <c r="J48" s="103"/>
    </row>
    <row r="49" spans="1:10" ht="24.95" customHeight="1">
      <c r="A49" s="2"/>
      <c r="B49" s="4" t="s">
        <v>503</v>
      </c>
      <c r="C49" s="97">
        <v>1</v>
      </c>
      <c r="D49" s="97">
        <v>1</v>
      </c>
      <c r="E49" s="97">
        <v>1</v>
      </c>
      <c r="F49" s="3">
        <v>1.96</v>
      </c>
      <c r="G49" s="3">
        <v>0.6</v>
      </c>
      <c r="H49" s="3"/>
      <c r="I49" s="3">
        <f t="shared" si="12"/>
        <v>1.1759999999999999</v>
      </c>
      <c r="J49" s="103"/>
    </row>
    <row r="50" spans="1:10" ht="24.95" customHeight="1">
      <c r="A50" s="2"/>
      <c r="B50" s="4" t="s">
        <v>499</v>
      </c>
      <c r="C50" s="97">
        <v>1</v>
      </c>
      <c r="D50" s="97">
        <v>4</v>
      </c>
      <c r="E50" s="97">
        <v>1</v>
      </c>
      <c r="F50" s="3">
        <v>1.46</v>
      </c>
      <c r="G50" s="3">
        <v>0.6</v>
      </c>
      <c r="H50" s="3"/>
      <c r="I50" s="3">
        <f t="shared" si="12"/>
        <v>3.504</v>
      </c>
      <c r="J50" s="103"/>
    </row>
    <row r="51" spans="1:10" ht="24.95" customHeight="1">
      <c r="A51" s="2"/>
      <c r="B51" s="4" t="s">
        <v>504</v>
      </c>
      <c r="C51" s="97">
        <v>1</v>
      </c>
      <c r="D51" s="97">
        <v>5</v>
      </c>
      <c r="E51" s="97">
        <v>1</v>
      </c>
      <c r="F51" s="3">
        <v>0.96</v>
      </c>
      <c r="G51" s="3">
        <v>0.6</v>
      </c>
      <c r="H51" s="3"/>
      <c r="I51" s="3">
        <f t="shared" si="12"/>
        <v>2.88</v>
      </c>
      <c r="J51" s="103"/>
    </row>
    <row r="52" spans="1:10" ht="24.95" customHeight="1">
      <c r="A52" s="2"/>
      <c r="B52" s="4" t="s">
        <v>25</v>
      </c>
      <c r="C52" s="97">
        <v>1</v>
      </c>
      <c r="D52" s="97">
        <v>1</v>
      </c>
      <c r="E52" s="97">
        <v>1</v>
      </c>
      <c r="F52" s="3">
        <v>3</v>
      </c>
      <c r="G52" s="3">
        <v>3.6</v>
      </c>
      <c r="H52" s="3"/>
      <c r="I52" s="3">
        <f t="shared" si="12"/>
        <v>10.8</v>
      </c>
      <c r="J52" s="103"/>
    </row>
    <row r="53" spans="1:10" ht="24.95" customHeight="1">
      <c r="A53" s="2"/>
      <c r="B53" s="4" t="s">
        <v>507</v>
      </c>
      <c r="C53" s="97">
        <v>1</v>
      </c>
      <c r="D53" s="97">
        <v>2</v>
      </c>
      <c r="E53" s="97">
        <v>2</v>
      </c>
      <c r="F53" s="3">
        <v>3</v>
      </c>
      <c r="G53" s="3">
        <v>0.23</v>
      </c>
      <c r="H53" s="3"/>
      <c r="I53" s="3">
        <f t="shared" si="12"/>
        <v>2.7600000000000002</v>
      </c>
      <c r="J53" s="103"/>
    </row>
    <row r="54" spans="1:10" ht="24.95" customHeight="1">
      <c r="A54" s="2"/>
      <c r="B54" s="4"/>
      <c r="C54" s="97"/>
      <c r="D54" s="97"/>
      <c r="E54" s="97"/>
      <c r="F54" s="97"/>
      <c r="G54" s="97"/>
      <c r="H54" s="97" t="s">
        <v>6</v>
      </c>
      <c r="I54" s="3">
        <f>SUM(I44:I53)</f>
        <v>52.704000000000001</v>
      </c>
      <c r="J54" s="103"/>
    </row>
    <row r="55" spans="1:10" ht="24.95" customHeight="1">
      <c r="A55" s="2"/>
      <c r="B55" s="4"/>
      <c r="C55" s="97"/>
      <c r="D55" s="97"/>
      <c r="E55" s="97"/>
      <c r="F55" s="97"/>
      <c r="G55" s="97"/>
      <c r="H55" s="97" t="s">
        <v>7</v>
      </c>
      <c r="I55" s="3">
        <f>CEILING(I54,0.1)</f>
        <v>52.800000000000004</v>
      </c>
      <c r="J55" s="103" t="s">
        <v>470</v>
      </c>
    </row>
    <row r="56" spans="1:10" ht="24.95" customHeight="1">
      <c r="A56" s="2">
        <v>5</v>
      </c>
      <c r="B56" s="4" t="s">
        <v>505</v>
      </c>
      <c r="C56" s="97"/>
      <c r="D56" s="97"/>
      <c r="E56" s="97"/>
      <c r="F56" s="97"/>
      <c r="G56" s="97"/>
      <c r="H56" s="97"/>
      <c r="I56" s="3"/>
      <c r="J56" s="103"/>
    </row>
    <row r="57" spans="1:10" ht="24.95" customHeight="1">
      <c r="A57" s="2"/>
      <c r="B57" s="4" t="s">
        <v>506</v>
      </c>
      <c r="C57" s="97">
        <v>1</v>
      </c>
      <c r="D57" s="97">
        <v>1</v>
      </c>
      <c r="E57" s="97">
        <v>1</v>
      </c>
      <c r="F57" s="3">
        <v>14.4</v>
      </c>
      <c r="G57" s="3">
        <v>0.05</v>
      </c>
      <c r="H57" s="3">
        <v>0.6</v>
      </c>
      <c r="I57" s="3">
        <f t="shared" ref="I57" si="13">PRODUCT(C57:H57)</f>
        <v>0.43200000000000005</v>
      </c>
      <c r="J57" s="103"/>
    </row>
    <row r="58" spans="1:10" ht="24.95" customHeight="1">
      <c r="A58" s="2"/>
      <c r="B58" s="4"/>
      <c r="C58" s="97"/>
      <c r="D58" s="97"/>
      <c r="E58" s="97"/>
      <c r="F58" s="97"/>
      <c r="G58" s="97"/>
      <c r="H58" s="97" t="s">
        <v>7</v>
      </c>
      <c r="I58" s="3">
        <f>CEILING(I57,0.1)</f>
        <v>0.5</v>
      </c>
      <c r="J58" s="103" t="s">
        <v>469</v>
      </c>
    </row>
    <row r="59" spans="1:10" ht="69" customHeight="1">
      <c r="A59" s="2">
        <v>6</v>
      </c>
      <c r="B59" s="38" t="s">
        <v>749</v>
      </c>
      <c r="C59" s="97"/>
      <c r="D59" s="97"/>
      <c r="E59" s="97"/>
      <c r="F59" s="97"/>
      <c r="G59" s="97"/>
      <c r="H59" s="3"/>
      <c r="I59" s="3"/>
      <c r="J59" s="103"/>
    </row>
    <row r="60" spans="1:10" ht="24.95" customHeight="1">
      <c r="A60" s="2"/>
      <c r="B60" s="4" t="s">
        <v>750</v>
      </c>
      <c r="C60" s="97"/>
      <c r="D60" s="97"/>
      <c r="E60" s="97"/>
      <c r="F60" s="97"/>
      <c r="G60" s="97"/>
      <c r="H60" s="3"/>
      <c r="I60" s="3"/>
      <c r="J60" s="103"/>
    </row>
    <row r="61" spans="1:10" ht="24.95" customHeight="1">
      <c r="A61" s="2"/>
      <c r="B61" s="4" t="s">
        <v>751</v>
      </c>
      <c r="C61" s="97">
        <v>1</v>
      </c>
      <c r="D61" s="97">
        <v>1</v>
      </c>
      <c r="E61" s="97">
        <v>1</v>
      </c>
      <c r="F61" s="3">
        <v>15.32</v>
      </c>
      <c r="G61" s="3">
        <v>0.23</v>
      </c>
      <c r="H61" s="3">
        <v>0.6</v>
      </c>
      <c r="I61" s="3">
        <f t="shared" ref="I61" si="14">PRODUCT(C61:H61)</f>
        <v>2.11416</v>
      </c>
      <c r="J61" s="103"/>
    </row>
    <row r="62" spans="1:10" ht="24.95" customHeight="1">
      <c r="A62" s="2"/>
      <c r="B62" s="4"/>
      <c r="C62" s="97"/>
      <c r="D62" s="97"/>
      <c r="E62" s="97"/>
      <c r="F62" s="97"/>
      <c r="G62" s="97"/>
      <c r="H62" s="97" t="s">
        <v>7</v>
      </c>
      <c r="I62" s="3">
        <f>CEILING(I61,0.1)</f>
        <v>2.2000000000000002</v>
      </c>
      <c r="J62" s="103" t="s">
        <v>469</v>
      </c>
    </row>
    <row r="63" spans="1:10" ht="82.5" customHeight="1">
      <c r="A63" s="2">
        <v>7</v>
      </c>
      <c r="B63" s="4" t="s">
        <v>508</v>
      </c>
      <c r="C63" s="97"/>
      <c r="D63" s="97"/>
      <c r="E63" s="97"/>
      <c r="F63" s="97"/>
      <c r="G63" s="97"/>
      <c r="H63" s="97"/>
      <c r="I63" s="3"/>
      <c r="J63" s="103"/>
    </row>
    <row r="64" spans="1:10" ht="24.95" customHeight="1">
      <c r="A64" s="2"/>
      <c r="B64" s="35" t="s">
        <v>509</v>
      </c>
      <c r="C64" s="97"/>
      <c r="D64" s="97"/>
      <c r="E64" s="97"/>
      <c r="F64" s="97"/>
      <c r="G64" s="97"/>
      <c r="H64" s="97"/>
      <c r="I64" s="3"/>
      <c r="J64" s="103"/>
    </row>
    <row r="65" spans="1:10" ht="24.95" customHeight="1">
      <c r="A65" s="2"/>
      <c r="B65" s="4" t="s">
        <v>506</v>
      </c>
      <c r="C65" s="97">
        <v>1</v>
      </c>
      <c r="D65" s="97">
        <v>1</v>
      </c>
      <c r="E65" s="97">
        <v>1</v>
      </c>
      <c r="F65" s="3">
        <v>14.4</v>
      </c>
      <c r="G65" s="3">
        <v>0.05</v>
      </c>
      <c r="H65" s="3">
        <v>0.6</v>
      </c>
      <c r="I65" s="3">
        <f t="shared" ref="I65" si="15">PRODUCT(C65:H65)</f>
        <v>0.43200000000000005</v>
      </c>
      <c r="J65" s="103"/>
    </row>
    <row r="66" spans="1:10" ht="24.95" customHeight="1">
      <c r="A66" s="2"/>
      <c r="B66" s="4"/>
      <c r="C66" s="97"/>
      <c r="D66" s="97"/>
      <c r="E66" s="97"/>
      <c r="F66" s="97"/>
      <c r="G66" s="97"/>
      <c r="H66" s="97" t="s">
        <v>7</v>
      </c>
      <c r="I66" s="3">
        <f>CEILING(I65,0.1)</f>
        <v>0.5</v>
      </c>
      <c r="J66" s="103" t="s">
        <v>469</v>
      </c>
    </row>
    <row r="67" spans="1:10" ht="47.25" customHeight="1">
      <c r="A67" s="17">
        <v>8</v>
      </c>
      <c r="B67" s="107" t="s">
        <v>529</v>
      </c>
      <c r="C67" s="97"/>
      <c r="D67" s="97"/>
      <c r="E67" s="97"/>
      <c r="F67" s="97"/>
      <c r="G67" s="97"/>
      <c r="H67" s="97"/>
      <c r="I67" s="3"/>
      <c r="J67" s="103"/>
    </row>
    <row r="68" spans="1:10" ht="85.5" customHeight="1">
      <c r="A68" s="17"/>
      <c r="B68" s="107" t="s">
        <v>530</v>
      </c>
      <c r="C68" s="97"/>
      <c r="D68" s="97"/>
      <c r="E68" s="97"/>
      <c r="F68" s="97"/>
      <c r="G68" s="97"/>
      <c r="H68" s="97"/>
      <c r="I68" s="3"/>
      <c r="J68" s="103"/>
    </row>
    <row r="69" spans="1:10" ht="24.95" customHeight="1">
      <c r="A69" s="2"/>
      <c r="B69" s="4" t="s">
        <v>510</v>
      </c>
      <c r="C69" s="97">
        <v>1</v>
      </c>
      <c r="D69" s="97">
        <v>2</v>
      </c>
      <c r="E69" s="97">
        <v>1</v>
      </c>
      <c r="F69" s="3">
        <v>14.4</v>
      </c>
      <c r="G69" s="3"/>
      <c r="H69" s="3">
        <v>0.6</v>
      </c>
      <c r="I69" s="3">
        <f t="shared" ref="I69:I70" si="16">PRODUCT(C69:H69)</f>
        <v>17.28</v>
      </c>
      <c r="J69" s="103"/>
    </row>
    <row r="70" spans="1:10" ht="24.95" customHeight="1">
      <c r="A70" s="2"/>
      <c r="B70" s="4" t="s">
        <v>511</v>
      </c>
      <c r="C70" s="97">
        <v>1</v>
      </c>
      <c r="D70" s="97">
        <v>1</v>
      </c>
      <c r="E70" s="97">
        <v>1</v>
      </c>
      <c r="F70" s="3">
        <v>14.4</v>
      </c>
      <c r="G70" s="3">
        <v>0.05</v>
      </c>
      <c r="H70" s="3"/>
      <c r="I70" s="3">
        <f t="shared" si="16"/>
        <v>0.72000000000000008</v>
      </c>
      <c r="J70" s="103"/>
    </row>
    <row r="71" spans="1:10" ht="24.95" customHeight="1">
      <c r="A71" s="2"/>
      <c r="B71" s="4"/>
      <c r="C71" s="97"/>
      <c r="D71" s="97"/>
      <c r="E71" s="97"/>
      <c r="F71" s="97"/>
      <c r="G71" s="97"/>
      <c r="H71" s="97" t="s">
        <v>6</v>
      </c>
      <c r="I71" s="3">
        <f>SUM(I69:I70)</f>
        <v>18</v>
      </c>
      <c r="J71" s="103"/>
    </row>
    <row r="72" spans="1:10" ht="24.95" customHeight="1">
      <c r="A72" s="2"/>
      <c r="B72" s="4"/>
      <c r="C72" s="97"/>
      <c r="D72" s="97"/>
      <c r="E72" s="97"/>
      <c r="F72" s="97"/>
      <c r="G72" s="97"/>
      <c r="H72" s="97" t="s">
        <v>6</v>
      </c>
      <c r="I72" s="3">
        <f>CEILING(I71,0.1)</f>
        <v>18</v>
      </c>
      <c r="J72" s="104" t="s">
        <v>470</v>
      </c>
    </row>
    <row r="73" spans="1:10" ht="51" customHeight="1">
      <c r="A73" s="2">
        <v>9</v>
      </c>
      <c r="B73" s="4" t="s">
        <v>363</v>
      </c>
      <c r="C73" s="97"/>
      <c r="D73" s="97"/>
      <c r="E73" s="97"/>
      <c r="F73" s="97"/>
      <c r="G73" s="97"/>
      <c r="H73" s="97"/>
      <c r="I73" s="3"/>
      <c r="J73" s="103"/>
    </row>
    <row r="74" spans="1:10" ht="24.95" customHeight="1">
      <c r="A74" s="2"/>
      <c r="B74" s="4" t="s">
        <v>498</v>
      </c>
      <c r="C74" s="97">
        <v>1</v>
      </c>
      <c r="D74" s="97">
        <v>1</v>
      </c>
      <c r="E74" s="97">
        <v>1</v>
      </c>
      <c r="F74" s="3">
        <v>3</v>
      </c>
      <c r="G74" s="3">
        <v>3.6</v>
      </c>
      <c r="H74" s="3"/>
      <c r="I74" s="3">
        <f t="shared" ref="I74" si="17">PRODUCT(C74:H74)</f>
        <v>10.8</v>
      </c>
      <c r="J74" s="103"/>
    </row>
    <row r="75" spans="1:10" ht="24.95" customHeight="1">
      <c r="A75" s="2"/>
      <c r="B75" s="4" t="s">
        <v>483</v>
      </c>
      <c r="C75" s="97">
        <v>1</v>
      </c>
      <c r="D75" s="97">
        <v>1</v>
      </c>
      <c r="E75" s="97">
        <v>1</v>
      </c>
      <c r="F75" s="3">
        <v>6.46</v>
      </c>
      <c r="G75" s="3">
        <v>2.4</v>
      </c>
      <c r="H75" s="3"/>
      <c r="I75" s="3">
        <f t="shared" ref="I75:I78" si="18">PRODUCT(C75:H75)</f>
        <v>15.504</v>
      </c>
      <c r="J75" s="103"/>
    </row>
    <row r="76" spans="1:10" ht="24.95" customHeight="1">
      <c r="A76" s="2"/>
      <c r="B76" s="4" t="s">
        <v>25</v>
      </c>
      <c r="C76" s="97">
        <v>1</v>
      </c>
      <c r="D76" s="97">
        <v>1</v>
      </c>
      <c r="E76" s="97">
        <v>1</v>
      </c>
      <c r="F76" s="3">
        <v>3</v>
      </c>
      <c r="G76" s="3">
        <v>3.6</v>
      </c>
      <c r="H76" s="3"/>
      <c r="I76" s="3">
        <f t="shared" si="18"/>
        <v>10.8</v>
      </c>
      <c r="J76" s="103"/>
    </row>
    <row r="77" spans="1:10" ht="24.95" customHeight="1">
      <c r="A77" s="2"/>
      <c r="B77" s="4" t="s">
        <v>510</v>
      </c>
      <c r="C77" s="97">
        <v>1</v>
      </c>
      <c r="D77" s="97">
        <v>2</v>
      </c>
      <c r="E77" s="97">
        <v>1</v>
      </c>
      <c r="F77" s="3">
        <v>14.4</v>
      </c>
      <c r="G77" s="3"/>
      <c r="H77" s="3">
        <v>0.6</v>
      </c>
      <c r="I77" s="3">
        <f t="shared" si="18"/>
        <v>17.28</v>
      </c>
      <c r="J77" s="103"/>
    </row>
    <row r="78" spans="1:10" ht="24.95" customHeight="1">
      <c r="A78" s="2"/>
      <c r="B78" s="4" t="s">
        <v>511</v>
      </c>
      <c r="C78" s="97">
        <v>1</v>
      </c>
      <c r="D78" s="97">
        <v>1</v>
      </c>
      <c r="E78" s="97">
        <v>1</v>
      </c>
      <c r="F78" s="3">
        <v>14.4</v>
      </c>
      <c r="G78" s="3">
        <v>0.05</v>
      </c>
      <c r="H78" s="3"/>
      <c r="I78" s="3">
        <f t="shared" si="18"/>
        <v>0.72000000000000008</v>
      </c>
      <c r="J78" s="103"/>
    </row>
    <row r="79" spans="1:10" ht="24.95" customHeight="1">
      <c r="A79" s="2"/>
      <c r="B79" s="4"/>
      <c r="C79" s="97"/>
      <c r="D79" s="97"/>
      <c r="E79" s="97"/>
      <c r="F79" s="3"/>
      <c r="G79" s="3"/>
      <c r="H79" s="3" t="s">
        <v>6</v>
      </c>
      <c r="I79" s="3">
        <f>SUM(I74:I78)</f>
        <v>55.103999999999999</v>
      </c>
      <c r="J79" s="103"/>
    </row>
    <row r="80" spans="1:10" ht="24.95" customHeight="1">
      <c r="A80" s="2"/>
      <c r="B80" s="4"/>
      <c r="C80" s="97"/>
      <c r="D80" s="97"/>
      <c r="E80" s="97"/>
      <c r="F80" s="3"/>
      <c r="G80" s="3"/>
      <c r="H80" s="97" t="s">
        <v>6</v>
      </c>
      <c r="I80" s="3">
        <f>CEILING(I79,0.1)</f>
        <v>55.2</v>
      </c>
      <c r="J80" s="104" t="s">
        <v>470</v>
      </c>
    </row>
    <row r="81" spans="1:11" ht="45.75" customHeight="1">
      <c r="A81" s="16">
        <v>10</v>
      </c>
      <c r="B81" s="4" t="s">
        <v>355</v>
      </c>
      <c r="C81" s="97"/>
      <c r="D81" s="97"/>
      <c r="E81" s="97"/>
      <c r="F81" s="97"/>
      <c r="G81" s="97"/>
      <c r="H81" s="97"/>
      <c r="I81" s="97"/>
      <c r="J81" s="97"/>
      <c r="K81" s="18"/>
    </row>
    <row r="82" spans="1:11" ht="24.95" customHeight="1">
      <c r="A82" s="17"/>
      <c r="B82" s="4" t="s">
        <v>500</v>
      </c>
      <c r="C82" s="97">
        <v>1</v>
      </c>
      <c r="D82" s="97">
        <v>2</v>
      </c>
      <c r="E82" s="97">
        <v>1</v>
      </c>
      <c r="F82" s="3">
        <v>1.46</v>
      </c>
      <c r="G82" s="3">
        <v>0.6</v>
      </c>
      <c r="H82" s="3"/>
      <c r="I82" s="3">
        <f t="shared" ref="I82:I90" si="19">PRODUCT(C82:H82)</f>
        <v>1.752</v>
      </c>
      <c r="J82" s="97"/>
      <c r="K82" s="18"/>
    </row>
    <row r="83" spans="1:11" ht="24.95" customHeight="1">
      <c r="A83" s="17"/>
      <c r="B83" s="4" t="s">
        <v>501</v>
      </c>
      <c r="C83" s="97">
        <v>1</v>
      </c>
      <c r="D83" s="97">
        <v>2</v>
      </c>
      <c r="E83" s="97">
        <v>1</v>
      </c>
      <c r="F83" s="3">
        <v>1.96</v>
      </c>
      <c r="G83" s="3">
        <v>0.6</v>
      </c>
      <c r="H83" s="3"/>
      <c r="I83" s="3">
        <f t="shared" si="19"/>
        <v>2.3519999999999999</v>
      </c>
      <c r="J83" s="97"/>
      <c r="K83" s="18"/>
    </row>
    <row r="84" spans="1:11" ht="24.95" customHeight="1">
      <c r="A84" s="17"/>
      <c r="B84" s="4" t="s">
        <v>502</v>
      </c>
      <c r="C84" s="97">
        <v>1</v>
      </c>
      <c r="D84" s="97">
        <v>1</v>
      </c>
      <c r="E84" s="97">
        <v>1</v>
      </c>
      <c r="F84" s="3">
        <v>1.96</v>
      </c>
      <c r="G84" s="3">
        <v>0.6</v>
      </c>
      <c r="H84" s="3"/>
      <c r="I84" s="3">
        <f t="shared" si="19"/>
        <v>1.1759999999999999</v>
      </c>
      <c r="J84" s="97"/>
      <c r="K84" s="18"/>
    </row>
    <row r="85" spans="1:11" ht="24.95" customHeight="1">
      <c r="A85" s="17"/>
      <c r="B85" s="4" t="s">
        <v>503</v>
      </c>
      <c r="C85" s="97">
        <v>1</v>
      </c>
      <c r="D85" s="97">
        <v>1</v>
      </c>
      <c r="E85" s="97">
        <v>1</v>
      </c>
      <c r="F85" s="3">
        <v>1.96</v>
      </c>
      <c r="G85" s="3">
        <v>0.6</v>
      </c>
      <c r="H85" s="3"/>
      <c r="I85" s="3">
        <f t="shared" si="19"/>
        <v>1.1759999999999999</v>
      </c>
      <c r="J85" s="97"/>
      <c r="K85" s="18"/>
    </row>
    <row r="86" spans="1:11" ht="24.95" customHeight="1">
      <c r="A86" s="17"/>
      <c r="B86" s="4" t="s">
        <v>499</v>
      </c>
      <c r="C86" s="97">
        <v>1</v>
      </c>
      <c r="D86" s="97">
        <v>4</v>
      </c>
      <c r="E86" s="97">
        <v>1</v>
      </c>
      <c r="F86" s="3">
        <v>1.46</v>
      </c>
      <c r="G86" s="3">
        <v>0.6</v>
      </c>
      <c r="H86" s="3"/>
      <c r="I86" s="3">
        <f t="shared" si="19"/>
        <v>3.504</v>
      </c>
      <c r="J86" s="97"/>
      <c r="K86" s="18"/>
    </row>
    <row r="87" spans="1:11" ht="24.95" customHeight="1">
      <c r="A87" s="17"/>
      <c r="B87" s="4" t="s">
        <v>504</v>
      </c>
      <c r="C87" s="97">
        <v>1</v>
      </c>
      <c r="D87" s="97">
        <v>5</v>
      </c>
      <c r="E87" s="97">
        <v>1</v>
      </c>
      <c r="F87" s="3">
        <v>0.96</v>
      </c>
      <c r="G87" s="3">
        <v>0.6</v>
      </c>
      <c r="H87" s="3"/>
      <c r="I87" s="3">
        <f t="shared" si="19"/>
        <v>2.88</v>
      </c>
      <c r="J87" s="97"/>
      <c r="K87" s="18"/>
    </row>
    <row r="88" spans="1:11" ht="24.95" customHeight="1">
      <c r="A88" s="17"/>
      <c r="B88" s="4" t="s">
        <v>507</v>
      </c>
      <c r="C88" s="97">
        <v>1</v>
      </c>
      <c r="D88" s="97">
        <v>2</v>
      </c>
      <c r="E88" s="97">
        <v>2</v>
      </c>
      <c r="F88" s="3">
        <v>3</v>
      </c>
      <c r="G88" s="3"/>
      <c r="H88" s="3">
        <v>0.23</v>
      </c>
      <c r="I88" s="3">
        <f t="shared" si="19"/>
        <v>2.7600000000000002</v>
      </c>
      <c r="J88" s="97"/>
      <c r="K88" s="18"/>
    </row>
    <row r="89" spans="1:11" ht="24.95" customHeight="1">
      <c r="A89" s="17"/>
      <c r="B89" s="4" t="s">
        <v>752</v>
      </c>
      <c r="C89" s="97">
        <v>1</v>
      </c>
      <c r="D89" s="97">
        <v>2</v>
      </c>
      <c r="E89" s="97">
        <v>1</v>
      </c>
      <c r="F89" s="3">
        <v>15.32</v>
      </c>
      <c r="G89" s="3"/>
      <c r="H89" s="3">
        <v>0.6</v>
      </c>
      <c r="I89" s="3">
        <f t="shared" si="19"/>
        <v>18.384</v>
      </c>
      <c r="J89" s="97"/>
      <c r="K89" s="18"/>
    </row>
    <row r="90" spans="1:11" ht="24.95" customHeight="1">
      <c r="A90" s="17"/>
      <c r="B90" s="4" t="s">
        <v>753</v>
      </c>
      <c r="C90" s="97">
        <v>1</v>
      </c>
      <c r="D90" s="97">
        <v>1</v>
      </c>
      <c r="E90" s="97">
        <v>1</v>
      </c>
      <c r="F90" s="3">
        <v>15.32</v>
      </c>
      <c r="G90" s="3">
        <v>0.23</v>
      </c>
      <c r="H90" s="3"/>
      <c r="I90" s="3">
        <f t="shared" si="19"/>
        <v>3.5236000000000001</v>
      </c>
      <c r="J90" s="97"/>
      <c r="K90" s="18"/>
    </row>
    <row r="91" spans="1:11" ht="24.95" customHeight="1">
      <c r="A91" s="17"/>
      <c r="B91" s="8"/>
      <c r="C91" s="97"/>
      <c r="D91" s="97"/>
      <c r="E91" s="97"/>
      <c r="F91" s="3"/>
      <c r="G91" s="3"/>
      <c r="H91" s="97" t="s">
        <v>6</v>
      </c>
      <c r="I91" s="3">
        <f>SUM(I82:I90)</f>
        <v>37.507600000000004</v>
      </c>
      <c r="J91" s="97"/>
      <c r="K91" s="18"/>
    </row>
    <row r="92" spans="1:11" ht="24.95" customHeight="1">
      <c r="A92" s="17"/>
      <c r="B92" s="8"/>
      <c r="C92" s="97"/>
      <c r="D92" s="97"/>
      <c r="E92" s="97"/>
      <c r="F92" s="97"/>
      <c r="G92" s="97"/>
      <c r="H92" s="97" t="s">
        <v>28</v>
      </c>
      <c r="I92" s="3">
        <f>CEILING(I91,0.1)</f>
        <v>37.6</v>
      </c>
      <c r="J92" s="97" t="s">
        <v>29</v>
      </c>
      <c r="K92" s="18"/>
    </row>
    <row r="93" spans="1:11" ht="50.25" customHeight="1">
      <c r="A93" s="17">
        <v>11</v>
      </c>
      <c r="B93" s="4" t="s">
        <v>27</v>
      </c>
      <c r="C93" s="97"/>
      <c r="D93" s="97"/>
      <c r="E93" s="97"/>
      <c r="F93" s="97"/>
      <c r="G93" s="97"/>
      <c r="H93" s="97"/>
      <c r="I93" s="97"/>
      <c r="J93" s="97"/>
      <c r="K93" s="18"/>
    </row>
    <row r="94" spans="1:11" ht="24.95" customHeight="1">
      <c r="A94" s="17"/>
      <c r="B94" s="8" t="s">
        <v>46</v>
      </c>
      <c r="C94" s="97">
        <v>1</v>
      </c>
      <c r="D94" s="97"/>
      <c r="E94" s="97">
        <v>1</v>
      </c>
      <c r="F94" s="97">
        <v>1.5</v>
      </c>
      <c r="G94" s="3">
        <v>1.2</v>
      </c>
      <c r="H94" s="97"/>
      <c r="I94" s="3">
        <f t="shared" ref="I94" si="20">PRODUCT(C94:H94)</f>
        <v>1.7999999999999998</v>
      </c>
      <c r="J94" s="8"/>
      <c r="K94" s="18"/>
    </row>
    <row r="95" spans="1:11" ht="24.95" customHeight="1">
      <c r="A95" s="17"/>
      <c r="B95" s="23"/>
      <c r="C95" s="24"/>
      <c r="D95" s="24"/>
      <c r="E95" s="24"/>
      <c r="F95" s="25"/>
      <c r="G95" s="26"/>
      <c r="H95" s="26" t="s">
        <v>6</v>
      </c>
      <c r="I95" s="30">
        <f>I94</f>
        <v>1.7999999999999998</v>
      </c>
      <c r="J95" s="97" t="s">
        <v>29</v>
      </c>
      <c r="K95" s="18"/>
    </row>
    <row r="96" spans="1:11" ht="45.75" customHeight="1">
      <c r="A96" s="17">
        <v>12</v>
      </c>
      <c r="B96" s="106" t="s">
        <v>512</v>
      </c>
      <c r="C96" s="24"/>
      <c r="D96" s="24"/>
      <c r="E96" s="24"/>
      <c r="F96" s="25"/>
      <c r="G96" s="26"/>
      <c r="H96" s="26"/>
      <c r="I96" s="30"/>
      <c r="J96" s="97"/>
      <c r="K96" s="18"/>
    </row>
    <row r="97" spans="1:11" ht="24.95" customHeight="1">
      <c r="A97" s="17"/>
      <c r="B97" s="4" t="s">
        <v>481</v>
      </c>
      <c r="C97" s="97">
        <v>1</v>
      </c>
      <c r="D97" s="97">
        <v>1</v>
      </c>
      <c r="E97" s="97">
        <v>1</v>
      </c>
      <c r="F97" s="97">
        <v>12.92</v>
      </c>
      <c r="G97" s="97">
        <v>15.32</v>
      </c>
      <c r="H97" s="3"/>
      <c r="I97" s="3">
        <f>PRODUCT(C97:H97)</f>
        <v>197.93440000000001</v>
      </c>
      <c r="J97" s="97"/>
      <c r="K97" s="18"/>
    </row>
    <row r="98" spans="1:11" ht="24.95" customHeight="1">
      <c r="A98" s="17"/>
      <c r="B98" s="4" t="s">
        <v>482</v>
      </c>
      <c r="C98" s="97">
        <v>1</v>
      </c>
      <c r="D98" s="97">
        <v>1</v>
      </c>
      <c r="E98" s="97">
        <v>1</v>
      </c>
      <c r="F98" s="3">
        <v>3</v>
      </c>
      <c r="G98" s="3">
        <v>4.2</v>
      </c>
      <c r="H98" s="3"/>
      <c r="I98" s="3">
        <f>-PRODUCT(C98:H98)</f>
        <v>-12.600000000000001</v>
      </c>
      <c r="J98" s="97"/>
      <c r="K98" s="18"/>
    </row>
    <row r="99" spans="1:11" ht="24.95" customHeight="1">
      <c r="A99" s="17"/>
      <c r="B99" s="4" t="s">
        <v>513</v>
      </c>
      <c r="C99" s="97">
        <v>1</v>
      </c>
      <c r="D99" s="97">
        <v>1</v>
      </c>
      <c r="E99" s="97">
        <v>1</v>
      </c>
      <c r="F99" s="97">
        <v>6.46</v>
      </c>
      <c r="G99" s="3">
        <v>2.4</v>
      </c>
      <c r="H99" s="3"/>
      <c r="I99" s="3">
        <f>PRODUCT(C99:H99)</f>
        <v>15.504</v>
      </c>
      <c r="J99" s="97"/>
      <c r="K99" s="18"/>
    </row>
    <row r="100" spans="1:11" ht="24.95" customHeight="1">
      <c r="A100" s="17"/>
      <c r="B100" s="4"/>
      <c r="C100" s="97"/>
      <c r="D100" s="97"/>
      <c r="E100" s="97"/>
      <c r="F100" s="97"/>
      <c r="G100" s="97"/>
      <c r="H100" s="97" t="s">
        <v>6</v>
      </c>
      <c r="I100" s="3">
        <f>SUM(I97:I99)</f>
        <v>200.83840000000001</v>
      </c>
      <c r="J100" s="97"/>
      <c r="K100" s="18"/>
    </row>
    <row r="101" spans="1:11" ht="24.95" customHeight="1">
      <c r="A101" s="17"/>
      <c r="B101" s="4"/>
      <c r="C101" s="97"/>
      <c r="D101" s="97"/>
      <c r="E101" s="97"/>
      <c r="F101" s="97"/>
      <c r="G101" s="97"/>
      <c r="H101" s="97" t="s">
        <v>7</v>
      </c>
      <c r="I101" s="3">
        <f>CEILING(I100,0.1)</f>
        <v>200.9</v>
      </c>
      <c r="J101" s="103" t="s">
        <v>470</v>
      </c>
      <c r="K101" s="18"/>
    </row>
    <row r="102" spans="1:11" ht="42.75" customHeight="1">
      <c r="A102" s="17">
        <v>13</v>
      </c>
      <c r="B102" s="23" t="s">
        <v>515</v>
      </c>
      <c r="C102" s="24"/>
      <c r="D102" s="24"/>
      <c r="E102" s="24"/>
      <c r="F102" s="25"/>
      <c r="G102" s="26"/>
      <c r="H102" s="26"/>
      <c r="I102" s="30"/>
      <c r="J102" s="97"/>
      <c r="K102" s="18"/>
    </row>
    <row r="103" spans="1:11" ht="24.95" customHeight="1">
      <c r="A103" s="17"/>
      <c r="B103" s="4" t="s">
        <v>516</v>
      </c>
      <c r="C103" s="97">
        <v>1</v>
      </c>
      <c r="D103" s="97">
        <v>1</v>
      </c>
      <c r="E103" s="97">
        <v>1</v>
      </c>
      <c r="F103" s="3">
        <v>6.5</v>
      </c>
      <c r="G103" s="3"/>
      <c r="H103" s="3">
        <v>1.5</v>
      </c>
      <c r="I103" s="3">
        <f t="shared" ref="I103:I107" si="21">PRODUCT(C103:H103)</f>
        <v>9.75</v>
      </c>
      <c r="J103" s="97"/>
      <c r="K103" s="18"/>
    </row>
    <row r="104" spans="1:11" ht="24.95" customHeight="1">
      <c r="A104" s="17"/>
      <c r="B104" s="4" t="s">
        <v>518</v>
      </c>
      <c r="C104" s="97">
        <v>1</v>
      </c>
      <c r="D104" s="97">
        <v>1</v>
      </c>
      <c r="E104" s="97">
        <v>1</v>
      </c>
      <c r="F104" s="3">
        <v>4.76</v>
      </c>
      <c r="G104" s="3"/>
      <c r="H104" s="3">
        <v>1.5</v>
      </c>
      <c r="I104" s="3">
        <f t="shared" si="21"/>
        <v>7.14</v>
      </c>
      <c r="J104" s="97"/>
      <c r="K104" s="18"/>
    </row>
    <row r="105" spans="1:11" ht="24.95" customHeight="1">
      <c r="A105" s="17"/>
      <c r="B105" s="4" t="s">
        <v>519</v>
      </c>
      <c r="C105" s="97">
        <v>1</v>
      </c>
      <c r="D105" s="97">
        <v>1</v>
      </c>
      <c r="E105" s="97">
        <v>1</v>
      </c>
      <c r="F105" s="3">
        <v>5.16</v>
      </c>
      <c r="G105" s="3"/>
      <c r="H105" s="3">
        <v>1.5</v>
      </c>
      <c r="I105" s="3">
        <f t="shared" si="21"/>
        <v>7.74</v>
      </c>
      <c r="J105" s="97"/>
      <c r="K105" s="18"/>
    </row>
    <row r="106" spans="1:11" ht="24.95" customHeight="1">
      <c r="A106" s="17"/>
      <c r="B106" s="4" t="s">
        <v>494</v>
      </c>
      <c r="C106" s="97">
        <v>1</v>
      </c>
      <c r="D106" s="97">
        <v>1</v>
      </c>
      <c r="E106" s="97">
        <v>1</v>
      </c>
      <c r="F106" s="3">
        <v>4.4000000000000004</v>
      </c>
      <c r="G106" s="3"/>
      <c r="H106" s="3">
        <v>1.5</v>
      </c>
      <c r="I106" s="3">
        <f t="shared" si="21"/>
        <v>6.6000000000000005</v>
      </c>
      <c r="J106" s="97"/>
      <c r="K106" s="18"/>
    </row>
    <row r="107" spans="1:11" ht="24.95" customHeight="1">
      <c r="A107" s="17"/>
      <c r="B107" s="4" t="s">
        <v>495</v>
      </c>
      <c r="C107" s="97">
        <v>1</v>
      </c>
      <c r="D107" s="97">
        <v>1</v>
      </c>
      <c r="E107" s="97">
        <v>1</v>
      </c>
      <c r="F107" s="3">
        <v>4.4000000000000004</v>
      </c>
      <c r="G107" s="3"/>
      <c r="H107" s="3">
        <v>1.5</v>
      </c>
      <c r="I107" s="3">
        <f t="shared" si="21"/>
        <v>6.6000000000000005</v>
      </c>
      <c r="J107" s="97"/>
      <c r="K107" s="18"/>
    </row>
    <row r="108" spans="1:11" ht="24.95" customHeight="1">
      <c r="A108" s="17"/>
      <c r="B108" s="4" t="s">
        <v>53</v>
      </c>
      <c r="C108" s="97">
        <v>1</v>
      </c>
      <c r="D108" s="97">
        <v>1</v>
      </c>
      <c r="E108" s="97">
        <v>1</v>
      </c>
      <c r="F108" s="3">
        <v>1</v>
      </c>
      <c r="G108" s="3"/>
      <c r="H108" s="3">
        <v>1.5</v>
      </c>
      <c r="I108" s="3">
        <f>-PRODUCT(C108:H108)</f>
        <v>-1.5</v>
      </c>
      <c r="J108" s="97"/>
      <c r="K108" s="18"/>
    </row>
    <row r="109" spans="1:11" ht="24.95" customHeight="1">
      <c r="A109" s="17"/>
      <c r="B109" s="4" t="s">
        <v>55</v>
      </c>
      <c r="C109" s="97">
        <v>1</v>
      </c>
      <c r="D109" s="97">
        <v>2</v>
      </c>
      <c r="E109" s="97">
        <v>1</v>
      </c>
      <c r="F109" s="3">
        <v>0.75</v>
      </c>
      <c r="G109" s="3"/>
      <c r="H109" s="3">
        <v>1.5</v>
      </c>
      <c r="I109" s="3">
        <f>-PRODUCT(C109:H109)</f>
        <v>-2.25</v>
      </c>
      <c r="J109" s="97"/>
      <c r="K109" s="18"/>
    </row>
    <row r="110" spans="1:11" ht="24.95" customHeight="1">
      <c r="A110" s="17"/>
      <c r="B110" s="4" t="s">
        <v>517</v>
      </c>
      <c r="C110" s="97">
        <v>1</v>
      </c>
      <c r="D110" s="97">
        <v>2</v>
      </c>
      <c r="E110" s="97">
        <v>1</v>
      </c>
      <c r="F110" s="3">
        <v>0.75</v>
      </c>
      <c r="G110" s="3"/>
      <c r="H110" s="3">
        <v>2.5</v>
      </c>
      <c r="I110" s="3">
        <f>-PRODUCT(C110:H110)</f>
        <v>-3.75</v>
      </c>
      <c r="J110" s="97"/>
      <c r="K110" s="18"/>
    </row>
    <row r="111" spans="1:11" ht="24.95" customHeight="1">
      <c r="A111" s="17"/>
      <c r="B111" s="4" t="s">
        <v>520</v>
      </c>
      <c r="C111" s="97"/>
      <c r="D111" s="97"/>
      <c r="E111" s="97"/>
      <c r="F111" s="3"/>
      <c r="G111" s="3"/>
      <c r="H111" s="3"/>
      <c r="I111" s="3"/>
      <c r="J111" s="97"/>
      <c r="K111" s="18"/>
    </row>
    <row r="112" spans="1:11" ht="24.95" customHeight="1">
      <c r="A112" s="17"/>
      <c r="B112" s="4" t="s">
        <v>484</v>
      </c>
      <c r="C112" s="97">
        <v>1</v>
      </c>
      <c r="D112" s="97">
        <v>1</v>
      </c>
      <c r="E112" s="97">
        <v>1</v>
      </c>
      <c r="F112" s="3">
        <v>13.2</v>
      </c>
      <c r="G112" s="3"/>
      <c r="H112" s="3">
        <v>0.1</v>
      </c>
      <c r="I112" s="3">
        <f t="shared" ref="I112:I119" si="22">PRODUCT(C112:H112)</f>
        <v>1.32</v>
      </c>
      <c r="J112" s="97"/>
      <c r="K112" s="18"/>
    </row>
    <row r="113" spans="1:11" ht="24.95" customHeight="1">
      <c r="A113" s="17"/>
      <c r="B113" s="4" t="s">
        <v>25</v>
      </c>
      <c r="C113" s="97">
        <v>1</v>
      </c>
      <c r="D113" s="97">
        <v>1</v>
      </c>
      <c r="E113" s="97">
        <v>1</v>
      </c>
      <c r="F113" s="3">
        <v>19.2</v>
      </c>
      <c r="G113" s="3"/>
      <c r="H113" s="3">
        <v>0.1</v>
      </c>
      <c r="I113" s="3">
        <f t="shared" si="22"/>
        <v>1.92</v>
      </c>
      <c r="J113" s="97"/>
      <c r="K113" s="18"/>
    </row>
    <row r="114" spans="1:11" ht="24.95" customHeight="1">
      <c r="A114" s="17"/>
      <c r="B114" s="4" t="s">
        <v>485</v>
      </c>
      <c r="C114" s="97">
        <v>1</v>
      </c>
      <c r="D114" s="97">
        <v>1</v>
      </c>
      <c r="E114" s="97">
        <v>1</v>
      </c>
      <c r="F114" s="3">
        <v>13.2</v>
      </c>
      <c r="G114" s="3"/>
      <c r="H114" s="3">
        <v>0.1</v>
      </c>
      <c r="I114" s="3">
        <f t="shared" si="22"/>
        <v>1.32</v>
      </c>
      <c r="J114" s="97"/>
      <c r="K114" s="18"/>
    </row>
    <row r="115" spans="1:11" ht="24.95" customHeight="1">
      <c r="A115" s="17"/>
      <c r="B115" s="4" t="s">
        <v>26</v>
      </c>
      <c r="C115" s="97">
        <v>1</v>
      </c>
      <c r="D115" s="97">
        <v>1</v>
      </c>
      <c r="E115" s="97">
        <v>1</v>
      </c>
      <c r="F115" s="3">
        <v>11.58</v>
      </c>
      <c r="G115" s="3"/>
      <c r="H115" s="3">
        <v>0.1</v>
      </c>
      <c r="I115" s="3">
        <f t="shared" si="22"/>
        <v>1.1580000000000001</v>
      </c>
      <c r="J115" s="97"/>
      <c r="K115" s="18"/>
    </row>
    <row r="116" spans="1:11" ht="24.95" customHeight="1">
      <c r="A116" s="17"/>
      <c r="B116" s="4" t="s">
        <v>489</v>
      </c>
      <c r="C116" s="97">
        <v>1</v>
      </c>
      <c r="D116" s="97">
        <v>1</v>
      </c>
      <c r="E116" s="97">
        <v>1</v>
      </c>
      <c r="F116" s="3">
        <v>12.1</v>
      </c>
      <c r="G116" s="3"/>
      <c r="H116" s="3">
        <v>0.1</v>
      </c>
      <c r="I116" s="3">
        <f t="shared" si="22"/>
        <v>1.21</v>
      </c>
      <c r="J116" s="97"/>
      <c r="K116" s="18"/>
    </row>
    <row r="117" spans="1:11" ht="24.95" customHeight="1">
      <c r="A117" s="17"/>
      <c r="B117" s="4" t="s">
        <v>20</v>
      </c>
      <c r="C117" s="97">
        <v>1</v>
      </c>
      <c r="D117" s="97">
        <v>1</v>
      </c>
      <c r="E117" s="97">
        <v>1</v>
      </c>
      <c r="F117" s="3">
        <v>11.58</v>
      </c>
      <c r="G117" s="3"/>
      <c r="H117" s="3">
        <v>0.1</v>
      </c>
      <c r="I117" s="3">
        <f t="shared" si="22"/>
        <v>1.1580000000000001</v>
      </c>
      <c r="J117" s="97"/>
      <c r="K117" s="18"/>
    </row>
    <row r="118" spans="1:11" ht="24.95" customHeight="1">
      <c r="A118" s="17"/>
      <c r="B118" s="4" t="s">
        <v>489</v>
      </c>
      <c r="C118" s="97">
        <v>1</v>
      </c>
      <c r="D118" s="97">
        <v>1</v>
      </c>
      <c r="E118" s="97">
        <v>1</v>
      </c>
      <c r="F118" s="3">
        <v>13.2</v>
      </c>
      <c r="G118" s="3"/>
      <c r="H118" s="3">
        <v>0.1</v>
      </c>
      <c r="I118" s="3">
        <f t="shared" si="22"/>
        <v>1.32</v>
      </c>
      <c r="J118" s="97"/>
      <c r="K118" s="18"/>
    </row>
    <row r="119" spans="1:11" ht="24.95" customHeight="1">
      <c r="A119" s="17"/>
      <c r="B119" s="4" t="s">
        <v>490</v>
      </c>
      <c r="C119" s="97">
        <v>1</v>
      </c>
      <c r="D119" s="97">
        <v>1</v>
      </c>
      <c r="E119" s="97">
        <v>1</v>
      </c>
      <c r="F119" s="3">
        <v>12.74</v>
      </c>
      <c r="G119" s="3"/>
      <c r="H119" s="3">
        <v>0.1</v>
      </c>
      <c r="I119" s="3">
        <f t="shared" si="22"/>
        <v>1.274</v>
      </c>
      <c r="J119" s="97"/>
      <c r="K119" s="18"/>
    </row>
    <row r="120" spans="1:11" ht="24.95" customHeight="1">
      <c r="A120" s="17"/>
      <c r="B120" s="4"/>
      <c r="C120" s="97"/>
      <c r="D120" s="97"/>
      <c r="E120" s="97"/>
      <c r="F120" s="97"/>
      <c r="G120" s="97"/>
      <c r="H120" s="97" t="s">
        <v>6</v>
      </c>
      <c r="I120" s="3">
        <f>SUM(I103:I119)</f>
        <v>41.010000000000012</v>
      </c>
      <c r="J120" s="97"/>
      <c r="K120" s="18"/>
    </row>
    <row r="121" spans="1:11" ht="24.95" customHeight="1">
      <c r="A121" s="17"/>
      <c r="B121" s="4"/>
      <c r="C121" s="97"/>
      <c r="D121" s="97"/>
      <c r="E121" s="97"/>
      <c r="F121" s="97"/>
      <c r="G121" s="97"/>
      <c r="H121" s="97" t="s">
        <v>7</v>
      </c>
      <c r="I121" s="3">
        <f>CEILING(I120,0.1)</f>
        <v>41.1</v>
      </c>
      <c r="J121" s="103" t="s">
        <v>470</v>
      </c>
      <c r="K121" s="18"/>
    </row>
    <row r="122" spans="1:11" ht="52.5" customHeight="1">
      <c r="A122" s="17">
        <v>14</v>
      </c>
      <c r="B122" s="23" t="s">
        <v>521</v>
      </c>
      <c r="C122" s="24"/>
      <c r="D122" s="24"/>
      <c r="E122" s="24"/>
      <c r="F122" s="25"/>
      <c r="G122" s="26"/>
      <c r="H122" s="26"/>
      <c r="I122" s="30"/>
      <c r="J122" s="97"/>
      <c r="K122" s="18"/>
    </row>
    <row r="123" spans="1:11" ht="24.95" customHeight="1">
      <c r="A123" s="17"/>
      <c r="B123" s="4" t="s">
        <v>486</v>
      </c>
      <c r="C123" s="97">
        <v>1</v>
      </c>
      <c r="D123" s="97">
        <v>1</v>
      </c>
      <c r="E123" s="97">
        <v>1</v>
      </c>
      <c r="F123" s="3">
        <v>1.65</v>
      </c>
      <c r="G123" s="3">
        <v>1.6</v>
      </c>
      <c r="H123" s="3"/>
      <c r="I123" s="3">
        <f t="shared" ref="I123:I130" si="23">PRODUCT(C123:H123)</f>
        <v>2.64</v>
      </c>
      <c r="J123" s="97"/>
      <c r="K123" s="18"/>
    </row>
    <row r="124" spans="1:11" ht="24.95" customHeight="1">
      <c r="A124" s="17"/>
      <c r="B124" s="4" t="s">
        <v>488</v>
      </c>
      <c r="C124" s="97">
        <v>1</v>
      </c>
      <c r="D124" s="97">
        <v>1</v>
      </c>
      <c r="E124" s="97">
        <v>1</v>
      </c>
      <c r="F124" s="3">
        <v>6</v>
      </c>
      <c r="G124" s="3">
        <v>7.2</v>
      </c>
      <c r="H124" s="3"/>
      <c r="I124" s="3">
        <f t="shared" si="23"/>
        <v>43.2</v>
      </c>
      <c r="J124" s="97"/>
      <c r="K124" s="18"/>
    </row>
    <row r="125" spans="1:11" ht="24.95" customHeight="1">
      <c r="A125" s="17"/>
      <c r="B125" s="4"/>
      <c r="C125" s="97">
        <v>1</v>
      </c>
      <c r="D125" s="97">
        <v>1</v>
      </c>
      <c r="E125" s="97">
        <v>1</v>
      </c>
      <c r="F125" s="3">
        <v>14.4</v>
      </c>
      <c r="G125" s="3"/>
      <c r="H125" s="3">
        <v>0.25</v>
      </c>
      <c r="I125" s="3">
        <f t="shared" si="23"/>
        <v>3.6</v>
      </c>
      <c r="J125" s="97"/>
      <c r="K125" s="18"/>
    </row>
    <row r="126" spans="1:11" ht="24.95" customHeight="1">
      <c r="A126" s="17"/>
      <c r="B126" s="4" t="s">
        <v>493</v>
      </c>
      <c r="C126" s="97">
        <v>1</v>
      </c>
      <c r="D126" s="97">
        <v>1</v>
      </c>
      <c r="E126" s="97">
        <v>1</v>
      </c>
      <c r="F126" s="3">
        <v>1.5</v>
      </c>
      <c r="G126" s="3">
        <v>2.3199999999999998</v>
      </c>
      <c r="H126" s="3"/>
      <c r="I126" s="3">
        <f t="shared" si="23"/>
        <v>3.4799999999999995</v>
      </c>
      <c r="J126" s="97"/>
      <c r="K126" s="18"/>
    </row>
    <row r="127" spans="1:11" ht="24.95" customHeight="1">
      <c r="A127" s="17"/>
      <c r="B127" s="4" t="s">
        <v>33</v>
      </c>
      <c r="C127" s="97">
        <v>1</v>
      </c>
      <c r="D127" s="97">
        <v>1</v>
      </c>
      <c r="E127" s="97">
        <v>1</v>
      </c>
      <c r="F127" s="3">
        <v>1.38</v>
      </c>
      <c r="G127" s="3">
        <v>1</v>
      </c>
      <c r="H127" s="3"/>
      <c r="I127" s="3">
        <f t="shared" si="23"/>
        <v>1.38</v>
      </c>
      <c r="J127" s="97"/>
      <c r="K127" s="18"/>
    </row>
    <row r="128" spans="1:11" ht="24.95" customHeight="1">
      <c r="A128" s="17"/>
      <c r="B128" s="4" t="s">
        <v>50</v>
      </c>
      <c r="C128" s="97">
        <v>1</v>
      </c>
      <c r="D128" s="97">
        <v>1</v>
      </c>
      <c r="E128" s="97">
        <v>1</v>
      </c>
      <c r="F128" s="3">
        <v>1.38</v>
      </c>
      <c r="G128" s="3">
        <v>1.2</v>
      </c>
      <c r="H128" s="3"/>
      <c r="I128" s="3">
        <f t="shared" si="23"/>
        <v>1.6559999999999999</v>
      </c>
      <c r="J128" s="97"/>
      <c r="K128" s="18"/>
    </row>
    <row r="129" spans="1:11" ht="24.95" customHeight="1">
      <c r="A129" s="17"/>
      <c r="B129" s="4" t="s">
        <v>494</v>
      </c>
      <c r="C129" s="97">
        <v>1</v>
      </c>
      <c r="D129" s="97">
        <v>1</v>
      </c>
      <c r="E129" s="97">
        <v>1</v>
      </c>
      <c r="F129" s="3">
        <v>1</v>
      </c>
      <c r="G129" s="3">
        <v>1.2</v>
      </c>
      <c r="H129" s="3"/>
      <c r="I129" s="3">
        <f t="shared" si="23"/>
        <v>1.2</v>
      </c>
      <c r="J129" s="97"/>
      <c r="K129" s="18"/>
    </row>
    <row r="130" spans="1:11" ht="24.95" customHeight="1">
      <c r="A130" s="17"/>
      <c r="B130" s="4" t="s">
        <v>495</v>
      </c>
      <c r="C130" s="97">
        <v>1</v>
      </c>
      <c r="D130" s="97">
        <v>1</v>
      </c>
      <c r="E130" s="97">
        <v>1</v>
      </c>
      <c r="F130" s="3">
        <v>1</v>
      </c>
      <c r="G130" s="3">
        <v>1.2</v>
      </c>
      <c r="H130" s="3"/>
      <c r="I130" s="3">
        <f t="shared" si="23"/>
        <v>1.2</v>
      </c>
      <c r="J130" s="97"/>
      <c r="K130" s="18"/>
    </row>
    <row r="131" spans="1:11" ht="24.95" customHeight="1">
      <c r="A131" s="17"/>
      <c r="B131" s="4"/>
      <c r="C131" s="97"/>
      <c r="D131" s="97"/>
      <c r="E131" s="97"/>
      <c r="F131" s="97"/>
      <c r="G131" s="97"/>
      <c r="H131" s="97" t="s">
        <v>6</v>
      </c>
      <c r="I131" s="3">
        <f>SUM(I123:I130)</f>
        <v>58.356000000000009</v>
      </c>
      <c r="J131" s="97"/>
      <c r="K131" s="18"/>
    </row>
    <row r="132" spans="1:11" ht="24.95" customHeight="1">
      <c r="A132" s="17"/>
      <c r="B132" s="4"/>
      <c r="C132" s="97"/>
      <c r="D132" s="97"/>
      <c r="E132" s="97"/>
      <c r="F132" s="97"/>
      <c r="G132" s="97"/>
      <c r="H132" s="97" t="s">
        <v>7</v>
      </c>
      <c r="I132" s="3">
        <f>CEILING(I131,0.1)</f>
        <v>58.400000000000006</v>
      </c>
      <c r="J132" s="103" t="s">
        <v>470</v>
      </c>
      <c r="K132" s="18"/>
    </row>
    <row r="133" spans="1:11" ht="51" customHeight="1">
      <c r="A133" s="17">
        <v>15</v>
      </c>
      <c r="B133" s="23" t="s">
        <v>522</v>
      </c>
      <c r="C133" s="24"/>
      <c r="D133" s="24"/>
      <c r="E133" s="24"/>
      <c r="F133" s="25"/>
      <c r="G133" s="26"/>
      <c r="H133" s="26"/>
      <c r="I133" s="30"/>
      <c r="J133" s="97"/>
      <c r="K133" s="18"/>
    </row>
    <row r="134" spans="1:11" ht="24.95" customHeight="1">
      <c r="A134" s="17"/>
      <c r="B134" s="4" t="s">
        <v>484</v>
      </c>
      <c r="C134" s="97">
        <v>1</v>
      </c>
      <c r="D134" s="97">
        <v>1</v>
      </c>
      <c r="E134" s="97">
        <v>1</v>
      </c>
      <c r="F134" s="3">
        <v>3</v>
      </c>
      <c r="G134" s="3">
        <v>3.6</v>
      </c>
      <c r="H134" s="3"/>
      <c r="I134" s="3">
        <f t="shared" ref="I134:I140" si="24">PRODUCT(C134:H134)</f>
        <v>10.8</v>
      </c>
      <c r="J134" s="97"/>
      <c r="K134" s="18"/>
    </row>
    <row r="135" spans="1:11" ht="24.95" customHeight="1">
      <c r="A135" s="17"/>
      <c r="B135" s="4" t="s">
        <v>25</v>
      </c>
      <c r="C135" s="97">
        <v>1</v>
      </c>
      <c r="D135" s="97">
        <v>1</v>
      </c>
      <c r="E135" s="97">
        <v>1</v>
      </c>
      <c r="F135" s="3">
        <v>6</v>
      </c>
      <c r="G135" s="3">
        <v>3.6</v>
      </c>
      <c r="H135" s="3"/>
      <c r="I135" s="3">
        <f t="shared" si="24"/>
        <v>21.6</v>
      </c>
      <c r="J135" s="97"/>
      <c r="K135" s="18"/>
    </row>
    <row r="136" spans="1:11" ht="24.95" customHeight="1">
      <c r="A136" s="17"/>
      <c r="B136" s="4" t="s">
        <v>485</v>
      </c>
      <c r="C136" s="97">
        <v>1</v>
      </c>
      <c r="D136" s="97">
        <v>1</v>
      </c>
      <c r="E136" s="97">
        <v>1</v>
      </c>
      <c r="F136" s="3">
        <v>3</v>
      </c>
      <c r="G136" s="3">
        <v>3.6</v>
      </c>
      <c r="H136" s="3"/>
      <c r="I136" s="3">
        <f t="shared" si="24"/>
        <v>10.8</v>
      </c>
      <c r="J136" s="97"/>
      <c r="K136" s="18"/>
    </row>
    <row r="137" spans="1:11" ht="24.95" customHeight="1">
      <c r="A137" s="17"/>
      <c r="B137" s="4" t="s">
        <v>26</v>
      </c>
      <c r="C137" s="97">
        <v>1</v>
      </c>
      <c r="D137" s="97">
        <v>1</v>
      </c>
      <c r="E137" s="97">
        <v>1</v>
      </c>
      <c r="F137" s="3">
        <v>3</v>
      </c>
      <c r="G137" s="3">
        <v>2.79</v>
      </c>
      <c r="H137" s="3"/>
      <c r="I137" s="3">
        <f t="shared" si="24"/>
        <v>8.370000000000001</v>
      </c>
      <c r="J137" s="97"/>
      <c r="K137" s="18"/>
    </row>
    <row r="138" spans="1:11" ht="24.95" customHeight="1">
      <c r="A138" s="17"/>
      <c r="B138" s="4" t="s">
        <v>489</v>
      </c>
      <c r="C138" s="97">
        <v>1</v>
      </c>
      <c r="D138" s="97">
        <v>1</v>
      </c>
      <c r="E138" s="97">
        <v>1</v>
      </c>
      <c r="F138" s="3">
        <v>3</v>
      </c>
      <c r="G138" s="3">
        <v>3.05</v>
      </c>
      <c r="H138" s="3"/>
      <c r="I138" s="3">
        <f t="shared" si="24"/>
        <v>9.1499999999999986</v>
      </c>
      <c r="J138" s="97"/>
      <c r="K138" s="18"/>
    </row>
    <row r="139" spans="1:11" ht="24.95" customHeight="1">
      <c r="A139" s="17"/>
      <c r="B139" s="4" t="s">
        <v>20</v>
      </c>
      <c r="C139" s="97">
        <v>1</v>
      </c>
      <c r="D139" s="97">
        <v>1</v>
      </c>
      <c r="E139" s="97">
        <v>1</v>
      </c>
      <c r="F139" s="3">
        <v>3</v>
      </c>
      <c r="G139" s="3">
        <v>2.79</v>
      </c>
      <c r="H139" s="3"/>
      <c r="I139" s="3">
        <f t="shared" si="24"/>
        <v>8.370000000000001</v>
      </c>
      <c r="J139" s="97"/>
      <c r="K139" s="18"/>
    </row>
    <row r="140" spans="1:11" ht="24.95" customHeight="1">
      <c r="A140" s="17"/>
      <c r="B140" s="4" t="s">
        <v>489</v>
      </c>
      <c r="C140" s="97">
        <v>1</v>
      </c>
      <c r="D140" s="97">
        <v>1</v>
      </c>
      <c r="E140" s="97">
        <v>1</v>
      </c>
      <c r="F140" s="3">
        <v>3</v>
      </c>
      <c r="G140" s="3">
        <v>3.6</v>
      </c>
      <c r="H140" s="3"/>
      <c r="I140" s="3">
        <f t="shared" si="24"/>
        <v>10.8</v>
      </c>
      <c r="J140" s="97"/>
      <c r="K140" s="18"/>
    </row>
    <row r="141" spans="1:11" ht="24.95" customHeight="1">
      <c r="A141" s="17"/>
      <c r="B141" s="4"/>
      <c r="C141" s="97"/>
      <c r="D141" s="97"/>
      <c r="E141" s="97"/>
      <c r="F141" s="97"/>
      <c r="G141" s="97"/>
      <c r="H141" s="97" t="s">
        <v>6</v>
      </c>
      <c r="I141" s="3">
        <f>SUM(I134:I140)</f>
        <v>79.89</v>
      </c>
      <c r="J141" s="97"/>
      <c r="K141" s="18"/>
    </row>
    <row r="142" spans="1:11" ht="24.95" customHeight="1">
      <c r="A142" s="17"/>
      <c r="B142" s="4"/>
      <c r="C142" s="97"/>
      <c r="D142" s="97"/>
      <c r="E142" s="97"/>
      <c r="F142" s="97"/>
      <c r="G142" s="97"/>
      <c r="H142" s="97" t="s">
        <v>7</v>
      </c>
      <c r="I142" s="3">
        <f>CEILING(I141,0.1)</f>
        <v>79.900000000000006</v>
      </c>
      <c r="J142" s="103" t="s">
        <v>470</v>
      </c>
      <c r="K142" s="18"/>
    </row>
    <row r="143" spans="1:11" ht="48" customHeight="1">
      <c r="A143" s="17">
        <v>16</v>
      </c>
      <c r="B143" s="23" t="s">
        <v>523</v>
      </c>
      <c r="C143" s="24"/>
      <c r="D143" s="24"/>
      <c r="E143" s="24"/>
      <c r="F143" s="25"/>
      <c r="G143" s="26"/>
      <c r="H143" s="26"/>
      <c r="I143" s="30"/>
      <c r="J143" s="97"/>
      <c r="K143" s="18"/>
    </row>
    <row r="144" spans="1:11" ht="27.75" customHeight="1">
      <c r="A144" s="17"/>
      <c r="B144" s="4" t="s">
        <v>490</v>
      </c>
      <c r="C144" s="97">
        <v>1</v>
      </c>
      <c r="D144" s="97">
        <v>1</v>
      </c>
      <c r="E144" s="97">
        <v>1</v>
      </c>
      <c r="F144" s="3">
        <v>2.77</v>
      </c>
      <c r="G144" s="3">
        <v>3.6</v>
      </c>
      <c r="H144" s="3"/>
      <c r="I144" s="3">
        <f t="shared" ref="I144" si="25">PRODUCT(C144:H144)</f>
        <v>9.9719999999999995</v>
      </c>
      <c r="J144" s="97"/>
      <c r="K144" s="18"/>
    </row>
    <row r="145" spans="1:11" ht="24.95" customHeight="1">
      <c r="A145" s="17"/>
      <c r="B145" s="23"/>
      <c r="C145" s="24"/>
      <c r="D145" s="24"/>
      <c r="E145" s="24"/>
      <c r="F145" s="25"/>
      <c r="G145" s="26"/>
      <c r="H145" s="26" t="s">
        <v>6</v>
      </c>
      <c r="I145" s="30">
        <f>SUM(I144:I144)</f>
        <v>9.9719999999999995</v>
      </c>
      <c r="J145" s="97"/>
      <c r="K145" s="18"/>
    </row>
    <row r="146" spans="1:11" ht="24.95" customHeight="1">
      <c r="A146" s="17"/>
      <c r="B146" s="23"/>
      <c r="C146" s="24"/>
      <c r="D146" s="24"/>
      <c r="E146" s="24"/>
      <c r="F146" s="25"/>
      <c r="G146" s="26"/>
      <c r="H146" s="97" t="s">
        <v>7</v>
      </c>
      <c r="I146" s="3">
        <f>CEILING(I145,0.1)</f>
        <v>10</v>
      </c>
      <c r="J146" s="103" t="s">
        <v>470</v>
      </c>
      <c r="K146" s="18"/>
    </row>
    <row r="147" spans="1:11" ht="49.5" customHeight="1">
      <c r="A147" s="17">
        <v>17</v>
      </c>
      <c r="B147" s="107" t="s">
        <v>566</v>
      </c>
      <c r="C147" s="108"/>
      <c r="D147" s="108"/>
      <c r="E147" s="108"/>
      <c r="F147" s="108"/>
      <c r="G147" s="108"/>
      <c r="H147" s="108"/>
      <c r="I147" s="108"/>
      <c r="J147" s="108"/>
      <c r="K147" s="18"/>
    </row>
    <row r="148" spans="1:11" ht="24.95" customHeight="1">
      <c r="A148" s="17"/>
      <c r="B148" s="108" t="s">
        <v>525</v>
      </c>
      <c r="C148" s="108"/>
      <c r="D148" s="108"/>
      <c r="E148" s="108"/>
      <c r="F148" s="36">
        <f>I66</f>
        <v>0.5</v>
      </c>
      <c r="G148" s="110" t="s">
        <v>524</v>
      </c>
      <c r="H148" s="112">
        <v>100</v>
      </c>
      <c r="I148" s="109">
        <f>H148*F148</f>
        <v>50</v>
      </c>
      <c r="J148" s="108"/>
      <c r="K148" s="18"/>
    </row>
    <row r="149" spans="1:11" ht="24.95" customHeight="1">
      <c r="A149" s="17"/>
      <c r="B149" s="108"/>
      <c r="C149" s="108"/>
      <c r="D149" s="108"/>
      <c r="E149" s="108"/>
      <c r="F149" s="36"/>
      <c r="G149" s="110"/>
      <c r="H149" s="110"/>
      <c r="I149" s="111">
        <f>I148/1000</f>
        <v>0.05</v>
      </c>
      <c r="J149" s="108"/>
      <c r="K149" s="18"/>
    </row>
    <row r="150" spans="1:11" ht="24.95" customHeight="1">
      <c r="A150" s="17"/>
      <c r="B150" s="108"/>
      <c r="C150" s="108"/>
      <c r="D150" s="108"/>
      <c r="E150" s="108"/>
      <c r="F150" s="108"/>
      <c r="G150" s="108"/>
      <c r="H150" s="108" t="s">
        <v>28</v>
      </c>
      <c r="I150" s="111">
        <v>0.05</v>
      </c>
      <c r="J150" s="108" t="s">
        <v>452</v>
      </c>
      <c r="K150" s="18"/>
    </row>
    <row r="151" spans="1:11" ht="85.5" customHeight="1">
      <c r="A151" s="17">
        <v>18</v>
      </c>
      <c r="B151" s="23" t="s">
        <v>526</v>
      </c>
      <c r="C151" s="24"/>
      <c r="D151" s="24"/>
      <c r="E151" s="24"/>
      <c r="F151" s="25"/>
      <c r="G151" s="26"/>
      <c r="H151" s="26"/>
      <c r="I151" s="30"/>
      <c r="J151" s="97"/>
      <c r="K151" s="18"/>
    </row>
    <row r="152" spans="1:11" ht="24.95" customHeight="1">
      <c r="A152" s="17"/>
      <c r="B152" s="107" t="s">
        <v>86</v>
      </c>
      <c r="C152" s="110">
        <v>1</v>
      </c>
      <c r="D152" s="110">
        <v>1</v>
      </c>
      <c r="E152" s="110">
        <v>8</v>
      </c>
      <c r="F152" s="36">
        <v>1</v>
      </c>
      <c r="G152" s="36"/>
      <c r="H152" s="36">
        <v>2.1</v>
      </c>
      <c r="I152" s="20">
        <f t="shared" ref="I152" si="26">PRODUCT(C152:H152)</f>
        <v>16.8</v>
      </c>
      <c r="J152" s="103"/>
      <c r="K152" s="18"/>
    </row>
    <row r="153" spans="1:11" ht="24.95" customHeight="1">
      <c r="A153" s="17"/>
      <c r="B153" s="107"/>
      <c r="C153" s="110"/>
      <c r="D153" s="110"/>
      <c r="E153" s="110"/>
      <c r="F153" s="110"/>
      <c r="G153" s="36"/>
      <c r="H153" s="110" t="s">
        <v>28</v>
      </c>
      <c r="I153" s="36">
        <f>CEILING(I152,0.1)</f>
        <v>16.8</v>
      </c>
      <c r="J153" s="103" t="s">
        <v>470</v>
      </c>
      <c r="K153" s="18"/>
    </row>
    <row r="154" spans="1:11" ht="66.75" customHeight="1">
      <c r="A154" s="17">
        <v>19</v>
      </c>
      <c r="B154" s="23" t="s">
        <v>528</v>
      </c>
      <c r="C154" s="24"/>
      <c r="D154" s="24"/>
      <c r="E154" s="24"/>
      <c r="F154" s="25"/>
      <c r="G154" s="26"/>
      <c r="H154" s="26"/>
      <c r="I154" s="30"/>
      <c r="J154" s="97"/>
      <c r="K154" s="18"/>
    </row>
    <row r="155" spans="1:11" ht="46.5" customHeight="1">
      <c r="A155" s="17"/>
      <c r="B155" s="23" t="s">
        <v>711</v>
      </c>
      <c r="C155" s="24"/>
      <c r="D155" s="24"/>
      <c r="E155" s="24"/>
      <c r="F155" s="25"/>
      <c r="G155" s="26"/>
      <c r="H155" s="26"/>
      <c r="I155" s="30"/>
      <c r="J155" s="99"/>
      <c r="K155" s="18"/>
    </row>
    <row r="156" spans="1:11" ht="24.95" customHeight="1">
      <c r="A156" s="17"/>
      <c r="B156" s="23" t="s">
        <v>527</v>
      </c>
      <c r="C156" s="110">
        <v>1</v>
      </c>
      <c r="D156" s="110">
        <v>1</v>
      </c>
      <c r="E156" s="110">
        <v>2</v>
      </c>
      <c r="F156" s="36">
        <v>1.5</v>
      </c>
      <c r="G156" s="36"/>
      <c r="H156" s="36">
        <v>2.1</v>
      </c>
      <c r="I156" s="20">
        <f t="shared" ref="I156" si="27">PRODUCT(C156:H156)</f>
        <v>6.3000000000000007</v>
      </c>
      <c r="J156" s="103"/>
      <c r="K156" s="18"/>
    </row>
    <row r="157" spans="1:11" ht="24.95" customHeight="1">
      <c r="A157" s="17"/>
      <c r="B157" s="23"/>
      <c r="C157" s="110"/>
      <c r="D157" s="110"/>
      <c r="E157" s="110"/>
      <c r="F157" s="110"/>
      <c r="G157" s="36"/>
      <c r="H157" s="110" t="s">
        <v>28</v>
      </c>
      <c r="I157" s="36">
        <f>CEILING(I156,0.1)</f>
        <v>6.3000000000000007</v>
      </c>
      <c r="J157" s="103" t="s">
        <v>470</v>
      </c>
      <c r="K157" s="18"/>
    </row>
    <row r="158" spans="1:11" ht="44.25" customHeight="1">
      <c r="A158" s="17">
        <v>20</v>
      </c>
      <c r="B158" s="93" t="s">
        <v>754</v>
      </c>
      <c r="C158" s="123"/>
      <c r="D158" s="123"/>
      <c r="E158" s="123"/>
      <c r="F158" s="124"/>
      <c r="G158" s="124"/>
      <c r="H158" s="124"/>
      <c r="I158" s="124"/>
      <c r="J158" s="103"/>
      <c r="K158" s="18"/>
    </row>
    <row r="159" spans="1:11" ht="24.95" customHeight="1">
      <c r="A159" s="17"/>
      <c r="B159" s="125" t="s">
        <v>755</v>
      </c>
      <c r="C159" s="123">
        <v>1</v>
      </c>
      <c r="D159" s="123">
        <v>1</v>
      </c>
      <c r="E159" s="123">
        <v>1</v>
      </c>
      <c r="F159" s="126">
        <v>4.2</v>
      </c>
      <c r="G159" s="126">
        <v>5.4</v>
      </c>
      <c r="H159" s="124"/>
      <c r="I159" s="126">
        <f>PRODUCT(C159:H159)</f>
        <v>22.680000000000003</v>
      </c>
      <c r="J159" s="103"/>
      <c r="K159" s="18"/>
    </row>
    <row r="160" spans="1:11" ht="24.95" customHeight="1">
      <c r="A160" s="17"/>
      <c r="B160" s="125"/>
      <c r="C160" s="123"/>
      <c r="D160" s="123"/>
      <c r="E160" s="123"/>
      <c r="F160" s="124"/>
      <c r="G160" s="3"/>
      <c r="H160" s="110" t="s">
        <v>28</v>
      </c>
      <c r="I160" s="36">
        <f>CEILING(I159,0.1)</f>
        <v>22.700000000000003</v>
      </c>
      <c r="J160" s="103" t="s">
        <v>470</v>
      </c>
      <c r="K160" s="18"/>
    </row>
    <row r="161" spans="1:11" ht="30" customHeight="1">
      <c r="A161" s="17">
        <v>21</v>
      </c>
      <c r="B161" s="93" t="s">
        <v>914</v>
      </c>
      <c r="C161" s="123"/>
      <c r="D161" s="123"/>
      <c r="E161" s="123"/>
      <c r="F161" s="124"/>
      <c r="G161" s="124"/>
      <c r="H161" s="124"/>
      <c r="I161" s="124"/>
      <c r="J161" s="103"/>
      <c r="K161" s="18"/>
    </row>
    <row r="162" spans="1:11" ht="24.95" customHeight="1">
      <c r="A162" s="17"/>
      <c r="B162" s="125" t="s">
        <v>756</v>
      </c>
      <c r="C162" s="123">
        <v>1</v>
      </c>
      <c r="D162" s="123">
        <v>1</v>
      </c>
      <c r="E162" s="123">
        <v>2</v>
      </c>
      <c r="F162" s="126">
        <v>0.75</v>
      </c>
      <c r="G162" s="124"/>
      <c r="H162" s="124"/>
      <c r="I162" s="126">
        <f>PRODUCT(C162:H162)</f>
        <v>1.5</v>
      </c>
      <c r="J162" s="103"/>
      <c r="K162" s="18"/>
    </row>
    <row r="163" spans="1:11" ht="24.95" customHeight="1">
      <c r="A163" s="17"/>
      <c r="B163" s="125"/>
      <c r="C163" s="123">
        <v>1</v>
      </c>
      <c r="D163" s="123">
        <v>1</v>
      </c>
      <c r="E163" s="123">
        <v>2</v>
      </c>
      <c r="F163" s="126">
        <v>0.75</v>
      </c>
      <c r="G163" s="124"/>
      <c r="H163" s="124"/>
      <c r="I163" s="126">
        <f>PRODUCT(C163:H163)</f>
        <v>1.5</v>
      </c>
      <c r="J163" s="103"/>
      <c r="K163" s="18"/>
    </row>
    <row r="164" spans="1:11" ht="24.95" customHeight="1">
      <c r="A164" s="17"/>
      <c r="B164" s="125"/>
      <c r="C164" s="123"/>
      <c r="D164" s="123"/>
      <c r="E164" s="123"/>
      <c r="F164" s="124"/>
      <c r="G164" s="124"/>
      <c r="H164" s="124" t="s">
        <v>6</v>
      </c>
      <c r="I164" s="95">
        <f>SUM(I162:I163)</f>
        <v>3</v>
      </c>
      <c r="J164" s="103"/>
      <c r="K164" s="18"/>
    </row>
    <row r="165" spans="1:11" ht="24.95" customHeight="1">
      <c r="A165" s="17"/>
      <c r="B165" s="125"/>
      <c r="C165" s="123"/>
      <c r="D165" s="123"/>
      <c r="E165" s="123"/>
      <c r="F165" s="124"/>
      <c r="G165" s="3"/>
      <c r="H165" s="110" t="s">
        <v>28</v>
      </c>
      <c r="I165" s="36">
        <f>CEILING(I164,0.1)</f>
        <v>3</v>
      </c>
      <c r="J165" s="103" t="s">
        <v>12</v>
      </c>
      <c r="K165" s="18"/>
    </row>
    <row r="166" spans="1:11" ht="40.5" customHeight="1">
      <c r="A166" s="17">
        <v>22</v>
      </c>
      <c r="B166" s="93" t="s">
        <v>757</v>
      </c>
      <c r="C166" s="123"/>
      <c r="D166" s="123"/>
      <c r="E166" s="123"/>
      <c r="F166" s="124"/>
      <c r="G166" s="124"/>
      <c r="H166" s="124"/>
      <c r="I166" s="124"/>
      <c r="J166" s="103"/>
      <c r="K166" s="18"/>
    </row>
    <row r="167" spans="1:11" ht="22.5" customHeight="1">
      <c r="A167" s="17"/>
      <c r="B167" s="125" t="s">
        <v>755</v>
      </c>
      <c r="C167" s="123">
        <v>1</v>
      </c>
      <c r="D167" s="123">
        <v>4</v>
      </c>
      <c r="E167" s="123">
        <v>4</v>
      </c>
      <c r="F167" s="124"/>
      <c r="G167" s="124"/>
      <c r="H167" s="124"/>
      <c r="I167" s="126">
        <f>PRODUCT(C167:H167)</f>
        <v>16</v>
      </c>
      <c r="J167" s="103"/>
      <c r="K167" s="18"/>
    </row>
    <row r="168" spans="1:11" ht="24.95" customHeight="1">
      <c r="A168" s="17"/>
      <c r="B168" s="125"/>
      <c r="C168" s="123"/>
      <c r="D168" s="123"/>
      <c r="E168" s="123"/>
      <c r="F168" s="126">
        <f>I167</f>
        <v>16</v>
      </c>
      <c r="G168" s="124" t="s">
        <v>758</v>
      </c>
      <c r="H168" s="124">
        <v>0.40699999999999997</v>
      </c>
      <c r="I168" s="126">
        <f>PRODUCT(C168:H168)</f>
        <v>6.5119999999999996</v>
      </c>
      <c r="J168" s="103"/>
      <c r="K168" s="18"/>
    </row>
    <row r="169" spans="1:11" ht="24.95" customHeight="1">
      <c r="A169" s="17"/>
      <c r="B169" s="125"/>
      <c r="C169" s="123"/>
      <c r="D169" s="123"/>
      <c r="E169" s="123"/>
      <c r="F169" s="124"/>
      <c r="G169" s="3"/>
      <c r="H169" s="110" t="s">
        <v>28</v>
      </c>
      <c r="I169" s="36">
        <f>CEILING(I168,0.1)</f>
        <v>6.6000000000000005</v>
      </c>
      <c r="J169" s="3" t="s">
        <v>200</v>
      </c>
      <c r="K169" s="18"/>
    </row>
    <row r="170" spans="1:11" ht="31.5" customHeight="1">
      <c r="A170" s="17">
        <v>23</v>
      </c>
      <c r="B170" s="93" t="s">
        <v>759</v>
      </c>
      <c r="C170" s="110"/>
      <c r="D170" s="110"/>
      <c r="E170" s="110"/>
      <c r="F170" s="110"/>
      <c r="G170" s="36"/>
      <c r="H170" s="110"/>
      <c r="I170" s="36"/>
      <c r="J170" s="103"/>
      <c r="K170" s="18"/>
    </row>
    <row r="171" spans="1:11" ht="24.95" customHeight="1">
      <c r="A171" s="17"/>
      <c r="B171" s="23" t="s">
        <v>755</v>
      </c>
      <c r="C171" s="123">
        <v>1</v>
      </c>
      <c r="D171" s="123">
        <v>3</v>
      </c>
      <c r="E171" s="123">
        <v>1</v>
      </c>
      <c r="F171" s="126">
        <v>4.2</v>
      </c>
      <c r="G171" s="124"/>
      <c r="H171" s="124"/>
      <c r="I171" s="126">
        <f>PRODUCT(C171:H171)</f>
        <v>12.600000000000001</v>
      </c>
      <c r="J171" s="103"/>
      <c r="K171" s="18"/>
    </row>
    <row r="172" spans="1:11" ht="24.95" customHeight="1">
      <c r="A172" s="17"/>
      <c r="B172" s="23"/>
      <c r="C172" s="123">
        <v>1</v>
      </c>
      <c r="D172" s="123">
        <v>2</v>
      </c>
      <c r="E172" s="123">
        <v>1</v>
      </c>
      <c r="F172" s="126">
        <v>5.4</v>
      </c>
      <c r="G172" s="124"/>
      <c r="H172" s="124"/>
      <c r="I172" s="126">
        <f>PRODUCT(C172:H172)</f>
        <v>10.8</v>
      </c>
      <c r="J172" s="103"/>
      <c r="K172" s="18"/>
    </row>
    <row r="173" spans="1:11" ht="24.95" customHeight="1">
      <c r="A173" s="17"/>
      <c r="B173" s="23"/>
      <c r="C173" s="110"/>
      <c r="D173" s="110"/>
      <c r="E173" s="110"/>
      <c r="F173" s="110"/>
      <c r="G173" s="36"/>
      <c r="H173" s="110" t="s">
        <v>6</v>
      </c>
      <c r="I173" s="36">
        <f>SUM(I171:I172)</f>
        <v>23.400000000000002</v>
      </c>
      <c r="J173" s="103"/>
      <c r="K173" s="18"/>
    </row>
    <row r="174" spans="1:11" ht="24.95" customHeight="1">
      <c r="A174" s="17"/>
      <c r="B174" s="23"/>
      <c r="C174" s="110"/>
      <c r="D174" s="110"/>
      <c r="E174" s="110"/>
      <c r="F174" s="110"/>
      <c r="G174" s="36"/>
      <c r="H174" s="110" t="s">
        <v>28</v>
      </c>
      <c r="I174" s="36">
        <f>CEILING(I173,0.1)</f>
        <v>23.400000000000002</v>
      </c>
      <c r="J174" s="103" t="s">
        <v>12</v>
      </c>
      <c r="K174" s="18"/>
    </row>
    <row r="175" spans="1:11" ht="43.5" customHeight="1">
      <c r="A175" s="17">
        <v>24</v>
      </c>
      <c r="B175" s="23" t="s">
        <v>760</v>
      </c>
      <c r="C175" s="110"/>
      <c r="D175" s="110"/>
      <c r="E175" s="110"/>
      <c r="F175" s="110"/>
      <c r="G175" s="36"/>
      <c r="H175" s="110"/>
      <c r="I175" s="36"/>
      <c r="J175" s="103"/>
      <c r="K175" s="18"/>
    </row>
    <row r="176" spans="1:11" ht="24.95" customHeight="1">
      <c r="A176" s="17"/>
      <c r="B176" s="23" t="s">
        <v>756</v>
      </c>
      <c r="C176" s="123">
        <v>1</v>
      </c>
      <c r="D176" s="123">
        <v>4</v>
      </c>
      <c r="E176" s="123">
        <v>8</v>
      </c>
      <c r="F176" s="124">
        <v>5.5E-2</v>
      </c>
      <c r="G176" s="124"/>
      <c r="H176" s="124"/>
      <c r="I176" s="126">
        <f>PRODUCT(C176:H176)</f>
        <v>1.76</v>
      </c>
      <c r="J176" s="103"/>
      <c r="K176" s="18"/>
    </row>
    <row r="177" spans="1:11" ht="24.95" customHeight="1">
      <c r="A177" s="17"/>
      <c r="B177" s="23"/>
      <c r="C177" s="110"/>
      <c r="D177" s="110"/>
      <c r="E177" s="110"/>
      <c r="F177" s="110"/>
      <c r="G177" s="36"/>
      <c r="H177" s="110" t="s">
        <v>28</v>
      </c>
      <c r="I177" s="36">
        <f>CEILING(I176,0.1)</f>
        <v>1.8</v>
      </c>
      <c r="J177" s="3" t="s">
        <v>200</v>
      </c>
      <c r="K177" s="18"/>
    </row>
    <row r="178" spans="1:11" ht="42" customHeight="1">
      <c r="A178" s="17">
        <v>25</v>
      </c>
      <c r="B178" s="34" t="s">
        <v>451</v>
      </c>
      <c r="C178" s="24"/>
      <c r="D178" s="24"/>
      <c r="E178" s="24"/>
      <c r="F178" s="25"/>
      <c r="G178" s="26"/>
      <c r="H178" s="26"/>
      <c r="I178" s="30"/>
      <c r="J178" s="97"/>
      <c r="K178" s="18"/>
    </row>
    <row r="179" spans="1:11" ht="24.95" customHeight="1">
      <c r="A179" s="17"/>
      <c r="B179" s="4" t="s">
        <v>498</v>
      </c>
      <c r="C179" s="97">
        <v>1</v>
      </c>
      <c r="D179" s="97">
        <v>1</v>
      </c>
      <c r="E179" s="97">
        <v>1</v>
      </c>
      <c r="F179" s="3">
        <v>3</v>
      </c>
      <c r="G179" s="3">
        <v>3.6</v>
      </c>
      <c r="H179" s="3"/>
      <c r="I179" s="3">
        <f t="shared" ref="I179:I181" si="28">PRODUCT(C179:H179)</f>
        <v>10.8</v>
      </c>
      <c r="J179" s="97"/>
      <c r="K179" s="18"/>
    </row>
    <row r="180" spans="1:11" ht="24.95" customHeight="1">
      <c r="A180" s="17"/>
      <c r="B180" s="4" t="s">
        <v>483</v>
      </c>
      <c r="C180" s="97">
        <v>1</v>
      </c>
      <c r="D180" s="97">
        <v>1</v>
      </c>
      <c r="E180" s="97">
        <v>1</v>
      </c>
      <c r="F180" s="3">
        <v>6.46</v>
      </c>
      <c r="G180" s="3">
        <v>2.4</v>
      </c>
      <c r="H180" s="3"/>
      <c r="I180" s="3">
        <f t="shared" si="28"/>
        <v>15.504</v>
      </c>
      <c r="J180" s="97"/>
      <c r="K180" s="18"/>
    </row>
    <row r="181" spans="1:11" ht="24.95" customHeight="1">
      <c r="A181" s="17"/>
      <c r="B181" s="4" t="s">
        <v>25</v>
      </c>
      <c r="C181" s="97">
        <v>1</v>
      </c>
      <c r="D181" s="97">
        <v>1</v>
      </c>
      <c r="E181" s="97">
        <v>1</v>
      </c>
      <c r="F181" s="3">
        <v>3</v>
      </c>
      <c r="G181" s="3">
        <v>3.6</v>
      </c>
      <c r="H181" s="3"/>
      <c r="I181" s="3">
        <f t="shared" si="28"/>
        <v>10.8</v>
      </c>
      <c r="J181" s="97"/>
      <c r="K181" s="18"/>
    </row>
    <row r="182" spans="1:11" ht="24.95" customHeight="1">
      <c r="A182" s="17"/>
      <c r="B182" s="23"/>
      <c r="C182" s="24"/>
      <c r="D182" s="24"/>
      <c r="E182" s="24"/>
      <c r="F182" s="25"/>
      <c r="G182" s="26"/>
      <c r="H182" s="26" t="s">
        <v>6</v>
      </c>
      <c r="I182" s="30">
        <f>SUM(I179:I181)</f>
        <v>37.103999999999999</v>
      </c>
      <c r="J182" s="97"/>
      <c r="K182" s="18"/>
    </row>
    <row r="183" spans="1:11" ht="24.95" customHeight="1">
      <c r="A183" s="17"/>
      <c r="B183" s="23"/>
      <c r="C183" s="24"/>
      <c r="D183" s="24"/>
      <c r="E183" s="24"/>
      <c r="F183" s="25"/>
      <c r="G183" s="26"/>
      <c r="H183" s="110" t="s">
        <v>28</v>
      </c>
      <c r="I183" s="36">
        <f>CEILING(I182,0.1)</f>
        <v>37.200000000000003</v>
      </c>
      <c r="J183" s="103" t="s">
        <v>470</v>
      </c>
      <c r="K183" s="18"/>
    </row>
    <row r="184" spans="1:11" ht="48.75" customHeight="1">
      <c r="A184" s="17">
        <v>26</v>
      </c>
      <c r="B184" s="34" t="s">
        <v>531</v>
      </c>
      <c r="C184" s="17"/>
      <c r="D184" s="17"/>
      <c r="E184" s="17"/>
      <c r="F184" s="20"/>
      <c r="G184" s="20"/>
      <c r="H184" s="17"/>
      <c r="I184" s="20"/>
      <c r="J184" s="17"/>
      <c r="K184" s="18"/>
    </row>
    <row r="185" spans="1:11" ht="24.95" customHeight="1">
      <c r="A185" s="17"/>
      <c r="B185" s="8" t="s">
        <v>34</v>
      </c>
      <c r="C185" s="97">
        <v>1</v>
      </c>
      <c r="D185" s="97">
        <v>1</v>
      </c>
      <c r="E185" s="97">
        <v>1</v>
      </c>
      <c r="F185" s="3">
        <v>6</v>
      </c>
      <c r="G185" s="3">
        <v>3.6</v>
      </c>
      <c r="H185" s="3"/>
      <c r="I185" s="3">
        <f t="shared" ref="I185:I206" si="29">PRODUCT(C185:H185)</f>
        <v>21.6</v>
      </c>
      <c r="J185" s="17"/>
      <c r="K185" s="18"/>
    </row>
    <row r="186" spans="1:11" ht="24.95" customHeight="1">
      <c r="A186" s="17"/>
      <c r="B186" s="8" t="s">
        <v>31</v>
      </c>
      <c r="C186" s="97">
        <v>1</v>
      </c>
      <c r="D186" s="97">
        <v>1</v>
      </c>
      <c r="E186" s="97">
        <v>1</v>
      </c>
      <c r="F186" s="3">
        <v>3</v>
      </c>
      <c r="G186" s="3">
        <v>3.6</v>
      </c>
      <c r="H186" s="3"/>
      <c r="I186" s="3">
        <f t="shared" si="29"/>
        <v>10.8</v>
      </c>
      <c r="J186" s="17"/>
      <c r="K186" s="18"/>
    </row>
    <row r="187" spans="1:11" ht="24.95" customHeight="1">
      <c r="A187" s="17"/>
      <c r="B187" s="8" t="s">
        <v>35</v>
      </c>
      <c r="C187" s="97">
        <v>1</v>
      </c>
      <c r="D187" s="97">
        <v>1</v>
      </c>
      <c r="E187" s="97">
        <v>1</v>
      </c>
      <c r="F187" s="3">
        <v>6.46</v>
      </c>
      <c r="G187" s="3">
        <v>2.4</v>
      </c>
      <c r="H187" s="3"/>
      <c r="I187" s="3">
        <f t="shared" si="29"/>
        <v>15.504</v>
      </c>
      <c r="J187" s="17"/>
      <c r="K187" s="18"/>
    </row>
    <row r="188" spans="1:11" ht="24.95" customHeight="1">
      <c r="A188" s="17"/>
      <c r="B188" s="8" t="s">
        <v>36</v>
      </c>
      <c r="C188" s="97">
        <v>1</v>
      </c>
      <c r="D188" s="97">
        <v>1</v>
      </c>
      <c r="E188" s="97">
        <v>1</v>
      </c>
      <c r="F188" s="3">
        <v>3</v>
      </c>
      <c r="G188" s="3">
        <v>4.8499999999999996</v>
      </c>
      <c r="H188" s="3"/>
      <c r="I188" s="3">
        <f t="shared" si="29"/>
        <v>14.549999999999999</v>
      </c>
      <c r="J188" s="19"/>
      <c r="K188" s="18"/>
    </row>
    <row r="189" spans="1:11" ht="24.95" customHeight="1">
      <c r="A189" s="17"/>
      <c r="B189" s="8" t="s">
        <v>37</v>
      </c>
      <c r="C189" s="97">
        <v>1</v>
      </c>
      <c r="D189" s="97">
        <v>1</v>
      </c>
      <c r="E189" s="97">
        <v>1</v>
      </c>
      <c r="F189" s="3">
        <v>3</v>
      </c>
      <c r="G189" s="3">
        <v>3.5</v>
      </c>
      <c r="H189" s="3"/>
      <c r="I189" s="3">
        <f t="shared" si="29"/>
        <v>10.5</v>
      </c>
      <c r="J189" s="17"/>
      <c r="K189" s="18"/>
    </row>
    <row r="190" spans="1:11" ht="24.95" customHeight="1">
      <c r="A190" s="17"/>
      <c r="B190" s="8" t="s">
        <v>38</v>
      </c>
      <c r="C190" s="97">
        <v>1</v>
      </c>
      <c r="D190" s="97">
        <v>1</v>
      </c>
      <c r="E190" s="97">
        <v>1</v>
      </c>
      <c r="F190" s="3">
        <v>2.77</v>
      </c>
      <c r="G190" s="3">
        <v>3.6</v>
      </c>
      <c r="H190" s="3"/>
      <c r="I190" s="3">
        <f t="shared" si="29"/>
        <v>9.9719999999999995</v>
      </c>
      <c r="J190" s="17"/>
      <c r="K190" s="18"/>
    </row>
    <row r="191" spans="1:11" ht="24.95" customHeight="1">
      <c r="A191" s="17"/>
      <c r="B191" s="8" t="s">
        <v>39</v>
      </c>
      <c r="C191" s="97">
        <v>1</v>
      </c>
      <c r="D191" s="97">
        <v>1</v>
      </c>
      <c r="E191" s="97">
        <v>1</v>
      </c>
      <c r="F191" s="3">
        <v>3</v>
      </c>
      <c r="G191" s="3">
        <v>2.3199999999999998</v>
      </c>
      <c r="H191" s="3"/>
      <c r="I191" s="3">
        <f t="shared" si="29"/>
        <v>6.9599999999999991</v>
      </c>
      <c r="J191" s="17"/>
      <c r="K191" s="18"/>
    </row>
    <row r="192" spans="1:11" ht="24.95" customHeight="1">
      <c r="A192" s="17"/>
      <c r="B192" s="8" t="s">
        <v>19</v>
      </c>
      <c r="C192" s="97">
        <v>1</v>
      </c>
      <c r="D192" s="97">
        <v>1</v>
      </c>
      <c r="E192" s="97">
        <v>1</v>
      </c>
      <c r="F192" s="3">
        <v>3</v>
      </c>
      <c r="G192" s="3">
        <v>3.6</v>
      </c>
      <c r="H192" s="3"/>
      <c r="I192" s="3">
        <f t="shared" si="29"/>
        <v>10.8</v>
      </c>
      <c r="J192" s="17"/>
      <c r="K192" s="18"/>
    </row>
    <row r="193" spans="1:11" ht="24.95" customHeight="1">
      <c r="A193" s="17"/>
      <c r="B193" s="8" t="s">
        <v>20</v>
      </c>
      <c r="C193" s="97">
        <v>1</v>
      </c>
      <c r="D193" s="97">
        <v>1</v>
      </c>
      <c r="E193" s="97">
        <v>1</v>
      </c>
      <c r="F193" s="3">
        <v>3</v>
      </c>
      <c r="G193" s="3">
        <v>2.79</v>
      </c>
      <c r="H193" s="3"/>
      <c r="I193" s="3">
        <f t="shared" si="29"/>
        <v>8.370000000000001</v>
      </c>
      <c r="J193" s="17"/>
      <c r="K193" s="18"/>
    </row>
    <row r="194" spans="1:11" ht="24.95" customHeight="1">
      <c r="A194" s="17"/>
      <c r="B194" s="8" t="s">
        <v>19</v>
      </c>
      <c r="C194" s="97">
        <v>1</v>
      </c>
      <c r="D194" s="97">
        <v>1</v>
      </c>
      <c r="E194" s="97">
        <v>1</v>
      </c>
      <c r="F194" s="3">
        <v>3</v>
      </c>
      <c r="G194" s="3">
        <v>3.05</v>
      </c>
      <c r="H194" s="3"/>
      <c r="I194" s="3">
        <f t="shared" si="29"/>
        <v>9.1499999999999986</v>
      </c>
      <c r="J194" s="17"/>
      <c r="K194" s="18"/>
    </row>
    <row r="195" spans="1:11" ht="24.95" customHeight="1">
      <c r="A195" s="17"/>
      <c r="B195" s="8" t="s">
        <v>26</v>
      </c>
      <c r="C195" s="97">
        <v>1</v>
      </c>
      <c r="D195" s="97">
        <v>1</v>
      </c>
      <c r="E195" s="97">
        <v>1</v>
      </c>
      <c r="F195" s="3">
        <v>3</v>
      </c>
      <c r="G195" s="3">
        <v>2.79</v>
      </c>
      <c r="H195" s="3"/>
      <c r="I195" s="3">
        <f t="shared" si="29"/>
        <v>8.370000000000001</v>
      </c>
      <c r="J195" s="17"/>
      <c r="K195" s="18"/>
    </row>
    <row r="196" spans="1:11" ht="24.95" customHeight="1">
      <c r="A196" s="17"/>
      <c r="B196" s="8" t="s">
        <v>32</v>
      </c>
      <c r="C196" s="97">
        <v>1</v>
      </c>
      <c r="D196" s="97">
        <v>1</v>
      </c>
      <c r="E196" s="97">
        <v>1</v>
      </c>
      <c r="F196" s="3">
        <v>1.28</v>
      </c>
      <c r="G196" s="3">
        <v>1.6</v>
      </c>
      <c r="H196" s="3"/>
      <c r="I196" s="3">
        <f t="shared" si="29"/>
        <v>2.048</v>
      </c>
      <c r="J196" s="17"/>
      <c r="K196" s="18"/>
    </row>
    <row r="197" spans="1:11" ht="24.95" customHeight="1">
      <c r="A197" s="17"/>
      <c r="B197" s="8" t="s">
        <v>33</v>
      </c>
      <c r="C197" s="97">
        <v>1</v>
      </c>
      <c r="D197" s="97">
        <v>1</v>
      </c>
      <c r="E197" s="97">
        <v>1</v>
      </c>
      <c r="F197" s="3">
        <v>1.65</v>
      </c>
      <c r="G197" s="3">
        <v>1.6</v>
      </c>
      <c r="H197" s="3"/>
      <c r="I197" s="3">
        <f t="shared" si="29"/>
        <v>2.64</v>
      </c>
      <c r="J197" s="17"/>
      <c r="K197" s="18"/>
    </row>
    <row r="198" spans="1:11" ht="24.95" customHeight="1">
      <c r="A198" s="17"/>
      <c r="B198" s="8" t="s">
        <v>14</v>
      </c>
      <c r="C198" s="97">
        <v>1</v>
      </c>
      <c r="D198" s="97">
        <v>1</v>
      </c>
      <c r="E198" s="97">
        <v>1</v>
      </c>
      <c r="F198" s="3">
        <v>6</v>
      </c>
      <c r="G198" s="3">
        <v>7.2</v>
      </c>
      <c r="H198" s="3"/>
      <c r="I198" s="3">
        <f t="shared" si="29"/>
        <v>43.2</v>
      </c>
      <c r="J198" s="19"/>
      <c r="K198" s="18"/>
    </row>
    <row r="199" spans="1:11" ht="24.95" customHeight="1">
      <c r="A199" s="17"/>
      <c r="B199" s="8" t="s">
        <v>79</v>
      </c>
      <c r="C199" s="97">
        <v>1</v>
      </c>
      <c r="D199" s="97">
        <v>1</v>
      </c>
      <c r="E199" s="97">
        <v>1</v>
      </c>
      <c r="F199" s="3">
        <v>3</v>
      </c>
      <c r="G199" s="3">
        <v>4.2</v>
      </c>
      <c r="H199" s="3"/>
      <c r="I199" s="3">
        <f>-PRODUCT(C199:H199)</f>
        <v>-12.600000000000001</v>
      </c>
      <c r="J199" s="17"/>
      <c r="K199" s="18"/>
    </row>
    <row r="200" spans="1:11" ht="24.95" customHeight="1">
      <c r="A200" s="17"/>
      <c r="B200" s="8" t="s">
        <v>40</v>
      </c>
      <c r="C200" s="97">
        <v>1</v>
      </c>
      <c r="D200" s="97">
        <v>1</v>
      </c>
      <c r="E200" s="97">
        <v>2</v>
      </c>
      <c r="F200" s="3">
        <v>1.46</v>
      </c>
      <c r="G200" s="3">
        <v>0.6</v>
      </c>
      <c r="H200" s="3"/>
      <c r="I200" s="3">
        <f t="shared" si="29"/>
        <v>1.752</v>
      </c>
      <c r="J200" s="17"/>
      <c r="K200" s="18"/>
    </row>
    <row r="201" spans="1:11" ht="24.95" customHeight="1">
      <c r="A201" s="17"/>
      <c r="B201" s="8" t="s">
        <v>41</v>
      </c>
      <c r="C201" s="97">
        <v>1</v>
      </c>
      <c r="D201" s="97">
        <v>1</v>
      </c>
      <c r="E201" s="97">
        <v>2</v>
      </c>
      <c r="F201" s="3">
        <v>1.96</v>
      </c>
      <c r="G201" s="3">
        <v>0.6</v>
      </c>
      <c r="H201" s="3"/>
      <c r="I201" s="3">
        <f t="shared" si="29"/>
        <v>2.3519999999999999</v>
      </c>
      <c r="J201" s="17"/>
      <c r="K201" s="18"/>
    </row>
    <row r="202" spans="1:11" ht="24.95" customHeight="1">
      <c r="A202" s="17"/>
      <c r="B202" s="8" t="s">
        <v>42</v>
      </c>
      <c r="C202" s="97">
        <v>1</v>
      </c>
      <c r="D202" s="97">
        <v>1</v>
      </c>
      <c r="E202" s="97">
        <v>1</v>
      </c>
      <c r="F202" s="3">
        <v>1.96</v>
      </c>
      <c r="G202" s="3">
        <v>0.6</v>
      </c>
      <c r="H202" s="3"/>
      <c r="I202" s="3">
        <f t="shared" si="29"/>
        <v>1.1759999999999999</v>
      </c>
      <c r="J202" s="17"/>
      <c r="K202" s="18"/>
    </row>
    <row r="203" spans="1:11" ht="24.95" customHeight="1">
      <c r="A203" s="17"/>
      <c r="B203" s="8" t="s">
        <v>43</v>
      </c>
      <c r="C203" s="97">
        <v>1</v>
      </c>
      <c r="D203" s="97">
        <v>1</v>
      </c>
      <c r="E203" s="97">
        <v>3</v>
      </c>
      <c r="F203" s="3">
        <v>1.46</v>
      </c>
      <c r="G203" s="3">
        <v>0.6</v>
      </c>
      <c r="H203" s="3"/>
      <c r="I203" s="3">
        <f t="shared" si="29"/>
        <v>2.6279999999999997</v>
      </c>
      <c r="J203" s="17"/>
      <c r="K203" s="18"/>
    </row>
    <row r="204" spans="1:11" ht="24.95" customHeight="1">
      <c r="A204" s="17"/>
      <c r="B204" s="8"/>
      <c r="C204" s="97">
        <v>1</v>
      </c>
      <c r="D204" s="97">
        <v>1</v>
      </c>
      <c r="E204" s="97">
        <v>1</v>
      </c>
      <c r="F204" s="3">
        <v>3</v>
      </c>
      <c r="G204" s="3">
        <v>0.6</v>
      </c>
      <c r="H204" s="3"/>
      <c r="I204" s="3">
        <f t="shared" si="29"/>
        <v>1.7999999999999998</v>
      </c>
      <c r="J204" s="17"/>
      <c r="K204" s="18"/>
    </row>
    <row r="205" spans="1:11" ht="24.95" customHeight="1">
      <c r="A205" s="17"/>
      <c r="B205" s="8" t="s">
        <v>44</v>
      </c>
      <c r="C205" s="97">
        <v>1</v>
      </c>
      <c r="D205" s="97">
        <v>1</v>
      </c>
      <c r="E205" s="97">
        <v>4</v>
      </c>
      <c r="F205" s="3">
        <v>0.96</v>
      </c>
      <c r="G205" s="3">
        <v>0.6</v>
      </c>
      <c r="H205" s="3"/>
      <c r="I205" s="3">
        <f t="shared" si="29"/>
        <v>2.3039999999999998</v>
      </c>
      <c r="J205" s="17"/>
      <c r="K205" s="18"/>
    </row>
    <row r="206" spans="1:11" ht="24.95" customHeight="1">
      <c r="A206" s="17"/>
      <c r="B206" s="8" t="s">
        <v>45</v>
      </c>
      <c r="C206" s="97">
        <v>1</v>
      </c>
      <c r="D206" s="97">
        <v>1</v>
      </c>
      <c r="E206" s="97">
        <v>1</v>
      </c>
      <c r="F206" s="3">
        <v>28.54</v>
      </c>
      <c r="G206" s="3">
        <v>0.15</v>
      </c>
      <c r="H206" s="3"/>
      <c r="I206" s="3">
        <f t="shared" si="29"/>
        <v>4.2809999999999997</v>
      </c>
      <c r="J206" s="17"/>
      <c r="K206" s="18"/>
    </row>
    <row r="207" spans="1:11" ht="24.95" customHeight="1">
      <c r="A207" s="17"/>
      <c r="B207" s="8"/>
      <c r="C207" s="97"/>
      <c r="D207" s="97"/>
      <c r="E207" s="97"/>
      <c r="F207" s="3"/>
      <c r="G207" s="3"/>
      <c r="H207" s="97" t="s">
        <v>6</v>
      </c>
      <c r="I207" s="3">
        <f>SUM(I185:I206)</f>
        <v>178.15700000000001</v>
      </c>
      <c r="J207" s="97"/>
      <c r="K207" s="18"/>
    </row>
    <row r="208" spans="1:11" ht="24.95" customHeight="1">
      <c r="A208" s="17"/>
      <c r="B208" s="8"/>
      <c r="C208" s="97"/>
      <c r="D208" s="97"/>
      <c r="E208" s="97"/>
      <c r="F208" s="3"/>
      <c r="G208" s="3"/>
      <c r="H208" s="97" t="s">
        <v>28</v>
      </c>
      <c r="I208" s="3">
        <f>CEILING(I207,0.1)</f>
        <v>178.20000000000002</v>
      </c>
      <c r="J208" s="97" t="s">
        <v>29</v>
      </c>
      <c r="K208" s="18"/>
    </row>
    <row r="209" spans="1:11" ht="47.25" customHeight="1">
      <c r="A209" s="17">
        <v>27</v>
      </c>
      <c r="B209" s="4" t="s">
        <v>534</v>
      </c>
      <c r="C209" s="97"/>
      <c r="D209" s="97"/>
      <c r="E209" s="97"/>
      <c r="F209" s="3"/>
      <c r="G209" s="3"/>
      <c r="H209" s="97"/>
      <c r="I209" s="3"/>
      <c r="J209" s="97"/>
      <c r="K209" s="18"/>
    </row>
    <row r="210" spans="1:11" ht="24.95" customHeight="1">
      <c r="A210" s="17"/>
      <c r="B210" s="4" t="s">
        <v>510</v>
      </c>
      <c r="C210" s="97">
        <v>1</v>
      </c>
      <c r="D210" s="97">
        <v>2</v>
      </c>
      <c r="E210" s="97">
        <v>1</v>
      </c>
      <c r="F210" s="3">
        <v>14.4</v>
      </c>
      <c r="G210" s="3"/>
      <c r="H210" s="3">
        <v>0.6</v>
      </c>
      <c r="I210" s="3">
        <f t="shared" ref="I210:I211" si="30">PRODUCT(C210:H210)</f>
        <v>17.28</v>
      </c>
      <c r="J210" s="97"/>
      <c r="K210" s="18"/>
    </row>
    <row r="211" spans="1:11" ht="24.95" customHeight="1">
      <c r="A211" s="17"/>
      <c r="B211" s="4" t="s">
        <v>511</v>
      </c>
      <c r="C211" s="97">
        <v>1</v>
      </c>
      <c r="D211" s="97">
        <v>1</v>
      </c>
      <c r="E211" s="97">
        <v>1</v>
      </c>
      <c r="F211" s="3">
        <v>14.4</v>
      </c>
      <c r="G211" s="3">
        <v>0.05</v>
      </c>
      <c r="H211" s="3"/>
      <c r="I211" s="3">
        <f t="shared" si="30"/>
        <v>0.72000000000000008</v>
      </c>
      <c r="J211" s="97"/>
      <c r="K211" s="18"/>
    </row>
    <row r="212" spans="1:11" ht="24.95" customHeight="1">
      <c r="A212" s="17"/>
      <c r="B212" s="4" t="s">
        <v>507</v>
      </c>
      <c r="C212" s="97">
        <v>1</v>
      </c>
      <c r="D212" s="97">
        <v>2</v>
      </c>
      <c r="E212" s="97">
        <v>2</v>
      </c>
      <c r="F212" s="3">
        <v>3</v>
      </c>
      <c r="G212" s="3"/>
      <c r="H212" s="3">
        <v>0.23</v>
      </c>
      <c r="I212" s="3">
        <f t="shared" ref="I212" si="31">PRODUCT(C212:H212)</f>
        <v>2.7600000000000002</v>
      </c>
      <c r="J212" s="97"/>
      <c r="K212" s="18"/>
    </row>
    <row r="213" spans="1:11" ht="24.95" customHeight="1">
      <c r="A213" s="17"/>
      <c r="B213" s="8"/>
      <c r="C213" s="97"/>
      <c r="D213" s="97"/>
      <c r="E213" s="97"/>
      <c r="F213" s="3"/>
      <c r="G213" s="3"/>
      <c r="H213" s="97" t="s">
        <v>6</v>
      </c>
      <c r="I213" s="3">
        <f>SUM(I210:I212)</f>
        <v>20.76</v>
      </c>
      <c r="J213" s="97"/>
      <c r="K213" s="18"/>
    </row>
    <row r="214" spans="1:11" ht="24.95" customHeight="1">
      <c r="A214" s="17"/>
      <c r="B214" s="8"/>
      <c r="C214" s="97"/>
      <c r="D214" s="97"/>
      <c r="E214" s="97"/>
      <c r="F214" s="97"/>
      <c r="G214" s="97"/>
      <c r="H214" s="97" t="s">
        <v>28</v>
      </c>
      <c r="I214" s="3">
        <f>CEILING(I213,0.1)</f>
        <v>20.8</v>
      </c>
      <c r="J214" s="97" t="s">
        <v>29</v>
      </c>
      <c r="K214" s="18"/>
    </row>
    <row r="215" spans="1:11" ht="43.5" customHeight="1">
      <c r="A215" s="17">
        <v>28</v>
      </c>
      <c r="B215" s="4" t="s">
        <v>535</v>
      </c>
      <c r="C215" s="97"/>
      <c r="D215" s="97"/>
      <c r="E215" s="97"/>
      <c r="F215" s="3"/>
      <c r="G215" s="3"/>
      <c r="H215" s="97"/>
      <c r="I215" s="3"/>
      <c r="J215" s="97"/>
      <c r="K215" s="18"/>
    </row>
    <row r="216" spans="1:11" ht="24.95" customHeight="1">
      <c r="A216" s="17"/>
      <c r="B216" s="4" t="s">
        <v>510</v>
      </c>
      <c r="C216" s="97">
        <v>1</v>
      </c>
      <c r="D216" s="97">
        <v>2</v>
      </c>
      <c r="E216" s="97">
        <v>1</v>
      </c>
      <c r="F216" s="3">
        <v>14.4</v>
      </c>
      <c r="G216" s="3"/>
      <c r="H216" s="3">
        <v>0.6</v>
      </c>
      <c r="I216" s="3">
        <f t="shared" ref="I216:I218" si="32">PRODUCT(C216:H216)</f>
        <v>17.28</v>
      </c>
      <c r="J216" s="97"/>
      <c r="K216" s="18"/>
    </row>
    <row r="217" spans="1:11" ht="24.95" customHeight="1">
      <c r="A217" s="17"/>
      <c r="B217" s="4" t="s">
        <v>511</v>
      </c>
      <c r="C217" s="97">
        <v>1</v>
      </c>
      <c r="D217" s="97">
        <v>1</v>
      </c>
      <c r="E217" s="97">
        <v>1</v>
      </c>
      <c r="F217" s="3">
        <v>14.4</v>
      </c>
      <c r="G217" s="3">
        <v>0.05</v>
      </c>
      <c r="H217" s="3"/>
      <c r="I217" s="3">
        <f t="shared" si="32"/>
        <v>0.72000000000000008</v>
      </c>
      <c r="J217" s="97"/>
      <c r="K217" s="18"/>
    </row>
    <row r="218" spans="1:11" ht="24.95" customHeight="1">
      <c r="A218" s="17"/>
      <c r="B218" s="4" t="s">
        <v>507</v>
      </c>
      <c r="C218" s="97">
        <v>1</v>
      </c>
      <c r="D218" s="97">
        <v>2</v>
      </c>
      <c r="E218" s="97">
        <v>2</v>
      </c>
      <c r="F218" s="3">
        <v>3</v>
      </c>
      <c r="G218" s="3"/>
      <c r="H218" s="3">
        <v>0.23</v>
      </c>
      <c r="I218" s="3">
        <f t="shared" si="32"/>
        <v>2.7600000000000002</v>
      </c>
      <c r="J218" s="97"/>
      <c r="K218" s="18"/>
    </row>
    <row r="219" spans="1:11" ht="24.95" customHeight="1">
      <c r="A219" s="17"/>
      <c r="B219" s="8"/>
      <c r="C219" s="97"/>
      <c r="D219" s="97"/>
      <c r="E219" s="97"/>
      <c r="F219" s="3"/>
      <c r="G219" s="3"/>
      <c r="H219" s="97" t="s">
        <v>6</v>
      </c>
      <c r="I219" s="3">
        <f>SUM(I216:I218)</f>
        <v>20.76</v>
      </c>
      <c r="J219" s="97"/>
      <c r="K219" s="18"/>
    </row>
    <row r="220" spans="1:11" ht="24.95" customHeight="1">
      <c r="A220" s="17"/>
      <c r="B220" s="8"/>
      <c r="C220" s="97"/>
      <c r="D220" s="97"/>
      <c r="E220" s="97"/>
      <c r="F220" s="97"/>
      <c r="G220" s="97"/>
      <c r="H220" s="97" t="s">
        <v>28</v>
      </c>
      <c r="I220" s="3">
        <f>CEILING(I219,0.1)</f>
        <v>20.8</v>
      </c>
      <c r="J220" s="97" t="s">
        <v>29</v>
      </c>
      <c r="K220" s="18"/>
    </row>
    <row r="221" spans="1:11" ht="51" customHeight="1">
      <c r="A221" s="17">
        <v>29</v>
      </c>
      <c r="B221" s="4" t="s">
        <v>532</v>
      </c>
      <c r="C221" s="97"/>
      <c r="D221" s="97"/>
      <c r="E221" s="97"/>
      <c r="F221" s="3"/>
      <c r="G221" s="3"/>
      <c r="H221" s="97"/>
      <c r="I221" s="3"/>
      <c r="J221" s="97"/>
      <c r="K221" s="18"/>
    </row>
    <row r="222" spans="1:11" ht="24.95" customHeight="1">
      <c r="A222" s="17"/>
      <c r="B222" s="8" t="s">
        <v>47</v>
      </c>
      <c r="C222" s="97">
        <v>1</v>
      </c>
      <c r="D222" s="97">
        <v>1</v>
      </c>
      <c r="E222" s="97">
        <v>1</v>
      </c>
      <c r="F222" s="3">
        <v>13.2</v>
      </c>
      <c r="G222" s="3"/>
      <c r="H222" s="3">
        <v>3.08</v>
      </c>
      <c r="I222" s="3">
        <f t="shared" ref="I222:I243" si="33">PRODUCT(C222:H222)</f>
        <v>40.655999999999999</v>
      </c>
      <c r="J222" s="97"/>
      <c r="K222" s="18"/>
    </row>
    <row r="223" spans="1:11" ht="24.95" customHeight="1">
      <c r="A223" s="17"/>
      <c r="B223" s="8" t="s">
        <v>25</v>
      </c>
      <c r="C223" s="97">
        <v>1</v>
      </c>
      <c r="D223" s="97">
        <v>1</v>
      </c>
      <c r="E223" s="97">
        <v>1</v>
      </c>
      <c r="F223" s="3">
        <v>19.2</v>
      </c>
      <c r="G223" s="3"/>
      <c r="H223" s="3">
        <v>3.08</v>
      </c>
      <c r="I223" s="3">
        <f t="shared" si="33"/>
        <v>59.135999999999996</v>
      </c>
      <c r="J223" s="97"/>
      <c r="K223" s="18"/>
    </row>
    <row r="224" spans="1:11" ht="24.95" customHeight="1">
      <c r="A224" s="17"/>
      <c r="B224" s="8" t="s">
        <v>31</v>
      </c>
      <c r="C224" s="97">
        <v>1</v>
      </c>
      <c r="D224" s="97">
        <v>1</v>
      </c>
      <c r="E224" s="97">
        <v>1</v>
      </c>
      <c r="F224" s="3">
        <v>13.2</v>
      </c>
      <c r="G224" s="3"/>
      <c r="H224" s="3">
        <v>3.08</v>
      </c>
      <c r="I224" s="3">
        <f t="shared" si="33"/>
        <v>40.655999999999999</v>
      </c>
      <c r="J224" s="97"/>
      <c r="K224" s="18"/>
    </row>
    <row r="225" spans="1:11" ht="24.95" customHeight="1">
      <c r="A225" s="17"/>
      <c r="B225" s="8" t="s">
        <v>36</v>
      </c>
      <c r="C225" s="97">
        <v>1</v>
      </c>
      <c r="D225" s="97">
        <v>1</v>
      </c>
      <c r="E225" s="97">
        <v>1</v>
      </c>
      <c r="F225" s="3">
        <v>15.7</v>
      </c>
      <c r="G225" s="3"/>
      <c r="H225" s="3">
        <v>3.18</v>
      </c>
      <c r="I225" s="3">
        <f t="shared" si="33"/>
        <v>49.926000000000002</v>
      </c>
      <c r="J225" s="97"/>
      <c r="K225" s="18"/>
    </row>
    <row r="226" spans="1:11" ht="24.95" customHeight="1">
      <c r="A226" s="17"/>
      <c r="B226" s="8" t="s">
        <v>78</v>
      </c>
      <c r="C226" s="97">
        <v>1</v>
      </c>
      <c r="D226" s="97">
        <v>1</v>
      </c>
      <c r="E226" s="97">
        <v>1</v>
      </c>
      <c r="F226" s="3">
        <v>4.4000000000000004</v>
      </c>
      <c r="G226" s="3"/>
      <c r="H226" s="3">
        <v>1.5</v>
      </c>
      <c r="I226" s="3">
        <f t="shared" si="33"/>
        <v>6.6000000000000005</v>
      </c>
      <c r="J226" s="97"/>
      <c r="K226" s="18"/>
    </row>
    <row r="227" spans="1:11" ht="24.95" customHeight="1">
      <c r="A227" s="17"/>
      <c r="B227" s="8" t="s">
        <v>37</v>
      </c>
      <c r="C227" s="97">
        <v>1</v>
      </c>
      <c r="D227" s="97">
        <v>1</v>
      </c>
      <c r="E227" s="97">
        <v>1</v>
      </c>
      <c r="F227" s="3">
        <v>13</v>
      </c>
      <c r="G227" s="3"/>
      <c r="H227" s="3">
        <v>3.18</v>
      </c>
      <c r="I227" s="3">
        <f t="shared" si="33"/>
        <v>41.34</v>
      </c>
      <c r="J227" s="97"/>
      <c r="K227" s="18"/>
    </row>
    <row r="228" spans="1:11" ht="24.95" customHeight="1">
      <c r="A228" s="17"/>
      <c r="B228" s="8" t="s">
        <v>78</v>
      </c>
      <c r="C228" s="97">
        <v>1</v>
      </c>
      <c r="D228" s="97">
        <v>1</v>
      </c>
      <c r="E228" s="97">
        <v>1</v>
      </c>
      <c r="F228" s="3">
        <v>4.4000000000000004</v>
      </c>
      <c r="G228" s="3"/>
      <c r="H228" s="3">
        <v>1.5</v>
      </c>
      <c r="I228" s="3">
        <f t="shared" si="33"/>
        <v>6.6000000000000005</v>
      </c>
      <c r="J228" s="97"/>
      <c r="K228" s="18"/>
    </row>
    <row r="229" spans="1:11" ht="24.95" customHeight="1">
      <c r="A229" s="17"/>
      <c r="B229" s="8" t="s">
        <v>38</v>
      </c>
      <c r="C229" s="97">
        <v>1</v>
      </c>
      <c r="D229" s="97">
        <v>1</v>
      </c>
      <c r="E229" s="97">
        <v>1</v>
      </c>
      <c r="F229" s="3">
        <v>12.74</v>
      </c>
      <c r="G229" s="3"/>
      <c r="H229" s="3">
        <v>3.08</v>
      </c>
      <c r="I229" s="3">
        <f t="shared" si="33"/>
        <v>39.239200000000004</v>
      </c>
      <c r="J229" s="97"/>
      <c r="K229" s="18"/>
    </row>
    <row r="230" spans="1:11" ht="24.95" customHeight="1">
      <c r="A230" s="17"/>
      <c r="B230" s="8" t="s">
        <v>14</v>
      </c>
      <c r="C230" s="97">
        <v>1</v>
      </c>
      <c r="D230" s="97">
        <v>1</v>
      </c>
      <c r="E230" s="97">
        <v>1</v>
      </c>
      <c r="F230" s="3">
        <v>7.64</v>
      </c>
      <c r="G230" s="3"/>
      <c r="H230" s="3">
        <v>3.08</v>
      </c>
      <c r="I230" s="3">
        <f t="shared" si="33"/>
        <v>23.531199999999998</v>
      </c>
      <c r="J230" s="97"/>
      <c r="K230" s="18"/>
    </row>
    <row r="231" spans="1:11" ht="24.95" customHeight="1">
      <c r="A231" s="17"/>
      <c r="B231" s="8" t="s">
        <v>49</v>
      </c>
      <c r="C231" s="97">
        <v>1</v>
      </c>
      <c r="D231" s="97">
        <v>1</v>
      </c>
      <c r="E231" s="97">
        <v>1</v>
      </c>
      <c r="F231" s="3">
        <v>4.76</v>
      </c>
      <c r="G231" s="3"/>
      <c r="H231" s="3">
        <v>1.5</v>
      </c>
      <c r="I231" s="3">
        <f t="shared" si="33"/>
        <v>7.14</v>
      </c>
      <c r="J231" s="97"/>
      <c r="K231" s="18"/>
    </row>
    <row r="232" spans="1:11" ht="24.95" customHeight="1">
      <c r="A232" s="17"/>
      <c r="B232" s="8" t="s">
        <v>50</v>
      </c>
      <c r="C232" s="97">
        <v>1</v>
      </c>
      <c r="D232" s="97">
        <v>1</v>
      </c>
      <c r="E232" s="97">
        <v>1</v>
      </c>
      <c r="F232" s="3">
        <v>5.16</v>
      </c>
      <c r="G232" s="3"/>
      <c r="H232" s="3">
        <v>1.5</v>
      </c>
      <c r="I232" s="3">
        <f t="shared" si="33"/>
        <v>7.74</v>
      </c>
      <c r="J232" s="97"/>
      <c r="K232" s="18"/>
    </row>
    <row r="233" spans="1:11" ht="24.95" customHeight="1">
      <c r="A233" s="17"/>
      <c r="B233" s="8" t="s">
        <v>19</v>
      </c>
      <c r="C233" s="97">
        <v>1</v>
      </c>
      <c r="D233" s="97">
        <v>1</v>
      </c>
      <c r="E233" s="97">
        <v>1</v>
      </c>
      <c r="F233" s="3">
        <v>13.2</v>
      </c>
      <c r="G233" s="3"/>
      <c r="H233" s="3">
        <v>3.08</v>
      </c>
      <c r="I233" s="3">
        <f t="shared" si="33"/>
        <v>40.655999999999999</v>
      </c>
      <c r="J233" s="97"/>
      <c r="K233" s="18"/>
    </row>
    <row r="234" spans="1:11" ht="24.95" customHeight="1">
      <c r="A234" s="17"/>
      <c r="B234" s="8" t="s">
        <v>20</v>
      </c>
      <c r="C234" s="97">
        <v>1</v>
      </c>
      <c r="D234" s="97">
        <v>1</v>
      </c>
      <c r="E234" s="97">
        <v>1</v>
      </c>
      <c r="F234" s="3">
        <v>11.58</v>
      </c>
      <c r="G234" s="3"/>
      <c r="H234" s="3">
        <v>3.08</v>
      </c>
      <c r="I234" s="3">
        <f t="shared" si="33"/>
        <v>35.666400000000003</v>
      </c>
      <c r="J234" s="97"/>
      <c r="K234" s="18"/>
    </row>
    <row r="235" spans="1:11" ht="24.95" customHeight="1">
      <c r="A235" s="17"/>
      <c r="B235" s="8" t="s">
        <v>19</v>
      </c>
      <c r="C235" s="97">
        <v>1</v>
      </c>
      <c r="D235" s="97">
        <v>1</v>
      </c>
      <c r="E235" s="97">
        <v>1</v>
      </c>
      <c r="F235" s="3">
        <v>12.1</v>
      </c>
      <c r="G235" s="3"/>
      <c r="H235" s="3">
        <v>3.08</v>
      </c>
      <c r="I235" s="3">
        <f t="shared" si="33"/>
        <v>37.268000000000001</v>
      </c>
      <c r="J235" s="97"/>
      <c r="K235" s="18"/>
    </row>
    <row r="236" spans="1:11" ht="24.95" customHeight="1">
      <c r="A236" s="17"/>
      <c r="B236" s="8" t="s">
        <v>26</v>
      </c>
      <c r="C236" s="97">
        <v>1</v>
      </c>
      <c r="D236" s="97">
        <v>1</v>
      </c>
      <c r="E236" s="97">
        <v>1</v>
      </c>
      <c r="F236" s="3">
        <v>11.58</v>
      </c>
      <c r="G236" s="3"/>
      <c r="H236" s="3">
        <v>3.08</v>
      </c>
      <c r="I236" s="3">
        <f t="shared" si="33"/>
        <v>35.666400000000003</v>
      </c>
      <c r="J236" s="97"/>
      <c r="K236" s="18"/>
    </row>
    <row r="237" spans="1:11" ht="24.95" customHeight="1">
      <c r="A237" s="17"/>
      <c r="B237" s="8" t="s">
        <v>32</v>
      </c>
      <c r="C237" s="97">
        <v>1</v>
      </c>
      <c r="D237" s="97">
        <v>1</v>
      </c>
      <c r="E237" s="97">
        <v>1</v>
      </c>
      <c r="F237" s="3">
        <v>5.76</v>
      </c>
      <c r="G237" s="3"/>
      <c r="H237" s="3">
        <v>3.08</v>
      </c>
      <c r="I237" s="3">
        <f t="shared" si="33"/>
        <v>17.7408</v>
      </c>
      <c r="J237" s="97"/>
      <c r="K237" s="18"/>
    </row>
    <row r="238" spans="1:11" ht="24.95" customHeight="1">
      <c r="A238" s="17"/>
      <c r="B238" s="8" t="s">
        <v>33</v>
      </c>
      <c r="C238" s="97">
        <v>1</v>
      </c>
      <c r="D238" s="97">
        <v>1</v>
      </c>
      <c r="E238" s="97">
        <v>1</v>
      </c>
      <c r="F238" s="3">
        <v>6.5</v>
      </c>
      <c r="G238" s="3"/>
      <c r="H238" s="3">
        <v>3.08</v>
      </c>
      <c r="I238" s="3">
        <f t="shared" si="33"/>
        <v>20.02</v>
      </c>
      <c r="J238" s="97"/>
      <c r="K238" s="18"/>
    </row>
    <row r="239" spans="1:11" ht="24.95" customHeight="1">
      <c r="A239" s="17"/>
      <c r="B239" s="8" t="s">
        <v>14</v>
      </c>
      <c r="C239" s="97">
        <v>1</v>
      </c>
      <c r="D239" s="97">
        <v>1</v>
      </c>
      <c r="E239" s="97">
        <v>1</v>
      </c>
      <c r="F239" s="3">
        <v>26.4</v>
      </c>
      <c r="G239" s="3"/>
      <c r="H239" s="3">
        <v>3.08</v>
      </c>
      <c r="I239" s="3">
        <f t="shared" si="33"/>
        <v>81.311999999999998</v>
      </c>
      <c r="J239" s="97"/>
      <c r="K239" s="18"/>
    </row>
    <row r="240" spans="1:11" ht="24.95" customHeight="1">
      <c r="A240" s="17"/>
      <c r="B240" s="8" t="s">
        <v>81</v>
      </c>
      <c r="C240" s="97">
        <v>1</v>
      </c>
      <c r="D240" s="97">
        <v>1</v>
      </c>
      <c r="E240" s="97">
        <v>1</v>
      </c>
      <c r="F240" s="3">
        <v>14.4</v>
      </c>
      <c r="G240" s="3"/>
      <c r="H240" s="3">
        <v>1</v>
      </c>
      <c r="I240" s="3">
        <f t="shared" si="33"/>
        <v>14.4</v>
      </c>
      <c r="J240" s="97"/>
      <c r="K240" s="18"/>
    </row>
    <row r="241" spans="1:11" ht="24.95" customHeight="1">
      <c r="A241" s="17"/>
      <c r="B241" s="8" t="s">
        <v>82</v>
      </c>
      <c r="C241" s="97">
        <v>1</v>
      </c>
      <c r="D241" s="97">
        <v>1</v>
      </c>
      <c r="E241" s="97">
        <v>1</v>
      </c>
      <c r="F241" s="3">
        <v>14.6</v>
      </c>
      <c r="G241" s="3"/>
      <c r="H241" s="3">
        <v>0.75</v>
      </c>
      <c r="I241" s="3">
        <f t="shared" si="33"/>
        <v>10.95</v>
      </c>
      <c r="J241" s="97"/>
      <c r="K241" s="18"/>
    </row>
    <row r="242" spans="1:11" ht="24.95" customHeight="1">
      <c r="A242" s="17"/>
      <c r="B242" s="8" t="s">
        <v>84</v>
      </c>
      <c r="C242" s="97">
        <v>1</v>
      </c>
      <c r="D242" s="97">
        <v>1</v>
      </c>
      <c r="E242" s="97">
        <v>1</v>
      </c>
      <c r="F242" s="3">
        <v>14.5</v>
      </c>
      <c r="G242" s="3">
        <v>0.05</v>
      </c>
      <c r="H242" s="3"/>
      <c r="I242" s="3">
        <f t="shared" si="33"/>
        <v>0.72500000000000009</v>
      </c>
      <c r="J242" s="97"/>
      <c r="K242" s="18"/>
    </row>
    <row r="243" spans="1:11" ht="24.95" customHeight="1">
      <c r="A243" s="17"/>
      <c r="B243" s="8" t="s">
        <v>354</v>
      </c>
      <c r="C243" s="97">
        <v>1</v>
      </c>
      <c r="D243" s="97">
        <v>1</v>
      </c>
      <c r="E243" s="97">
        <v>1</v>
      </c>
      <c r="F243" s="3">
        <v>2.4</v>
      </c>
      <c r="G243" s="3"/>
      <c r="H243" s="3">
        <v>1.6</v>
      </c>
      <c r="I243" s="3">
        <f t="shared" si="33"/>
        <v>3.84</v>
      </c>
      <c r="J243" s="97"/>
      <c r="K243" s="18"/>
    </row>
    <row r="244" spans="1:11" ht="24.95" customHeight="1">
      <c r="A244" s="17"/>
      <c r="B244" s="8" t="s">
        <v>52</v>
      </c>
      <c r="C244" s="97">
        <v>1</v>
      </c>
      <c r="D244" s="97">
        <v>2</v>
      </c>
      <c r="E244" s="97">
        <v>1</v>
      </c>
      <c r="F244" s="3">
        <v>1.5</v>
      </c>
      <c r="G244" s="3"/>
      <c r="H244" s="3">
        <v>2</v>
      </c>
      <c r="I244" s="3">
        <f>-PRODUCT(C244:H244)</f>
        <v>-6</v>
      </c>
      <c r="J244" s="97"/>
      <c r="K244" s="18"/>
    </row>
    <row r="245" spans="1:11" ht="24.95" customHeight="1">
      <c r="A245" s="17"/>
      <c r="B245" s="8" t="s">
        <v>53</v>
      </c>
      <c r="C245" s="97">
        <v>1</v>
      </c>
      <c r="D245" s="97">
        <v>8</v>
      </c>
      <c r="E245" s="97">
        <v>1</v>
      </c>
      <c r="F245" s="3">
        <v>1</v>
      </c>
      <c r="G245" s="3"/>
      <c r="H245" s="3">
        <v>2</v>
      </c>
      <c r="I245" s="3">
        <f t="shared" ref="I245:I257" si="34">-PRODUCT(C245:H245)</f>
        <v>-16</v>
      </c>
      <c r="J245" s="97"/>
      <c r="K245" s="18"/>
    </row>
    <row r="246" spans="1:11" ht="24.95" customHeight="1">
      <c r="A246" s="17"/>
      <c r="B246" s="8" t="s">
        <v>54</v>
      </c>
      <c r="C246" s="97">
        <v>1</v>
      </c>
      <c r="D246" s="97">
        <v>1</v>
      </c>
      <c r="E246" s="97">
        <v>2</v>
      </c>
      <c r="F246" s="3">
        <v>0.75</v>
      </c>
      <c r="G246" s="3"/>
      <c r="H246" s="3">
        <v>2</v>
      </c>
      <c r="I246" s="3">
        <f t="shared" si="34"/>
        <v>-3</v>
      </c>
      <c r="J246" s="97"/>
      <c r="K246" s="18"/>
    </row>
    <row r="247" spans="1:11" ht="24.95" customHeight="1">
      <c r="A247" s="17"/>
      <c r="B247" s="8"/>
      <c r="C247" s="97">
        <v>1</v>
      </c>
      <c r="D247" s="97">
        <v>1</v>
      </c>
      <c r="E247" s="97">
        <v>2</v>
      </c>
      <c r="F247" s="3">
        <v>0.75</v>
      </c>
      <c r="G247" s="3"/>
      <c r="H247" s="3">
        <v>0.45</v>
      </c>
      <c r="I247" s="3">
        <f t="shared" si="34"/>
        <v>-0.67500000000000004</v>
      </c>
      <c r="J247" s="97"/>
      <c r="K247" s="18"/>
    </row>
    <row r="248" spans="1:11" ht="24.95" customHeight="1">
      <c r="A248" s="17"/>
      <c r="B248" s="8" t="s">
        <v>55</v>
      </c>
      <c r="C248" s="97">
        <v>1</v>
      </c>
      <c r="D248" s="97">
        <v>2</v>
      </c>
      <c r="E248" s="97">
        <v>2</v>
      </c>
      <c r="F248" s="3">
        <v>0.75</v>
      </c>
      <c r="G248" s="3"/>
      <c r="H248" s="3">
        <v>1.5</v>
      </c>
      <c r="I248" s="3">
        <f t="shared" si="34"/>
        <v>-4.5</v>
      </c>
      <c r="J248" s="97"/>
      <c r="K248" s="18"/>
    </row>
    <row r="249" spans="1:11" ht="24.95" customHeight="1">
      <c r="A249" s="17"/>
      <c r="B249" s="8" t="s">
        <v>56</v>
      </c>
      <c r="C249" s="97">
        <v>1</v>
      </c>
      <c r="D249" s="97">
        <v>2</v>
      </c>
      <c r="E249" s="97">
        <v>2</v>
      </c>
      <c r="F249" s="3">
        <v>1</v>
      </c>
      <c r="G249" s="3"/>
      <c r="H249" s="3">
        <v>1.3</v>
      </c>
      <c r="I249" s="3">
        <f t="shared" si="34"/>
        <v>-5.2</v>
      </c>
      <c r="J249" s="97"/>
      <c r="K249" s="18"/>
    </row>
    <row r="250" spans="1:11" ht="24.95" customHeight="1">
      <c r="A250" s="17"/>
      <c r="B250" s="8" t="s">
        <v>57</v>
      </c>
      <c r="C250" s="97">
        <v>1</v>
      </c>
      <c r="D250" s="97">
        <v>1</v>
      </c>
      <c r="E250" s="97">
        <v>2</v>
      </c>
      <c r="F250" s="3">
        <v>1.5</v>
      </c>
      <c r="G250" s="3"/>
      <c r="H250" s="3">
        <v>1.3</v>
      </c>
      <c r="I250" s="3">
        <f t="shared" si="34"/>
        <v>-3.9000000000000004</v>
      </c>
      <c r="J250" s="97"/>
      <c r="K250" s="18"/>
    </row>
    <row r="251" spans="1:11" ht="24.95" customHeight="1">
      <c r="A251" s="17"/>
      <c r="B251" s="8" t="s">
        <v>58</v>
      </c>
      <c r="C251" s="97">
        <v>1</v>
      </c>
      <c r="D251" s="97">
        <v>1</v>
      </c>
      <c r="E251" s="97">
        <v>2</v>
      </c>
      <c r="F251" s="3">
        <v>1.5</v>
      </c>
      <c r="G251" s="3"/>
      <c r="H251" s="3">
        <v>1.2</v>
      </c>
      <c r="I251" s="3">
        <f t="shared" si="34"/>
        <v>-3.5999999999999996</v>
      </c>
      <c r="J251" s="97"/>
      <c r="K251" s="18"/>
    </row>
    <row r="252" spans="1:11" ht="24.95" customHeight="1">
      <c r="A252" s="17"/>
      <c r="B252" s="8" t="s">
        <v>59</v>
      </c>
      <c r="C252" s="97">
        <v>1</v>
      </c>
      <c r="D252" s="97">
        <v>1</v>
      </c>
      <c r="E252" s="97">
        <v>2</v>
      </c>
      <c r="F252" s="3">
        <v>1.5</v>
      </c>
      <c r="G252" s="3"/>
      <c r="H252" s="3">
        <v>0.6</v>
      </c>
      <c r="I252" s="3">
        <f t="shared" si="34"/>
        <v>-1.7999999999999998</v>
      </c>
      <c r="J252" s="97"/>
      <c r="K252" s="18"/>
    </row>
    <row r="253" spans="1:11" ht="24.95" customHeight="1">
      <c r="A253" s="17"/>
      <c r="B253" s="8" t="s">
        <v>60</v>
      </c>
      <c r="C253" s="97">
        <v>5</v>
      </c>
      <c r="D253" s="97">
        <v>1</v>
      </c>
      <c r="E253" s="97">
        <v>2</v>
      </c>
      <c r="F253" s="3">
        <v>1</v>
      </c>
      <c r="G253" s="3"/>
      <c r="H253" s="3">
        <v>2</v>
      </c>
      <c r="I253" s="3">
        <f t="shared" si="34"/>
        <v>-20</v>
      </c>
      <c r="J253" s="97"/>
      <c r="K253" s="18"/>
    </row>
    <row r="254" spans="1:11" ht="24.95" customHeight="1">
      <c r="A254" s="17"/>
      <c r="B254" s="8" t="s">
        <v>61</v>
      </c>
      <c r="C254" s="97">
        <v>1</v>
      </c>
      <c r="D254" s="97">
        <v>1</v>
      </c>
      <c r="E254" s="97">
        <v>2</v>
      </c>
      <c r="F254" s="3">
        <v>1</v>
      </c>
      <c r="G254" s="3"/>
      <c r="H254" s="3">
        <v>0.55000000000000004</v>
      </c>
      <c r="I254" s="3">
        <f t="shared" si="34"/>
        <v>-1.1000000000000001</v>
      </c>
      <c r="J254" s="97"/>
      <c r="K254" s="18"/>
    </row>
    <row r="255" spans="1:11" ht="24.95" customHeight="1">
      <c r="A255" s="17"/>
      <c r="B255" s="8" t="s">
        <v>62</v>
      </c>
      <c r="C255" s="97">
        <v>3</v>
      </c>
      <c r="D255" s="97">
        <v>1</v>
      </c>
      <c r="E255" s="97">
        <v>2</v>
      </c>
      <c r="F255" s="3">
        <v>1</v>
      </c>
      <c r="G255" s="3"/>
      <c r="H255" s="3">
        <v>0.6</v>
      </c>
      <c r="I255" s="3">
        <f t="shared" si="34"/>
        <v>-3.5999999999999996</v>
      </c>
      <c r="J255" s="97"/>
      <c r="K255" s="18"/>
    </row>
    <row r="256" spans="1:11" ht="24.95" customHeight="1">
      <c r="A256" s="17"/>
      <c r="B256" s="8" t="s">
        <v>63</v>
      </c>
      <c r="C256" s="97">
        <v>5</v>
      </c>
      <c r="D256" s="97">
        <v>1</v>
      </c>
      <c r="E256" s="97">
        <v>2</v>
      </c>
      <c r="F256" s="3">
        <v>1</v>
      </c>
      <c r="G256" s="3"/>
      <c r="H256" s="3">
        <v>0.55000000000000004</v>
      </c>
      <c r="I256" s="3">
        <f t="shared" si="34"/>
        <v>-5.5</v>
      </c>
      <c r="J256" s="97"/>
      <c r="K256" s="18"/>
    </row>
    <row r="257" spans="1:11" ht="24.95" customHeight="1">
      <c r="A257" s="17"/>
      <c r="B257" s="8" t="s">
        <v>64</v>
      </c>
      <c r="C257" s="97">
        <v>5</v>
      </c>
      <c r="D257" s="97">
        <v>1</v>
      </c>
      <c r="E257" s="97">
        <v>2</v>
      </c>
      <c r="F257" s="3">
        <v>0.5</v>
      </c>
      <c r="G257" s="3"/>
      <c r="H257" s="3">
        <v>0.55000000000000004</v>
      </c>
      <c r="I257" s="3">
        <f t="shared" si="34"/>
        <v>-2.75</v>
      </c>
      <c r="J257" s="97"/>
      <c r="K257" s="18"/>
    </row>
    <row r="258" spans="1:11" ht="24.95" customHeight="1">
      <c r="A258" s="17"/>
      <c r="B258" s="8" t="s">
        <v>65</v>
      </c>
      <c r="C258" s="97">
        <v>1</v>
      </c>
      <c r="D258" s="97">
        <v>1</v>
      </c>
      <c r="E258" s="97">
        <v>2</v>
      </c>
      <c r="F258" s="3">
        <v>5.5</v>
      </c>
      <c r="G258" s="3">
        <v>0.15</v>
      </c>
      <c r="H258" s="3"/>
      <c r="I258" s="3">
        <f>PRODUCT(C258:H258)</f>
        <v>1.65</v>
      </c>
      <c r="J258" s="97"/>
      <c r="K258" s="18"/>
    </row>
    <row r="259" spans="1:11" ht="24.95" customHeight="1">
      <c r="A259" s="17"/>
      <c r="B259" s="8" t="s">
        <v>10</v>
      </c>
      <c r="C259" s="97">
        <v>1</v>
      </c>
      <c r="D259" s="97">
        <v>1</v>
      </c>
      <c r="E259" s="97">
        <v>8</v>
      </c>
      <c r="F259" s="3">
        <v>4.9000000000000004</v>
      </c>
      <c r="G259" s="3">
        <v>0.18</v>
      </c>
      <c r="H259" s="3"/>
      <c r="I259" s="3">
        <f t="shared" ref="I259:I273" si="35">PRODUCT(C259:H259)</f>
        <v>7.056</v>
      </c>
      <c r="J259" s="97"/>
      <c r="K259" s="18"/>
    </row>
    <row r="260" spans="1:11" ht="24.95" customHeight="1">
      <c r="A260" s="17"/>
      <c r="B260" s="8" t="s">
        <v>66</v>
      </c>
      <c r="C260" s="97">
        <v>1</v>
      </c>
      <c r="D260" s="97">
        <v>1</v>
      </c>
      <c r="E260" s="97">
        <v>1</v>
      </c>
      <c r="F260" s="3">
        <v>4.75</v>
      </c>
      <c r="G260" s="3">
        <v>0.18</v>
      </c>
      <c r="H260" s="3"/>
      <c r="I260" s="3">
        <f t="shared" si="35"/>
        <v>0.85499999999999998</v>
      </c>
      <c r="J260" s="97"/>
      <c r="K260" s="18"/>
    </row>
    <row r="261" spans="1:11" ht="24.95" customHeight="1">
      <c r="A261" s="17"/>
      <c r="B261" s="8"/>
      <c r="C261" s="97">
        <v>1</v>
      </c>
      <c r="D261" s="97">
        <v>1</v>
      </c>
      <c r="E261" s="97">
        <v>1</v>
      </c>
      <c r="F261" s="3">
        <v>2.4</v>
      </c>
      <c r="G261" s="3">
        <v>0.18</v>
      </c>
      <c r="H261" s="3"/>
      <c r="I261" s="3">
        <f t="shared" si="35"/>
        <v>0.432</v>
      </c>
      <c r="J261" s="97"/>
      <c r="K261" s="18"/>
    </row>
    <row r="262" spans="1:11" ht="24.95" customHeight="1">
      <c r="A262" s="17"/>
      <c r="B262" s="8" t="s">
        <v>67</v>
      </c>
      <c r="C262" s="97">
        <v>1</v>
      </c>
      <c r="D262" s="97">
        <v>1</v>
      </c>
      <c r="E262" s="97">
        <v>2</v>
      </c>
      <c r="F262" s="3">
        <v>1.95</v>
      </c>
      <c r="G262" s="3">
        <v>0.18</v>
      </c>
      <c r="H262" s="97"/>
      <c r="I262" s="3">
        <f t="shared" si="35"/>
        <v>0.70199999999999996</v>
      </c>
      <c r="J262" s="97"/>
      <c r="K262" s="18"/>
    </row>
    <row r="263" spans="1:11" ht="24.95" customHeight="1">
      <c r="A263" s="17"/>
      <c r="B263" s="8" t="s">
        <v>68</v>
      </c>
      <c r="C263" s="97">
        <v>1</v>
      </c>
      <c r="D263" s="97">
        <v>1</v>
      </c>
      <c r="E263" s="97">
        <v>2</v>
      </c>
      <c r="F263" s="3">
        <v>4.5999999999999996</v>
      </c>
      <c r="G263" s="3">
        <v>0.09</v>
      </c>
      <c r="H263" s="97"/>
      <c r="I263" s="3">
        <f t="shared" si="35"/>
        <v>0.82799999999999996</v>
      </c>
      <c r="J263" s="97"/>
      <c r="K263" s="18"/>
    </row>
    <row r="264" spans="1:11" ht="24.95" customHeight="1">
      <c r="A264" s="17"/>
      <c r="B264" s="8" t="s">
        <v>69</v>
      </c>
      <c r="C264" s="97">
        <v>1</v>
      </c>
      <c r="D264" s="97">
        <v>1</v>
      </c>
      <c r="E264" s="97">
        <v>2</v>
      </c>
      <c r="F264" s="3">
        <v>5.6</v>
      </c>
      <c r="G264" s="3">
        <v>0.09</v>
      </c>
      <c r="H264" s="97"/>
      <c r="I264" s="3">
        <f t="shared" si="35"/>
        <v>1.008</v>
      </c>
      <c r="J264" s="97"/>
      <c r="K264" s="18"/>
    </row>
    <row r="265" spans="1:11" ht="24.95" customHeight="1">
      <c r="A265" s="17"/>
      <c r="B265" s="8" t="s">
        <v>70</v>
      </c>
      <c r="C265" s="97">
        <v>1</v>
      </c>
      <c r="D265" s="97">
        <v>1</v>
      </c>
      <c r="E265" s="97">
        <v>1</v>
      </c>
      <c r="F265" s="3">
        <v>5.4</v>
      </c>
      <c r="G265" s="3">
        <v>0.09</v>
      </c>
      <c r="H265" s="97"/>
      <c r="I265" s="3">
        <f t="shared" si="35"/>
        <v>0.48599999999999999</v>
      </c>
      <c r="J265" s="97"/>
      <c r="K265" s="18"/>
    </row>
    <row r="266" spans="1:11" ht="24.95" customHeight="1">
      <c r="A266" s="17"/>
      <c r="B266" s="8" t="s">
        <v>71</v>
      </c>
      <c r="C266" s="97">
        <v>1</v>
      </c>
      <c r="D266" s="97">
        <v>1</v>
      </c>
      <c r="E266" s="97">
        <v>1</v>
      </c>
      <c r="F266" s="3">
        <v>4.2</v>
      </c>
      <c r="G266" s="3">
        <v>0.09</v>
      </c>
      <c r="H266" s="97"/>
      <c r="I266" s="3">
        <f>PRODUCT(C266:H266)</f>
        <v>0.378</v>
      </c>
      <c r="J266" s="97"/>
      <c r="K266" s="18"/>
    </row>
    <row r="267" spans="1:11" ht="24.95" customHeight="1">
      <c r="A267" s="17"/>
      <c r="B267" s="8" t="s">
        <v>72</v>
      </c>
      <c r="C267" s="97">
        <v>1</v>
      </c>
      <c r="D267" s="97">
        <v>1</v>
      </c>
      <c r="E267" s="97">
        <v>2</v>
      </c>
      <c r="F267" s="3">
        <v>5.5</v>
      </c>
      <c r="G267" s="3">
        <v>0.23</v>
      </c>
      <c r="H267" s="97"/>
      <c r="I267" s="3">
        <f t="shared" si="35"/>
        <v>2.5300000000000002</v>
      </c>
      <c r="J267" s="97"/>
      <c r="K267" s="18"/>
    </row>
    <row r="268" spans="1:11" ht="24.95" customHeight="1">
      <c r="A268" s="17"/>
      <c r="B268" s="8" t="s">
        <v>73</v>
      </c>
      <c r="C268" s="97">
        <v>1</v>
      </c>
      <c r="D268" s="97">
        <v>1</v>
      </c>
      <c r="E268" s="97">
        <v>5</v>
      </c>
      <c r="F268" s="3">
        <v>5</v>
      </c>
      <c r="G268" s="3">
        <v>0.23</v>
      </c>
      <c r="H268" s="97"/>
      <c r="I268" s="3">
        <f t="shared" si="35"/>
        <v>5.75</v>
      </c>
      <c r="J268" s="97"/>
      <c r="K268" s="18"/>
    </row>
    <row r="269" spans="1:11" ht="24.95" customHeight="1">
      <c r="A269" s="17"/>
      <c r="B269" s="8" t="s">
        <v>74</v>
      </c>
      <c r="C269" s="97">
        <v>1</v>
      </c>
      <c r="D269" s="97">
        <v>1</v>
      </c>
      <c r="E269" s="97">
        <v>1</v>
      </c>
      <c r="F269" s="3">
        <v>3.1</v>
      </c>
      <c r="G269" s="3">
        <v>0.09</v>
      </c>
      <c r="H269" s="97"/>
      <c r="I269" s="3">
        <f t="shared" si="35"/>
        <v>0.27899999999999997</v>
      </c>
      <c r="J269" s="97"/>
      <c r="K269" s="18"/>
    </row>
    <row r="270" spans="1:11" ht="24.95" customHeight="1">
      <c r="A270" s="17"/>
      <c r="B270" s="8" t="s">
        <v>75</v>
      </c>
      <c r="C270" s="97">
        <v>1</v>
      </c>
      <c r="D270" s="97">
        <v>1</v>
      </c>
      <c r="E270" s="97">
        <v>3</v>
      </c>
      <c r="F270" s="3">
        <v>3.2</v>
      </c>
      <c r="G270" s="3">
        <v>0.09</v>
      </c>
      <c r="H270" s="97"/>
      <c r="I270" s="3">
        <f t="shared" si="35"/>
        <v>0.8640000000000001</v>
      </c>
      <c r="J270" s="97"/>
      <c r="K270" s="18"/>
    </row>
    <row r="271" spans="1:11" ht="24.95" customHeight="1">
      <c r="A271" s="17"/>
      <c r="B271" s="8" t="s">
        <v>76</v>
      </c>
      <c r="C271" s="97">
        <v>1</v>
      </c>
      <c r="D271" s="97">
        <v>1</v>
      </c>
      <c r="E271" s="97">
        <v>5</v>
      </c>
      <c r="F271" s="3">
        <v>3.1</v>
      </c>
      <c r="G271" s="3">
        <v>0.09</v>
      </c>
      <c r="H271" s="97"/>
      <c r="I271" s="3">
        <f t="shared" si="35"/>
        <v>1.395</v>
      </c>
      <c r="J271" s="97"/>
      <c r="K271" s="18"/>
    </row>
    <row r="272" spans="1:11" ht="24.95" customHeight="1">
      <c r="A272" s="17"/>
      <c r="B272" s="8" t="s">
        <v>77</v>
      </c>
      <c r="C272" s="97">
        <v>1</v>
      </c>
      <c r="D272" s="97">
        <v>1</v>
      </c>
      <c r="E272" s="97">
        <v>5</v>
      </c>
      <c r="F272" s="3">
        <v>2.1</v>
      </c>
      <c r="G272" s="3">
        <v>0.09</v>
      </c>
      <c r="H272" s="97"/>
      <c r="I272" s="3">
        <f t="shared" si="35"/>
        <v>0.94499999999999995</v>
      </c>
      <c r="J272" s="97"/>
      <c r="K272" s="18"/>
    </row>
    <row r="273" spans="1:11" ht="24.95" customHeight="1">
      <c r="A273" s="17"/>
      <c r="B273" s="8" t="s">
        <v>85</v>
      </c>
      <c r="C273" s="97">
        <v>1</v>
      </c>
      <c r="D273" s="97">
        <v>1</v>
      </c>
      <c r="E273" s="97">
        <v>2</v>
      </c>
      <c r="F273" s="3">
        <v>4.2</v>
      </c>
      <c r="G273" s="3">
        <v>0.6</v>
      </c>
      <c r="H273" s="3"/>
      <c r="I273" s="3">
        <f t="shared" si="35"/>
        <v>5.04</v>
      </c>
      <c r="J273" s="97"/>
      <c r="K273" s="18"/>
    </row>
    <row r="274" spans="1:11" ht="24.95" customHeight="1">
      <c r="A274" s="17"/>
      <c r="B274" s="8"/>
      <c r="C274" s="97"/>
      <c r="D274" s="97"/>
      <c r="E274" s="97"/>
      <c r="F274" s="3"/>
      <c r="G274" s="3"/>
      <c r="H274" s="97" t="s">
        <v>6</v>
      </c>
      <c r="I274" s="3">
        <f>SUM(I222:I273)</f>
        <v>573.38200000000018</v>
      </c>
      <c r="J274" s="97"/>
      <c r="K274" s="18"/>
    </row>
    <row r="275" spans="1:11" ht="24.95" customHeight="1">
      <c r="A275" s="17"/>
      <c r="B275" s="8" t="s">
        <v>538</v>
      </c>
      <c r="C275" s="97"/>
      <c r="D275" s="97"/>
      <c r="E275" s="97"/>
      <c r="F275" s="3"/>
      <c r="G275" s="3"/>
      <c r="H275" s="97"/>
      <c r="I275" s="3">
        <f>-I219</f>
        <v>-20.76</v>
      </c>
      <c r="J275" s="97"/>
      <c r="K275" s="18"/>
    </row>
    <row r="276" spans="1:11" ht="24.95" customHeight="1">
      <c r="A276" s="17"/>
      <c r="B276" s="8"/>
      <c r="C276" s="97"/>
      <c r="D276" s="97"/>
      <c r="E276" s="97"/>
      <c r="F276" s="3"/>
      <c r="G276" s="3"/>
      <c r="H276" s="97" t="s">
        <v>6</v>
      </c>
      <c r="I276" s="3">
        <f>SUM(I274:I275)</f>
        <v>552.62200000000018</v>
      </c>
      <c r="J276" s="97"/>
      <c r="K276" s="18"/>
    </row>
    <row r="277" spans="1:11" ht="24.95" customHeight="1">
      <c r="A277" s="17"/>
      <c r="B277" s="8"/>
      <c r="C277" s="97"/>
      <c r="D277" s="97"/>
      <c r="E277" s="97"/>
      <c r="F277" s="3"/>
      <c r="G277" s="3"/>
      <c r="H277" s="97" t="s">
        <v>28</v>
      </c>
      <c r="I277" s="3">
        <f>CEILING(I276,0.1)</f>
        <v>552.70000000000005</v>
      </c>
      <c r="J277" s="97" t="s">
        <v>29</v>
      </c>
      <c r="K277" s="18"/>
    </row>
    <row r="278" spans="1:11" ht="72" customHeight="1">
      <c r="A278" s="17">
        <v>30</v>
      </c>
      <c r="B278" s="4" t="s">
        <v>533</v>
      </c>
      <c r="C278" s="97"/>
      <c r="D278" s="97"/>
      <c r="E278" s="97"/>
      <c r="F278" s="3"/>
      <c r="G278" s="3"/>
      <c r="H278" s="97"/>
      <c r="I278" s="3"/>
      <c r="J278" s="97"/>
      <c r="K278" s="18"/>
    </row>
    <row r="279" spans="1:11" ht="24.95" customHeight="1">
      <c r="A279" s="17"/>
      <c r="B279" s="4" t="s">
        <v>500</v>
      </c>
      <c r="C279" s="97">
        <v>1</v>
      </c>
      <c r="D279" s="97">
        <v>2</v>
      </c>
      <c r="E279" s="97">
        <v>1</v>
      </c>
      <c r="F279" s="3">
        <v>1.46</v>
      </c>
      <c r="G279" s="3">
        <v>0.6</v>
      </c>
      <c r="H279" s="3"/>
      <c r="I279" s="3">
        <f t="shared" ref="I279:I286" si="36">PRODUCT(C279:H279)</f>
        <v>1.752</v>
      </c>
      <c r="J279" s="97"/>
      <c r="K279" s="18"/>
    </row>
    <row r="280" spans="1:11" ht="24.95" customHeight="1">
      <c r="A280" s="17"/>
      <c r="B280" s="4" t="s">
        <v>501</v>
      </c>
      <c r="C280" s="97">
        <v>1</v>
      </c>
      <c r="D280" s="97">
        <v>2</v>
      </c>
      <c r="E280" s="97">
        <v>1</v>
      </c>
      <c r="F280" s="3">
        <v>1.96</v>
      </c>
      <c r="G280" s="3">
        <v>0.6</v>
      </c>
      <c r="H280" s="3"/>
      <c r="I280" s="3">
        <f t="shared" si="36"/>
        <v>2.3519999999999999</v>
      </c>
      <c r="J280" s="97"/>
      <c r="K280" s="18"/>
    </row>
    <row r="281" spans="1:11" ht="24.95" customHeight="1">
      <c r="A281" s="17"/>
      <c r="B281" s="4" t="s">
        <v>502</v>
      </c>
      <c r="C281" s="97">
        <v>1</v>
      </c>
      <c r="D281" s="97">
        <v>1</v>
      </c>
      <c r="E281" s="97">
        <v>1</v>
      </c>
      <c r="F281" s="3">
        <v>1.96</v>
      </c>
      <c r="G281" s="3">
        <v>0.6</v>
      </c>
      <c r="H281" s="3"/>
      <c r="I281" s="3">
        <f t="shared" si="36"/>
        <v>1.1759999999999999</v>
      </c>
      <c r="J281" s="97"/>
      <c r="K281" s="18"/>
    </row>
    <row r="282" spans="1:11" ht="24.95" customHeight="1">
      <c r="A282" s="17"/>
      <c r="B282" s="4" t="s">
        <v>503</v>
      </c>
      <c r="C282" s="97">
        <v>1</v>
      </c>
      <c r="D282" s="97">
        <v>1</v>
      </c>
      <c r="E282" s="97">
        <v>1</v>
      </c>
      <c r="F282" s="3">
        <v>1.96</v>
      </c>
      <c r="G282" s="3">
        <v>0.6</v>
      </c>
      <c r="H282" s="3"/>
      <c r="I282" s="3">
        <f t="shared" si="36"/>
        <v>1.1759999999999999</v>
      </c>
      <c r="J282" s="97"/>
      <c r="K282" s="18"/>
    </row>
    <row r="283" spans="1:11" ht="24.95" customHeight="1">
      <c r="A283" s="17"/>
      <c r="B283" s="4" t="s">
        <v>499</v>
      </c>
      <c r="C283" s="97">
        <v>1</v>
      </c>
      <c r="D283" s="97">
        <v>4</v>
      </c>
      <c r="E283" s="97">
        <v>1</v>
      </c>
      <c r="F283" s="3">
        <v>1.46</v>
      </c>
      <c r="G283" s="3">
        <v>0.6</v>
      </c>
      <c r="H283" s="3"/>
      <c r="I283" s="3">
        <f t="shared" si="36"/>
        <v>3.504</v>
      </c>
      <c r="J283" s="97"/>
      <c r="K283" s="18"/>
    </row>
    <row r="284" spans="1:11" ht="24.95" customHeight="1">
      <c r="A284" s="17"/>
      <c r="B284" s="4" t="s">
        <v>504</v>
      </c>
      <c r="C284" s="97">
        <v>1</v>
      </c>
      <c r="D284" s="97">
        <v>5</v>
      </c>
      <c r="E284" s="97">
        <v>1</v>
      </c>
      <c r="F284" s="3">
        <v>0.96</v>
      </c>
      <c r="G284" s="3">
        <v>0.6</v>
      </c>
      <c r="H284" s="3"/>
      <c r="I284" s="3">
        <f t="shared" si="36"/>
        <v>2.88</v>
      </c>
      <c r="J284" s="97"/>
      <c r="K284" s="18"/>
    </row>
    <row r="285" spans="1:11" ht="24.95" customHeight="1">
      <c r="A285" s="17"/>
      <c r="B285" s="4" t="s">
        <v>752</v>
      </c>
      <c r="C285" s="97">
        <v>1</v>
      </c>
      <c r="D285" s="97">
        <v>2</v>
      </c>
      <c r="E285" s="97">
        <v>1</v>
      </c>
      <c r="F285" s="3">
        <v>15.32</v>
      </c>
      <c r="G285" s="3"/>
      <c r="H285" s="3">
        <v>0.6</v>
      </c>
      <c r="I285" s="3">
        <f t="shared" si="36"/>
        <v>18.384</v>
      </c>
      <c r="J285" s="97"/>
      <c r="K285" s="18"/>
    </row>
    <row r="286" spans="1:11" ht="24.95" customHeight="1">
      <c r="A286" s="17"/>
      <c r="B286" s="4" t="s">
        <v>753</v>
      </c>
      <c r="C286" s="97">
        <v>1</v>
      </c>
      <c r="D286" s="97">
        <v>1</v>
      </c>
      <c r="E286" s="97">
        <v>1</v>
      </c>
      <c r="F286" s="3">
        <v>15.32</v>
      </c>
      <c r="G286" s="3">
        <v>0.23</v>
      </c>
      <c r="H286" s="3"/>
      <c r="I286" s="3">
        <f t="shared" si="36"/>
        <v>3.5236000000000001</v>
      </c>
      <c r="J286" s="97"/>
      <c r="K286" s="18"/>
    </row>
    <row r="287" spans="1:11" ht="24.95" customHeight="1">
      <c r="A287" s="17"/>
      <c r="B287" s="8"/>
      <c r="C287" s="97"/>
      <c r="D287" s="97"/>
      <c r="E287" s="97"/>
      <c r="F287" s="3"/>
      <c r="G287" s="3"/>
      <c r="H287" s="97" t="s">
        <v>6</v>
      </c>
      <c r="I287" s="3">
        <f>SUM(I279:I286)</f>
        <v>34.747599999999998</v>
      </c>
      <c r="J287" s="97"/>
      <c r="K287" s="18"/>
    </row>
    <row r="288" spans="1:11" ht="24.95" customHeight="1">
      <c r="A288" s="17"/>
      <c r="B288" s="8"/>
      <c r="C288" s="97"/>
      <c r="D288" s="97"/>
      <c r="E288" s="97"/>
      <c r="F288" s="97"/>
      <c r="G288" s="97"/>
      <c r="H288" s="97" t="s">
        <v>28</v>
      </c>
      <c r="I288" s="3">
        <f>CEILING(I287,0.1)</f>
        <v>34.800000000000004</v>
      </c>
      <c r="J288" s="97" t="s">
        <v>29</v>
      </c>
      <c r="K288" s="18"/>
    </row>
    <row r="289" spans="1:11" ht="68.25" customHeight="1">
      <c r="A289" s="17">
        <v>31</v>
      </c>
      <c r="B289" s="4" t="s">
        <v>537</v>
      </c>
      <c r="C289" s="97"/>
      <c r="D289" s="97"/>
      <c r="E289" s="97"/>
      <c r="F289" s="3"/>
      <c r="G289" s="3"/>
      <c r="H289" s="97"/>
      <c r="I289" s="3"/>
      <c r="J289" s="97"/>
      <c r="K289" s="18"/>
    </row>
    <row r="290" spans="1:11" ht="24.95" customHeight="1">
      <c r="A290" s="17"/>
      <c r="B290" s="8" t="s">
        <v>51</v>
      </c>
      <c r="C290" s="97">
        <v>1</v>
      </c>
      <c r="D290" s="97">
        <v>1</v>
      </c>
      <c r="E290" s="97">
        <v>1</v>
      </c>
      <c r="F290" s="3">
        <v>43.56</v>
      </c>
      <c r="G290" s="3"/>
      <c r="H290" s="3">
        <v>3.95</v>
      </c>
      <c r="I290" s="3">
        <f t="shared" ref="I290:I293" si="37">PRODUCT(C290:H290)</f>
        <v>172.06200000000001</v>
      </c>
      <c r="J290" s="97"/>
      <c r="K290" s="18"/>
    </row>
    <row r="291" spans="1:11" ht="24.95" customHeight="1">
      <c r="A291" s="17"/>
      <c r="B291" s="8" t="s">
        <v>80</v>
      </c>
      <c r="C291" s="97">
        <v>2</v>
      </c>
      <c r="D291" s="97">
        <v>1</v>
      </c>
      <c r="E291" s="97">
        <v>2</v>
      </c>
      <c r="F291" s="3">
        <v>0.9</v>
      </c>
      <c r="G291" s="3"/>
      <c r="H291" s="3">
        <v>3.3</v>
      </c>
      <c r="I291" s="3">
        <f t="shared" si="37"/>
        <v>11.879999999999999</v>
      </c>
      <c r="J291" s="97"/>
      <c r="K291" s="18"/>
    </row>
    <row r="292" spans="1:11" ht="24.95" customHeight="1">
      <c r="A292" s="17"/>
      <c r="B292" s="8" t="s">
        <v>30</v>
      </c>
      <c r="C292" s="97">
        <v>1</v>
      </c>
      <c r="D292" s="97">
        <v>1</v>
      </c>
      <c r="E292" s="97">
        <v>1</v>
      </c>
      <c r="F292" s="3">
        <v>12.92</v>
      </c>
      <c r="G292" s="3"/>
      <c r="H292" s="3">
        <v>0.3</v>
      </c>
      <c r="I292" s="3">
        <f t="shared" si="37"/>
        <v>3.8759999999999999</v>
      </c>
      <c r="J292" s="97"/>
      <c r="K292" s="18"/>
    </row>
    <row r="293" spans="1:11" ht="24.95" customHeight="1">
      <c r="A293" s="17"/>
      <c r="B293" s="8" t="s">
        <v>354</v>
      </c>
      <c r="C293" s="97">
        <v>1</v>
      </c>
      <c r="D293" s="97">
        <v>1</v>
      </c>
      <c r="E293" s="97">
        <v>1</v>
      </c>
      <c r="F293" s="3">
        <v>2.4</v>
      </c>
      <c r="G293" s="3"/>
      <c r="H293" s="3">
        <v>1.6</v>
      </c>
      <c r="I293" s="3">
        <f t="shared" si="37"/>
        <v>3.84</v>
      </c>
      <c r="J293" s="97"/>
      <c r="K293" s="18"/>
    </row>
    <row r="294" spans="1:11" ht="24.95" customHeight="1">
      <c r="A294" s="17"/>
      <c r="B294" s="8" t="s">
        <v>52</v>
      </c>
      <c r="C294" s="97">
        <v>1</v>
      </c>
      <c r="D294" s="97">
        <v>2</v>
      </c>
      <c r="E294" s="97">
        <v>1</v>
      </c>
      <c r="F294" s="3">
        <v>1.5</v>
      </c>
      <c r="G294" s="3"/>
      <c r="H294" s="3">
        <v>2.1</v>
      </c>
      <c r="I294" s="3">
        <f>-PRODUCT(C294:H294)</f>
        <v>-6.3000000000000007</v>
      </c>
      <c r="J294" s="97"/>
      <c r="K294" s="18"/>
    </row>
    <row r="295" spans="1:11" ht="24.95" customHeight="1">
      <c r="A295" s="17"/>
      <c r="B295" s="8" t="s">
        <v>57</v>
      </c>
      <c r="C295" s="97">
        <v>1</v>
      </c>
      <c r="D295" s="97">
        <v>1</v>
      </c>
      <c r="E295" s="97">
        <v>2</v>
      </c>
      <c r="F295" s="3">
        <v>1.5</v>
      </c>
      <c r="G295" s="3"/>
      <c r="H295" s="3">
        <v>1.3</v>
      </c>
      <c r="I295" s="3">
        <f t="shared" ref="I295:I302" si="38">-PRODUCT(C295:H295)</f>
        <v>-3.9000000000000004</v>
      </c>
      <c r="J295" s="97"/>
      <c r="K295" s="18"/>
    </row>
    <row r="296" spans="1:11" ht="24.95" customHeight="1">
      <c r="A296" s="17"/>
      <c r="B296" s="8" t="s">
        <v>58</v>
      </c>
      <c r="C296" s="97">
        <v>1</v>
      </c>
      <c r="D296" s="97">
        <v>1</v>
      </c>
      <c r="E296" s="97">
        <v>2</v>
      </c>
      <c r="F296" s="3">
        <v>1.5</v>
      </c>
      <c r="G296" s="3"/>
      <c r="H296" s="3">
        <v>1.2</v>
      </c>
      <c r="I296" s="3">
        <f t="shared" si="38"/>
        <v>-3.5999999999999996</v>
      </c>
      <c r="J296" s="97"/>
      <c r="K296" s="18"/>
    </row>
    <row r="297" spans="1:11" ht="24.95" customHeight="1">
      <c r="A297" s="17"/>
      <c r="B297" s="8" t="s">
        <v>59</v>
      </c>
      <c r="C297" s="97">
        <v>1</v>
      </c>
      <c r="D297" s="97">
        <v>1</v>
      </c>
      <c r="E297" s="97">
        <v>2</v>
      </c>
      <c r="F297" s="3">
        <v>1.5</v>
      </c>
      <c r="G297" s="3"/>
      <c r="H297" s="3">
        <v>0.6</v>
      </c>
      <c r="I297" s="3">
        <f t="shared" si="38"/>
        <v>-1.7999999999999998</v>
      </c>
      <c r="J297" s="97"/>
      <c r="K297" s="18"/>
    </row>
    <row r="298" spans="1:11" ht="24.95" customHeight="1">
      <c r="A298" s="17"/>
      <c r="B298" s="8" t="s">
        <v>60</v>
      </c>
      <c r="C298" s="97">
        <v>5</v>
      </c>
      <c r="D298" s="97">
        <v>1</v>
      </c>
      <c r="E298" s="97">
        <v>2</v>
      </c>
      <c r="F298" s="3">
        <v>1</v>
      </c>
      <c r="G298" s="3"/>
      <c r="H298" s="3">
        <v>2.1</v>
      </c>
      <c r="I298" s="3">
        <f t="shared" si="38"/>
        <v>-21</v>
      </c>
      <c r="J298" s="97"/>
      <c r="K298" s="18"/>
    </row>
    <row r="299" spans="1:11" ht="24.95" customHeight="1">
      <c r="A299" s="17"/>
      <c r="B299" s="8" t="s">
        <v>61</v>
      </c>
      <c r="C299" s="97">
        <v>1</v>
      </c>
      <c r="D299" s="97">
        <v>1</v>
      </c>
      <c r="E299" s="97">
        <v>2</v>
      </c>
      <c r="F299" s="3">
        <v>1</v>
      </c>
      <c r="G299" s="3"/>
      <c r="H299" s="3">
        <v>0.55000000000000004</v>
      </c>
      <c r="I299" s="3">
        <f t="shared" si="38"/>
        <v>-1.1000000000000001</v>
      </c>
      <c r="J299" s="97"/>
      <c r="K299" s="18"/>
    </row>
    <row r="300" spans="1:11" ht="24.95" customHeight="1">
      <c r="A300" s="17"/>
      <c r="B300" s="8" t="s">
        <v>62</v>
      </c>
      <c r="C300" s="97">
        <v>3</v>
      </c>
      <c r="D300" s="97">
        <v>1</v>
      </c>
      <c r="E300" s="97">
        <v>2</v>
      </c>
      <c r="F300" s="3">
        <v>1</v>
      </c>
      <c r="G300" s="3"/>
      <c r="H300" s="3">
        <v>0.6</v>
      </c>
      <c r="I300" s="3">
        <f t="shared" si="38"/>
        <v>-3.5999999999999996</v>
      </c>
      <c r="J300" s="97"/>
      <c r="K300" s="18"/>
    </row>
    <row r="301" spans="1:11" ht="24.95" customHeight="1">
      <c r="A301" s="17"/>
      <c r="B301" s="8" t="s">
        <v>63</v>
      </c>
      <c r="C301" s="97">
        <v>5</v>
      </c>
      <c r="D301" s="97">
        <v>1</v>
      </c>
      <c r="E301" s="97">
        <v>2</v>
      </c>
      <c r="F301" s="3">
        <v>1</v>
      </c>
      <c r="G301" s="3"/>
      <c r="H301" s="3">
        <v>0.55000000000000004</v>
      </c>
      <c r="I301" s="3">
        <f t="shared" si="38"/>
        <v>-5.5</v>
      </c>
      <c r="J301" s="97"/>
      <c r="K301" s="18"/>
    </row>
    <row r="302" spans="1:11" ht="24.95" customHeight="1">
      <c r="A302" s="17"/>
      <c r="B302" s="8" t="s">
        <v>64</v>
      </c>
      <c r="C302" s="97">
        <v>5</v>
      </c>
      <c r="D302" s="97">
        <v>1</v>
      </c>
      <c r="E302" s="97">
        <v>2</v>
      </c>
      <c r="F302" s="3">
        <v>0.5</v>
      </c>
      <c r="G302" s="3"/>
      <c r="H302" s="3">
        <v>0.55000000000000004</v>
      </c>
      <c r="I302" s="3">
        <f t="shared" si="38"/>
        <v>-2.75</v>
      </c>
      <c r="J302" s="97"/>
      <c r="K302" s="18"/>
    </row>
    <row r="303" spans="1:11" ht="24.95" customHeight="1">
      <c r="A303" s="17"/>
      <c r="B303" s="8" t="s">
        <v>68</v>
      </c>
      <c r="C303" s="97">
        <v>1</v>
      </c>
      <c r="D303" s="97">
        <v>1</v>
      </c>
      <c r="E303" s="97">
        <v>2</v>
      </c>
      <c r="F303" s="3">
        <v>4.5999999999999996</v>
      </c>
      <c r="G303" s="3">
        <v>0.09</v>
      </c>
      <c r="H303" s="97"/>
      <c r="I303" s="3">
        <f t="shared" ref="I303:I318" si="39">PRODUCT(C303:H303)</f>
        <v>0.82799999999999996</v>
      </c>
      <c r="J303" s="97"/>
      <c r="K303" s="18"/>
    </row>
    <row r="304" spans="1:11" ht="24.95" customHeight="1">
      <c r="A304" s="17"/>
      <c r="B304" s="8" t="s">
        <v>69</v>
      </c>
      <c r="C304" s="97">
        <v>1</v>
      </c>
      <c r="D304" s="97">
        <v>1</v>
      </c>
      <c r="E304" s="97">
        <v>2</v>
      </c>
      <c r="F304" s="3">
        <v>5.6</v>
      </c>
      <c r="G304" s="3">
        <v>0.09</v>
      </c>
      <c r="H304" s="97"/>
      <c r="I304" s="3">
        <f t="shared" si="39"/>
        <v>1.008</v>
      </c>
      <c r="J304" s="97"/>
      <c r="K304" s="18"/>
    </row>
    <row r="305" spans="1:11" ht="24.95" customHeight="1">
      <c r="A305" s="17"/>
      <c r="B305" s="8" t="s">
        <v>70</v>
      </c>
      <c r="C305" s="97">
        <v>1</v>
      </c>
      <c r="D305" s="97">
        <v>1</v>
      </c>
      <c r="E305" s="97">
        <v>1</v>
      </c>
      <c r="F305" s="3">
        <v>5.4</v>
      </c>
      <c r="G305" s="3">
        <v>0.09</v>
      </c>
      <c r="H305" s="97"/>
      <c r="I305" s="3">
        <f t="shared" si="39"/>
        <v>0.48599999999999999</v>
      </c>
      <c r="J305" s="97"/>
      <c r="K305" s="18"/>
    </row>
    <row r="306" spans="1:11" ht="24.95" customHeight="1">
      <c r="A306" s="17"/>
      <c r="B306" s="8" t="s">
        <v>71</v>
      </c>
      <c r="C306" s="97">
        <v>1</v>
      </c>
      <c r="D306" s="97">
        <v>1</v>
      </c>
      <c r="E306" s="97">
        <v>1</v>
      </c>
      <c r="F306" s="3">
        <v>4.2</v>
      </c>
      <c r="G306" s="3">
        <v>0.09</v>
      </c>
      <c r="H306" s="97"/>
      <c r="I306" s="3">
        <f t="shared" si="39"/>
        <v>0.378</v>
      </c>
      <c r="J306" s="97"/>
      <c r="K306" s="18"/>
    </row>
    <row r="307" spans="1:11" ht="24.95" customHeight="1">
      <c r="A307" s="17"/>
      <c r="B307" s="8" t="s">
        <v>74</v>
      </c>
      <c r="C307" s="97">
        <v>1</v>
      </c>
      <c r="D307" s="97">
        <v>1</v>
      </c>
      <c r="E307" s="97">
        <v>1</v>
      </c>
      <c r="F307" s="3">
        <v>3.1</v>
      </c>
      <c r="G307" s="3">
        <v>0.09</v>
      </c>
      <c r="H307" s="97"/>
      <c r="I307" s="3">
        <f t="shared" si="39"/>
        <v>0.27899999999999997</v>
      </c>
      <c r="J307" s="97"/>
      <c r="K307" s="18"/>
    </row>
    <row r="308" spans="1:11" ht="24.95" customHeight="1">
      <c r="A308" s="17"/>
      <c r="B308" s="8" t="s">
        <v>75</v>
      </c>
      <c r="C308" s="97">
        <v>1</v>
      </c>
      <c r="D308" s="97">
        <v>1</v>
      </c>
      <c r="E308" s="97">
        <v>3</v>
      </c>
      <c r="F308" s="3">
        <v>3.2</v>
      </c>
      <c r="G308" s="3">
        <v>0.09</v>
      </c>
      <c r="H308" s="97"/>
      <c r="I308" s="3">
        <f t="shared" si="39"/>
        <v>0.8640000000000001</v>
      </c>
      <c r="J308" s="97"/>
      <c r="K308" s="18"/>
    </row>
    <row r="309" spans="1:11" ht="24.95" customHeight="1">
      <c r="A309" s="17"/>
      <c r="B309" s="8" t="s">
        <v>76</v>
      </c>
      <c r="C309" s="97">
        <v>1</v>
      </c>
      <c r="D309" s="97">
        <v>1</v>
      </c>
      <c r="E309" s="97">
        <v>5</v>
      </c>
      <c r="F309" s="3">
        <v>3.1</v>
      </c>
      <c r="G309" s="3">
        <v>0.09</v>
      </c>
      <c r="H309" s="97"/>
      <c r="I309" s="3">
        <f t="shared" si="39"/>
        <v>1.395</v>
      </c>
      <c r="J309" s="97"/>
      <c r="K309" s="18"/>
    </row>
    <row r="310" spans="1:11" ht="24.95" customHeight="1">
      <c r="A310" s="17"/>
      <c r="B310" s="8" t="s">
        <v>77</v>
      </c>
      <c r="C310" s="97">
        <v>1</v>
      </c>
      <c r="D310" s="97">
        <v>1</v>
      </c>
      <c r="E310" s="97">
        <v>5</v>
      </c>
      <c r="F310" s="3">
        <v>2.1</v>
      </c>
      <c r="G310" s="3">
        <v>0.09</v>
      </c>
      <c r="H310" s="97"/>
      <c r="I310" s="3">
        <f t="shared" si="39"/>
        <v>0.94499999999999995</v>
      </c>
      <c r="J310" s="97"/>
      <c r="K310" s="18"/>
    </row>
    <row r="311" spans="1:11" ht="24.95" customHeight="1">
      <c r="A311" s="17"/>
      <c r="B311" s="8" t="s">
        <v>83</v>
      </c>
      <c r="C311" s="97">
        <v>13</v>
      </c>
      <c r="D311" s="97">
        <v>1</v>
      </c>
      <c r="E311" s="97">
        <v>2</v>
      </c>
      <c r="F311" s="3">
        <v>1.46</v>
      </c>
      <c r="G311" s="3"/>
      <c r="H311" s="3">
        <v>0.75</v>
      </c>
      <c r="I311" s="3">
        <f t="shared" si="39"/>
        <v>28.47</v>
      </c>
      <c r="J311" s="97"/>
      <c r="K311" s="18"/>
    </row>
    <row r="312" spans="1:11" ht="24.95" customHeight="1">
      <c r="A312" s="17"/>
      <c r="B312" s="8" t="s">
        <v>539</v>
      </c>
      <c r="C312" s="97">
        <v>1</v>
      </c>
      <c r="D312" s="97">
        <v>1</v>
      </c>
      <c r="E312" s="97">
        <v>2</v>
      </c>
      <c r="F312" s="3">
        <v>1.46</v>
      </c>
      <c r="G312" s="3">
        <v>0.6</v>
      </c>
      <c r="H312" s="3"/>
      <c r="I312" s="3">
        <f t="shared" si="39"/>
        <v>1.752</v>
      </c>
      <c r="J312" s="97"/>
      <c r="K312" s="18"/>
    </row>
    <row r="313" spans="1:11" ht="24.95" customHeight="1">
      <c r="A313" s="17"/>
      <c r="B313" s="8" t="s">
        <v>540</v>
      </c>
      <c r="C313" s="97">
        <v>1</v>
      </c>
      <c r="D313" s="97">
        <v>1</v>
      </c>
      <c r="E313" s="97">
        <v>2</v>
      </c>
      <c r="F313" s="3">
        <v>1.96</v>
      </c>
      <c r="G313" s="3">
        <v>0.6</v>
      </c>
      <c r="H313" s="3"/>
      <c r="I313" s="3">
        <f t="shared" si="39"/>
        <v>2.3519999999999999</v>
      </c>
      <c r="J313" s="97"/>
      <c r="K313" s="18"/>
    </row>
    <row r="314" spans="1:11" ht="24.95" customHeight="1">
      <c r="A314" s="17"/>
      <c r="B314" s="8" t="s">
        <v>541</v>
      </c>
      <c r="C314" s="97">
        <v>1</v>
      </c>
      <c r="D314" s="97">
        <v>1</v>
      </c>
      <c r="E314" s="97">
        <v>1</v>
      </c>
      <c r="F314" s="3">
        <v>1.96</v>
      </c>
      <c r="G314" s="3">
        <v>0.6</v>
      </c>
      <c r="H314" s="3"/>
      <c r="I314" s="3">
        <f t="shared" si="39"/>
        <v>1.1759999999999999</v>
      </c>
      <c r="J314" s="97"/>
      <c r="K314" s="18"/>
    </row>
    <row r="315" spans="1:11" ht="24.95" customHeight="1">
      <c r="A315" s="17"/>
      <c r="B315" s="8" t="s">
        <v>542</v>
      </c>
      <c r="C315" s="97">
        <v>1</v>
      </c>
      <c r="D315" s="97">
        <v>2</v>
      </c>
      <c r="E315" s="97">
        <v>3</v>
      </c>
      <c r="F315" s="3">
        <v>0.6</v>
      </c>
      <c r="G315" s="3">
        <v>0.6</v>
      </c>
      <c r="H315" s="3"/>
      <c r="I315" s="3">
        <f t="shared" si="39"/>
        <v>2.1599999999999997</v>
      </c>
      <c r="J315" s="97"/>
      <c r="K315" s="18"/>
    </row>
    <row r="316" spans="1:11" ht="24.95" customHeight="1">
      <c r="A316" s="17"/>
      <c r="B316" s="8" t="s">
        <v>543</v>
      </c>
      <c r="C316" s="97">
        <v>1</v>
      </c>
      <c r="D316" s="97">
        <v>2</v>
      </c>
      <c r="E316" s="97">
        <v>4</v>
      </c>
      <c r="F316" s="3">
        <v>0.6</v>
      </c>
      <c r="G316" s="3">
        <v>0.6</v>
      </c>
      <c r="H316" s="3"/>
      <c r="I316" s="3">
        <f t="shared" si="39"/>
        <v>2.88</v>
      </c>
      <c r="J316" s="97"/>
      <c r="K316" s="18"/>
    </row>
    <row r="317" spans="1:11" ht="24.95" customHeight="1">
      <c r="A317" s="17"/>
      <c r="B317" s="4" t="s">
        <v>98</v>
      </c>
      <c r="C317" s="97">
        <v>1</v>
      </c>
      <c r="D317" s="97">
        <v>1</v>
      </c>
      <c r="E317" s="97">
        <v>1</v>
      </c>
      <c r="F317" s="3">
        <v>11.26</v>
      </c>
      <c r="G317" s="3"/>
      <c r="H317" s="3">
        <v>0.3</v>
      </c>
      <c r="I317" s="3">
        <f t="shared" si="39"/>
        <v>3.3779999999999997</v>
      </c>
      <c r="J317" s="97"/>
      <c r="K317" s="18"/>
    </row>
    <row r="318" spans="1:11" ht="24.95" customHeight="1">
      <c r="A318" s="17"/>
      <c r="B318" s="4" t="s">
        <v>99</v>
      </c>
      <c r="C318" s="97">
        <v>1</v>
      </c>
      <c r="D318" s="97">
        <v>1</v>
      </c>
      <c r="E318" s="97">
        <v>2</v>
      </c>
      <c r="F318" s="3">
        <v>1.96</v>
      </c>
      <c r="G318" s="3"/>
      <c r="H318" s="3">
        <v>0.3</v>
      </c>
      <c r="I318" s="3">
        <f t="shared" si="39"/>
        <v>1.1759999999999999</v>
      </c>
      <c r="J318" s="97"/>
      <c r="K318" s="18"/>
    </row>
    <row r="319" spans="1:11" ht="24.95" customHeight="1">
      <c r="A319" s="17"/>
      <c r="B319" s="8"/>
      <c r="C319" s="97"/>
      <c r="D319" s="97"/>
      <c r="E319" s="97"/>
      <c r="F319" s="3"/>
      <c r="G319" s="3"/>
      <c r="H319" s="3" t="s">
        <v>6</v>
      </c>
      <c r="I319" s="3">
        <f>SUM(I290:I318)</f>
        <v>191.63499999999996</v>
      </c>
      <c r="J319" s="97"/>
      <c r="K319" s="18"/>
    </row>
    <row r="320" spans="1:11" ht="24.95" customHeight="1">
      <c r="A320" s="17"/>
      <c r="B320" s="8"/>
      <c r="C320" s="97"/>
      <c r="D320" s="97"/>
      <c r="E320" s="97"/>
      <c r="F320" s="3"/>
      <c r="G320" s="3"/>
      <c r="H320" s="97" t="s">
        <v>28</v>
      </c>
      <c r="I320" s="3">
        <f>CEILING(I319,0.1)</f>
        <v>191.70000000000002</v>
      </c>
      <c r="J320" s="97" t="s">
        <v>29</v>
      </c>
      <c r="K320" s="18"/>
    </row>
    <row r="321" spans="1:11" ht="66.75" customHeight="1">
      <c r="A321" s="17">
        <v>32</v>
      </c>
      <c r="B321" s="4" t="s">
        <v>547</v>
      </c>
      <c r="C321" s="97"/>
      <c r="D321" s="97"/>
      <c r="E321" s="97"/>
      <c r="F321" s="3"/>
      <c r="G321" s="3"/>
      <c r="H321" s="97"/>
      <c r="I321" s="3"/>
      <c r="J321" s="97"/>
      <c r="K321" s="18"/>
    </row>
    <row r="322" spans="1:11" ht="24.95" customHeight="1">
      <c r="A322" s="17"/>
      <c r="B322" s="4" t="s">
        <v>86</v>
      </c>
      <c r="C322" s="97">
        <v>1</v>
      </c>
      <c r="D322" s="97">
        <v>1</v>
      </c>
      <c r="E322" s="97">
        <v>8</v>
      </c>
      <c r="F322" s="3">
        <v>1</v>
      </c>
      <c r="G322" s="3">
        <v>2.6</v>
      </c>
      <c r="H322" s="3">
        <v>2.1</v>
      </c>
      <c r="I322" s="3">
        <f t="shared" ref="I322" si="40">PRODUCT(C322:H322)</f>
        <v>43.680000000000007</v>
      </c>
      <c r="J322" s="97"/>
      <c r="K322" s="18"/>
    </row>
    <row r="323" spans="1:11" ht="24.95" customHeight="1">
      <c r="A323" s="17"/>
      <c r="B323" s="8"/>
      <c r="C323" s="97"/>
      <c r="D323" s="97"/>
      <c r="E323" s="97"/>
      <c r="F323" s="3"/>
      <c r="G323" s="3"/>
      <c r="H323" s="97" t="s">
        <v>28</v>
      </c>
      <c r="I323" s="3">
        <f>CEILING(I322,0.1)</f>
        <v>43.7</v>
      </c>
      <c r="J323" s="97" t="s">
        <v>29</v>
      </c>
      <c r="K323" s="18"/>
    </row>
    <row r="324" spans="1:11" ht="57.75" customHeight="1">
      <c r="A324" s="17">
        <v>33</v>
      </c>
      <c r="B324" s="4" t="s">
        <v>744</v>
      </c>
      <c r="C324" s="97"/>
      <c r="D324" s="97"/>
      <c r="E324" s="97"/>
      <c r="F324" s="3"/>
      <c r="G324" s="3"/>
      <c r="H324" s="97"/>
      <c r="I324" s="3"/>
      <c r="J324" s="97"/>
      <c r="K324" s="18"/>
    </row>
    <row r="325" spans="1:11" ht="24.95" customHeight="1">
      <c r="A325" s="17"/>
      <c r="B325" s="4" t="s">
        <v>88</v>
      </c>
      <c r="C325" s="97">
        <v>1</v>
      </c>
      <c r="D325" s="97">
        <v>1</v>
      </c>
      <c r="E325" s="97">
        <v>1</v>
      </c>
      <c r="F325" s="3">
        <v>0.75</v>
      </c>
      <c r="G325" s="3">
        <v>2.6</v>
      </c>
      <c r="H325" s="3">
        <v>2.1</v>
      </c>
      <c r="I325" s="3">
        <f t="shared" ref="I325:I331" si="41">PRODUCT(C325:H325)</f>
        <v>4.0950000000000006</v>
      </c>
      <c r="J325" s="97"/>
      <c r="K325" s="18"/>
    </row>
    <row r="326" spans="1:11" ht="24.95" customHeight="1">
      <c r="A326" s="17"/>
      <c r="B326" s="4"/>
      <c r="C326" s="97">
        <v>1</v>
      </c>
      <c r="D326" s="97">
        <v>1</v>
      </c>
      <c r="E326" s="97">
        <v>1</v>
      </c>
      <c r="F326" s="3">
        <v>0.75</v>
      </c>
      <c r="G326" s="3">
        <v>1.5</v>
      </c>
      <c r="H326" s="3">
        <v>0.45</v>
      </c>
      <c r="I326" s="3">
        <f t="shared" si="41"/>
        <v>0.50624999999999998</v>
      </c>
      <c r="J326" s="97"/>
      <c r="K326" s="18"/>
    </row>
    <row r="327" spans="1:11" ht="24.95" customHeight="1">
      <c r="A327" s="17"/>
      <c r="B327" s="4" t="s">
        <v>87</v>
      </c>
      <c r="C327" s="97">
        <v>1</v>
      </c>
      <c r="D327" s="97">
        <v>1</v>
      </c>
      <c r="E327" s="97">
        <v>2</v>
      </c>
      <c r="F327" s="3">
        <v>0.75</v>
      </c>
      <c r="G327" s="3">
        <v>2.6</v>
      </c>
      <c r="H327" s="3">
        <v>1.5</v>
      </c>
      <c r="I327" s="3">
        <f t="shared" si="41"/>
        <v>5.8500000000000005</v>
      </c>
      <c r="J327" s="97"/>
      <c r="K327" s="18"/>
    </row>
    <row r="328" spans="1:11" ht="24.95" customHeight="1">
      <c r="A328" s="17"/>
      <c r="B328" s="4" t="s">
        <v>89</v>
      </c>
      <c r="C328" s="97">
        <v>1</v>
      </c>
      <c r="D328" s="97">
        <v>1</v>
      </c>
      <c r="E328" s="97">
        <v>2</v>
      </c>
      <c r="F328" s="3">
        <v>1</v>
      </c>
      <c r="G328" s="3">
        <v>2.6</v>
      </c>
      <c r="H328" s="3">
        <v>1.3</v>
      </c>
      <c r="I328" s="3">
        <f t="shared" si="41"/>
        <v>6.7600000000000007</v>
      </c>
      <c r="J328" s="97"/>
      <c r="K328" s="18"/>
    </row>
    <row r="329" spans="1:11" ht="24.95" customHeight="1">
      <c r="A329" s="17"/>
      <c r="B329" s="4" t="s">
        <v>90</v>
      </c>
      <c r="C329" s="97">
        <v>1</v>
      </c>
      <c r="D329" s="97">
        <v>1</v>
      </c>
      <c r="E329" s="97">
        <v>2</v>
      </c>
      <c r="F329" s="3">
        <v>1.5</v>
      </c>
      <c r="G329" s="3">
        <v>2.6</v>
      </c>
      <c r="H329" s="3">
        <v>1.3</v>
      </c>
      <c r="I329" s="3">
        <f t="shared" si="41"/>
        <v>10.14</v>
      </c>
      <c r="J329" s="97"/>
      <c r="K329" s="18"/>
    </row>
    <row r="330" spans="1:11" ht="24.95" customHeight="1">
      <c r="A330" s="17"/>
      <c r="B330" s="4" t="s">
        <v>91</v>
      </c>
      <c r="C330" s="97">
        <v>1</v>
      </c>
      <c r="D330" s="97">
        <v>1</v>
      </c>
      <c r="E330" s="97">
        <v>1</v>
      </c>
      <c r="F330" s="3">
        <v>1.5</v>
      </c>
      <c r="G330" s="3">
        <v>2.6</v>
      </c>
      <c r="H330" s="3">
        <v>1.2</v>
      </c>
      <c r="I330" s="3">
        <f t="shared" si="41"/>
        <v>4.6800000000000006</v>
      </c>
      <c r="J330" s="97"/>
      <c r="K330" s="18"/>
    </row>
    <row r="331" spans="1:11" ht="24.95" customHeight="1">
      <c r="A331" s="17"/>
      <c r="B331" s="4" t="s">
        <v>92</v>
      </c>
      <c r="C331" s="97">
        <v>1</v>
      </c>
      <c r="D331" s="97">
        <v>1</v>
      </c>
      <c r="E331" s="97">
        <v>1</v>
      </c>
      <c r="F331" s="3">
        <v>1.5</v>
      </c>
      <c r="G331" s="3">
        <v>1.5</v>
      </c>
      <c r="H331" s="3">
        <v>0.6</v>
      </c>
      <c r="I331" s="3">
        <f t="shared" si="41"/>
        <v>1.3499999999999999</v>
      </c>
      <c r="J331" s="97"/>
      <c r="K331" s="18"/>
    </row>
    <row r="332" spans="1:11" ht="24.95" customHeight="1">
      <c r="A332" s="17"/>
      <c r="B332" s="4"/>
      <c r="C332" s="97"/>
      <c r="D332" s="97"/>
      <c r="E332" s="97"/>
      <c r="F332" s="3"/>
      <c r="G332" s="3"/>
      <c r="H332" s="97" t="s">
        <v>6</v>
      </c>
      <c r="I332" s="3">
        <f>SUM(I325:I331)</f>
        <v>33.381250000000009</v>
      </c>
      <c r="J332" s="97"/>
      <c r="K332" s="18"/>
    </row>
    <row r="333" spans="1:11" ht="24.95" customHeight="1">
      <c r="A333" s="17"/>
      <c r="B333" s="8"/>
      <c r="C333" s="97"/>
      <c r="D333" s="97"/>
      <c r="E333" s="97"/>
      <c r="F333" s="3"/>
      <c r="G333" s="3"/>
      <c r="H333" s="97" t="s">
        <v>28</v>
      </c>
      <c r="I333" s="3">
        <f>CEILING(I332,0.1)</f>
        <v>33.4</v>
      </c>
      <c r="J333" s="97" t="s">
        <v>29</v>
      </c>
      <c r="K333" s="18"/>
    </row>
    <row r="334" spans="1:11" ht="42" customHeight="1">
      <c r="A334" s="17">
        <v>34</v>
      </c>
      <c r="B334" s="4" t="s">
        <v>746</v>
      </c>
      <c r="C334" s="97"/>
      <c r="D334" s="97"/>
      <c r="E334" s="97"/>
      <c r="F334" s="3"/>
      <c r="G334" s="3"/>
      <c r="H334" s="97"/>
      <c r="I334" s="3"/>
      <c r="J334" s="97"/>
      <c r="K334" s="18"/>
    </row>
    <row r="335" spans="1:11" ht="24.95" customHeight="1">
      <c r="A335" s="17"/>
      <c r="B335" s="4" t="s">
        <v>97</v>
      </c>
      <c r="C335" s="97">
        <v>1</v>
      </c>
      <c r="D335" s="97">
        <v>1</v>
      </c>
      <c r="E335" s="97">
        <v>2</v>
      </c>
      <c r="F335" s="3">
        <v>1.5</v>
      </c>
      <c r="G335" s="3">
        <v>2</v>
      </c>
      <c r="H335" s="3">
        <v>2.1</v>
      </c>
      <c r="I335" s="3">
        <f t="shared" ref="I335" si="42">PRODUCT(C335:H335)</f>
        <v>12.600000000000001</v>
      </c>
      <c r="J335" s="97"/>
      <c r="K335" s="18"/>
    </row>
    <row r="336" spans="1:11" ht="24.95" customHeight="1">
      <c r="A336" s="17"/>
      <c r="B336" s="4"/>
      <c r="C336" s="97"/>
      <c r="D336" s="97"/>
      <c r="E336" s="97"/>
      <c r="F336" s="3"/>
      <c r="G336" s="3"/>
      <c r="H336" s="97" t="s">
        <v>6</v>
      </c>
      <c r="I336" s="3">
        <f>SUM(I335)</f>
        <v>12.600000000000001</v>
      </c>
      <c r="J336" s="97"/>
      <c r="K336" s="18"/>
    </row>
    <row r="337" spans="1:11" ht="24.95" customHeight="1">
      <c r="A337" s="17"/>
      <c r="B337" s="8"/>
      <c r="C337" s="97"/>
      <c r="D337" s="97"/>
      <c r="E337" s="97"/>
      <c r="F337" s="3"/>
      <c r="G337" s="3"/>
      <c r="H337" s="97" t="s">
        <v>28</v>
      </c>
      <c r="I337" s="3">
        <f>CEILING(I336,0.1)</f>
        <v>12.600000000000001</v>
      </c>
      <c r="J337" s="97" t="s">
        <v>29</v>
      </c>
      <c r="K337" s="18"/>
    </row>
    <row r="338" spans="1:11" ht="63" customHeight="1">
      <c r="A338" s="17">
        <v>35</v>
      </c>
      <c r="B338" s="4" t="s">
        <v>761</v>
      </c>
      <c r="C338" s="97"/>
      <c r="D338" s="97"/>
      <c r="E338" s="97"/>
      <c r="F338" s="3"/>
      <c r="G338" s="3"/>
      <c r="H338" s="97"/>
      <c r="I338" s="3"/>
      <c r="J338" s="97"/>
      <c r="K338" s="18"/>
    </row>
    <row r="339" spans="1:11" ht="24.95" customHeight="1">
      <c r="A339" s="17"/>
      <c r="B339" s="8" t="s">
        <v>762</v>
      </c>
      <c r="C339" s="97">
        <v>1</v>
      </c>
      <c r="D339" s="97">
        <v>1</v>
      </c>
      <c r="E339" s="97">
        <v>1</v>
      </c>
      <c r="F339" s="3">
        <v>3.14</v>
      </c>
      <c r="G339" s="3">
        <v>0.05</v>
      </c>
      <c r="H339" s="3">
        <f>I165</f>
        <v>3</v>
      </c>
      <c r="I339" s="3">
        <f t="shared" ref="I339" si="43">PRODUCT(C339:H339)</f>
        <v>0.47100000000000009</v>
      </c>
      <c r="J339" s="97"/>
      <c r="K339" s="18"/>
    </row>
    <row r="340" spans="1:11" ht="24.95" customHeight="1">
      <c r="A340" s="17"/>
      <c r="B340" s="8" t="s">
        <v>763</v>
      </c>
      <c r="C340" s="97">
        <v>1</v>
      </c>
      <c r="D340" s="97">
        <v>1</v>
      </c>
      <c r="E340" s="97">
        <v>1</v>
      </c>
      <c r="F340" s="3">
        <v>3.14</v>
      </c>
      <c r="G340" s="3">
        <v>0.05</v>
      </c>
      <c r="H340" s="3">
        <f>I174</f>
        <v>23.400000000000002</v>
      </c>
      <c r="I340" s="3">
        <f t="shared" ref="I340" si="44">PRODUCT(C340:H340)</f>
        <v>3.6738000000000008</v>
      </c>
      <c r="J340" s="97"/>
      <c r="K340" s="18"/>
    </row>
    <row r="341" spans="1:11" ht="24.95" customHeight="1">
      <c r="A341" s="17"/>
      <c r="B341" s="8"/>
      <c r="C341" s="97"/>
      <c r="D341" s="97"/>
      <c r="E341" s="97"/>
      <c r="F341" s="3"/>
      <c r="G341" s="3"/>
      <c r="H341" s="97" t="s">
        <v>6</v>
      </c>
      <c r="I341" s="3">
        <f>SUM(I339:I340)</f>
        <v>4.1448000000000009</v>
      </c>
      <c r="J341" s="97"/>
      <c r="K341" s="18"/>
    </row>
    <row r="342" spans="1:11" ht="24.95" customHeight="1">
      <c r="A342" s="17"/>
      <c r="B342" s="8"/>
      <c r="C342" s="97"/>
      <c r="D342" s="97"/>
      <c r="E342" s="97"/>
      <c r="F342" s="3"/>
      <c r="G342" s="3"/>
      <c r="H342" s="97" t="s">
        <v>28</v>
      </c>
      <c r="I342" s="3">
        <f>CEILING(I341,0.1)</f>
        <v>4.2</v>
      </c>
      <c r="J342" s="97" t="s">
        <v>29</v>
      </c>
      <c r="K342" s="18"/>
    </row>
    <row r="343" spans="1:11" ht="62.25" customHeight="1">
      <c r="A343" s="17">
        <v>36</v>
      </c>
      <c r="B343" s="4" t="s">
        <v>745</v>
      </c>
      <c r="C343" s="97"/>
      <c r="D343" s="97"/>
      <c r="E343" s="97"/>
      <c r="F343" s="3"/>
      <c r="G343" s="3"/>
      <c r="H343" s="97"/>
      <c r="I343" s="3"/>
      <c r="J343" s="97"/>
      <c r="K343" s="18"/>
    </row>
    <row r="344" spans="1:11" ht="24.95" customHeight="1">
      <c r="A344" s="17"/>
      <c r="B344" s="4" t="s">
        <v>100</v>
      </c>
      <c r="C344" s="97">
        <v>1</v>
      </c>
      <c r="D344" s="97">
        <v>1</v>
      </c>
      <c r="E344" s="97">
        <v>5</v>
      </c>
      <c r="F344" s="3">
        <v>1</v>
      </c>
      <c r="G344" s="3"/>
      <c r="H344" s="3">
        <v>2.1</v>
      </c>
      <c r="I344" s="3">
        <f t="shared" ref="I344:I354" si="45">PRODUCT(C344:H344)</f>
        <v>10.5</v>
      </c>
      <c r="J344" s="97"/>
      <c r="K344" s="18"/>
    </row>
    <row r="345" spans="1:11" ht="24.95" customHeight="1">
      <c r="A345" s="17"/>
      <c r="B345" s="4" t="s">
        <v>89</v>
      </c>
      <c r="C345" s="97">
        <v>1</v>
      </c>
      <c r="D345" s="97">
        <v>1</v>
      </c>
      <c r="E345" s="97">
        <v>2</v>
      </c>
      <c r="F345" s="3">
        <v>1</v>
      </c>
      <c r="G345" s="3"/>
      <c r="H345" s="3">
        <v>1.3</v>
      </c>
      <c r="I345" s="3">
        <f t="shared" si="45"/>
        <v>2.6</v>
      </c>
      <c r="J345" s="97"/>
      <c r="K345" s="18"/>
    </row>
    <row r="346" spans="1:11" ht="24.95" customHeight="1">
      <c r="A346" s="17"/>
      <c r="B346" s="4" t="s">
        <v>90</v>
      </c>
      <c r="C346" s="97">
        <v>1</v>
      </c>
      <c r="D346" s="97">
        <v>1</v>
      </c>
      <c r="E346" s="97">
        <v>2</v>
      </c>
      <c r="F346" s="3">
        <v>1.5</v>
      </c>
      <c r="G346" s="3"/>
      <c r="H346" s="3">
        <v>1.3</v>
      </c>
      <c r="I346" s="3">
        <f t="shared" si="45"/>
        <v>3.9000000000000004</v>
      </c>
      <c r="J346" s="97"/>
      <c r="K346" s="18"/>
    </row>
    <row r="347" spans="1:11" ht="24.95" customHeight="1">
      <c r="A347" s="17"/>
      <c r="B347" s="4" t="s">
        <v>91</v>
      </c>
      <c r="C347" s="97">
        <v>1</v>
      </c>
      <c r="D347" s="97">
        <v>1</v>
      </c>
      <c r="E347" s="97">
        <v>1</v>
      </c>
      <c r="F347" s="3">
        <v>1.5</v>
      </c>
      <c r="G347" s="3"/>
      <c r="H347" s="3">
        <v>1.2</v>
      </c>
      <c r="I347" s="3">
        <f t="shared" si="45"/>
        <v>1.7999999999999998</v>
      </c>
      <c r="J347" s="97"/>
      <c r="K347" s="18"/>
    </row>
    <row r="348" spans="1:11" ht="24.95" customHeight="1">
      <c r="A348" s="17"/>
      <c r="B348" s="4" t="s">
        <v>92</v>
      </c>
      <c r="C348" s="97">
        <v>1</v>
      </c>
      <c r="D348" s="97">
        <v>1</v>
      </c>
      <c r="E348" s="97">
        <v>1</v>
      </c>
      <c r="F348" s="3">
        <v>1.5</v>
      </c>
      <c r="G348" s="3"/>
      <c r="H348" s="3">
        <v>0.6</v>
      </c>
      <c r="I348" s="3">
        <f t="shared" si="45"/>
        <v>0.89999999999999991</v>
      </c>
      <c r="J348" s="97"/>
      <c r="K348" s="18"/>
    </row>
    <row r="349" spans="1:11" ht="24.95" customHeight="1">
      <c r="A349" s="17"/>
      <c r="B349" s="4" t="s">
        <v>93</v>
      </c>
      <c r="C349" s="97">
        <v>1</v>
      </c>
      <c r="D349" s="97">
        <v>1</v>
      </c>
      <c r="E349" s="97">
        <v>1</v>
      </c>
      <c r="F349" s="3">
        <v>1</v>
      </c>
      <c r="G349" s="3"/>
      <c r="H349" s="3">
        <v>0.55000000000000004</v>
      </c>
      <c r="I349" s="3">
        <f t="shared" si="45"/>
        <v>0.55000000000000004</v>
      </c>
      <c r="J349" s="97"/>
      <c r="K349" s="18"/>
    </row>
    <row r="350" spans="1:11" ht="24.95" customHeight="1">
      <c r="A350" s="17"/>
      <c r="B350" s="4" t="s">
        <v>94</v>
      </c>
      <c r="C350" s="97">
        <v>1</v>
      </c>
      <c r="D350" s="97">
        <v>1</v>
      </c>
      <c r="E350" s="97">
        <v>3</v>
      </c>
      <c r="F350" s="3">
        <v>1</v>
      </c>
      <c r="G350" s="3"/>
      <c r="H350" s="3">
        <v>0.6</v>
      </c>
      <c r="I350" s="3">
        <f t="shared" si="45"/>
        <v>1.7999999999999998</v>
      </c>
      <c r="J350" s="97"/>
      <c r="K350" s="18"/>
    </row>
    <row r="351" spans="1:11" ht="24.95" customHeight="1">
      <c r="A351" s="17"/>
      <c r="B351" s="4" t="s">
        <v>95</v>
      </c>
      <c r="C351" s="97">
        <v>1</v>
      </c>
      <c r="D351" s="97">
        <v>1</v>
      </c>
      <c r="E351" s="97">
        <v>4</v>
      </c>
      <c r="F351" s="3">
        <v>1</v>
      </c>
      <c r="G351" s="3"/>
      <c r="H351" s="3">
        <v>0.55000000000000004</v>
      </c>
      <c r="I351" s="3">
        <f t="shared" si="45"/>
        <v>2.2000000000000002</v>
      </c>
      <c r="J351" s="97"/>
      <c r="K351" s="18"/>
    </row>
    <row r="352" spans="1:11" ht="24.95" customHeight="1">
      <c r="A352" s="17"/>
      <c r="B352" s="4" t="s">
        <v>96</v>
      </c>
      <c r="C352" s="97">
        <v>1</v>
      </c>
      <c r="D352" s="97">
        <v>1</v>
      </c>
      <c r="E352" s="97">
        <v>5</v>
      </c>
      <c r="F352" s="3">
        <v>0.5</v>
      </c>
      <c r="G352" s="3"/>
      <c r="H352" s="3">
        <v>0.55000000000000004</v>
      </c>
      <c r="I352" s="3">
        <f t="shared" si="45"/>
        <v>1.375</v>
      </c>
      <c r="J352" s="97"/>
      <c r="K352" s="18"/>
    </row>
    <row r="353" spans="1:11" ht="24.95" customHeight="1">
      <c r="A353" s="17"/>
      <c r="B353" s="4" t="s">
        <v>101</v>
      </c>
      <c r="C353" s="97">
        <v>1</v>
      </c>
      <c r="D353" s="97">
        <v>1</v>
      </c>
      <c r="E353" s="3">
        <v>3.14</v>
      </c>
      <c r="F353" s="3">
        <v>1.05</v>
      </c>
      <c r="G353" s="3"/>
      <c r="H353" s="3">
        <v>1</v>
      </c>
      <c r="I353" s="3">
        <f t="shared" si="45"/>
        <v>3.2970000000000002</v>
      </c>
      <c r="J353" s="97"/>
      <c r="K353" s="18"/>
    </row>
    <row r="354" spans="1:11" ht="24.95" customHeight="1">
      <c r="A354" s="17"/>
      <c r="B354" s="4" t="s">
        <v>102</v>
      </c>
      <c r="C354" s="97">
        <v>1</v>
      </c>
      <c r="D354" s="97">
        <v>1</v>
      </c>
      <c r="E354" s="3">
        <v>3.14</v>
      </c>
      <c r="F354" s="3">
        <v>1.05</v>
      </c>
      <c r="G354" s="3">
        <v>1.05</v>
      </c>
      <c r="H354" s="3">
        <v>0.25</v>
      </c>
      <c r="I354" s="3">
        <f t="shared" si="45"/>
        <v>0.86546250000000002</v>
      </c>
      <c r="J354" s="97"/>
      <c r="K354" s="18"/>
    </row>
    <row r="355" spans="1:11" ht="24.95" customHeight="1">
      <c r="A355" s="17"/>
      <c r="B355" s="4"/>
      <c r="C355" s="97"/>
      <c r="D355" s="97"/>
      <c r="E355" s="97"/>
      <c r="F355" s="3"/>
      <c r="G355" s="3"/>
      <c r="H355" s="97" t="s">
        <v>6</v>
      </c>
      <c r="I355" s="3">
        <f>SUM(I344:I354)</f>
        <v>29.7874625</v>
      </c>
      <c r="J355" s="97"/>
      <c r="K355" s="18"/>
    </row>
    <row r="356" spans="1:11" ht="24.95" customHeight="1">
      <c r="A356" s="17"/>
      <c r="B356" s="8"/>
      <c r="C356" s="97"/>
      <c r="D356" s="97"/>
      <c r="E356" s="97"/>
      <c r="F356" s="3"/>
      <c r="G356" s="3"/>
      <c r="H356" s="97" t="s">
        <v>28</v>
      </c>
      <c r="I356" s="3">
        <f>CEILING(I355,0.1)</f>
        <v>29.8</v>
      </c>
      <c r="J356" s="97" t="s">
        <v>29</v>
      </c>
      <c r="K356" s="18"/>
    </row>
    <row r="357" spans="1:11" ht="64.5" customHeight="1">
      <c r="A357" s="17">
        <v>37</v>
      </c>
      <c r="B357" s="106" t="s">
        <v>826</v>
      </c>
      <c r="C357" s="113"/>
      <c r="D357" s="113"/>
      <c r="E357" s="113"/>
      <c r="F357" s="114"/>
      <c r="G357" s="114"/>
      <c r="H357" s="114"/>
      <c r="I357" s="114"/>
      <c r="J357" s="115"/>
      <c r="K357" s="18"/>
    </row>
    <row r="358" spans="1:11" ht="24.95" customHeight="1">
      <c r="A358" s="17"/>
      <c r="B358" s="9" t="s">
        <v>544</v>
      </c>
      <c r="C358" s="113">
        <v>1</v>
      </c>
      <c r="D358" s="113">
        <v>3</v>
      </c>
      <c r="E358" s="113">
        <v>1</v>
      </c>
      <c r="F358" s="114"/>
      <c r="G358" s="114"/>
      <c r="H358" s="114"/>
      <c r="I358" s="114">
        <f t="shared" ref="I358:I359" si="46">PRODUCT(C358:H358)</f>
        <v>3</v>
      </c>
      <c r="J358" s="115"/>
      <c r="K358" s="18"/>
    </row>
    <row r="359" spans="1:11" ht="24.95" customHeight="1">
      <c r="A359" s="17"/>
      <c r="B359" s="9" t="s">
        <v>545</v>
      </c>
      <c r="C359" s="113">
        <v>1</v>
      </c>
      <c r="D359" s="113">
        <v>1</v>
      </c>
      <c r="E359" s="113">
        <v>1</v>
      </c>
      <c r="F359" s="114"/>
      <c r="G359" s="114"/>
      <c r="H359" s="114"/>
      <c r="I359" s="114">
        <f t="shared" si="46"/>
        <v>1</v>
      </c>
      <c r="J359" s="115"/>
      <c r="K359" s="18"/>
    </row>
    <row r="360" spans="1:11" ht="24.95" customHeight="1">
      <c r="A360" s="17"/>
      <c r="B360" s="102"/>
      <c r="C360" s="113"/>
      <c r="D360" s="113"/>
      <c r="E360" s="113"/>
      <c r="F360" s="114"/>
      <c r="G360" s="114"/>
      <c r="H360" s="114" t="s">
        <v>6</v>
      </c>
      <c r="I360" s="114">
        <f>SUM(I358:I359)</f>
        <v>4</v>
      </c>
      <c r="J360" s="115"/>
      <c r="K360" s="18"/>
    </row>
    <row r="361" spans="1:11" ht="24.95" customHeight="1">
      <c r="A361" s="17"/>
      <c r="B361" s="102"/>
      <c r="C361" s="113"/>
      <c r="D361" s="113"/>
      <c r="E361" s="113"/>
      <c r="F361" s="114"/>
      <c r="G361" s="114"/>
      <c r="H361" s="114" t="s">
        <v>7</v>
      </c>
      <c r="I361" s="114">
        <f>CEILING(I360,0.1)</f>
        <v>4</v>
      </c>
      <c r="J361" s="115" t="s">
        <v>4</v>
      </c>
      <c r="K361" s="18"/>
    </row>
    <row r="362" spans="1:11" ht="24.95" customHeight="1">
      <c r="A362" s="17">
        <v>38</v>
      </c>
      <c r="B362" s="9" t="s">
        <v>546</v>
      </c>
      <c r="C362" s="113"/>
      <c r="D362" s="113"/>
      <c r="E362" s="113"/>
      <c r="F362" s="114"/>
      <c r="G362" s="114"/>
      <c r="H362" s="114"/>
      <c r="I362" s="114"/>
      <c r="J362" s="115"/>
      <c r="K362" s="18"/>
    </row>
    <row r="363" spans="1:11" ht="24.95" customHeight="1">
      <c r="A363" s="17"/>
      <c r="B363" s="9" t="s">
        <v>548</v>
      </c>
      <c r="C363" s="113">
        <v>1</v>
      </c>
      <c r="D363" s="113">
        <v>1</v>
      </c>
      <c r="E363" s="113">
        <v>1</v>
      </c>
      <c r="F363" s="114"/>
      <c r="G363" s="114"/>
      <c r="H363" s="114"/>
      <c r="I363" s="114">
        <f t="shared" ref="I363:I364" si="47">PRODUCT(C363:H363)</f>
        <v>1</v>
      </c>
      <c r="J363" s="115"/>
      <c r="K363" s="18"/>
    </row>
    <row r="364" spans="1:11" ht="24.95" customHeight="1">
      <c r="A364" s="17"/>
      <c r="B364" s="9" t="s">
        <v>549</v>
      </c>
      <c r="C364" s="113">
        <v>1</v>
      </c>
      <c r="D364" s="113">
        <v>1</v>
      </c>
      <c r="E364" s="113">
        <v>1</v>
      </c>
      <c r="F364" s="114"/>
      <c r="G364" s="114"/>
      <c r="H364" s="114"/>
      <c r="I364" s="114">
        <f t="shared" si="47"/>
        <v>1</v>
      </c>
      <c r="J364" s="115"/>
      <c r="K364" s="18"/>
    </row>
    <row r="365" spans="1:11" ht="24.95" customHeight="1">
      <c r="A365" s="17"/>
      <c r="B365" s="9"/>
      <c r="C365" s="113"/>
      <c r="D365" s="113"/>
      <c r="E365" s="113"/>
      <c r="F365" s="114"/>
      <c r="G365" s="114"/>
      <c r="H365" s="114" t="s">
        <v>6</v>
      </c>
      <c r="I365" s="114">
        <f>SUM(I363:I364)</f>
        <v>2</v>
      </c>
      <c r="J365" s="115" t="s">
        <v>4</v>
      </c>
      <c r="K365" s="18"/>
    </row>
    <row r="366" spans="1:11" ht="24.95" customHeight="1">
      <c r="A366" s="17">
        <v>39</v>
      </c>
      <c r="B366" s="8" t="s">
        <v>550</v>
      </c>
      <c r="C366" s="97"/>
      <c r="D366" s="97"/>
      <c r="E366" s="97"/>
      <c r="F366" s="3"/>
      <c r="G366" s="3"/>
      <c r="H366" s="3"/>
      <c r="I366" s="3"/>
      <c r="J366" s="97"/>
      <c r="K366" s="18"/>
    </row>
    <row r="367" spans="1:11" ht="24.95" customHeight="1">
      <c r="A367" s="17"/>
      <c r="B367" s="8" t="s">
        <v>545</v>
      </c>
      <c r="C367" s="113">
        <v>1</v>
      </c>
      <c r="D367" s="113">
        <v>1</v>
      </c>
      <c r="E367" s="113">
        <v>1</v>
      </c>
      <c r="F367" s="114"/>
      <c r="G367" s="114"/>
      <c r="H367" s="114"/>
      <c r="I367" s="114">
        <f t="shared" ref="I367:I368" si="48">PRODUCT(C367:H367)</f>
        <v>1</v>
      </c>
      <c r="J367" s="97"/>
      <c r="K367" s="18"/>
    </row>
    <row r="368" spans="1:11" ht="24.95" customHeight="1">
      <c r="A368" s="17"/>
      <c r="B368" s="8" t="s">
        <v>549</v>
      </c>
      <c r="C368" s="113">
        <v>1</v>
      </c>
      <c r="D368" s="113">
        <v>1</v>
      </c>
      <c r="E368" s="113">
        <v>1</v>
      </c>
      <c r="F368" s="114"/>
      <c r="G368" s="114"/>
      <c r="H368" s="114"/>
      <c r="I368" s="114">
        <f t="shared" si="48"/>
        <v>1</v>
      </c>
      <c r="J368" s="97"/>
      <c r="K368" s="18"/>
    </row>
    <row r="369" spans="1:11" ht="24.95" customHeight="1">
      <c r="A369" s="17"/>
      <c r="B369" s="8"/>
      <c r="C369" s="97"/>
      <c r="D369" s="97"/>
      <c r="E369" s="97"/>
      <c r="F369" s="3"/>
      <c r="G369" s="3"/>
      <c r="H369" s="3" t="s">
        <v>6</v>
      </c>
      <c r="I369" s="3">
        <f>SUM(I367:I368)</f>
        <v>2</v>
      </c>
      <c r="J369" s="115" t="s">
        <v>4</v>
      </c>
      <c r="K369" s="18"/>
    </row>
    <row r="370" spans="1:11" ht="24.95" customHeight="1">
      <c r="A370" s="17">
        <v>40</v>
      </c>
      <c r="B370" s="8" t="s">
        <v>550</v>
      </c>
      <c r="C370" s="97"/>
      <c r="D370" s="97"/>
      <c r="E370" s="97"/>
      <c r="F370" s="3"/>
      <c r="G370" s="3"/>
      <c r="H370" s="3"/>
      <c r="I370" s="3"/>
      <c r="J370" s="97"/>
      <c r="K370" s="18"/>
    </row>
    <row r="371" spans="1:11" ht="24.95" customHeight="1">
      <c r="A371" s="17"/>
      <c r="B371" s="8" t="s">
        <v>545</v>
      </c>
      <c r="C371" s="113">
        <v>1</v>
      </c>
      <c r="D371" s="113">
        <v>4</v>
      </c>
      <c r="E371" s="113">
        <v>1</v>
      </c>
      <c r="F371" s="114"/>
      <c r="G371" s="114"/>
      <c r="H371" s="114"/>
      <c r="I371" s="114">
        <f t="shared" ref="I371" si="49">PRODUCT(C371:H371)</f>
        <v>4</v>
      </c>
      <c r="J371" s="97"/>
      <c r="K371" s="18"/>
    </row>
    <row r="372" spans="1:11" ht="24.95" customHeight="1">
      <c r="A372" s="17"/>
      <c r="B372" s="8"/>
      <c r="C372" s="97"/>
      <c r="D372" s="97"/>
      <c r="E372" s="97"/>
      <c r="F372" s="3"/>
      <c r="G372" s="3"/>
      <c r="H372" s="3" t="s">
        <v>6</v>
      </c>
      <c r="I372" s="3">
        <f>SUM(I371:I371)</f>
        <v>4</v>
      </c>
      <c r="J372" s="115" t="s">
        <v>4</v>
      </c>
      <c r="K372" s="18"/>
    </row>
    <row r="373" spans="1:11" ht="24.95" customHeight="1">
      <c r="A373" s="17">
        <v>41</v>
      </c>
      <c r="B373" s="8" t="s">
        <v>551</v>
      </c>
      <c r="C373" s="97"/>
      <c r="D373" s="97"/>
      <c r="E373" s="97"/>
      <c r="F373" s="3"/>
      <c r="G373" s="3"/>
      <c r="H373" s="3"/>
      <c r="I373" s="3"/>
      <c r="J373" s="115"/>
      <c r="K373" s="18"/>
    </row>
    <row r="374" spans="1:11" ht="24.95" customHeight="1">
      <c r="A374" s="17"/>
      <c r="B374" s="4" t="s">
        <v>67</v>
      </c>
      <c r="C374" s="97">
        <v>1</v>
      </c>
      <c r="D374" s="97">
        <v>2</v>
      </c>
      <c r="E374" s="97">
        <v>1</v>
      </c>
      <c r="F374" s="3">
        <v>0.75</v>
      </c>
      <c r="G374" s="3"/>
      <c r="H374" s="3">
        <v>1.5</v>
      </c>
      <c r="I374" s="3">
        <f>PRODUCT(C374:H374)</f>
        <v>2.25</v>
      </c>
      <c r="J374" s="115"/>
      <c r="K374" s="18"/>
    </row>
    <row r="375" spans="1:11" ht="24.95" customHeight="1">
      <c r="A375" s="17"/>
      <c r="B375" s="4" t="s">
        <v>552</v>
      </c>
      <c r="C375" s="97">
        <v>1</v>
      </c>
      <c r="D375" s="97">
        <v>2</v>
      </c>
      <c r="E375" s="97">
        <v>1</v>
      </c>
      <c r="F375" s="3">
        <v>0.75</v>
      </c>
      <c r="G375" s="3"/>
      <c r="H375" s="3">
        <v>2.5</v>
      </c>
      <c r="I375" s="3">
        <f>PRODUCT(C375:H375)</f>
        <v>3.75</v>
      </c>
      <c r="J375" s="115"/>
      <c r="K375" s="18"/>
    </row>
    <row r="376" spans="1:11" ht="24.95" customHeight="1">
      <c r="A376" s="17"/>
      <c r="B376" s="8"/>
      <c r="C376" s="97"/>
      <c r="D376" s="97"/>
      <c r="E376" s="97"/>
      <c r="F376" s="3"/>
      <c r="G376" s="3"/>
      <c r="H376" s="3" t="s">
        <v>6</v>
      </c>
      <c r="I376" s="3">
        <f>SUM(I374:I375)</f>
        <v>6</v>
      </c>
      <c r="J376" s="115"/>
      <c r="K376" s="18"/>
    </row>
    <row r="377" spans="1:11" ht="24.95" customHeight="1">
      <c r="A377" s="17"/>
      <c r="B377" s="8"/>
      <c r="C377" s="97"/>
      <c r="D377" s="97"/>
      <c r="E377" s="97"/>
      <c r="F377" s="3"/>
      <c r="G377" s="3"/>
      <c r="H377" s="97" t="s">
        <v>28</v>
      </c>
      <c r="I377" s="3">
        <f>CEILING(I376,0.1)</f>
        <v>6</v>
      </c>
      <c r="J377" s="97" t="s">
        <v>29</v>
      </c>
      <c r="K377" s="18"/>
    </row>
    <row r="378" spans="1:11" ht="98.25" customHeight="1">
      <c r="A378" s="17">
        <v>42</v>
      </c>
      <c r="B378" s="38" t="s">
        <v>464</v>
      </c>
      <c r="C378" s="97"/>
      <c r="D378" s="97"/>
      <c r="E378" s="97"/>
      <c r="F378" s="3"/>
      <c r="G378" s="3"/>
      <c r="H378" s="26"/>
      <c r="I378" s="30"/>
      <c r="J378" s="97"/>
      <c r="K378" s="18"/>
    </row>
    <row r="379" spans="1:11" ht="24.95" customHeight="1">
      <c r="A379" s="17"/>
      <c r="B379" s="38" t="s">
        <v>121</v>
      </c>
      <c r="C379" s="97"/>
      <c r="D379" s="97"/>
      <c r="E379" s="97"/>
      <c r="F379" s="3"/>
      <c r="G379" s="3"/>
      <c r="H379" s="26"/>
      <c r="I379" s="30"/>
      <c r="J379" s="97"/>
      <c r="K379" s="18"/>
    </row>
    <row r="380" spans="1:11" ht="24.95" customHeight="1">
      <c r="A380" s="17"/>
      <c r="B380" s="28" t="s">
        <v>25</v>
      </c>
      <c r="C380" s="24">
        <v>1</v>
      </c>
      <c r="D380" s="24">
        <v>2</v>
      </c>
      <c r="E380" s="29">
        <v>1</v>
      </c>
      <c r="F380" s="30"/>
      <c r="G380" s="30"/>
      <c r="H380" s="25"/>
      <c r="I380" s="30">
        <f t="shared" ref="I380:I387" si="50">PRODUCT(B380:H380)</f>
        <v>2</v>
      </c>
      <c r="J380" s="97"/>
      <c r="K380" s="18"/>
    </row>
    <row r="381" spans="1:11" ht="24.95" customHeight="1">
      <c r="A381" s="17"/>
      <c r="B381" s="28" t="s">
        <v>484</v>
      </c>
      <c r="C381" s="24">
        <v>1</v>
      </c>
      <c r="D381" s="24">
        <v>2</v>
      </c>
      <c r="E381" s="29">
        <v>1</v>
      </c>
      <c r="F381" s="30"/>
      <c r="G381" s="30"/>
      <c r="H381" s="25"/>
      <c r="I381" s="30">
        <f t="shared" si="50"/>
        <v>2</v>
      </c>
      <c r="J381" s="97"/>
      <c r="K381" s="18"/>
    </row>
    <row r="382" spans="1:11" ht="24.95" customHeight="1">
      <c r="A382" s="17"/>
      <c r="B382" s="28" t="s">
        <v>485</v>
      </c>
      <c r="C382" s="24">
        <v>1</v>
      </c>
      <c r="D382" s="24">
        <v>2</v>
      </c>
      <c r="E382" s="29">
        <v>1</v>
      </c>
      <c r="F382" s="30"/>
      <c r="G382" s="30"/>
      <c r="H382" s="25"/>
      <c r="I382" s="30">
        <f t="shared" si="50"/>
        <v>2</v>
      </c>
      <c r="J382" s="97"/>
      <c r="K382" s="18"/>
    </row>
    <row r="383" spans="1:11" ht="24.95" customHeight="1">
      <c r="A383" s="17"/>
      <c r="B383" s="8" t="s">
        <v>14</v>
      </c>
      <c r="C383" s="24">
        <v>1</v>
      </c>
      <c r="D383" s="24">
        <v>1</v>
      </c>
      <c r="E383" s="29">
        <v>3</v>
      </c>
      <c r="F383" s="30"/>
      <c r="G383" s="30"/>
      <c r="H383" s="25"/>
      <c r="I383" s="30">
        <f t="shared" si="50"/>
        <v>3</v>
      </c>
      <c r="J383" s="97"/>
      <c r="K383" s="18"/>
    </row>
    <row r="384" spans="1:11" ht="24.95" customHeight="1">
      <c r="A384" s="17"/>
      <c r="B384" s="8" t="s">
        <v>26</v>
      </c>
      <c r="C384" s="24">
        <v>1</v>
      </c>
      <c r="D384" s="24">
        <v>1</v>
      </c>
      <c r="E384" s="29">
        <v>1</v>
      </c>
      <c r="F384" s="30"/>
      <c r="G384" s="30"/>
      <c r="H384" s="25"/>
      <c r="I384" s="30">
        <f t="shared" si="50"/>
        <v>1</v>
      </c>
      <c r="J384" s="97"/>
      <c r="K384" s="18"/>
    </row>
    <row r="385" spans="1:11" ht="24.95" customHeight="1">
      <c r="A385" s="17"/>
      <c r="B385" s="28" t="s">
        <v>19</v>
      </c>
      <c r="C385" s="24">
        <v>1</v>
      </c>
      <c r="D385" s="24">
        <v>1</v>
      </c>
      <c r="E385" s="29">
        <v>1</v>
      </c>
      <c r="F385" s="30"/>
      <c r="G385" s="30"/>
      <c r="H385" s="25"/>
      <c r="I385" s="30">
        <f t="shared" si="50"/>
        <v>1</v>
      </c>
      <c r="J385" s="97"/>
      <c r="K385" s="18"/>
    </row>
    <row r="386" spans="1:11" ht="24.95" customHeight="1">
      <c r="A386" s="17"/>
      <c r="B386" s="28" t="s">
        <v>13</v>
      </c>
      <c r="C386" s="24">
        <v>1</v>
      </c>
      <c r="D386" s="24">
        <v>1</v>
      </c>
      <c r="E386" s="29">
        <v>1</v>
      </c>
      <c r="F386" s="30"/>
      <c r="G386" s="30"/>
      <c r="H386" s="25"/>
      <c r="I386" s="30">
        <f t="shared" si="50"/>
        <v>1</v>
      </c>
      <c r="J386" s="97"/>
      <c r="K386" s="18"/>
    </row>
    <row r="387" spans="1:11" ht="24.95" customHeight="1">
      <c r="A387" s="17"/>
      <c r="B387" s="38" t="s">
        <v>123</v>
      </c>
      <c r="C387" s="24">
        <v>1</v>
      </c>
      <c r="D387" s="24">
        <v>4</v>
      </c>
      <c r="E387" s="29">
        <v>1</v>
      </c>
      <c r="F387" s="30"/>
      <c r="G387" s="30"/>
      <c r="H387" s="25"/>
      <c r="I387" s="30">
        <f t="shared" si="50"/>
        <v>4</v>
      </c>
      <c r="J387" s="97"/>
      <c r="K387" s="18"/>
    </row>
    <row r="388" spans="1:11" ht="24.95" customHeight="1">
      <c r="A388" s="17"/>
      <c r="B388" s="38"/>
      <c r="C388" s="97"/>
      <c r="D388" s="97"/>
      <c r="E388" s="97"/>
      <c r="F388" s="3"/>
      <c r="G388" s="3"/>
      <c r="H388" s="26" t="s">
        <v>6</v>
      </c>
      <c r="I388" s="30">
        <f>SUM(I380:I387)</f>
        <v>16</v>
      </c>
      <c r="J388" s="97" t="s">
        <v>4</v>
      </c>
      <c r="K388" s="18"/>
    </row>
    <row r="389" spans="1:11" ht="48" customHeight="1">
      <c r="A389" s="17"/>
      <c r="B389" s="38" t="s">
        <v>122</v>
      </c>
      <c r="C389" s="97"/>
      <c r="D389" s="97"/>
      <c r="E389" s="97"/>
      <c r="F389" s="3"/>
      <c r="G389" s="3"/>
      <c r="H389" s="26"/>
      <c r="I389" s="30"/>
      <c r="J389" s="97"/>
      <c r="K389" s="18"/>
    </row>
    <row r="390" spans="1:11" ht="24.95" customHeight="1">
      <c r="A390" s="17"/>
      <c r="B390" s="28" t="s">
        <v>25</v>
      </c>
      <c r="C390" s="24">
        <v>1</v>
      </c>
      <c r="D390" s="24">
        <v>1</v>
      </c>
      <c r="E390" s="29">
        <v>1</v>
      </c>
      <c r="F390" s="30"/>
      <c r="G390" s="30"/>
      <c r="H390" s="25"/>
      <c r="I390" s="30">
        <f t="shared" ref="I390:I396" si="51">PRODUCT(B390:H390)</f>
        <v>1</v>
      </c>
      <c r="J390" s="97"/>
      <c r="K390" s="18"/>
    </row>
    <row r="391" spans="1:11" ht="24.95" customHeight="1">
      <c r="A391" s="17"/>
      <c r="B391" s="28" t="s">
        <v>484</v>
      </c>
      <c r="C391" s="24">
        <v>1</v>
      </c>
      <c r="D391" s="24">
        <v>1</v>
      </c>
      <c r="E391" s="29">
        <v>1</v>
      </c>
      <c r="F391" s="30"/>
      <c r="G391" s="30"/>
      <c r="H391" s="25"/>
      <c r="I391" s="30">
        <f t="shared" si="51"/>
        <v>1</v>
      </c>
      <c r="J391" s="97"/>
      <c r="K391" s="18"/>
    </row>
    <row r="392" spans="1:11" ht="24.95" customHeight="1">
      <c r="A392" s="17"/>
      <c r="B392" s="28" t="s">
        <v>485</v>
      </c>
      <c r="C392" s="24">
        <v>1</v>
      </c>
      <c r="D392" s="24">
        <v>1</v>
      </c>
      <c r="E392" s="29">
        <v>1</v>
      </c>
      <c r="F392" s="30"/>
      <c r="G392" s="30"/>
      <c r="H392" s="25"/>
      <c r="I392" s="30">
        <f t="shared" si="51"/>
        <v>1</v>
      </c>
      <c r="J392" s="97"/>
      <c r="K392" s="18"/>
    </row>
    <row r="393" spans="1:11" ht="24.95" customHeight="1">
      <c r="A393" s="17"/>
      <c r="B393" s="28" t="s">
        <v>15</v>
      </c>
      <c r="C393" s="24">
        <v>1</v>
      </c>
      <c r="D393" s="24">
        <v>1</v>
      </c>
      <c r="E393" s="29">
        <v>1</v>
      </c>
      <c r="F393" s="30"/>
      <c r="G393" s="30"/>
      <c r="H393" s="25"/>
      <c r="I393" s="30">
        <f t="shared" si="51"/>
        <v>1</v>
      </c>
      <c r="J393" s="97"/>
      <c r="K393" s="18"/>
    </row>
    <row r="394" spans="1:11" ht="24.95" customHeight="1">
      <c r="A394" s="17"/>
      <c r="B394" s="28" t="s">
        <v>16</v>
      </c>
      <c r="C394" s="24">
        <v>1</v>
      </c>
      <c r="D394" s="24">
        <v>4</v>
      </c>
      <c r="E394" s="29">
        <v>1</v>
      </c>
      <c r="F394" s="30"/>
      <c r="G394" s="30"/>
      <c r="H394" s="25"/>
      <c r="I394" s="30">
        <f t="shared" si="51"/>
        <v>4</v>
      </c>
      <c r="J394" s="97"/>
      <c r="K394" s="18"/>
    </row>
    <row r="395" spans="1:11" ht="24.95" customHeight="1">
      <c r="A395" s="17"/>
      <c r="B395" s="28" t="s">
        <v>17</v>
      </c>
      <c r="C395" s="24">
        <v>1</v>
      </c>
      <c r="D395" s="24">
        <v>1</v>
      </c>
      <c r="E395" s="29">
        <v>2</v>
      </c>
      <c r="F395" s="30"/>
      <c r="G395" s="30"/>
      <c r="H395" s="25"/>
      <c r="I395" s="30">
        <f t="shared" si="51"/>
        <v>2</v>
      </c>
      <c r="J395" s="97"/>
      <c r="K395" s="18"/>
    </row>
    <row r="396" spans="1:11" ht="24.95" customHeight="1">
      <c r="A396" s="17"/>
      <c r="B396" s="28" t="s">
        <v>13</v>
      </c>
      <c r="C396" s="24">
        <v>1</v>
      </c>
      <c r="D396" s="24">
        <v>1</v>
      </c>
      <c r="E396" s="29">
        <v>1</v>
      </c>
      <c r="F396" s="30"/>
      <c r="G396" s="30"/>
      <c r="H396" s="25"/>
      <c r="I396" s="30">
        <f t="shared" si="51"/>
        <v>1</v>
      </c>
      <c r="J396" s="97"/>
      <c r="K396" s="18"/>
    </row>
    <row r="397" spans="1:11" ht="24.95" customHeight="1">
      <c r="A397" s="17"/>
      <c r="B397" s="8"/>
      <c r="C397" s="97"/>
      <c r="D397" s="97"/>
      <c r="E397" s="97"/>
      <c r="F397" s="3"/>
      <c r="G397" s="3"/>
      <c r="H397" s="26" t="s">
        <v>6</v>
      </c>
      <c r="I397" s="30">
        <f>SUM(I390:I396)</f>
        <v>11</v>
      </c>
      <c r="J397" s="97" t="s">
        <v>4</v>
      </c>
      <c r="K397" s="18"/>
    </row>
    <row r="398" spans="1:11" ht="129.75" customHeight="1">
      <c r="A398" s="17">
        <v>43</v>
      </c>
      <c r="B398" s="4" t="s">
        <v>553</v>
      </c>
      <c r="C398" s="97"/>
      <c r="D398" s="97"/>
      <c r="E398" s="97"/>
      <c r="F398" s="3"/>
      <c r="G398" s="3"/>
      <c r="H398" s="26"/>
      <c r="I398" s="30"/>
      <c r="J398" s="97"/>
      <c r="K398" s="18"/>
    </row>
    <row r="399" spans="1:11" ht="24.95" customHeight="1">
      <c r="A399" s="17"/>
      <c r="B399" s="28" t="s">
        <v>25</v>
      </c>
      <c r="C399" s="24">
        <v>1</v>
      </c>
      <c r="D399" s="24">
        <v>1</v>
      </c>
      <c r="E399" s="29">
        <v>1</v>
      </c>
      <c r="F399" s="30"/>
      <c r="G399" s="30"/>
      <c r="H399" s="25"/>
      <c r="I399" s="30">
        <f t="shared" ref="I399:I402" si="52">PRODUCT(B399:H399)</f>
        <v>1</v>
      </c>
      <c r="J399" s="97"/>
      <c r="K399" s="18"/>
    </row>
    <row r="400" spans="1:11" ht="24.95" customHeight="1">
      <c r="A400" s="17"/>
      <c r="B400" s="28" t="s">
        <v>484</v>
      </c>
      <c r="C400" s="24">
        <v>1</v>
      </c>
      <c r="D400" s="24">
        <v>1</v>
      </c>
      <c r="E400" s="29">
        <v>1</v>
      </c>
      <c r="F400" s="30"/>
      <c r="G400" s="30"/>
      <c r="H400" s="25"/>
      <c r="I400" s="30">
        <f t="shared" si="52"/>
        <v>1</v>
      </c>
      <c r="J400" s="97"/>
      <c r="K400" s="18"/>
    </row>
    <row r="401" spans="1:11" ht="24.95" customHeight="1">
      <c r="A401" s="17"/>
      <c r="B401" s="28" t="s">
        <v>485</v>
      </c>
      <c r="C401" s="24">
        <v>1</v>
      </c>
      <c r="D401" s="24">
        <v>1</v>
      </c>
      <c r="E401" s="29">
        <v>1</v>
      </c>
      <c r="F401" s="30"/>
      <c r="G401" s="30"/>
      <c r="H401" s="25"/>
      <c r="I401" s="30">
        <f t="shared" si="52"/>
        <v>1</v>
      </c>
      <c r="J401" s="97"/>
      <c r="K401" s="18"/>
    </row>
    <row r="402" spans="1:11" ht="24.95" customHeight="1">
      <c r="A402" s="17"/>
      <c r="B402" s="28" t="s">
        <v>15</v>
      </c>
      <c r="C402" s="24">
        <v>1</v>
      </c>
      <c r="D402" s="24">
        <v>1</v>
      </c>
      <c r="E402" s="29">
        <v>1</v>
      </c>
      <c r="F402" s="30"/>
      <c r="G402" s="30"/>
      <c r="H402" s="25"/>
      <c r="I402" s="30">
        <f t="shared" si="52"/>
        <v>1</v>
      </c>
      <c r="J402" s="97"/>
      <c r="K402" s="18"/>
    </row>
    <row r="403" spans="1:11" ht="24.95" customHeight="1">
      <c r="A403" s="17"/>
      <c r="B403" s="28"/>
      <c r="C403" s="24"/>
      <c r="D403" s="24"/>
      <c r="E403" s="29"/>
      <c r="F403" s="30"/>
      <c r="G403" s="30"/>
      <c r="H403" s="25" t="s">
        <v>6</v>
      </c>
      <c r="I403" s="30">
        <f>SUM(I399:I402)</f>
        <v>4</v>
      </c>
      <c r="J403" s="97" t="s">
        <v>4</v>
      </c>
      <c r="K403" s="18"/>
    </row>
    <row r="404" spans="1:11" ht="139.5" customHeight="1">
      <c r="A404" s="17">
        <v>44</v>
      </c>
      <c r="B404" s="38" t="s">
        <v>554</v>
      </c>
      <c r="C404" s="97"/>
      <c r="D404" s="97"/>
      <c r="E404" s="97"/>
      <c r="F404" s="3"/>
      <c r="G404" s="3"/>
      <c r="H404" s="26"/>
      <c r="I404" s="30"/>
      <c r="J404" s="97"/>
      <c r="K404" s="18"/>
    </row>
    <row r="405" spans="1:11" ht="24.95" customHeight="1">
      <c r="A405" s="17"/>
      <c r="B405" s="8" t="s">
        <v>124</v>
      </c>
      <c r="C405" s="24">
        <v>1</v>
      </c>
      <c r="D405" s="24"/>
      <c r="E405" s="29">
        <v>1</v>
      </c>
      <c r="F405" s="30"/>
      <c r="G405" s="30"/>
      <c r="H405" s="25"/>
      <c r="I405" s="30">
        <f t="shared" ref="I405:I407" si="53">PRODUCT(B405:H405)</f>
        <v>1</v>
      </c>
      <c r="J405" s="97"/>
      <c r="K405" s="18"/>
    </row>
    <row r="406" spans="1:11" ht="24.95" customHeight="1">
      <c r="A406" s="17"/>
      <c r="B406" s="8" t="s">
        <v>25</v>
      </c>
      <c r="C406" s="24">
        <v>1</v>
      </c>
      <c r="D406" s="24"/>
      <c r="E406" s="29">
        <v>1</v>
      </c>
      <c r="F406" s="30"/>
      <c r="G406" s="30"/>
      <c r="H406" s="25"/>
      <c r="I406" s="30">
        <f t="shared" ref="I406" si="54">PRODUCT(B406:H406)</f>
        <v>1</v>
      </c>
      <c r="J406" s="97"/>
      <c r="K406" s="18"/>
    </row>
    <row r="407" spans="1:11" ht="24.95" customHeight="1">
      <c r="A407" s="17"/>
      <c r="B407" s="8" t="s">
        <v>31</v>
      </c>
      <c r="C407" s="24">
        <v>1</v>
      </c>
      <c r="D407" s="24"/>
      <c r="E407" s="29">
        <v>1</v>
      </c>
      <c r="F407" s="30"/>
      <c r="G407" s="30"/>
      <c r="H407" s="25"/>
      <c r="I407" s="30">
        <f t="shared" si="53"/>
        <v>1</v>
      </c>
      <c r="J407" s="97"/>
      <c r="K407" s="18"/>
    </row>
    <row r="408" spans="1:11" ht="24.95" customHeight="1">
      <c r="A408" s="17"/>
      <c r="B408" s="8"/>
      <c r="C408" s="97"/>
      <c r="D408" s="97"/>
      <c r="E408" s="97"/>
      <c r="F408" s="3"/>
      <c r="G408" s="3"/>
      <c r="H408" s="26" t="s">
        <v>6</v>
      </c>
      <c r="I408" s="30">
        <f>SUM(I405:I407)</f>
        <v>3</v>
      </c>
      <c r="J408" s="97" t="s">
        <v>4</v>
      </c>
      <c r="K408" s="18"/>
    </row>
    <row r="409" spans="1:11" ht="50.25" customHeight="1">
      <c r="A409" s="17">
        <v>45</v>
      </c>
      <c r="B409" s="4" t="s">
        <v>555</v>
      </c>
      <c r="C409" s="97"/>
      <c r="D409" s="97"/>
      <c r="E409" s="97"/>
      <c r="F409" s="3"/>
      <c r="G409" s="3"/>
      <c r="H409" s="3"/>
      <c r="I409" s="3"/>
      <c r="J409" s="8"/>
      <c r="K409" s="18"/>
    </row>
    <row r="410" spans="1:11" ht="24.95" customHeight="1">
      <c r="A410" s="17"/>
      <c r="B410" s="28" t="s">
        <v>25</v>
      </c>
      <c r="C410" s="24">
        <v>1</v>
      </c>
      <c r="D410" s="24">
        <v>2</v>
      </c>
      <c r="E410" s="29">
        <v>1</v>
      </c>
      <c r="F410" s="30"/>
      <c r="G410" s="30"/>
      <c r="H410" s="25"/>
      <c r="I410" s="30">
        <f t="shared" ref="I410:I415" si="55">PRODUCT(B410:H410)</f>
        <v>2</v>
      </c>
      <c r="J410" s="8"/>
      <c r="K410" s="18"/>
    </row>
    <row r="411" spans="1:11" ht="24.95" customHeight="1">
      <c r="A411" s="17"/>
      <c r="B411" s="8" t="s">
        <v>14</v>
      </c>
      <c r="C411" s="24">
        <v>1</v>
      </c>
      <c r="D411" s="24">
        <v>3</v>
      </c>
      <c r="E411" s="29">
        <v>1</v>
      </c>
      <c r="F411" s="30"/>
      <c r="G411" s="30"/>
      <c r="H411" s="25"/>
      <c r="I411" s="30">
        <f t="shared" si="55"/>
        <v>3</v>
      </c>
      <c r="J411" s="8"/>
      <c r="K411" s="18"/>
    </row>
    <row r="412" spans="1:11" ht="24.95" customHeight="1">
      <c r="A412" s="17"/>
      <c r="B412" s="28" t="s">
        <v>484</v>
      </c>
      <c r="C412" s="24">
        <v>1</v>
      </c>
      <c r="D412" s="24">
        <v>1</v>
      </c>
      <c r="E412" s="29">
        <v>1</v>
      </c>
      <c r="F412" s="30"/>
      <c r="G412" s="30"/>
      <c r="H412" s="25"/>
      <c r="I412" s="30">
        <f t="shared" si="55"/>
        <v>1</v>
      </c>
      <c r="J412" s="8"/>
      <c r="K412" s="18"/>
    </row>
    <row r="413" spans="1:11" ht="24.95" customHeight="1">
      <c r="A413" s="17"/>
      <c r="B413" s="28" t="s">
        <v>485</v>
      </c>
      <c r="C413" s="24">
        <v>1</v>
      </c>
      <c r="D413" s="24">
        <v>1</v>
      </c>
      <c r="E413" s="29">
        <v>1</v>
      </c>
      <c r="F413" s="30"/>
      <c r="G413" s="30"/>
      <c r="H413" s="25"/>
      <c r="I413" s="30">
        <f t="shared" si="55"/>
        <v>1</v>
      </c>
      <c r="J413" s="8"/>
      <c r="K413" s="18"/>
    </row>
    <row r="414" spans="1:11" ht="24.95" customHeight="1">
      <c r="A414" s="17"/>
      <c r="B414" s="8" t="s">
        <v>26</v>
      </c>
      <c r="C414" s="24">
        <v>1</v>
      </c>
      <c r="D414" s="24">
        <v>1</v>
      </c>
      <c r="E414" s="29">
        <v>1</v>
      </c>
      <c r="F414" s="30"/>
      <c r="G414" s="30"/>
      <c r="H414" s="25"/>
      <c r="I414" s="30">
        <f t="shared" si="55"/>
        <v>1</v>
      </c>
      <c r="J414" s="8"/>
      <c r="K414" s="18"/>
    </row>
    <row r="415" spans="1:11" ht="24.95" customHeight="1">
      <c r="A415" s="17"/>
      <c r="B415" s="28" t="s">
        <v>19</v>
      </c>
      <c r="C415" s="24">
        <v>1</v>
      </c>
      <c r="D415" s="24">
        <v>1</v>
      </c>
      <c r="E415" s="29">
        <v>1</v>
      </c>
      <c r="F415" s="30"/>
      <c r="G415" s="30"/>
      <c r="H415" s="25"/>
      <c r="I415" s="30">
        <f t="shared" si="55"/>
        <v>1</v>
      </c>
      <c r="J415" s="8"/>
      <c r="K415" s="18"/>
    </row>
    <row r="416" spans="1:11" ht="24.95" customHeight="1">
      <c r="A416" s="17"/>
      <c r="B416" s="28"/>
      <c r="C416" s="13"/>
      <c r="D416" s="13"/>
      <c r="E416" s="13"/>
      <c r="F416" s="13"/>
      <c r="G416" s="27"/>
      <c r="H416" s="25" t="s">
        <v>6</v>
      </c>
      <c r="I416" s="30">
        <f>SUM(I410:I415)</f>
        <v>9</v>
      </c>
      <c r="J416" s="3" t="s">
        <v>4</v>
      </c>
      <c r="K416" s="18"/>
    </row>
    <row r="417" spans="1:11" ht="46.5" customHeight="1">
      <c r="A417" s="17">
        <v>46</v>
      </c>
      <c r="B417" s="116" t="s">
        <v>556</v>
      </c>
      <c r="C417" s="13"/>
      <c r="D417" s="13"/>
      <c r="E417" s="13"/>
      <c r="F417" s="13"/>
      <c r="G417" s="27"/>
      <c r="H417" s="13"/>
      <c r="I417" s="27"/>
      <c r="J417" s="8"/>
      <c r="K417" s="18"/>
    </row>
    <row r="418" spans="1:11" ht="24.95" customHeight="1">
      <c r="A418" s="17"/>
      <c r="B418" s="28" t="s">
        <v>25</v>
      </c>
      <c r="C418" s="24">
        <v>1</v>
      </c>
      <c r="D418" s="24">
        <v>1</v>
      </c>
      <c r="E418" s="29">
        <v>1</v>
      </c>
      <c r="F418" s="30"/>
      <c r="G418" s="30"/>
      <c r="H418" s="25"/>
      <c r="I418" s="30">
        <v>1</v>
      </c>
      <c r="J418" s="8"/>
      <c r="K418" s="18"/>
    </row>
    <row r="419" spans="1:11" ht="24.95" customHeight="1">
      <c r="A419" s="17"/>
      <c r="B419" s="28" t="s">
        <v>15</v>
      </c>
      <c r="C419" s="24">
        <v>1</v>
      </c>
      <c r="D419" s="24">
        <v>1</v>
      </c>
      <c r="E419" s="29">
        <v>1</v>
      </c>
      <c r="F419" s="30"/>
      <c r="G419" s="30"/>
      <c r="H419" s="25"/>
      <c r="I419" s="30">
        <v>1</v>
      </c>
      <c r="J419" s="8"/>
      <c r="K419" s="18"/>
    </row>
    <row r="420" spans="1:11" ht="24.95" customHeight="1">
      <c r="A420" s="17"/>
      <c r="B420" s="28" t="s">
        <v>16</v>
      </c>
      <c r="C420" s="24">
        <v>1</v>
      </c>
      <c r="D420" s="24">
        <v>1</v>
      </c>
      <c r="E420" s="29">
        <v>2</v>
      </c>
      <c r="F420" s="30"/>
      <c r="G420" s="30"/>
      <c r="H420" s="25"/>
      <c r="I420" s="30">
        <f t="shared" ref="I420:I424" si="56">PRODUCT(B420:H420)</f>
        <v>2</v>
      </c>
      <c r="J420" s="8"/>
      <c r="K420" s="18"/>
    </row>
    <row r="421" spans="1:11" ht="24.95" customHeight="1">
      <c r="A421" s="17"/>
      <c r="B421" s="28" t="s">
        <v>484</v>
      </c>
      <c r="C421" s="24">
        <v>1</v>
      </c>
      <c r="D421" s="24">
        <v>1</v>
      </c>
      <c r="E421" s="29">
        <v>1</v>
      </c>
      <c r="F421" s="30"/>
      <c r="G421" s="30"/>
      <c r="H421" s="25"/>
      <c r="I421" s="30">
        <f t="shared" si="56"/>
        <v>1</v>
      </c>
      <c r="J421" s="8"/>
      <c r="K421" s="18"/>
    </row>
    <row r="422" spans="1:11" ht="24.95" customHeight="1">
      <c r="A422" s="17"/>
      <c r="B422" s="28" t="s">
        <v>485</v>
      </c>
      <c r="C422" s="24">
        <v>1</v>
      </c>
      <c r="D422" s="24">
        <v>1</v>
      </c>
      <c r="E422" s="29">
        <v>1</v>
      </c>
      <c r="F422" s="30"/>
      <c r="G422" s="30"/>
      <c r="H422" s="25"/>
      <c r="I422" s="30">
        <f t="shared" si="56"/>
        <v>1</v>
      </c>
      <c r="J422" s="8"/>
      <c r="K422" s="18"/>
    </row>
    <row r="423" spans="1:11" ht="24.95" customHeight="1">
      <c r="A423" s="17"/>
      <c r="B423" s="28" t="s">
        <v>17</v>
      </c>
      <c r="C423" s="24">
        <v>1</v>
      </c>
      <c r="D423" s="24">
        <v>1</v>
      </c>
      <c r="E423" s="29">
        <v>2</v>
      </c>
      <c r="F423" s="30"/>
      <c r="G423" s="30"/>
      <c r="H423" s="25"/>
      <c r="I423" s="30">
        <f t="shared" ref="I423" si="57">PRODUCT(B423:H423)</f>
        <v>2</v>
      </c>
      <c r="J423" s="8"/>
      <c r="K423" s="18"/>
    </row>
    <row r="424" spans="1:11" ht="24.95" customHeight="1">
      <c r="A424" s="17"/>
      <c r="B424" s="28" t="s">
        <v>13</v>
      </c>
      <c r="C424" s="24">
        <v>1</v>
      </c>
      <c r="D424" s="24">
        <v>1</v>
      </c>
      <c r="E424" s="29">
        <v>1</v>
      </c>
      <c r="F424" s="30"/>
      <c r="G424" s="30"/>
      <c r="H424" s="25"/>
      <c r="I424" s="30">
        <f t="shared" si="56"/>
        <v>1</v>
      </c>
      <c r="J424" s="8"/>
      <c r="K424" s="18"/>
    </row>
    <row r="425" spans="1:11" ht="24.95" customHeight="1">
      <c r="A425" s="17"/>
      <c r="B425" s="28"/>
      <c r="C425" s="13"/>
      <c r="D425" s="13"/>
      <c r="E425" s="13"/>
      <c r="F425" s="13"/>
      <c r="G425" s="27"/>
      <c r="H425" s="25" t="s">
        <v>6</v>
      </c>
      <c r="I425" s="30">
        <f>SUM(I418:I424)</f>
        <v>9</v>
      </c>
      <c r="J425" s="3" t="s">
        <v>4</v>
      </c>
      <c r="K425" s="18"/>
    </row>
    <row r="426" spans="1:11" ht="72" customHeight="1">
      <c r="A426" s="17">
        <v>47</v>
      </c>
      <c r="B426" s="6" t="s">
        <v>18</v>
      </c>
      <c r="C426" s="97"/>
      <c r="D426" s="97"/>
      <c r="E426" s="97"/>
      <c r="F426" s="97"/>
      <c r="G426" s="97"/>
      <c r="H426" s="97"/>
      <c r="I426" s="3"/>
      <c r="J426" s="8"/>
      <c r="K426" s="18"/>
    </row>
    <row r="427" spans="1:11" ht="24.95" customHeight="1">
      <c r="A427" s="17"/>
      <c r="B427" s="8" t="s">
        <v>19</v>
      </c>
      <c r="C427" s="97">
        <v>1</v>
      </c>
      <c r="D427" s="97">
        <v>1</v>
      </c>
      <c r="E427" s="97">
        <v>1</v>
      </c>
      <c r="F427" s="97"/>
      <c r="G427" s="97"/>
      <c r="H427" s="97"/>
      <c r="I427" s="7">
        <f t="shared" ref="I427:I428" si="58">PRODUCT(B427:H427)</f>
        <v>1</v>
      </c>
      <c r="J427" s="8"/>
      <c r="K427" s="18"/>
    </row>
    <row r="428" spans="1:11" ht="24.95" customHeight="1">
      <c r="A428" s="17"/>
      <c r="B428" s="8" t="s">
        <v>20</v>
      </c>
      <c r="C428" s="97">
        <v>1</v>
      </c>
      <c r="D428" s="97">
        <v>1</v>
      </c>
      <c r="E428" s="97">
        <v>1</v>
      </c>
      <c r="F428" s="97"/>
      <c r="G428" s="97"/>
      <c r="H428" s="7"/>
      <c r="I428" s="7">
        <f t="shared" si="58"/>
        <v>1</v>
      </c>
      <c r="J428" s="8"/>
      <c r="K428" s="18"/>
    </row>
    <row r="429" spans="1:11" ht="24.95" customHeight="1">
      <c r="A429" s="17"/>
      <c r="B429" s="4"/>
      <c r="C429" s="97"/>
      <c r="D429" s="97"/>
      <c r="E429" s="97"/>
      <c r="F429" s="97"/>
      <c r="G429" s="97"/>
      <c r="H429" s="97" t="s">
        <v>6</v>
      </c>
      <c r="I429" s="3">
        <f>SUM(I427:I428)</f>
        <v>2</v>
      </c>
      <c r="J429" s="3" t="s">
        <v>4</v>
      </c>
      <c r="K429" s="18"/>
    </row>
    <row r="430" spans="1:11" ht="63.75" customHeight="1">
      <c r="A430" s="17">
        <v>48</v>
      </c>
      <c r="B430" s="6" t="s">
        <v>557</v>
      </c>
      <c r="C430" s="97"/>
      <c r="D430" s="97"/>
      <c r="E430" s="97"/>
      <c r="F430" s="97"/>
      <c r="G430" s="3"/>
      <c r="H430" s="97"/>
      <c r="I430" s="3"/>
      <c r="J430" s="8"/>
      <c r="K430" s="18"/>
    </row>
    <row r="431" spans="1:11" ht="41.25" customHeight="1">
      <c r="A431" s="17"/>
      <c r="B431" s="6" t="s">
        <v>558</v>
      </c>
      <c r="C431" s="97"/>
      <c r="D431" s="97"/>
      <c r="E431" s="97"/>
      <c r="F431" s="97"/>
      <c r="G431" s="3"/>
      <c r="H431" s="97"/>
      <c r="I431" s="3"/>
      <c r="J431" s="8"/>
      <c r="K431" s="18"/>
    </row>
    <row r="432" spans="1:11" ht="24.95" customHeight="1">
      <c r="A432" s="17"/>
      <c r="B432" s="8" t="s">
        <v>19</v>
      </c>
      <c r="C432" s="97">
        <v>1</v>
      </c>
      <c r="D432" s="97">
        <v>1</v>
      </c>
      <c r="E432" s="97">
        <v>1</v>
      </c>
      <c r="F432" s="97"/>
      <c r="G432" s="97"/>
      <c r="H432" s="97"/>
      <c r="I432" s="7">
        <f t="shared" ref="I432:I433" si="59">PRODUCT(B432:H432)</f>
        <v>1</v>
      </c>
      <c r="J432" s="8"/>
      <c r="K432" s="18"/>
    </row>
    <row r="433" spans="1:11" ht="24.95" customHeight="1">
      <c r="A433" s="17"/>
      <c r="B433" s="8" t="s">
        <v>20</v>
      </c>
      <c r="C433" s="97">
        <v>1</v>
      </c>
      <c r="D433" s="97">
        <v>1</v>
      </c>
      <c r="E433" s="97">
        <v>1</v>
      </c>
      <c r="F433" s="97"/>
      <c r="G433" s="97"/>
      <c r="H433" s="7"/>
      <c r="I433" s="7">
        <f t="shared" si="59"/>
        <v>1</v>
      </c>
      <c r="J433" s="8"/>
      <c r="K433" s="18"/>
    </row>
    <row r="434" spans="1:11" ht="24.95" customHeight="1">
      <c r="A434" s="17"/>
      <c r="B434" s="4"/>
      <c r="C434" s="97"/>
      <c r="D434" s="97"/>
      <c r="E434" s="97"/>
      <c r="F434" s="97"/>
      <c r="G434" s="3"/>
      <c r="H434" s="11" t="s">
        <v>6</v>
      </c>
      <c r="I434" s="10">
        <f>SUM(I432:I433)</f>
        <v>2</v>
      </c>
      <c r="J434" s="3" t="s">
        <v>4</v>
      </c>
      <c r="K434" s="18"/>
    </row>
    <row r="435" spans="1:11" ht="47.25" customHeight="1">
      <c r="A435" s="17">
        <v>49</v>
      </c>
      <c r="B435" s="31" t="s">
        <v>559</v>
      </c>
      <c r="C435" s="97"/>
      <c r="D435" s="97"/>
      <c r="E435" s="97"/>
      <c r="F435" s="97"/>
      <c r="G435" s="97"/>
      <c r="H435" s="97"/>
      <c r="I435" s="97"/>
      <c r="J435" s="3"/>
      <c r="K435" s="18"/>
    </row>
    <row r="436" spans="1:11" ht="24.95" customHeight="1">
      <c r="A436" s="17"/>
      <c r="B436" s="19" t="s">
        <v>21</v>
      </c>
      <c r="C436" s="97">
        <v>1</v>
      </c>
      <c r="D436" s="97">
        <v>1</v>
      </c>
      <c r="E436" s="97">
        <v>2</v>
      </c>
      <c r="F436" s="97"/>
      <c r="G436" s="97"/>
      <c r="H436" s="97"/>
      <c r="I436" s="7">
        <f t="shared" ref="I436" si="60">PRODUCT(B436:H436)</f>
        <v>2</v>
      </c>
      <c r="J436" s="3"/>
      <c r="K436" s="18"/>
    </row>
    <row r="437" spans="1:11" ht="24.95" customHeight="1">
      <c r="A437" s="17"/>
      <c r="B437" s="4"/>
      <c r="C437" s="97"/>
      <c r="D437" s="97"/>
      <c r="E437" s="97"/>
      <c r="F437" s="97"/>
      <c r="G437" s="97"/>
      <c r="H437" s="97" t="s">
        <v>6</v>
      </c>
      <c r="I437" s="3">
        <f>SUM(I436:I436)</f>
        <v>2</v>
      </c>
      <c r="J437" s="3" t="s">
        <v>4</v>
      </c>
      <c r="K437" s="18"/>
    </row>
    <row r="438" spans="1:11" ht="85.5" customHeight="1">
      <c r="A438" s="17">
        <v>50</v>
      </c>
      <c r="B438" s="32" t="s">
        <v>22</v>
      </c>
      <c r="C438" s="13"/>
      <c r="D438" s="13"/>
      <c r="E438" s="13"/>
      <c r="F438" s="13"/>
      <c r="G438" s="13"/>
      <c r="H438" s="13"/>
      <c r="I438" s="27"/>
      <c r="J438" s="8"/>
      <c r="K438" s="18"/>
    </row>
    <row r="439" spans="1:11" ht="66" customHeight="1">
      <c r="A439" s="17"/>
      <c r="B439" s="33" t="s">
        <v>23</v>
      </c>
      <c r="C439" s="13"/>
      <c r="D439" s="13"/>
      <c r="E439" s="13"/>
      <c r="F439" s="13"/>
      <c r="G439" s="13"/>
      <c r="H439" s="13"/>
      <c r="I439" s="27"/>
      <c r="J439" s="8"/>
      <c r="K439" s="18"/>
    </row>
    <row r="440" spans="1:11" ht="41.25" customHeight="1">
      <c r="A440" s="17"/>
      <c r="B440" s="33" t="s">
        <v>104</v>
      </c>
      <c r="C440" s="13">
        <v>1</v>
      </c>
      <c r="D440" s="13">
        <v>1</v>
      </c>
      <c r="E440" s="13">
        <v>1</v>
      </c>
      <c r="F440" s="27">
        <v>8</v>
      </c>
      <c r="G440" s="27"/>
      <c r="H440" s="13"/>
      <c r="I440" s="30">
        <f t="shared" ref="I440" si="61">PRODUCT(B440:H440)</f>
        <v>8</v>
      </c>
      <c r="J440" s="3"/>
      <c r="K440" s="18"/>
    </row>
    <row r="441" spans="1:11" ht="25.5" customHeight="1">
      <c r="A441" s="17"/>
      <c r="B441" s="33" t="s">
        <v>437</v>
      </c>
      <c r="C441" s="13">
        <v>1</v>
      </c>
      <c r="D441" s="13">
        <v>1</v>
      </c>
      <c r="E441" s="13">
        <v>1</v>
      </c>
      <c r="F441" s="27">
        <v>5</v>
      </c>
      <c r="G441" s="27"/>
      <c r="H441" s="13"/>
      <c r="I441" s="30">
        <f t="shared" ref="I441" si="62">PRODUCT(B441:H441)</f>
        <v>5</v>
      </c>
      <c r="J441" s="3"/>
      <c r="K441" s="18"/>
    </row>
    <row r="442" spans="1:11" ht="46.5" customHeight="1">
      <c r="A442" s="17"/>
      <c r="B442" s="33" t="s">
        <v>438</v>
      </c>
      <c r="C442" s="13">
        <v>1</v>
      </c>
      <c r="D442" s="13">
        <v>1</v>
      </c>
      <c r="E442" s="13">
        <v>1</v>
      </c>
      <c r="F442" s="27">
        <v>5</v>
      </c>
      <c r="G442" s="27"/>
      <c r="H442" s="13"/>
      <c r="I442" s="30">
        <f t="shared" ref="I442" si="63">PRODUCT(B442:H442)</f>
        <v>5</v>
      </c>
      <c r="J442" s="3"/>
      <c r="K442" s="18"/>
    </row>
    <row r="443" spans="1:11" ht="27" customHeight="1">
      <c r="A443" s="17"/>
      <c r="B443" s="33" t="s">
        <v>24</v>
      </c>
      <c r="C443" s="13">
        <v>1</v>
      </c>
      <c r="D443" s="13">
        <v>1</v>
      </c>
      <c r="E443" s="13">
        <v>1</v>
      </c>
      <c r="F443" s="27">
        <v>26</v>
      </c>
      <c r="G443" s="27"/>
      <c r="H443" s="13"/>
      <c r="I443" s="30">
        <f t="shared" ref="I443" si="64">PRODUCT(B443:H443)</f>
        <v>26</v>
      </c>
      <c r="J443" s="105"/>
      <c r="K443" s="18"/>
    </row>
    <row r="444" spans="1:11" ht="26.25" customHeight="1">
      <c r="A444" s="17"/>
      <c r="B444" s="9"/>
      <c r="C444" s="5"/>
      <c r="D444" s="5"/>
      <c r="E444" s="5"/>
      <c r="F444" s="10"/>
      <c r="G444" s="10"/>
      <c r="H444" s="11" t="s">
        <v>6</v>
      </c>
      <c r="I444" s="7">
        <f>SUM(I440:I443)</f>
        <v>44</v>
      </c>
      <c r="J444" s="21" t="s">
        <v>12</v>
      </c>
      <c r="K444" s="18"/>
    </row>
    <row r="445" spans="1:11" ht="88.5" customHeight="1">
      <c r="A445" s="17">
        <v>51</v>
      </c>
      <c r="B445" s="39" t="s">
        <v>127</v>
      </c>
      <c r="C445" s="5"/>
      <c r="D445" s="5"/>
      <c r="E445" s="5"/>
      <c r="F445" s="10"/>
      <c r="G445" s="10"/>
      <c r="H445" s="11"/>
      <c r="I445" s="7"/>
      <c r="J445" s="21"/>
      <c r="K445" s="18"/>
    </row>
    <row r="446" spans="1:11" ht="71.25" customHeight="1">
      <c r="A446" s="17"/>
      <c r="B446" s="39" t="s">
        <v>128</v>
      </c>
      <c r="C446" s="5"/>
      <c r="D446" s="5"/>
      <c r="E446" s="5"/>
      <c r="F446" s="10"/>
      <c r="G446" s="10"/>
      <c r="H446" s="11"/>
      <c r="I446" s="7"/>
      <c r="J446" s="21"/>
      <c r="K446" s="18"/>
    </row>
    <row r="447" spans="1:11" ht="23.25" customHeight="1">
      <c r="A447" s="17"/>
      <c r="B447" s="39" t="s">
        <v>357</v>
      </c>
      <c r="C447" s="97">
        <v>1</v>
      </c>
      <c r="D447" s="97">
        <v>1</v>
      </c>
      <c r="E447" s="97">
        <v>2</v>
      </c>
      <c r="F447" s="3">
        <v>1.5</v>
      </c>
      <c r="G447" s="3"/>
      <c r="H447" s="3"/>
      <c r="I447" s="3">
        <f t="shared" ref="I447:I448" si="65">F447*E447*C447</f>
        <v>3</v>
      </c>
      <c r="J447" s="21"/>
      <c r="K447" s="18"/>
    </row>
    <row r="448" spans="1:11" ht="23.25" customHeight="1">
      <c r="A448" s="17"/>
      <c r="B448" s="39" t="s">
        <v>358</v>
      </c>
      <c r="C448" s="97">
        <v>1</v>
      </c>
      <c r="D448" s="97">
        <v>1</v>
      </c>
      <c r="E448" s="97">
        <v>2</v>
      </c>
      <c r="F448" s="3">
        <v>1.5</v>
      </c>
      <c r="G448" s="3"/>
      <c r="H448" s="3"/>
      <c r="I448" s="3">
        <f t="shared" si="65"/>
        <v>3</v>
      </c>
      <c r="J448" s="21"/>
      <c r="K448" s="18"/>
    </row>
    <row r="449" spans="1:11" ht="25.5" customHeight="1">
      <c r="A449" s="17"/>
      <c r="B449" s="9"/>
      <c r="C449" s="5"/>
      <c r="D449" s="5"/>
      <c r="E449" s="5"/>
      <c r="F449" s="10"/>
      <c r="G449" s="10"/>
      <c r="H449" s="97" t="s">
        <v>6</v>
      </c>
      <c r="I449" s="3">
        <f>SUM(I447:I448)</f>
        <v>6</v>
      </c>
      <c r="J449" s="21" t="s">
        <v>12</v>
      </c>
      <c r="K449" s="18"/>
    </row>
    <row r="450" spans="1:11" ht="90.75" customHeight="1">
      <c r="A450" s="17">
        <v>52</v>
      </c>
      <c r="B450" s="39" t="s">
        <v>125</v>
      </c>
      <c r="C450" s="97"/>
      <c r="D450" s="97"/>
      <c r="E450" s="97"/>
      <c r="F450" s="97"/>
      <c r="G450" s="97"/>
      <c r="H450" s="97"/>
      <c r="I450" s="3"/>
      <c r="J450" s="104"/>
      <c r="K450" s="18"/>
    </row>
    <row r="451" spans="1:11" ht="66.75" customHeight="1">
      <c r="A451" s="17"/>
      <c r="B451" s="39" t="s">
        <v>560</v>
      </c>
      <c r="C451" s="97"/>
      <c r="D451" s="97"/>
      <c r="E451" s="97"/>
      <c r="F451" s="97"/>
      <c r="G451" s="97"/>
      <c r="H451" s="97"/>
      <c r="I451" s="3"/>
      <c r="J451" s="104"/>
      <c r="K451" s="18"/>
    </row>
    <row r="452" spans="1:11" ht="31.5" customHeight="1">
      <c r="A452" s="17"/>
      <c r="B452" s="39" t="s">
        <v>126</v>
      </c>
      <c r="C452" s="97">
        <v>1</v>
      </c>
      <c r="D452" s="97">
        <v>1</v>
      </c>
      <c r="E452" s="97">
        <v>1</v>
      </c>
      <c r="F452" s="3">
        <v>8</v>
      </c>
      <c r="G452" s="3"/>
      <c r="H452" s="3"/>
      <c r="I452" s="3">
        <f>F452*E452*C452</f>
        <v>8</v>
      </c>
      <c r="J452" s="104" t="s">
        <v>12</v>
      </c>
      <c r="K452" s="18"/>
    </row>
    <row r="453" spans="1:11" ht="50.25" customHeight="1">
      <c r="A453" s="17">
        <v>53</v>
      </c>
      <c r="B453" s="39" t="s">
        <v>463</v>
      </c>
      <c r="C453" s="97"/>
      <c r="D453" s="97"/>
      <c r="E453" s="97"/>
      <c r="F453" s="3"/>
      <c r="G453" s="3"/>
      <c r="H453" s="3"/>
      <c r="I453" s="3"/>
      <c r="J453" s="104"/>
      <c r="K453" s="18"/>
    </row>
    <row r="454" spans="1:11" ht="25.5" customHeight="1">
      <c r="A454" s="17"/>
      <c r="B454" s="39" t="s">
        <v>447</v>
      </c>
      <c r="C454" s="97">
        <v>1</v>
      </c>
      <c r="D454" s="97"/>
      <c r="E454" s="97">
        <v>1</v>
      </c>
      <c r="F454" s="3">
        <v>2</v>
      </c>
      <c r="G454" s="3"/>
      <c r="H454" s="3"/>
      <c r="I454" s="3">
        <f>F454*E454*C454</f>
        <v>2</v>
      </c>
      <c r="J454" s="104"/>
      <c r="K454" s="18"/>
    </row>
    <row r="455" spans="1:11" ht="27" customHeight="1">
      <c r="A455" s="17"/>
      <c r="B455" s="39" t="s">
        <v>448</v>
      </c>
      <c r="C455" s="97">
        <v>1</v>
      </c>
      <c r="D455" s="97"/>
      <c r="E455" s="97">
        <v>1</v>
      </c>
      <c r="F455" s="3">
        <v>1</v>
      </c>
      <c r="G455" s="3"/>
      <c r="H455" s="3"/>
      <c r="I455" s="3">
        <f>F455*E455*C455</f>
        <v>1</v>
      </c>
      <c r="J455" s="104"/>
      <c r="K455" s="18"/>
    </row>
    <row r="456" spans="1:11" ht="24" customHeight="1">
      <c r="A456" s="17"/>
      <c r="B456" s="39"/>
      <c r="C456" s="97"/>
      <c r="D456" s="97"/>
      <c r="E456" s="97"/>
      <c r="F456" s="3"/>
      <c r="G456" s="3"/>
      <c r="H456" s="3" t="s">
        <v>6</v>
      </c>
      <c r="I456" s="3">
        <f>SUM(I454:I455)</f>
        <v>3</v>
      </c>
      <c r="J456" s="104" t="s">
        <v>4</v>
      </c>
      <c r="K456" s="18"/>
    </row>
    <row r="457" spans="1:11" ht="46.5" customHeight="1">
      <c r="A457" s="17">
        <v>54</v>
      </c>
      <c r="B457" s="107" t="s">
        <v>561</v>
      </c>
      <c r="C457" s="110"/>
      <c r="D457" s="110"/>
      <c r="E457" s="110"/>
      <c r="F457" s="110"/>
      <c r="G457" s="110"/>
      <c r="H457" s="108"/>
      <c r="I457" s="109"/>
      <c r="J457" s="108"/>
      <c r="K457" s="18"/>
    </row>
    <row r="458" spans="1:11" ht="24" customHeight="1">
      <c r="A458" s="17"/>
      <c r="B458" s="117" t="s">
        <v>562</v>
      </c>
      <c r="C458" s="118">
        <v>1</v>
      </c>
      <c r="D458" s="118">
        <v>1</v>
      </c>
      <c r="E458" s="119">
        <v>1</v>
      </c>
      <c r="F458" s="120">
        <v>10</v>
      </c>
      <c r="G458" s="110"/>
      <c r="H458" s="108"/>
      <c r="I458" s="109">
        <f t="shared" ref="I458" si="66">PRODUCT(C458:H458)</f>
        <v>10</v>
      </c>
      <c r="J458" s="108"/>
      <c r="K458" s="18"/>
    </row>
    <row r="459" spans="1:11" ht="24" customHeight="1">
      <c r="A459" s="17"/>
      <c r="B459" s="117"/>
      <c r="C459" s="118"/>
      <c r="D459" s="118"/>
      <c r="E459" s="120"/>
      <c r="F459" s="118"/>
      <c r="G459" s="110"/>
      <c r="H459" s="108" t="s">
        <v>6</v>
      </c>
      <c r="I459" s="109">
        <f>SUM(I458:I458)</f>
        <v>10</v>
      </c>
      <c r="J459" s="108" t="s">
        <v>12</v>
      </c>
      <c r="K459" s="18"/>
    </row>
    <row r="460" spans="1:11" ht="24" customHeight="1">
      <c r="A460" s="17">
        <v>55</v>
      </c>
      <c r="B460" s="117" t="s">
        <v>563</v>
      </c>
      <c r="C460" s="118">
        <v>1</v>
      </c>
      <c r="D460" s="118">
        <v>1</v>
      </c>
      <c r="E460" s="120">
        <v>1</v>
      </c>
      <c r="F460" s="118"/>
      <c r="G460" s="110"/>
      <c r="H460" s="108"/>
      <c r="I460" s="109">
        <f t="shared" ref="I460" si="67">PRODUCT(C460:H460)</f>
        <v>1</v>
      </c>
      <c r="J460" s="108"/>
      <c r="K460" s="18"/>
    </row>
    <row r="461" spans="1:11" ht="24" customHeight="1">
      <c r="A461" s="17"/>
      <c r="B461" s="117"/>
      <c r="C461" s="118"/>
      <c r="D461" s="118"/>
      <c r="E461" s="120"/>
      <c r="F461" s="118"/>
      <c r="G461" s="110"/>
      <c r="H461" s="108" t="s">
        <v>6</v>
      </c>
      <c r="I461" s="109">
        <f>SUM(I460:I460)</f>
        <v>1</v>
      </c>
      <c r="J461" s="108" t="s">
        <v>157</v>
      </c>
      <c r="K461" s="18"/>
    </row>
    <row r="462" spans="1:11" ht="24" customHeight="1">
      <c r="A462" s="97">
        <v>56</v>
      </c>
      <c r="B462" s="127" t="s">
        <v>764</v>
      </c>
      <c r="C462" s="123"/>
      <c r="D462" s="123"/>
      <c r="E462" s="123"/>
      <c r="F462" s="124"/>
      <c r="G462" s="124"/>
      <c r="H462" s="124"/>
      <c r="I462" s="124"/>
      <c r="J462" s="104"/>
      <c r="K462" s="18"/>
    </row>
    <row r="463" spans="1:11" ht="24" customHeight="1">
      <c r="A463" s="97"/>
      <c r="B463" s="125" t="s">
        <v>765</v>
      </c>
      <c r="C463" s="123">
        <v>1</v>
      </c>
      <c r="D463" s="123">
        <v>1</v>
      </c>
      <c r="E463" s="123">
        <v>1</v>
      </c>
      <c r="F463" s="126">
        <f>I165</f>
        <v>3</v>
      </c>
      <c r="G463" s="125">
        <v>2.82</v>
      </c>
      <c r="H463" s="125" t="s">
        <v>766</v>
      </c>
      <c r="I463" s="126">
        <f t="shared" ref="I463:I466" si="68">PRODUCT(C463:H463)</f>
        <v>8.4599999999999991</v>
      </c>
      <c r="J463" s="104"/>
      <c r="K463" s="18"/>
    </row>
    <row r="464" spans="1:11" ht="42" customHeight="1">
      <c r="A464" s="97"/>
      <c r="B464" s="127" t="s">
        <v>767</v>
      </c>
      <c r="C464" s="123">
        <v>1</v>
      </c>
      <c r="D464" s="123">
        <v>1</v>
      </c>
      <c r="E464" s="123">
        <v>1</v>
      </c>
      <c r="F464" s="126">
        <f>I169</f>
        <v>6.6000000000000005</v>
      </c>
      <c r="G464" s="125">
        <v>0.40699999999999997</v>
      </c>
      <c r="H464" s="125" t="s">
        <v>768</v>
      </c>
      <c r="I464" s="126">
        <f t="shared" si="68"/>
        <v>2.6861999999999999</v>
      </c>
      <c r="J464" s="104"/>
      <c r="K464" s="18"/>
    </row>
    <row r="465" spans="1:11" ht="24" customHeight="1">
      <c r="A465" s="97"/>
      <c r="B465" s="125" t="s">
        <v>769</v>
      </c>
      <c r="C465" s="123">
        <v>1</v>
      </c>
      <c r="D465" s="123">
        <v>1</v>
      </c>
      <c r="E465" s="123">
        <v>1</v>
      </c>
      <c r="F465" s="126">
        <f>I174</f>
        <v>23.400000000000002</v>
      </c>
      <c r="G465" s="125">
        <v>2.41</v>
      </c>
      <c r="H465" s="125" t="s">
        <v>766</v>
      </c>
      <c r="I465" s="126">
        <f t="shared" si="68"/>
        <v>56.394000000000005</v>
      </c>
      <c r="J465" s="104"/>
      <c r="K465" s="18"/>
    </row>
    <row r="466" spans="1:11" ht="24" customHeight="1">
      <c r="A466" s="97"/>
      <c r="B466" s="125" t="s">
        <v>770</v>
      </c>
      <c r="C466" s="123">
        <v>1</v>
      </c>
      <c r="D466" s="123">
        <v>1</v>
      </c>
      <c r="E466" s="123">
        <v>1</v>
      </c>
      <c r="F466" s="126">
        <f>I177</f>
        <v>1.8</v>
      </c>
      <c r="G466" s="128">
        <v>5.5E-2</v>
      </c>
      <c r="H466" s="128" t="s">
        <v>768</v>
      </c>
      <c r="I466" s="126">
        <f t="shared" si="68"/>
        <v>9.9000000000000005E-2</v>
      </c>
      <c r="J466" s="104"/>
      <c r="K466" s="18"/>
    </row>
    <row r="467" spans="1:11" ht="24" customHeight="1">
      <c r="A467" s="97"/>
      <c r="B467" s="125"/>
      <c r="C467" s="123"/>
      <c r="D467" s="123"/>
      <c r="E467" s="123"/>
      <c r="F467" s="124"/>
      <c r="G467" s="124"/>
      <c r="H467" s="124" t="s">
        <v>6</v>
      </c>
      <c r="I467" s="126">
        <f>SUM(I463:I466)</f>
        <v>67.639200000000002</v>
      </c>
      <c r="J467" s="104"/>
      <c r="K467" s="18"/>
    </row>
    <row r="468" spans="1:11" ht="24" customHeight="1">
      <c r="A468" s="97"/>
      <c r="B468" s="125"/>
      <c r="C468" s="123"/>
      <c r="D468" s="123"/>
      <c r="E468" s="123"/>
      <c r="F468" s="124"/>
      <c r="G468" s="124"/>
      <c r="H468" s="110" t="s">
        <v>28</v>
      </c>
      <c r="I468" s="36">
        <f>CEILING(I467,0.1)</f>
        <v>67.7</v>
      </c>
      <c r="J468" s="3" t="s">
        <v>200</v>
      </c>
      <c r="K468" s="18"/>
    </row>
    <row r="469" spans="1:11" ht="27" customHeight="1">
      <c r="A469" s="97">
        <v>57</v>
      </c>
      <c r="B469" s="8" t="s">
        <v>564</v>
      </c>
      <c r="C469" s="8"/>
      <c r="D469" s="8"/>
      <c r="E469" s="97"/>
      <c r="F469" s="97"/>
      <c r="G469" s="97"/>
      <c r="H469" s="97"/>
      <c r="I469" s="97" t="s">
        <v>105</v>
      </c>
      <c r="J469" s="8"/>
    </row>
    <row r="470" spans="1:11" ht="27" customHeight="1">
      <c r="A470" s="97">
        <v>58</v>
      </c>
      <c r="B470" s="8" t="s">
        <v>915</v>
      </c>
      <c r="C470" s="8"/>
      <c r="D470" s="8"/>
      <c r="E470" s="97"/>
      <c r="F470" s="97"/>
      <c r="G470" s="97"/>
      <c r="H470" s="97"/>
      <c r="I470" s="97" t="s">
        <v>105</v>
      </c>
      <c r="J470" s="8"/>
    </row>
    <row r="471" spans="1:11" ht="27" customHeight="1">
      <c r="A471" s="97">
        <v>59</v>
      </c>
      <c r="B471" s="140" t="s">
        <v>106</v>
      </c>
      <c r="C471" s="140"/>
      <c r="D471" s="140"/>
      <c r="E471" s="140"/>
      <c r="F471" s="97"/>
      <c r="G471" s="97"/>
      <c r="H471" s="97"/>
      <c r="I471" s="97" t="s">
        <v>105</v>
      </c>
      <c r="J471" s="8"/>
    </row>
    <row r="472" spans="1:11" ht="27" customHeight="1">
      <c r="A472" s="97">
        <v>60</v>
      </c>
      <c r="B472" s="140" t="s">
        <v>107</v>
      </c>
      <c r="C472" s="140"/>
      <c r="D472" s="140"/>
      <c r="E472" s="140"/>
      <c r="F472" s="97"/>
      <c r="G472" s="97"/>
      <c r="H472" s="97"/>
      <c r="I472" s="97" t="s">
        <v>105</v>
      </c>
      <c r="J472" s="8"/>
    </row>
  </sheetData>
  <mergeCells count="7">
    <mergeCell ref="B471:E471"/>
    <mergeCell ref="B472:E472"/>
    <mergeCell ref="A1:I1"/>
    <mergeCell ref="A2:I2"/>
    <mergeCell ref="B3:I4"/>
    <mergeCell ref="A5:I5"/>
    <mergeCell ref="C6:E6"/>
  </mergeCells>
  <pageMargins left="0.25" right="0.25" top="0.75" bottom="0.75" header="0.3" footer="0.3"/>
  <pageSetup paperSize="9" scale="89" orientation="portrait" r:id="rId1"/>
  <rowBreaks count="2" manualBreakCount="2">
    <brk id="435" max="9" man="1"/>
    <brk id="452" max="9" man="1"/>
  </rowBreaks>
  <colBreaks count="1" manualBreakCount="1">
    <brk id="10" max="1048575" man="1"/>
  </colBreaks>
</worksheet>
</file>

<file path=xl/worksheets/sheet2.xml><?xml version="1.0" encoding="utf-8"?>
<worksheet xmlns="http://schemas.openxmlformats.org/spreadsheetml/2006/main" xmlns:r="http://schemas.openxmlformats.org/officeDocument/2006/relationships">
  <dimension ref="A1:J85"/>
  <sheetViews>
    <sheetView tabSelected="1" view="pageBreakPreview" topLeftCell="A72" zoomScale="96" zoomScaleNormal="96" zoomScaleSheetLayoutView="96" workbookViewId="0">
      <selection activeCell="D77" sqref="D77"/>
    </sheetView>
  </sheetViews>
  <sheetFormatPr defaultRowHeight="15"/>
  <cols>
    <col min="1" max="1" width="5.140625" style="197" customWidth="1"/>
    <col min="2" max="2" width="11.140625" style="197" customWidth="1"/>
    <col min="3" max="3" width="46.28515625" style="197" customWidth="1"/>
    <col min="4" max="4" width="14" style="197" customWidth="1"/>
    <col min="5" max="5" width="8.85546875" style="197" customWidth="1"/>
    <col min="6" max="6" width="15.85546875" style="197" customWidth="1"/>
    <col min="7" max="9" width="9.140625" style="197"/>
    <col min="10" max="10" width="10.140625" style="197" bestFit="1" customWidth="1"/>
    <col min="11" max="16384" width="9.140625" style="197"/>
  </cols>
  <sheetData>
    <row r="1" spans="1:6" ht="23.25" customHeight="1">
      <c r="A1" s="196" t="s">
        <v>0</v>
      </c>
      <c r="B1" s="196"/>
      <c r="C1" s="196"/>
      <c r="D1" s="196"/>
      <c r="E1" s="196"/>
      <c r="F1" s="196"/>
    </row>
    <row r="2" spans="1:6" ht="21" customHeight="1">
      <c r="A2" s="196" t="s">
        <v>1</v>
      </c>
      <c r="B2" s="196"/>
      <c r="C2" s="196"/>
      <c r="D2" s="196"/>
      <c r="E2" s="196"/>
      <c r="F2" s="196"/>
    </row>
    <row r="3" spans="1:6" ht="24.75" customHeight="1">
      <c r="A3" s="149" t="s">
        <v>565</v>
      </c>
      <c r="B3" s="150"/>
      <c r="C3" s="150"/>
      <c r="D3" s="150"/>
      <c r="E3" s="150"/>
      <c r="F3" s="151"/>
    </row>
    <row r="4" spans="1:6" ht="50.25" customHeight="1">
      <c r="A4" s="152" t="s">
        <v>910</v>
      </c>
      <c r="B4" s="153"/>
      <c r="C4" s="153"/>
      <c r="D4" s="153"/>
      <c r="E4" s="153"/>
      <c r="F4" s="154"/>
    </row>
    <row r="5" spans="1:6" ht="18.75">
      <c r="A5" s="198"/>
      <c r="B5" s="198"/>
      <c r="C5" s="198" t="s">
        <v>359</v>
      </c>
      <c r="D5" s="198"/>
      <c r="E5" s="198"/>
      <c r="F5" s="198"/>
    </row>
    <row r="6" spans="1:6" ht="51.75" customHeight="1">
      <c r="A6" s="198" t="s">
        <v>108</v>
      </c>
      <c r="B6" s="198" t="s">
        <v>11</v>
      </c>
      <c r="C6" s="198" t="s">
        <v>3</v>
      </c>
      <c r="D6" s="198" t="s">
        <v>109</v>
      </c>
      <c r="E6" s="198" t="s">
        <v>5</v>
      </c>
      <c r="F6" s="198" t="s">
        <v>110</v>
      </c>
    </row>
    <row r="7" spans="1:6" ht="76.5" customHeight="1">
      <c r="A7" s="199">
        <v>1</v>
      </c>
      <c r="B7" s="200">
        <f>Detail!I12</f>
        <v>200.9</v>
      </c>
      <c r="C7" s="107" t="s">
        <v>911</v>
      </c>
      <c r="D7" s="200">
        <v>23.2</v>
      </c>
      <c r="E7" s="199" t="s">
        <v>111</v>
      </c>
      <c r="F7" s="36">
        <f t="shared" ref="F7" si="0">D7*B7</f>
        <v>4660.88</v>
      </c>
    </row>
    <row r="8" spans="1:6" ht="85.5" customHeight="1">
      <c r="A8" s="199">
        <f>A7+1</f>
        <v>2</v>
      </c>
      <c r="B8" s="200">
        <f>Detail!I23</f>
        <v>89.9</v>
      </c>
      <c r="C8" s="107" t="s">
        <v>793</v>
      </c>
      <c r="D8" s="200">
        <v>57.5</v>
      </c>
      <c r="E8" s="199" t="s">
        <v>111</v>
      </c>
      <c r="F8" s="36">
        <f t="shared" ref="F8:F11" si="1">D8*B8</f>
        <v>5169.25</v>
      </c>
    </row>
    <row r="9" spans="1:6" ht="103.5" customHeight="1">
      <c r="A9" s="199">
        <f t="shared" ref="A9:A12" si="2">A8+1</f>
        <v>3</v>
      </c>
      <c r="B9" s="200">
        <f>Detail!I42</f>
        <v>88.7</v>
      </c>
      <c r="C9" s="107" t="s">
        <v>794</v>
      </c>
      <c r="D9" s="200">
        <v>55.7</v>
      </c>
      <c r="E9" s="199" t="s">
        <v>111</v>
      </c>
      <c r="F9" s="36">
        <f t="shared" si="1"/>
        <v>4940.59</v>
      </c>
    </row>
    <row r="10" spans="1:6" ht="54" customHeight="1">
      <c r="A10" s="199">
        <f t="shared" si="2"/>
        <v>4</v>
      </c>
      <c r="B10" s="200">
        <f>Detail!I55</f>
        <v>52.800000000000004</v>
      </c>
      <c r="C10" s="107" t="s">
        <v>795</v>
      </c>
      <c r="D10" s="200">
        <v>7.7</v>
      </c>
      <c r="E10" s="199" t="s">
        <v>111</v>
      </c>
      <c r="F10" s="36">
        <f t="shared" si="1"/>
        <v>406.56000000000006</v>
      </c>
    </row>
    <row r="11" spans="1:6" ht="47.25" customHeight="1">
      <c r="A11" s="199">
        <f t="shared" si="2"/>
        <v>5</v>
      </c>
      <c r="B11" s="200">
        <f>Detail!I58</f>
        <v>0.5</v>
      </c>
      <c r="C11" s="107" t="s">
        <v>796</v>
      </c>
      <c r="D11" s="200">
        <v>3917</v>
      </c>
      <c r="E11" s="199" t="s">
        <v>116</v>
      </c>
      <c r="F11" s="36">
        <f t="shared" si="1"/>
        <v>1958.5</v>
      </c>
    </row>
    <row r="12" spans="1:6" ht="48" customHeight="1">
      <c r="A12" s="199">
        <f t="shared" si="2"/>
        <v>6</v>
      </c>
      <c r="B12" s="200"/>
      <c r="C12" s="107" t="s">
        <v>749</v>
      </c>
      <c r="D12" s="200"/>
      <c r="E12" s="199"/>
      <c r="F12" s="36"/>
    </row>
    <row r="13" spans="1:6" ht="27.75" customHeight="1">
      <c r="A13" s="199"/>
      <c r="B13" s="200">
        <f>Detail!I62</f>
        <v>2.2000000000000002</v>
      </c>
      <c r="C13" s="107" t="s">
        <v>750</v>
      </c>
      <c r="D13" s="200">
        <v>6627.89</v>
      </c>
      <c r="E13" s="199" t="s">
        <v>116</v>
      </c>
      <c r="F13" s="36">
        <f t="shared" ref="F13" si="3">D13*B13</f>
        <v>14581.358000000002</v>
      </c>
    </row>
    <row r="14" spans="1:6" ht="68.25" customHeight="1">
      <c r="A14" s="199">
        <f>A12+1</f>
        <v>7</v>
      </c>
      <c r="B14" s="36"/>
      <c r="C14" s="38" t="s">
        <v>508</v>
      </c>
      <c r="D14" s="36"/>
      <c r="E14" s="110"/>
      <c r="F14" s="36"/>
    </row>
    <row r="15" spans="1:6" ht="37.5" customHeight="1">
      <c r="A15" s="110"/>
      <c r="B15" s="36">
        <f>Detail!I66</f>
        <v>0.5</v>
      </c>
      <c r="C15" s="107" t="s">
        <v>120</v>
      </c>
      <c r="D15" s="200">
        <f>Data!F215</f>
        <v>7929.35</v>
      </c>
      <c r="E15" s="110" t="s">
        <v>116</v>
      </c>
      <c r="F15" s="36">
        <f t="shared" ref="F15:F64" si="4">D15*B15</f>
        <v>3964.6750000000002</v>
      </c>
    </row>
    <row r="16" spans="1:6" ht="37.5" customHeight="1">
      <c r="A16" s="199">
        <f>A14+1</f>
        <v>8</v>
      </c>
      <c r="B16" s="36"/>
      <c r="C16" s="107" t="s">
        <v>529</v>
      </c>
      <c r="D16" s="36"/>
      <c r="E16" s="110"/>
      <c r="F16" s="36"/>
    </row>
    <row r="17" spans="1:6" ht="68.25" customHeight="1">
      <c r="A17" s="110"/>
      <c r="B17" s="36">
        <f>Detail!I72</f>
        <v>18</v>
      </c>
      <c r="C17" s="107" t="s">
        <v>530</v>
      </c>
      <c r="D17" s="200">
        <f>Data!F223</f>
        <v>1135.94</v>
      </c>
      <c r="E17" s="110" t="s">
        <v>111</v>
      </c>
      <c r="F17" s="36">
        <f t="shared" si="4"/>
        <v>20446.920000000002</v>
      </c>
    </row>
    <row r="18" spans="1:6" ht="37.5" customHeight="1">
      <c r="A18" s="199">
        <f>A16+1</f>
        <v>9</v>
      </c>
      <c r="B18" s="36">
        <f>Detail!I80</f>
        <v>55.2</v>
      </c>
      <c r="C18" s="107" t="s">
        <v>363</v>
      </c>
      <c r="D18" s="200">
        <v>286.23</v>
      </c>
      <c r="E18" s="110" t="s">
        <v>111</v>
      </c>
      <c r="F18" s="36">
        <f t="shared" si="4"/>
        <v>15799.896000000002</v>
      </c>
    </row>
    <row r="19" spans="1:6" ht="38.25" customHeight="1">
      <c r="A19" s="199">
        <f t="shared" ref="A19:A36" si="5">A18+1</f>
        <v>10</v>
      </c>
      <c r="B19" s="36">
        <f>Detail!I92</f>
        <v>37.6</v>
      </c>
      <c r="C19" s="107" t="s">
        <v>355</v>
      </c>
      <c r="D19" s="200">
        <f>Data!F237</f>
        <v>249.14</v>
      </c>
      <c r="E19" s="110" t="s">
        <v>111</v>
      </c>
      <c r="F19" s="36">
        <f t="shared" si="4"/>
        <v>9367.6640000000007</v>
      </c>
    </row>
    <row r="20" spans="1:6" ht="54.75" customHeight="1">
      <c r="A20" s="199">
        <f t="shared" si="5"/>
        <v>11</v>
      </c>
      <c r="B20" s="36">
        <f>Detail!I95</f>
        <v>1.7999999999999998</v>
      </c>
      <c r="C20" s="107" t="s">
        <v>27</v>
      </c>
      <c r="D20" s="200">
        <f>Data!F263</f>
        <v>835.7</v>
      </c>
      <c r="E20" s="110" t="s">
        <v>111</v>
      </c>
      <c r="F20" s="36">
        <f t="shared" si="4"/>
        <v>1504.26</v>
      </c>
    </row>
    <row r="21" spans="1:6" ht="33.75" customHeight="1">
      <c r="A21" s="199">
        <f t="shared" si="5"/>
        <v>12</v>
      </c>
      <c r="B21" s="36">
        <f>Detail!I101</f>
        <v>200.9</v>
      </c>
      <c r="C21" s="107" t="s">
        <v>512</v>
      </c>
      <c r="D21" s="200">
        <f>Data!F283</f>
        <v>1189.28</v>
      </c>
      <c r="E21" s="110" t="s">
        <v>111</v>
      </c>
      <c r="F21" s="36">
        <f t="shared" si="4"/>
        <v>238926.35200000001</v>
      </c>
    </row>
    <row r="22" spans="1:6" ht="54.75" customHeight="1">
      <c r="A22" s="199">
        <f t="shared" si="5"/>
        <v>13</v>
      </c>
      <c r="B22" s="36">
        <f>Detail!I121</f>
        <v>41.1</v>
      </c>
      <c r="C22" s="107" t="s">
        <v>515</v>
      </c>
      <c r="D22" s="200">
        <f>Data!F336</f>
        <v>1374.37</v>
      </c>
      <c r="E22" s="110" t="s">
        <v>111</v>
      </c>
      <c r="F22" s="36">
        <f t="shared" si="4"/>
        <v>56486.606999999996</v>
      </c>
    </row>
    <row r="23" spans="1:6" ht="54.75" customHeight="1">
      <c r="A23" s="199">
        <f t="shared" si="5"/>
        <v>14</v>
      </c>
      <c r="B23" s="36">
        <f>Detail!I132</f>
        <v>58.400000000000006</v>
      </c>
      <c r="C23" s="107" t="s">
        <v>521</v>
      </c>
      <c r="D23" s="200">
        <f>Data!F322</f>
        <v>1206.22</v>
      </c>
      <c r="E23" s="110" t="s">
        <v>111</v>
      </c>
      <c r="F23" s="36">
        <f t="shared" si="4"/>
        <v>70443.248000000007</v>
      </c>
    </row>
    <row r="24" spans="1:6" ht="54.75" customHeight="1">
      <c r="A24" s="199">
        <f t="shared" si="5"/>
        <v>15</v>
      </c>
      <c r="B24" s="36">
        <f>Detail!I142</f>
        <v>79.900000000000006</v>
      </c>
      <c r="C24" s="107" t="s">
        <v>522</v>
      </c>
      <c r="D24" s="200">
        <f>Data!F356</f>
        <v>1249.6600000000001</v>
      </c>
      <c r="E24" s="110" t="s">
        <v>111</v>
      </c>
      <c r="F24" s="36">
        <f t="shared" si="4"/>
        <v>99847.834000000017</v>
      </c>
    </row>
    <row r="25" spans="1:6" ht="48.75" customHeight="1">
      <c r="A25" s="199">
        <f t="shared" si="5"/>
        <v>16</v>
      </c>
      <c r="B25" s="36">
        <f>Detail!I146</f>
        <v>10</v>
      </c>
      <c r="C25" s="107" t="s">
        <v>523</v>
      </c>
      <c r="D25" s="200">
        <f>Data!F373</f>
        <v>1474.86</v>
      </c>
      <c r="E25" s="110" t="s">
        <v>111</v>
      </c>
      <c r="F25" s="36">
        <f t="shared" si="4"/>
        <v>14748.599999999999</v>
      </c>
    </row>
    <row r="26" spans="1:6" ht="54.75" customHeight="1">
      <c r="A26" s="199">
        <f t="shared" si="5"/>
        <v>17</v>
      </c>
      <c r="B26" s="201">
        <f>Detail!I150</f>
        <v>0.05</v>
      </c>
      <c r="C26" s="107" t="s">
        <v>566</v>
      </c>
      <c r="D26" s="200">
        <f>Data!F397</f>
        <v>88873.5</v>
      </c>
      <c r="E26" s="110" t="s">
        <v>452</v>
      </c>
      <c r="F26" s="36">
        <f t="shared" si="4"/>
        <v>4443.6750000000002</v>
      </c>
    </row>
    <row r="27" spans="1:6" ht="66.75" customHeight="1">
      <c r="A27" s="199">
        <f t="shared" si="5"/>
        <v>18</v>
      </c>
      <c r="B27" s="36">
        <f>Detail!I153</f>
        <v>16.8</v>
      </c>
      <c r="C27" s="107" t="s">
        <v>526</v>
      </c>
      <c r="D27" s="200">
        <f>Data!F450</f>
        <v>3513.76</v>
      </c>
      <c r="E27" s="110" t="s">
        <v>111</v>
      </c>
      <c r="F27" s="36">
        <f t="shared" si="4"/>
        <v>59031.168000000005</v>
      </c>
    </row>
    <row r="28" spans="1:6" ht="49.5" customHeight="1">
      <c r="A28" s="199">
        <f t="shared" si="5"/>
        <v>19</v>
      </c>
      <c r="B28" s="36"/>
      <c r="C28" s="107" t="s">
        <v>528</v>
      </c>
      <c r="D28" s="200"/>
      <c r="E28" s="110"/>
      <c r="F28" s="36"/>
    </row>
    <row r="29" spans="1:6" ht="54.75" customHeight="1">
      <c r="A29" s="199"/>
      <c r="B29" s="36">
        <f>Detail!I157</f>
        <v>6.3000000000000007</v>
      </c>
      <c r="C29" s="107" t="s">
        <v>711</v>
      </c>
      <c r="D29" s="200">
        <f>Data!F465</f>
        <v>3161.99</v>
      </c>
      <c r="E29" s="110" t="s">
        <v>111</v>
      </c>
      <c r="F29" s="36">
        <f t="shared" si="4"/>
        <v>19920.537</v>
      </c>
    </row>
    <row r="30" spans="1:6" ht="50.25" customHeight="1">
      <c r="A30" s="199">
        <f>A28+1</f>
        <v>20</v>
      </c>
      <c r="B30" s="36">
        <f>Detail!I160</f>
        <v>22.700000000000003</v>
      </c>
      <c r="C30" s="107" t="s">
        <v>754</v>
      </c>
      <c r="D30" s="200">
        <f>Data!F474</f>
        <v>997.61</v>
      </c>
      <c r="E30" s="110" t="s">
        <v>111</v>
      </c>
      <c r="F30" s="36">
        <f t="shared" ref="F30" si="6">D30*B30</f>
        <v>22645.747000000003</v>
      </c>
    </row>
    <row r="31" spans="1:6" ht="51.75" customHeight="1">
      <c r="A31" s="199">
        <f t="shared" si="5"/>
        <v>21</v>
      </c>
      <c r="B31" s="36">
        <f>Detail!I165</f>
        <v>3</v>
      </c>
      <c r="C31" s="107" t="s">
        <v>813</v>
      </c>
      <c r="D31" s="200">
        <v>209</v>
      </c>
      <c r="E31" s="110" t="s">
        <v>12</v>
      </c>
      <c r="F31" s="36">
        <f t="shared" ref="F31:F34" si="7">D31*B31</f>
        <v>627</v>
      </c>
    </row>
    <row r="32" spans="1:6" ht="72.75" customHeight="1">
      <c r="A32" s="199">
        <f>A31+1</f>
        <v>22</v>
      </c>
      <c r="B32" s="36">
        <f>Detail!I169</f>
        <v>6.6000000000000005</v>
      </c>
      <c r="C32" s="107" t="s">
        <v>814</v>
      </c>
      <c r="D32" s="200">
        <v>143</v>
      </c>
      <c r="E32" s="110" t="s">
        <v>200</v>
      </c>
      <c r="F32" s="36">
        <f t="shared" si="7"/>
        <v>943.80000000000007</v>
      </c>
    </row>
    <row r="33" spans="1:6" ht="50.25" customHeight="1">
      <c r="A33" s="199">
        <f t="shared" ref="A33:A35" si="8">A32+1</f>
        <v>23</v>
      </c>
      <c r="B33" s="36">
        <f>Detail!I174</f>
        <v>23.400000000000002</v>
      </c>
      <c r="C33" s="107" t="s">
        <v>815</v>
      </c>
      <c r="D33" s="200">
        <v>151.4</v>
      </c>
      <c r="E33" s="110" t="s">
        <v>12</v>
      </c>
      <c r="F33" s="36">
        <f t="shared" si="7"/>
        <v>3542.7600000000007</v>
      </c>
    </row>
    <row r="34" spans="1:6" ht="51.75" customHeight="1">
      <c r="A34" s="199">
        <f t="shared" si="8"/>
        <v>24</v>
      </c>
      <c r="B34" s="36">
        <f>Detail!I177</f>
        <v>1.8</v>
      </c>
      <c r="C34" s="107" t="s">
        <v>913</v>
      </c>
      <c r="D34" s="200">
        <v>118</v>
      </c>
      <c r="E34" s="110" t="s">
        <v>200</v>
      </c>
      <c r="F34" s="36">
        <f t="shared" si="7"/>
        <v>212.4</v>
      </c>
    </row>
    <row r="35" spans="1:6" ht="46.5" customHeight="1">
      <c r="A35" s="199">
        <f t="shared" si="8"/>
        <v>25</v>
      </c>
      <c r="B35" s="36">
        <f>Detail!I183</f>
        <v>37.200000000000003</v>
      </c>
      <c r="C35" s="202" t="s">
        <v>451</v>
      </c>
      <c r="D35" s="200">
        <f>Data!F486</f>
        <v>45.28</v>
      </c>
      <c r="E35" s="110" t="s">
        <v>111</v>
      </c>
      <c r="F35" s="36">
        <f t="shared" ref="F35" si="9">D35*B35</f>
        <v>1684.4160000000002</v>
      </c>
    </row>
    <row r="36" spans="1:6" ht="50.25" customHeight="1">
      <c r="A36" s="199">
        <f t="shared" si="5"/>
        <v>26</v>
      </c>
      <c r="B36" s="36">
        <f>Detail!I208</f>
        <v>178.20000000000002</v>
      </c>
      <c r="C36" s="202" t="s">
        <v>531</v>
      </c>
      <c r="D36" s="200">
        <f>Data!F498</f>
        <v>33.549999999999997</v>
      </c>
      <c r="E36" s="110" t="s">
        <v>111</v>
      </c>
      <c r="F36" s="36">
        <f t="shared" si="4"/>
        <v>5978.61</v>
      </c>
    </row>
    <row r="37" spans="1:6" ht="50.25" customHeight="1">
      <c r="A37" s="199">
        <f t="shared" ref="A37" si="10">A36+1</f>
        <v>27</v>
      </c>
      <c r="B37" s="36">
        <f>Detail!I214</f>
        <v>20.8</v>
      </c>
      <c r="C37" s="202" t="s">
        <v>534</v>
      </c>
      <c r="D37" s="200">
        <f>Data!F510</f>
        <v>61.63</v>
      </c>
      <c r="E37" s="110" t="s">
        <v>111</v>
      </c>
      <c r="F37" s="36">
        <f t="shared" ref="F37" si="11">D37*B37</f>
        <v>1281.904</v>
      </c>
    </row>
    <row r="38" spans="1:6" ht="50.25" customHeight="1">
      <c r="A38" s="199">
        <f t="shared" ref="A38:A39" si="12">A37+1</f>
        <v>28</v>
      </c>
      <c r="B38" s="36">
        <f>Detail!I220</f>
        <v>20.8</v>
      </c>
      <c r="C38" s="202" t="s">
        <v>535</v>
      </c>
      <c r="D38" s="200">
        <f>Data!F524</f>
        <v>125.27</v>
      </c>
      <c r="E38" s="110" t="s">
        <v>111</v>
      </c>
      <c r="F38" s="36">
        <f t="shared" ref="F38" si="13">D38*B38</f>
        <v>2605.616</v>
      </c>
    </row>
    <row r="39" spans="1:6" ht="54" customHeight="1">
      <c r="A39" s="199">
        <f t="shared" si="12"/>
        <v>29</v>
      </c>
      <c r="B39" s="36">
        <f>Detail!I277</f>
        <v>552.70000000000005</v>
      </c>
      <c r="C39" s="107" t="s">
        <v>532</v>
      </c>
      <c r="D39" s="200">
        <f>Data!F539</f>
        <v>124.52</v>
      </c>
      <c r="E39" s="110" t="s">
        <v>111</v>
      </c>
      <c r="F39" s="36">
        <f t="shared" si="4"/>
        <v>68822.203999999998</v>
      </c>
    </row>
    <row r="40" spans="1:6" ht="51.75" customHeight="1">
      <c r="A40" s="199">
        <f t="shared" ref="A40" si="14">A39+1</f>
        <v>30</v>
      </c>
      <c r="B40" s="36">
        <f>Detail!I288</f>
        <v>34.800000000000004</v>
      </c>
      <c r="C40" s="107" t="s">
        <v>533</v>
      </c>
      <c r="D40" s="200">
        <f>Data!F552</f>
        <v>231.43</v>
      </c>
      <c r="E40" s="110" t="s">
        <v>111</v>
      </c>
      <c r="F40" s="36">
        <f t="shared" ref="F40:F41" si="15">D40*B40</f>
        <v>8053.764000000001</v>
      </c>
    </row>
    <row r="41" spans="1:6" ht="71.25" customHeight="1">
      <c r="A41" s="199">
        <f t="shared" ref="A41:A46" si="16">A40+1</f>
        <v>31</v>
      </c>
      <c r="B41" s="36">
        <f>Detail!I320</f>
        <v>191.70000000000002</v>
      </c>
      <c r="C41" s="107" t="s">
        <v>537</v>
      </c>
      <c r="D41" s="200">
        <f>Data!F561</f>
        <v>83.8</v>
      </c>
      <c r="E41" s="110" t="s">
        <v>111</v>
      </c>
      <c r="F41" s="36">
        <f t="shared" si="15"/>
        <v>16064.460000000001</v>
      </c>
    </row>
    <row r="42" spans="1:6" ht="51" customHeight="1">
      <c r="A42" s="199">
        <f t="shared" si="16"/>
        <v>32</v>
      </c>
      <c r="B42" s="36">
        <f>Detail!I323</f>
        <v>43.7</v>
      </c>
      <c r="C42" s="107" t="s">
        <v>547</v>
      </c>
      <c r="D42" s="200">
        <f>Data!F588</f>
        <v>233.74</v>
      </c>
      <c r="E42" s="110" t="s">
        <v>111</v>
      </c>
      <c r="F42" s="36">
        <f t="shared" si="4"/>
        <v>10214.438000000002</v>
      </c>
    </row>
    <row r="43" spans="1:6" ht="54.75" customHeight="1">
      <c r="A43" s="199">
        <f t="shared" si="16"/>
        <v>33</v>
      </c>
      <c r="B43" s="36">
        <f>Detail!I333</f>
        <v>33.4</v>
      </c>
      <c r="C43" s="107" t="s">
        <v>744</v>
      </c>
      <c r="D43" s="200">
        <f>Data!F613</f>
        <v>97.76</v>
      </c>
      <c r="E43" s="110" t="s">
        <v>111</v>
      </c>
      <c r="F43" s="36">
        <f t="shared" si="4"/>
        <v>3265.1840000000002</v>
      </c>
    </row>
    <row r="44" spans="1:6" ht="51" customHeight="1">
      <c r="A44" s="199">
        <f t="shared" si="16"/>
        <v>34</v>
      </c>
      <c r="B44" s="36">
        <f>Detail!I337</f>
        <v>12.600000000000001</v>
      </c>
      <c r="C44" s="107" t="s">
        <v>746</v>
      </c>
      <c r="D44" s="200">
        <f>Data!F574</f>
        <v>123.92</v>
      </c>
      <c r="E44" s="110" t="s">
        <v>111</v>
      </c>
      <c r="F44" s="36">
        <f>D44*B44</f>
        <v>1561.3920000000003</v>
      </c>
    </row>
    <row r="45" spans="1:6" ht="51" customHeight="1">
      <c r="A45" s="199">
        <f t="shared" si="16"/>
        <v>35</v>
      </c>
      <c r="B45" s="36">
        <f>Detail!I342</f>
        <v>4.2</v>
      </c>
      <c r="C45" s="107" t="s">
        <v>761</v>
      </c>
      <c r="D45" s="200">
        <f>Data!F601</f>
        <v>138.35</v>
      </c>
      <c r="E45" s="110" t="s">
        <v>111</v>
      </c>
      <c r="F45" s="36">
        <f>D45*B45</f>
        <v>581.07000000000005</v>
      </c>
    </row>
    <row r="46" spans="1:6" ht="51.75" customHeight="1">
      <c r="A46" s="199">
        <f t="shared" si="16"/>
        <v>36</v>
      </c>
      <c r="B46" s="36">
        <f>Detail!I356</f>
        <v>29.8</v>
      </c>
      <c r="C46" s="203" t="s">
        <v>745</v>
      </c>
      <c r="D46" s="200">
        <f>Data!F625</f>
        <v>90.43</v>
      </c>
      <c r="E46" s="110" t="s">
        <v>111</v>
      </c>
      <c r="F46" s="36">
        <f t="shared" si="4"/>
        <v>2694.8140000000003</v>
      </c>
    </row>
    <row r="47" spans="1:6" ht="67.5" customHeight="1">
      <c r="A47" s="199">
        <f t="shared" ref="A47:A48" si="17">A46+1</f>
        <v>37</v>
      </c>
      <c r="B47" s="36">
        <f>Detail!I361</f>
        <v>4</v>
      </c>
      <c r="C47" s="203" t="s">
        <v>825</v>
      </c>
      <c r="D47" s="200">
        <f>Data!F660</f>
        <v>3359.23</v>
      </c>
      <c r="E47" s="110" t="s">
        <v>103</v>
      </c>
      <c r="F47" s="36">
        <f t="shared" ref="F47" si="18">D47*B47</f>
        <v>13436.92</v>
      </c>
    </row>
    <row r="48" spans="1:6" ht="30" customHeight="1">
      <c r="A48" s="199">
        <f t="shared" si="17"/>
        <v>38</v>
      </c>
      <c r="B48" s="36">
        <f>Detail!I365</f>
        <v>2</v>
      </c>
      <c r="C48" s="9" t="s">
        <v>546</v>
      </c>
      <c r="D48" s="200">
        <f>Data!F644</f>
        <v>3337.32</v>
      </c>
      <c r="E48" s="110" t="s">
        <v>103</v>
      </c>
      <c r="F48" s="36">
        <f t="shared" ref="F48:F50" si="19">D48*B48</f>
        <v>6674.64</v>
      </c>
    </row>
    <row r="49" spans="1:10" ht="36" customHeight="1">
      <c r="A49" s="199">
        <f t="shared" ref="A49:A52" si="20">A48+1</f>
        <v>39</v>
      </c>
      <c r="B49" s="36">
        <f>Detail!I369</f>
        <v>2</v>
      </c>
      <c r="C49" s="108" t="s">
        <v>550</v>
      </c>
      <c r="D49" s="200">
        <v>488</v>
      </c>
      <c r="E49" s="110" t="s">
        <v>103</v>
      </c>
      <c r="F49" s="36">
        <f t="shared" ref="F49" si="21">D49*B49</f>
        <v>976</v>
      </c>
    </row>
    <row r="50" spans="1:10" ht="39.75" customHeight="1">
      <c r="A50" s="199">
        <f t="shared" si="20"/>
        <v>40</v>
      </c>
      <c r="B50" s="36">
        <f>Detail!I372</f>
        <v>4</v>
      </c>
      <c r="C50" s="108" t="s">
        <v>550</v>
      </c>
      <c r="D50" s="200">
        <v>440</v>
      </c>
      <c r="E50" s="110" t="s">
        <v>103</v>
      </c>
      <c r="F50" s="36">
        <f t="shared" si="19"/>
        <v>1760</v>
      </c>
    </row>
    <row r="51" spans="1:10" ht="33.75" customHeight="1">
      <c r="A51" s="199">
        <f t="shared" si="20"/>
        <v>41</v>
      </c>
      <c r="B51" s="36">
        <f>Detail!I377</f>
        <v>6</v>
      </c>
      <c r="C51" s="107" t="s">
        <v>551</v>
      </c>
      <c r="D51" s="200">
        <f>Data!F667</f>
        <v>3325</v>
      </c>
      <c r="E51" s="110" t="s">
        <v>111</v>
      </c>
      <c r="F51" s="36">
        <f t="shared" si="4"/>
        <v>19950</v>
      </c>
    </row>
    <row r="52" spans="1:10" ht="90.75" customHeight="1">
      <c r="A52" s="199">
        <f t="shared" si="20"/>
        <v>42</v>
      </c>
      <c r="B52" s="36"/>
      <c r="C52" s="38" t="s">
        <v>464</v>
      </c>
      <c r="D52" s="36"/>
      <c r="E52" s="110"/>
      <c r="F52" s="36"/>
    </row>
    <row r="53" spans="1:10" ht="32.25" customHeight="1">
      <c r="A53" s="110"/>
      <c r="B53" s="36">
        <f>Detail!I388</f>
        <v>16</v>
      </c>
      <c r="C53" s="38" t="s">
        <v>121</v>
      </c>
      <c r="D53" s="200">
        <f>Data!F694</f>
        <v>921.2</v>
      </c>
      <c r="E53" s="110" t="s">
        <v>103</v>
      </c>
      <c r="F53" s="36">
        <f t="shared" si="4"/>
        <v>14739.2</v>
      </c>
    </row>
    <row r="54" spans="1:10" ht="33.75" customHeight="1">
      <c r="A54" s="110"/>
      <c r="B54" s="36">
        <f>Detail!I397</f>
        <v>11</v>
      </c>
      <c r="C54" s="38" t="s">
        <v>122</v>
      </c>
      <c r="D54" s="200">
        <f>Data!F715</f>
        <v>923.2</v>
      </c>
      <c r="E54" s="110" t="s">
        <v>103</v>
      </c>
      <c r="F54" s="36">
        <f t="shared" si="4"/>
        <v>10155.200000000001</v>
      </c>
    </row>
    <row r="55" spans="1:10" ht="109.5" customHeight="1">
      <c r="A55" s="199">
        <f>A52+1</f>
        <v>43</v>
      </c>
      <c r="B55" s="36">
        <f>Detail!I403</f>
        <v>4</v>
      </c>
      <c r="C55" s="38" t="s">
        <v>553</v>
      </c>
      <c r="D55" s="200">
        <f>Data!F728</f>
        <v>1008.2</v>
      </c>
      <c r="E55" s="110" t="s">
        <v>103</v>
      </c>
      <c r="F55" s="36">
        <f t="shared" ref="F55" si="22">D55*B55</f>
        <v>4032.8</v>
      </c>
    </row>
    <row r="56" spans="1:10" ht="123" customHeight="1">
      <c r="A56" s="199">
        <f>A55+1</f>
        <v>44</v>
      </c>
      <c r="B56" s="36">
        <f>Detail!I408</f>
        <v>3</v>
      </c>
      <c r="C56" s="38" t="s">
        <v>885</v>
      </c>
      <c r="D56" s="200">
        <f>Data!F740</f>
        <v>869.5</v>
      </c>
      <c r="E56" s="110" t="s">
        <v>103</v>
      </c>
      <c r="F56" s="36">
        <f t="shared" ref="F56" si="23">D56*B56</f>
        <v>2608.5</v>
      </c>
    </row>
    <row r="57" spans="1:10" ht="46.5" customHeight="1">
      <c r="A57" s="199">
        <f t="shared" ref="A57:A60" si="24">A56+1</f>
        <v>45</v>
      </c>
      <c r="B57" s="36">
        <f>Detail!I416</f>
        <v>9</v>
      </c>
      <c r="C57" s="107" t="s">
        <v>555</v>
      </c>
      <c r="D57" s="36">
        <v>705</v>
      </c>
      <c r="E57" s="110" t="s">
        <v>103</v>
      </c>
      <c r="F57" s="36">
        <f t="shared" si="4"/>
        <v>6345</v>
      </c>
    </row>
    <row r="58" spans="1:10" ht="53.25" customHeight="1">
      <c r="A58" s="199">
        <f t="shared" si="24"/>
        <v>46</v>
      </c>
      <c r="B58" s="36">
        <f>Detail!I425</f>
        <v>9</v>
      </c>
      <c r="C58" s="39" t="s">
        <v>891</v>
      </c>
      <c r="D58" s="36">
        <v>135</v>
      </c>
      <c r="E58" s="110" t="s">
        <v>103</v>
      </c>
      <c r="F58" s="36">
        <f t="shared" si="4"/>
        <v>1215</v>
      </c>
    </row>
    <row r="59" spans="1:10" ht="51" customHeight="1">
      <c r="A59" s="199">
        <f t="shared" si="24"/>
        <v>47</v>
      </c>
      <c r="B59" s="36">
        <f>Detail!I429</f>
        <v>2</v>
      </c>
      <c r="C59" s="39" t="s">
        <v>18</v>
      </c>
      <c r="D59" s="200">
        <v>601</v>
      </c>
      <c r="E59" s="110" t="s">
        <v>103</v>
      </c>
      <c r="F59" s="36">
        <f t="shared" si="4"/>
        <v>1202</v>
      </c>
    </row>
    <row r="60" spans="1:10" ht="50.25" customHeight="1">
      <c r="A60" s="199">
        <f t="shared" si="24"/>
        <v>48</v>
      </c>
      <c r="B60" s="36"/>
      <c r="C60" s="39" t="s">
        <v>557</v>
      </c>
      <c r="D60" s="36"/>
      <c r="E60" s="110"/>
      <c r="F60" s="36"/>
    </row>
    <row r="61" spans="1:10" ht="36" customHeight="1">
      <c r="A61" s="199"/>
      <c r="B61" s="36">
        <f>Detail!I434</f>
        <v>2</v>
      </c>
      <c r="C61" s="39" t="s">
        <v>558</v>
      </c>
      <c r="D61" s="200">
        <v>1552</v>
      </c>
      <c r="E61" s="110" t="s">
        <v>103</v>
      </c>
      <c r="F61" s="36">
        <f t="shared" si="4"/>
        <v>3104</v>
      </c>
    </row>
    <row r="62" spans="1:10" ht="48.75" customHeight="1">
      <c r="A62" s="199">
        <f>A60+1</f>
        <v>49</v>
      </c>
      <c r="B62" s="36">
        <f>Detail!I437</f>
        <v>2</v>
      </c>
      <c r="C62" s="117" t="s">
        <v>559</v>
      </c>
      <c r="D62" s="36">
        <v>3460</v>
      </c>
      <c r="E62" s="110" t="s">
        <v>103</v>
      </c>
      <c r="F62" s="36">
        <f t="shared" si="4"/>
        <v>6920</v>
      </c>
    </row>
    <row r="63" spans="1:10" ht="74.25" customHeight="1">
      <c r="A63" s="199">
        <f t="shared" ref="A63" si="25">A62+1</f>
        <v>50</v>
      </c>
      <c r="B63" s="36"/>
      <c r="C63" s="204" t="s">
        <v>22</v>
      </c>
      <c r="D63" s="36"/>
      <c r="E63" s="110"/>
      <c r="F63" s="36"/>
      <c r="J63" s="36">
        <v>5740</v>
      </c>
    </row>
    <row r="64" spans="1:10" ht="70.5" customHeight="1">
      <c r="A64" s="110"/>
      <c r="B64" s="36">
        <f>Detail!I444</f>
        <v>44</v>
      </c>
      <c r="C64" s="205" t="s">
        <v>23</v>
      </c>
      <c r="D64" s="200">
        <v>234.76</v>
      </c>
      <c r="E64" s="110" t="s">
        <v>12</v>
      </c>
      <c r="F64" s="36">
        <f t="shared" si="4"/>
        <v>10329.439999999999</v>
      </c>
    </row>
    <row r="65" spans="1:6" ht="74.25" customHeight="1">
      <c r="A65" s="199">
        <f>A63+1</f>
        <v>51</v>
      </c>
      <c r="B65" s="36"/>
      <c r="C65" s="39" t="s">
        <v>127</v>
      </c>
      <c r="D65" s="36"/>
      <c r="E65" s="110"/>
      <c r="F65" s="36"/>
    </row>
    <row r="66" spans="1:6" ht="70.5" customHeight="1">
      <c r="A66" s="110"/>
      <c r="B66" s="36">
        <f>Detail!I449</f>
        <v>6</v>
      </c>
      <c r="C66" s="39" t="s">
        <v>128</v>
      </c>
      <c r="D66" s="200">
        <v>229.92</v>
      </c>
      <c r="E66" s="110" t="s">
        <v>12</v>
      </c>
      <c r="F66" s="36">
        <f t="shared" ref="F66" si="26">D66*B66</f>
        <v>1379.52</v>
      </c>
    </row>
    <row r="67" spans="1:6" ht="83.25" customHeight="1">
      <c r="A67" s="199">
        <f>A65+1</f>
        <v>52</v>
      </c>
      <c r="B67" s="36"/>
      <c r="C67" s="39" t="s">
        <v>125</v>
      </c>
      <c r="D67" s="36"/>
      <c r="E67" s="110"/>
      <c r="F67" s="36"/>
    </row>
    <row r="68" spans="1:6" ht="69.75" customHeight="1">
      <c r="A68" s="110"/>
      <c r="B68" s="36">
        <f>Detail!I452</f>
        <v>8</v>
      </c>
      <c r="C68" s="39" t="s">
        <v>567</v>
      </c>
      <c r="D68" s="200">
        <f>Data!F806</f>
        <v>600.25</v>
      </c>
      <c r="E68" s="110" t="s">
        <v>12</v>
      </c>
      <c r="F68" s="36">
        <f t="shared" ref="F68:F72" si="27">D68*B68</f>
        <v>4802</v>
      </c>
    </row>
    <row r="69" spans="1:6" ht="40.5" customHeight="1">
      <c r="A69" s="199">
        <f>A67+1</f>
        <v>53</v>
      </c>
      <c r="B69" s="36">
        <f>Detail!I456</f>
        <v>3</v>
      </c>
      <c r="C69" s="39" t="s">
        <v>463</v>
      </c>
      <c r="D69" s="200">
        <f>Data!F817</f>
        <v>150</v>
      </c>
      <c r="E69" s="110" t="s">
        <v>103</v>
      </c>
      <c r="F69" s="36">
        <f t="shared" ref="F69" si="28">D69*B69</f>
        <v>450</v>
      </c>
    </row>
    <row r="70" spans="1:6" ht="47.25" customHeight="1">
      <c r="A70" s="199">
        <f t="shared" ref="A70:A72" si="29">A69+1</f>
        <v>54</v>
      </c>
      <c r="B70" s="36">
        <f>Detail!I459</f>
        <v>10</v>
      </c>
      <c r="C70" s="38" t="s">
        <v>561</v>
      </c>
      <c r="D70" s="200">
        <f>Data!F829</f>
        <v>27.13</v>
      </c>
      <c r="E70" s="110" t="s">
        <v>12</v>
      </c>
      <c r="F70" s="36">
        <f t="shared" si="27"/>
        <v>271.3</v>
      </c>
    </row>
    <row r="71" spans="1:6" ht="36.75" customHeight="1">
      <c r="A71" s="199">
        <f t="shared" si="29"/>
        <v>55</v>
      </c>
      <c r="B71" s="36">
        <f>Detail!I461</f>
        <v>1</v>
      </c>
      <c r="C71" s="117" t="s">
        <v>563</v>
      </c>
      <c r="D71" s="200">
        <f>Data!F831</f>
        <v>2997.6</v>
      </c>
      <c r="E71" s="110" t="s">
        <v>103</v>
      </c>
      <c r="F71" s="36">
        <f t="shared" si="27"/>
        <v>2997.6</v>
      </c>
    </row>
    <row r="72" spans="1:6" ht="46.5" customHeight="1">
      <c r="A72" s="199">
        <f t="shared" si="29"/>
        <v>56</v>
      </c>
      <c r="B72" s="36">
        <f>Detail!I468</f>
        <v>67.7</v>
      </c>
      <c r="C72" s="117" t="s">
        <v>908</v>
      </c>
      <c r="D72" s="200">
        <v>51.15</v>
      </c>
      <c r="E72" s="110" t="s">
        <v>200</v>
      </c>
      <c r="F72" s="36">
        <f t="shared" si="27"/>
        <v>3462.855</v>
      </c>
    </row>
    <row r="73" spans="1:6" ht="26.25" customHeight="1">
      <c r="A73" s="110"/>
      <c r="B73" s="110"/>
      <c r="C73" s="206" t="s">
        <v>112</v>
      </c>
      <c r="D73" s="36"/>
      <c r="E73" s="36"/>
      <c r="F73" s="207">
        <f>SUM(F7:F72)</f>
        <v>914240.12799999991</v>
      </c>
    </row>
    <row r="74" spans="1:6" ht="30.75" customHeight="1">
      <c r="A74" s="199">
        <f>A72+1</f>
        <v>57</v>
      </c>
      <c r="B74" s="110"/>
      <c r="C74" s="108" t="s">
        <v>564</v>
      </c>
      <c r="D74" s="36"/>
      <c r="E74" s="36"/>
      <c r="F74" s="36">
        <f>F73*18%</f>
        <v>164563.22303999998</v>
      </c>
    </row>
    <row r="75" spans="1:6" ht="28.5" customHeight="1">
      <c r="A75" s="110"/>
      <c r="B75" s="110"/>
      <c r="C75" s="206" t="s">
        <v>360</v>
      </c>
      <c r="D75" s="36"/>
      <c r="E75" s="36"/>
      <c r="F75" s="207">
        <f>SUM(F73:F74)</f>
        <v>1078803.3510399999</v>
      </c>
    </row>
    <row r="76" spans="1:6" ht="42.75" customHeight="1">
      <c r="A76" s="199">
        <f>A74+1</f>
        <v>58</v>
      </c>
      <c r="B76" s="110"/>
      <c r="C76" s="205" t="s">
        <v>915</v>
      </c>
      <c r="D76" s="36"/>
      <c r="E76" s="36"/>
      <c r="F76" s="36">
        <v>5700</v>
      </c>
    </row>
    <row r="77" spans="1:6" ht="27.75" customHeight="1">
      <c r="A77" s="110"/>
      <c r="B77" s="110"/>
      <c r="C77" s="206" t="s">
        <v>360</v>
      </c>
      <c r="D77" s="36"/>
      <c r="E77" s="36"/>
      <c r="F77" s="207">
        <f>SUM(F75:F76)</f>
        <v>1084503.3510399999</v>
      </c>
    </row>
    <row r="78" spans="1:6" ht="27.75" customHeight="1">
      <c r="A78" s="199">
        <f>A76+1</f>
        <v>59</v>
      </c>
      <c r="B78" s="110"/>
      <c r="C78" s="108" t="s">
        <v>113</v>
      </c>
      <c r="D78" s="36"/>
      <c r="E78" s="36"/>
      <c r="F78" s="36">
        <f>F73*0.01</f>
        <v>9142.40128</v>
      </c>
    </row>
    <row r="79" spans="1:6" ht="25.5" customHeight="1">
      <c r="A79" s="199">
        <f t="shared" ref="A79" si="30">A78+1</f>
        <v>60</v>
      </c>
      <c r="B79" s="110"/>
      <c r="C79" s="108" t="s">
        <v>107</v>
      </c>
      <c r="D79" s="110"/>
      <c r="E79" s="36"/>
      <c r="F79" s="36">
        <f>F77*7.5%</f>
        <v>81337.751327999984</v>
      </c>
    </row>
    <row r="80" spans="1:6" ht="27.75" customHeight="1">
      <c r="A80" s="110"/>
      <c r="B80" s="110"/>
      <c r="C80" s="110" t="s">
        <v>114</v>
      </c>
      <c r="D80" s="110"/>
      <c r="E80" s="36"/>
      <c r="F80" s="207">
        <f>SUM(F77:F79)</f>
        <v>1174983.5036479998</v>
      </c>
    </row>
    <row r="81" spans="1:6" ht="29.25" customHeight="1">
      <c r="A81" s="110"/>
      <c r="B81" s="110"/>
      <c r="C81" s="108"/>
      <c r="D81" s="208" t="s">
        <v>115</v>
      </c>
      <c r="E81" s="207">
        <f>F80/100000</f>
        <v>11.749835036479999</v>
      </c>
      <c r="F81" s="209" t="s">
        <v>466</v>
      </c>
    </row>
    <row r="84" spans="1:6">
      <c r="F84" s="197">
        <v>11.75</v>
      </c>
    </row>
    <row r="85" spans="1:6">
      <c r="F85" s="210">
        <f>F84-E81</f>
        <v>1.6496352000139325E-4</v>
      </c>
    </row>
  </sheetData>
  <mergeCells count="4">
    <mergeCell ref="A3:F3"/>
    <mergeCell ref="A4:F4"/>
    <mergeCell ref="A1:F1"/>
    <mergeCell ref="A2:F2"/>
  </mergeCells>
  <pageMargins left="0.25" right="0.25" top="0.75" bottom="0.75" header="0.3" footer="0.3"/>
  <pageSetup paperSize="9" scale="97" orientation="portrait" r:id="rId1"/>
</worksheet>
</file>

<file path=xl/worksheets/sheet3.xml><?xml version="1.0" encoding="utf-8"?>
<worksheet xmlns="http://schemas.openxmlformats.org/spreadsheetml/2006/main" xmlns:r="http://schemas.openxmlformats.org/officeDocument/2006/relationships">
  <dimension ref="A1:N832"/>
  <sheetViews>
    <sheetView view="pageBreakPreview" topLeftCell="A769" zoomScaleSheetLayoutView="100" workbookViewId="0">
      <selection activeCell="E777" sqref="E777"/>
    </sheetView>
  </sheetViews>
  <sheetFormatPr defaultRowHeight="21.95" customHeight="1"/>
  <cols>
    <col min="1" max="1" width="10.28515625" style="86" customWidth="1"/>
    <col min="2" max="2" width="11.140625" style="86" customWidth="1"/>
    <col min="3" max="3" width="45.140625" style="90" customWidth="1"/>
    <col min="4" max="4" width="12.42578125" style="86" customWidth="1"/>
    <col min="5" max="5" width="11.7109375" style="86" customWidth="1"/>
    <col min="6" max="6" width="12.5703125" style="90" customWidth="1"/>
    <col min="7" max="16384" width="9.140625" style="90"/>
  </cols>
  <sheetData>
    <row r="1" spans="1:9" s="86" customFormat="1" ht="21" customHeight="1">
      <c r="A1" s="85"/>
      <c r="B1" s="85"/>
      <c r="C1" s="85" t="s">
        <v>129</v>
      </c>
      <c r="D1" s="85"/>
      <c r="E1" s="85"/>
      <c r="F1" s="88"/>
    </row>
    <row r="2" spans="1:9" s="86" customFormat="1" ht="21" customHeight="1">
      <c r="A2" s="85"/>
      <c r="B2" s="85"/>
      <c r="C2" s="85" t="s">
        <v>130</v>
      </c>
      <c r="D2" s="85"/>
      <c r="E2" s="85"/>
      <c r="F2" s="88"/>
      <c r="H2" s="96"/>
      <c r="I2" s="96"/>
    </row>
    <row r="3" spans="1:9" s="86" customFormat="1" ht="21" customHeight="1">
      <c r="A3" s="85" t="s">
        <v>131</v>
      </c>
      <c r="B3" s="85" t="s">
        <v>134</v>
      </c>
      <c r="C3" s="87" t="s">
        <v>356</v>
      </c>
      <c r="D3" s="85"/>
      <c r="E3" s="85" t="s">
        <v>771</v>
      </c>
      <c r="F3" s="88"/>
    </row>
    <row r="4" spans="1:9" s="86" customFormat="1" ht="21" customHeight="1">
      <c r="A4" s="85" t="s">
        <v>132</v>
      </c>
      <c r="B4" s="85" t="s">
        <v>132</v>
      </c>
      <c r="C4" s="85" t="s">
        <v>132</v>
      </c>
      <c r="D4" s="85" t="s">
        <v>132</v>
      </c>
      <c r="E4" s="85" t="s">
        <v>132</v>
      </c>
      <c r="F4" s="88" t="s">
        <v>132</v>
      </c>
    </row>
    <row r="5" spans="1:9" s="86" customFormat="1" ht="21" customHeight="1">
      <c r="A5" s="85" t="s">
        <v>133</v>
      </c>
      <c r="B5" s="85" t="s">
        <v>134</v>
      </c>
      <c r="C5" s="85" t="s">
        <v>135</v>
      </c>
      <c r="D5" s="85" t="s">
        <v>136</v>
      </c>
      <c r="E5" s="85" t="s">
        <v>137</v>
      </c>
      <c r="F5" s="85" t="s">
        <v>138</v>
      </c>
    </row>
    <row r="6" spans="1:9" ht="21" customHeight="1">
      <c r="A6" s="88" t="s">
        <v>132</v>
      </c>
      <c r="B6" s="88" t="s">
        <v>132</v>
      </c>
      <c r="C6" s="89" t="s">
        <v>132</v>
      </c>
      <c r="D6" s="88" t="s">
        <v>132</v>
      </c>
      <c r="E6" s="88" t="s">
        <v>132</v>
      </c>
      <c r="F6" s="89" t="s">
        <v>132</v>
      </c>
    </row>
    <row r="7" spans="1:9" ht="21" customHeight="1">
      <c r="A7" s="88"/>
      <c r="B7" s="88" t="s">
        <v>139</v>
      </c>
      <c r="C7" s="89" t="s">
        <v>140</v>
      </c>
      <c r="D7" s="88"/>
      <c r="E7" s="88"/>
      <c r="F7" s="89"/>
    </row>
    <row r="8" spans="1:9" ht="21" customHeight="1">
      <c r="A8" s="88"/>
      <c r="B8" s="88"/>
      <c r="C8" s="89" t="s">
        <v>132</v>
      </c>
      <c r="D8" s="88"/>
      <c r="E8" s="88"/>
      <c r="F8" s="89"/>
    </row>
    <row r="9" spans="1:9" ht="21" customHeight="1">
      <c r="A9" s="88">
        <v>0.96</v>
      </c>
      <c r="B9" s="88" t="s">
        <v>141</v>
      </c>
      <c r="C9" s="89" t="s">
        <v>142</v>
      </c>
      <c r="D9" s="88">
        <v>6040</v>
      </c>
      <c r="E9" s="88" t="s">
        <v>141</v>
      </c>
      <c r="F9" s="92">
        <v>5798.4</v>
      </c>
    </row>
    <row r="10" spans="1:9" ht="21" customHeight="1">
      <c r="A10" s="88">
        <v>1</v>
      </c>
      <c r="B10" s="88" t="s">
        <v>143</v>
      </c>
      <c r="C10" s="89" t="s">
        <v>144</v>
      </c>
      <c r="D10" s="88">
        <v>1534.18</v>
      </c>
      <c r="E10" s="88" t="s">
        <v>143</v>
      </c>
      <c r="F10" s="92">
        <v>1534.18</v>
      </c>
    </row>
    <row r="11" spans="1:9" ht="21" customHeight="1">
      <c r="A11" s="88">
        <v>1</v>
      </c>
      <c r="B11" s="88" t="s">
        <v>143</v>
      </c>
      <c r="C11" s="89" t="s">
        <v>145</v>
      </c>
      <c r="D11" s="88">
        <v>116</v>
      </c>
      <c r="E11" s="88" t="s">
        <v>143</v>
      </c>
      <c r="F11" s="92">
        <v>116</v>
      </c>
    </row>
    <row r="12" spans="1:9" ht="21" customHeight="1">
      <c r="A12" s="88"/>
      <c r="B12" s="88" t="s">
        <v>146</v>
      </c>
      <c r="C12" s="89" t="s">
        <v>147</v>
      </c>
      <c r="D12" s="88" t="s">
        <v>134</v>
      </c>
      <c r="E12" s="88" t="s">
        <v>146</v>
      </c>
      <c r="F12" s="92">
        <v>0</v>
      </c>
    </row>
    <row r="13" spans="1:9" ht="21" customHeight="1">
      <c r="A13" s="88"/>
      <c r="B13" s="88"/>
      <c r="C13" s="89"/>
      <c r="D13" s="88"/>
      <c r="E13" s="88"/>
      <c r="F13" s="92" t="s">
        <v>132</v>
      </c>
    </row>
    <row r="14" spans="1:9" ht="21" customHeight="1">
      <c r="A14" s="88"/>
      <c r="B14" s="88"/>
      <c r="C14" s="89" t="s">
        <v>148</v>
      </c>
      <c r="D14" s="88"/>
      <c r="E14" s="88"/>
      <c r="F14" s="92">
        <v>7448.58</v>
      </c>
    </row>
    <row r="15" spans="1:9" ht="21" customHeight="1">
      <c r="A15" s="88"/>
      <c r="B15" s="88"/>
      <c r="C15" s="89"/>
      <c r="D15" s="88"/>
      <c r="E15" s="88"/>
      <c r="F15" s="92" t="s">
        <v>132</v>
      </c>
    </row>
    <row r="16" spans="1:9" ht="21" customHeight="1">
      <c r="A16" s="88"/>
      <c r="B16" s="88" t="s">
        <v>139</v>
      </c>
      <c r="C16" s="89" t="s">
        <v>149</v>
      </c>
      <c r="D16" s="88"/>
      <c r="E16" s="88"/>
      <c r="F16" s="92"/>
    </row>
    <row r="17" spans="1:6" ht="21" customHeight="1">
      <c r="A17" s="88"/>
      <c r="B17" s="88"/>
      <c r="C17" s="89" t="s">
        <v>132</v>
      </c>
      <c r="D17" s="88"/>
      <c r="E17" s="88"/>
      <c r="F17" s="92"/>
    </row>
    <row r="18" spans="1:6" ht="21" customHeight="1">
      <c r="A18" s="88">
        <v>0.72</v>
      </c>
      <c r="B18" s="88" t="s">
        <v>141</v>
      </c>
      <c r="C18" s="89" t="s">
        <v>142</v>
      </c>
      <c r="D18" s="88">
        <v>6040</v>
      </c>
      <c r="E18" s="88" t="s">
        <v>141</v>
      </c>
      <c r="F18" s="92">
        <v>4348.8</v>
      </c>
    </row>
    <row r="19" spans="1:6" ht="21" customHeight="1">
      <c r="A19" s="88">
        <v>1</v>
      </c>
      <c r="B19" s="88" t="s">
        <v>143</v>
      </c>
      <c r="C19" s="89" t="s">
        <v>144</v>
      </c>
      <c r="D19" s="88">
        <v>1534.18</v>
      </c>
      <c r="E19" s="88" t="s">
        <v>143</v>
      </c>
      <c r="F19" s="92">
        <v>1534.18</v>
      </c>
    </row>
    <row r="20" spans="1:6" ht="21" customHeight="1">
      <c r="A20" s="88">
        <v>1</v>
      </c>
      <c r="B20" s="88" t="s">
        <v>143</v>
      </c>
      <c r="C20" s="89" t="s">
        <v>145</v>
      </c>
      <c r="D20" s="88">
        <v>116</v>
      </c>
      <c r="E20" s="88" t="s">
        <v>143</v>
      </c>
      <c r="F20" s="92">
        <v>116</v>
      </c>
    </row>
    <row r="21" spans="1:6" ht="21" customHeight="1">
      <c r="A21" s="88"/>
      <c r="B21" s="88" t="s">
        <v>146</v>
      </c>
      <c r="C21" s="89" t="s">
        <v>147</v>
      </c>
      <c r="D21" s="88" t="s">
        <v>134</v>
      </c>
      <c r="E21" s="88" t="s">
        <v>146</v>
      </c>
      <c r="F21" s="92">
        <v>0</v>
      </c>
    </row>
    <row r="22" spans="1:6" ht="21" customHeight="1">
      <c r="A22" s="88"/>
      <c r="B22" s="88"/>
      <c r="C22" s="89"/>
      <c r="D22" s="88"/>
      <c r="E22" s="88"/>
      <c r="F22" s="92" t="s">
        <v>132</v>
      </c>
    </row>
    <row r="23" spans="1:6" ht="21" customHeight="1">
      <c r="A23" s="88"/>
      <c r="B23" s="88"/>
      <c r="C23" s="89" t="s">
        <v>148</v>
      </c>
      <c r="D23" s="88"/>
      <c r="E23" s="88"/>
      <c r="F23" s="92">
        <v>5998.98</v>
      </c>
    </row>
    <row r="24" spans="1:6" ht="21" customHeight="1">
      <c r="A24" s="88"/>
      <c r="B24" s="88"/>
      <c r="C24" s="89"/>
      <c r="D24" s="88"/>
      <c r="E24" s="88"/>
      <c r="F24" s="92" t="s">
        <v>132</v>
      </c>
    </row>
    <row r="25" spans="1:6" ht="21" customHeight="1">
      <c r="A25" s="88"/>
      <c r="B25" s="88" t="s">
        <v>139</v>
      </c>
      <c r="C25" s="89" t="s">
        <v>150</v>
      </c>
      <c r="D25" s="88"/>
      <c r="E25" s="88"/>
      <c r="F25" s="92"/>
    </row>
    <row r="26" spans="1:6" ht="21" customHeight="1">
      <c r="A26" s="88"/>
      <c r="B26" s="88"/>
      <c r="C26" s="89" t="s">
        <v>132</v>
      </c>
      <c r="D26" s="88"/>
      <c r="E26" s="88"/>
      <c r="F26" s="92"/>
    </row>
    <row r="27" spans="1:6" ht="21" customHeight="1">
      <c r="A27" s="88">
        <v>0.48</v>
      </c>
      <c r="B27" s="88" t="s">
        <v>141</v>
      </c>
      <c r="C27" s="89" t="s">
        <v>142</v>
      </c>
      <c r="D27" s="88">
        <v>6040</v>
      </c>
      <c r="E27" s="88" t="s">
        <v>141</v>
      </c>
      <c r="F27" s="92">
        <v>2899.2</v>
      </c>
    </row>
    <row r="28" spans="1:6" ht="21" customHeight="1">
      <c r="A28" s="88">
        <v>1</v>
      </c>
      <c r="B28" s="88" t="s">
        <v>143</v>
      </c>
      <c r="C28" s="89" t="s">
        <v>144</v>
      </c>
      <c r="D28" s="88">
        <v>1534.18</v>
      </c>
      <c r="E28" s="88" t="s">
        <v>143</v>
      </c>
      <c r="F28" s="92">
        <v>1534.18</v>
      </c>
    </row>
    <row r="29" spans="1:6" ht="21" customHeight="1">
      <c r="A29" s="88">
        <v>1</v>
      </c>
      <c r="B29" s="88" t="s">
        <v>143</v>
      </c>
      <c r="C29" s="89" t="s">
        <v>145</v>
      </c>
      <c r="D29" s="88">
        <v>116</v>
      </c>
      <c r="E29" s="88" t="s">
        <v>143</v>
      </c>
      <c r="F29" s="92">
        <v>116</v>
      </c>
    </row>
    <row r="30" spans="1:6" ht="21" customHeight="1">
      <c r="A30" s="88"/>
      <c r="B30" s="88" t="s">
        <v>146</v>
      </c>
      <c r="C30" s="89" t="s">
        <v>147</v>
      </c>
      <c r="D30" s="88" t="s">
        <v>134</v>
      </c>
      <c r="E30" s="88" t="s">
        <v>146</v>
      </c>
      <c r="F30" s="92">
        <v>0</v>
      </c>
    </row>
    <row r="31" spans="1:6" ht="21" customHeight="1">
      <c r="A31" s="88"/>
      <c r="B31" s="88"/>
      <c r="C31" s="89"/>
      <c r="D31" s="88"/>
      <c r="E31" s="88"/>
      <c r="F31" s="92" t="s">
        <v>132</v>
      </c>
    </row>
    <row r="32" spans="1:6" ht="21" customHeight="1">
      <c r="A32" s="88"/>
      <c r="B32" s="88"/>
      <c r="C32" s="89" t="s">
        <v>148</v>
      </c>
      <c r="D32" s="88"/>
      <c r="E32" s="88"/>
      <c r="F32" s="92">
        <v>4549.38</v>
      </c>
    </row>
    <row r="33" spans="1:6" ht="21" customHeight="1">
      <c r="A33" s="88"/>
      <c r="B33" s="88"/>
      <c r="C33" s="89"/>
      <c r="D33" s="88"/>
      <c r="E33" s="88"/>
      <c r="F33" s="92" t="s">
        <v>132</v>
      </c>
    </row>
    <row r="34" spans="1:6" ht="21" customHeight="1">
      <c r="A34" s="88"/>
      <c r="B34" s="88" t="s">
        <v>139</v>
      </c>
      <c r="C34" s="89" t="s">
        <v>151</v>
      </c>
      <c r="D34" s="88"/>
      <c r="E34" s="88"/>
      <c r="F34" s="92"/>
    </row>
    <row r="35" spans="1:6" ht="21" customHeight="1">
      <c r="A35" s="88">
        <v>0.36</v>
      </c>
      <c r="B35" s="88" t="s">
        <v>141</v>
      </c>
      <c r="C35" s="89" t="s">
        <v>142</v>
      </c>
      <c r="D35" s="88">
        <v>6040</v>
      </c>
      <c r="E35" s="88" t="s">
        <v>141</v>
      </c>
      <c r="F35" s="92">
        <v>2174.4</v>
      </c>
    </row>
    <row r="36" spans="1:6" ht="21" customHeight="1">
      <c r="A36" s="88">
        <v>1</v>
      </c>
      <c r="B36" s="88" t="s">
        <v>143</v>
      </c>
      <c r="C36" s="89" t="s">
        <v>144</v>
      </c>
      <c r="D36" s="88">
        <v>1534.18</v>
      </c>
      <c r="E36" s="88" t="s">
        <v>143</v>
      </c>
      <c r="F36" s="92">
        <v>1534.18</v>
      </c>
    </row>
    <row r="37" spans="1:6" ht="21" customHeight="1">
      <c r="A37" s="88">
        <v>1</v>
      </c>
      <c r="B37" s="88" t="s">
        <v>143</v>
      </c>
      <c r="C37" s="89" t="s">
        <v>145</v>
      </c>
      <c r="D37" s="88">
        <v>116</v>
      </c>
      <c r="E37" s="88" t="s">
        <v>143</v>
      </c>
      <c r="F37" s="92">
        <v>116</v>
      </c>
    </row>
    <row r="38" spans="1:6" ht="21" customHeight="1">
      <c r="A38" s="88"/>
      <c r="B38" s="88" t="s">
        <v>146</v>
      </c>
      <c r="C38" s="89" t="s">
        <v>147</v>
      </c>
      <c r="D38" s="88" t="s">
        <v>134</v>
      </c>
      <c r="E38" s="88" t="s">
        <v>146</v>
      </c>
      <c r="F38" s="92">
        <v>0</v>
      </c>
    </row>
    <row r="39" spans="1:6" ht="21" customHeight="1">
      <c r="A39" s="88"/>
      <c r="B39" s="88"/>
      <c r="C39" s="89"/>
      <c r="D39" s="88"/>
      <c r="E39" s="88"/>
      <c r="F39" s="92" t="s">
        <v>132</v>
      </c>
    </row>
    <row r="40" spans="1:6" ht="21" customHeight="1">
      <c r="A40" s="88"/>
      <c r="B40" s="88"/>
      <c r="C40" s="89" t="s">
        <v>148</v>
      </c>
      <c r="D40" s="88"/>
      <c r="E40" s="88"/>
      <c r="F40" s="92">
        <v>3824.58</v>
      </c>
    </row>
    <row r="41" spans="1:6" ht="21" customHeight="1">
      <c r="A41" s="88"/>
      <c r="B41" s="88"/>
      <c r="C41" s="89"/>
      <c r="D41" s="88"/>
      <c r="E41" s="88"/>
      <c r="F41" s="92" t="s">
        <v>132</v>
      </c>
    </row>
    <row r="42" spans="1:6" ht="21" customHeight="1">
      <c r="A42" s="88"/>
      <c r="B42" s="88" t="s">
        <v>139</v>
      </c>
      <c r="C42" s="89" t="s">
        <v>152</v>
      </c>
      <c r="D42" s="88"/>
      <c r="E42" s="88"/>
      <c r="F42" s="92"/>
    </row>
    <row r="43" spans="1:6" ht="21" customHeight="1">
      <c r="A43" s="88"/>
      <c r="B43" s="88"/>
      <c r="C43" s="89" t="s">
        <v>132</v>
      </c>
      <c r="D43" s="88"/>
      <c r="E43" s="88"/>
      <c r="F43" s="92"/>
    </row>
    <row r="44" spans="1:6" ht="21" customHeight="1">
      <c r="A44" s="88">
        <v>0.28799999999999998</v>
      </c>
      <c r="B44" s="88" t="s">
        <v>141</v>
      </c>
      <c r="C44" s="89" t="s">
        <v>142</v>
      </c>
      <c r="D44" s="88">
        <v>6040</v>
      </c>
      <c r="E44" s="88" t="s">
        <v>141</v>
      </c>
      <c r="F44" s="92">
        <v>1739.52</v>
      </c>
    </row>
    <row r="45" spans="1:6" ht="21" customHeight="1">
      <c r="A45" s="88">
        <v>1</v>
      </c>
      <c r="B45" s="88" t="s">
        <v>143</v>
      </c>
      <c r="C45" s="89" t="s">
        <v>144</v>
      </c>
      <c r="D45" s="88">
        <v>1534.18</v>
      </c>
      <c r="E45" s="88" t="s">
        <v>143</v>
      </c>
      <c r="F45" s="92">
        <v>1534.18</v>
      </c>
    </row>
    <row r="46" spans="1:6" ht="21" customHeight="1">
      <c r="A46" s="88">
        <v>1</v>
      </c>
      <c r="B46" s="88" t="s">
        <v>143</v>
      </c>
      <c r="C46" s="89" t="s">
        <v>145</v>
      </c>
      <c r="D46" s="88">
        <v>116</v>
      </c>
      <c r="E46" s="88" t="s">
        <v>143</v>
      </c>
      <c r="F46" s="92">
        <v>116</v>
      </c>
    </row>
    <row r="47" spans="1:6" ht="21" customHeight="1">
      <c r="A47" s="88"/>
      <c r="B47" s="88" t="s">
        <v>146</v>
      </c>
      <c r="C47" s="89" t="s">
        <v>147</v>
      </c>
      <c r="D47" s="88" t="s">
        <v>134</v>
      </c>
      <c r="E47" s="88" t="s">
        <v>146</v>
      </c>
      <c r="F47" s="92">
        <v>0</v>
      </c>
    </row>
    <row r="48" spans="1:6" ht="21" customHeight="1">
      <c r="A48" s="88"/>
      <c r="B48" s="88"/>
      <c r="C48" s="89"/>
      <c r="D48" s="88"/>
      <c r="E48" s="88"/>
      <c r="F48" s="92" t="s">
        <v>132</v>
      </c>
    </row>
    <row r="49" spans="1:6" ht="21" customHeight="1">
      <c r="A49" s="88"/>
      <c r="B49" s="88"/>
      <c r="C49" s="89" t="s">
        <v>148</v>
      </c>
      <c r="D49" s="88"/>
      <c r="E49" s="88"/>
      <c r="F49" s="92">
        <v>3389.7</v>
      </c>
    </row>
    <row r="50" spans="1:6" ht="21" customHeight="1">
      <c r="A50" s="88"/>
      <c r="B50" s="88"/>
      <c r="C50" s="89"/>
      <c r="D50" s="88"/>
      <c r="E50" s="88"/>
      <c r="F50" s="92" t="s">
        <v>132</v>
      </c>
    </row>
    <row r="51" spans="1:6" ht="21" customHeight="1">
      <c r="A51" s="88"/>
      <c r="B51" s="88" t="s">
        <v>139</v>
      </c>
      <c r="C51" s="89" t="s">
        <v>224</v>
      </c>
      <c r="D51" s="88"/>
      <c r="E51" s="88"/>
      <c r="F51" s="92"/>
    </row>
    <row r="52" spans="1:6" ht="21" customHeight="1">
      <c r="A52" s="88"/>
      <c r="B52" s="88"/>
      <c r="C52" s="89" t="s">
        <v>132</v>
      </c>
      <c r="D52" s="88"/>
      <c r="E52" s="88"/>
      <c r="F52" s="92"/>
    </row>
    <row r="53" spans="1:6" ht="21" customHeight="1">
      <c r="A53" s="88">
        <v>0.24</v>
      </c>
      <c r="B53" s="88" t="s">
        <v>141</v>
      </c>
      <c r="C53" s="89" t="s">
        <v>142</v>
      </c>
      <c r="D53" s="88">
        <v>6040</v>
      </c>
      <c r="E53" s="88" t="s">
        <v>141</v>
      </c>
      <c r="F53" s="92">
        <v>1449.6</v>
      </c>
    </row>
    <row r="54" spans="1:6" ht="21" customHeight="1">
      <c r="A54" s="88">
        <v>1</v>
      </c>
      <c r="B54" s="88" t="s">
        <v>143</v>
      </c>
      <c r="C54" s="89" t="s">
        <v>144</v>
      </c>
      <c r="D54" s="88">
        <v>1534.18</v>
      </c>
      <c r="E54" s="88" t="s">
        <v>143</v>
      </c>
      <c r="F54" s="92">
        <v>1534.18</v>
      </c>
    </row>
    <row r="55" spans="1:6" ht="21" customHeight="1">
      <c r="A55" s="88">
        <v>1</v>
      </c>
      <c r="B55" s="88" t="s">
        <v>143</v>
      </c>
      <c r="C55" s="89" t="s">
        <v>145</v>
      </c>
      <c r="D55" s="88">
        <v>116</v>
      </c>
      <c r="E55" s="88" t="s">
        <v>143</v>
      </c>
      <c r="F55" s="92">
        <v>116</v>
      </c>
    </row>
    <row r="56" spans="1:6" ht="21" customHeight="1">
      <c r="A56" s="88"/>
      <c r="B56" s="88" t="s">
        <v>146</v>
      </c>
      <c r="C56" s="89" t="s">
        <v>147</v>
      </c>
      <c r="D56" s="88" t="s">
        <v>134</v>
      </c>
      <c r="E56" s="88" t="s">
        <v>146</v>
      </c>
      <c r="F56" s="92">
        <v>0</v>
      </c>
    </row>
    <row r="57" spans="1:6" ht="21" customHeight="1">
      <c r="A57" s="88"/>
      <c r="B57" s="88"/>
      <c r="C57" s="89"/>
      <c r="D57" s="88"/>
      <c r="E57" s="88"/>
      <c r="F57" s="92" t="s">
        <v>132</v>
      </c>
    </row>
    <row r="58" spans="1:6" ht="21" customHeight="1">
      <c r="A58" s="88"/>
      <c r="B58" s="88"/>
      <c r="C58" s="89" t="s">
        <v>148</v>
      </c>
      <c r="D58" s="88"/>
      <c r="E58" s="88"/>
      <c r="F58" s="92">
        <v>3099.78</v>
      </c>
    </row>
    <row r="59" spans="1:6" ht="21" customHeight="1">
      <c r="A59" s="88"/>
      <c r="B59" s="88"/>
      <c r="C59" s="89"/>
      <c r="D59" s="88"/>
      <c r="E59" s="88"/>
      <c r="F59" s="92"/>
    </row>
    <row r="60" spans="1:6" ht="21" customHeight="1">
      <c r="A60" s="88">
        <v>1.1000000000000001</v>
      </c>
      <c r="B60" s="88" t="s">
        <v>134</v>
      </c>
      <c r="C60" s="89" t="s">
        <v>225</v>
      </c>
      <c r="D60" s="88"/>
      <c r="E60" s="88"/>
      <c r="F60" s="92"/>
    </row>
    <row r="61" spans="1:6" ht="21" customHeight="1">
      <c r="A61" s="88" t="s">
        <v>134</v>
      </c>
      <c r="B61" s="88"/>
      <c r="C61" s="89" t="s">
        <v>226</v>
      </c>
      <c r="D61" s="88"/>
      <c r="E61" s="88"/>
      <c r="F61" s="92"/>
    </row>
    <row r="62" spans="1:6" ht="21" customHeight="1">
      <c r="A62" s="88">
        <v>10</v>
      </c>
      <c r="B62" s="88" t="s">
        <v>143</v>
      </c>
      <c r="C62" s="89" t="s">
        <v>227</v>
      </c>
      <c r="D62" s="88">
        <v>112.05</v>
      </c>
      <c r="E62" s="88" t="s">
        <v>143</v>
      </c>
      <c r="F62" s="92">
        <v>1120.5</v>
      </c>
    </row>
    <row r="63" spans="1:6" ht="21" customHeight="1">
      <c r="A63" s="88">
        <v>10</v>
      </c>
      <c r="B63" s="88" t="s">
        <v>143</v>
      </c>
      <c r="C63" s="89" t="s">
        <v>228</v>
      </c>
      <c r="D63" s="88">
        <v>112.05</v>
      </c>
      <c r="E63" s="88" t="s">
        <v>143</v>
      </c>
      <c r="F63" s="92">
        <v>1120.5</v>
      </c>
    </row>
    <row r="64" spans="1:6" ht="21" customHeight="1">
      <c r="A64" s="88">
        <v>10</v>
      </c>
      <c r="B64" s="88" t="s">
        <v>143</v>
      </c>
      <c r="C64" s="89" t="s">
        <v>229</v>
      </c>
      <c r="D64" s="88">
        <v>12.98</v>
      </c>
      <c r="E64" s="88" t="s">
        <v>143</v>
      </c>
      <c r="F64" s="92">
        <v>129.80000000000001</v>
      </c>
    </row>
    <row r="65" spans="1:6" ht="21" customHeight="1">
      <c r="A65" s="88"/>
      <c r="B65" s="88" t="s">
        <v>146</v>
      </c>
      <c r="C65" s="89" t="s">
        <v>147</v>
      </c>
      <c r="D65" s="88"/>
      <c r="E65" s="88" t="s">
        <v>146</v>
      </c>
      <c r="F65" s="92">
        <v>0</v>
      </c>
    </row>
    <row r="66" spans="1:6" ht="21" customHeight="1">
      <c r="A66" s="88"/>
      <c r="B66" s="88"/>
      <c r="C66" s="89"/>
      <c r="D66" s="88"/>
      <c r="E66" s="88"/>
      <c r="F66" s="92" t="s">
        <v>132</v>
      </c>
    </row>
    <row r="67" spans="1:6" ht="21" customHeight="1">
      <c r="A67" s="88"/>
      <c r="B67" s="88"/>
      <c r="C67" s="89" t="s">
        <v>230</v>
      </c>
      <c r="D67" s="88"/>
      <c r="E67" s="88"/>
      <c r="F67" s="92">
        <v>2370.8000000000002</v>
      </c>
    </row>
    <row r="68" spans="1:6" ht="21" customHeight="1">
      <c r="A68" s="88"/>
      <c r="B68" s="88"/>
      <c r="C68" s="89"/>
      <c r="D68" s="88"/>
      <c r="E68" s="88"/>
      <c r="F68" s="92" t="s">
        <v>132</v>
      </c>
    </row>
    <row r="69" spans="1:6" ht="21" customHeight="1">
      <c r="A69" s="88"/>
      <c r="B69" s="88"/>
      <c r="C69" s="89" t="s">
        <v>231</v>
      </c>
      <c r="D69" s="88" t="s">
        <v>232</v>
      </c>
      <c r="E69" s="88"/>
      <c r="F69" s="92">
        <v>237.08</v>
      </c>
    </row>
    <row r="70" spans="1:6" ht="21" customHeight="1">
      <c r="A70" s="88"/>
      <c r="B70" s="88"/>
      <c r="C70" s="89"/>
      <c r="D70" s="88" t="s">
        <v>233</v>
      </c>
      <c r="E70" s="88"/>
      <c r="F70" s="92">
        <v>247.63</v>
      </c>
    </row>
    <row r="71" spans="1:6" ht="21" customHeight="1">
      <c r="A71" s="88"/>
      <c r="B71" s="88"/>
      <c r="C71" s="89"/>
      <c r="D71" s="88"/>
      <c r="E71" s="88"/>
      <c r="F71" s="92"/>
    </row>
    <row r="72" spans="1:6" ht="21" customHeight="1">
      <c r="A72" s="88" t="s">
        <v>797</v>
      </c>
      <c r="B72" s="88" t="s">
        <v>139</v>
      </c>
      <c r="C72" s="89" t="s">
        <v>234</v>
      </c>
      <c r="D72" s="88"/>
      <c r="E72" s="88"/>
      <c r="F72" s="92"/>
    </row>
    <row r="73" spans="1:6" ht="21" customHeight="1">
      <c r="A73" s="88"/>
      <c r="B73" s="88"/>
      <c r="C73" s="89" t="s">
        <v>235</v>
      </c>
      <c r="D73" s="88"/>
      <c r="E73" s="88"/>
      <c r="F73" s="92"/>
    </row>
    <row r="74" spans="1:6" ht="21" customHeight="1">
      <c r="A74" s="88"/>
      <c r="B74" s="88"/>
      <c r="C74" s="89" t="s">
        <v>132</v>
      </c>
      <c r="D74" s="88"/>
      <c r="E74" s="88"/>
      <c r="F74" s="92"/>
    </row>
    <row r="75" spans="1:6" ht="21" customHeight="1">
      <c r="A75" s="88">
        <v>9</v>
      </c>
      <c r="B75" s="88" t="s">
        <v>143</v>
      </c>
      <c r="C75" s="89" t="s">
        <v>236</v>
      </c>
      <c r="D75" s="88">
        <v>1265.98</v>
      </c>
      <c r="E75" s="88" t="s">
        <v>143</v>
      </c>
      <c r="F75" s="92">
        <v>11393.82</v>
      </c>
    </row>
    <row r="76" spans="1:6" ht="21" customHeight="1">
      <c r="A76" s="88">
        <v>4.5</v>
      </c>
      <c r="B76" s="88" t="s">
        <v>143</v>
      </c>
      <c r="C76" s="89" t="s">
        <v>152</v>
      </c>
      <c r="D76" s="88">
        <v>3389.7</v>
      </c>
      <c r="E76" s="88" t="s">
        <v>143</v>
      </c>
      <c r="F76" s="92">
        <v>15253.65</v>
      </c>
    </row>
    <row r="77" spans="1:6" ht="21" customHeight="1">
      <c r="A77" s="88">
        <v>1.8</v>
      </c>
      <c r="B77" s="88" t="s">
        <v>165</v>
      </c>
      <c r="C77" s="89" t="s">
        <v>174</v>
      </c>
      <c r="D77" s="88">
        <v>932</v>
      </c>
      <c r="E77" s="88" t="s">
        <v>165</v>
      </c>
      <c r="F77" s="92">
        <v>1677.6</v>
      </c>
    </row>
    <row r="78" spans="1:6" ht="21" customHeight="1">
      <c r="A78" s="88">
        <v>17.7</v>
      </c>
      <c r="B78" s="88" t="s">
        <v>165</v>
      </c>
      <c r="C78" s="89" t="s">
        <v>167</v>
      </c>
      <c r="D78" s="88">
        <v>651</v>
      </c>
      <c r="E78" s="88" t="s">
        <v>165</v>
      </c>
      <c r="F78" s="92">
        <v>11522.7</v>
      </c>
    </row>
    <row r="79" spans="1:6" ht="21" customHeight="1">
      <c r="A79" s="88">
        <v>14.1</v>
      </c>
      <c r="B79" s="88" t="s">
        <v>165</v>
      </c>
      <c r="C79" s="89" t="s">
        <v>168</v>
      </c>
      <c r="D79" s="88">
        <v>534</v>
      </c>
      <c r="E79" s="88" t="s">
        <v>165</v>
      </c>
      <c r="F79" s="92">
        <v>7529.4</v>
      </c>
    </row>
    <row r="80" spans="1:6" ht="21" customHeight="1">
      <c r="A80" s="88"/>
      <c r="B80" s="88" t="s">
        <v>146</v>
      </c>
      <c r="C80" s="89" t="s">
        <v>147</v>
      </c>
      <c r="D80" s="88"/>
      <c r="E80" s="88" t="s">
        <v>146</v>
      </c>
      <c r="F80" s="92">
        <v>0</v>
      </c>
    </row>
    <row r="81" spans="1:6" ht="21" customHeight="1">
      <c r="A81" s="88"/>
      <c r="B81" s="88"/>
      <c r="C81" s="89"/>
      <c r="D81" s="88"/>
      <c r="E81" s="88"/>
      <c r="F81" s="92" t="s">
        <v>132</v>
      </c>
    </row>
    <row r="82" spans="1:6" ht="21" customHeight="1">
      <c r="A82" s="88"/>
      <c r="B82" s="88"/>
      <c r="C82" s="89"/>
      <c r="D82" s="88"/>
      <c r="E82" s="88"/>
      <c r="F82" s="92">
        <v>47377.17</v>
      </c>
    </row>
    <row r="83" spans="1:6" ht="21" customHeight="1">
      <c r="A83" s="88"/>
      <c r="B83" s="88"/>
      <c r="C83" s="89" t="s">
        <v>230</v>
      </c>
      <c r="D83" s="88"/>
      <c r="E83" s="88"/>
      <c r="F83" s="92" t="s">
        <v>132</v>
      </c>
    </row>
    <row r="84" spans="1:6" ht="21" customHeight="1">
      <c r="A84" s="88"/>
      <c r="B84" s="88"/>
      <c r="C84" s="89"/>
      <c r="D84" s="88"/>
      <c r="E84" s="88"/>
      <c r="F84" s="92">
        <v>4737.72</v>
      </c>
    </row>
    <row r="85" spans="1:6" ht="21" customHeight="1">
      <c r="A85" s="88"/>
      <c r="B85" s="88"/>
      <c r="C85" s="89"/>
      <c r="D85" s="88"/>
      <c r="E85" s="88"/>
      <c r="F85" s="92"/>
    </row>
    <row r="86" spans="1:6" ht="21" customHeight="1">
      <c r="A86" s="88" t="s">
        <v>583</v>
      </c>
      <c r="B86" s="88" t="s">
        <v>139</v>
      </c>
      <c r="C86" s="89" t="s">
        <v>584</v>
      </c>
      <c r="D86" s="88"/>
      <c r="E86" s="88"/>
      <c r="F86" s="92"/>
    </row>
    <row r="87" spans="1:6" ht="21" customHeight="1">
      <c r="A87" s="88"/>
      <c r="B87" s="88"/>
      <c r="C87" s="89" t="s">
        <v>585</v>
      </c>
      <c r="D87" s="88"/>
      <c r="E87" s="88"/>
      <c r="F87" s="92"/>
    </row>
    <row r="88" spans="1:6" ht="21" customHeight="1">
      <c r="A88" s="88"/>
      <c r="B88" s="88"/>
      <c r="C88" s="89" t="s">
        <v>132</v>
      </c>
      <c r="D88" s="88"/>
      <c r="E88" s="88"/>
      <c r="F88" s="92"/>
    </row>
    <row r="89" spans="1:6" ht="21" customHeight="1">
      <c r="A89" s="88">
        <v>9</v>
      </c>
      <c r="B89" s="88" t="s">
        <v>143</v>
      </c>
      <c r="C89" s="89" t="s">
        <v>586</v>
      </c>
      <c r="D89" s="88">
        <v>1685.18</v>
      </c>
      <c r="E89" s="88" t="s">
        <v>143</v>
      </c>
      <c r="F89" s="92">
        <v>15166.62</v>
      </c>
    </row>
    <row r="90" spans="1:6" ht="21" customHeight="1">
      <c r="A90" s="88">
        <v>4.5</v>
      </c>
      <c r="B90" s="88" t="s">
        <v>143</v>
      </c>
      <c r="C90" s="89" t="s">
        <v>149</v>
      </c>
      <c r="D90" s="88">
        <v>5998.98</v>
      </c>
      <c r="E90" s="88" t="s">
        <v>143</v>
      </c>
      <c r="F90" s="92">
        <v>26995.41</v>
      </c>
    </row>
    <row r="91" spans="1:6" ht="21" customHeight="1">
      <c r="A91" s="88">
        <v>1.8</v>
      </c>
      <c r="B91" s="88" t="s">
        <v>165</v>
      </c>
      <c r="C91" s="89" t="s">
        <v>174</v>
      </c>
      <c r="D91" s="88">
        <v>932</v>
      </c>
      <c r="E91" s="88" t="s">
        <v>165</v>
      </c>
      <c r="F91" s="92">
        <v>1677.6</v>
      </c>
    </row>
    <row r="92" spans="1:6" ht="21" customHeight="1">
      <c r="A92" s="88">
        <v>17.7</v>
      </c>
      <c r="B92" s="88" t="s">
        <v>165</v>
      </c>
      <c r="C92" s="89" t="s">
        <v>167</v>
      </c>
      <c r="D92" s="88">
        <v>651</v>
      </c>
      <c r="E92" s="88" t="s">
        <v>165</v>
      </c>
      <c r="F92" s="92">
        <v>11522.7</v>
      </c>
    </row>
    <row r="93" spans="1:6" ht="21" customHeight="1">
      <c r="A93" s="88">
        <v>14.1</v>
      </c>
      <c r="B93" s="88" t="s">
        <v>165</v>
      </c>
      <c r="C93" s="89" t="s">
        <v>168</v>
      </c>
      <c r="D93" s="88">
        <v>534</v>
      </c>
      <c r="E93" s="88" t="s">
        <v>165</v>
      </c>
      <c r="F93" s="92">
        <v>7529.4</v>
      </c>
    </row>
    <row r="94" spans="1:6" ht="21" customHeight="1">
      <c r="A94" s="88"/>
      <c r="B94" s="88" t="s">
        <v>146</v>
      </c>
      <c r="C94" s="89" t="s">
        <v>147</v>
      </c>
      <c r="D94" s="88"/>
      <c r="E94" s="88" t="s">
        <v>146</v>
      </c>
      <c r="F94" s="92">
        <v>0</v>
      </c>
    </row>
    <row r="95" spans="1:6" ht="21" customHeight="1">
      <c r="A95" s="88"/>
      <c r="B95" s="88"/>
      <c r="C95" s="89"/>
      <c r="D95" s="88"/>
      <c r="E95" s="88"/>
      <c r="F95" s="92" t="s">
        <v>132</v>
      </c>
    </row>
    <row r="96" spans="1:6" ht="21" customHeight="1">
      <c r="A96" s="88"/>
      <c r="B96" s="88"/>
      <c r="C96" s="89"/>
      <c r="D96" s="88"/>
      <c r="E96" s="88"/>
      <c r="F96" s="92">
        <v>62891.73</v>
      </c>
    </row>
    <row r="97" spans="1:6" ht="21" customHeight="1">
      <c r="A97" s="88"/>
      <c r="B97" s="88"/>
      <c r="C97" s="89" t="s">
        <v>230</v>
      </c>
      <c r="D97" s="88"/>
      <c r="E97" s="88"/>
      <c r="F97" s="92" t="s">
        <v>132</v>
      </c>
    </row>
    <row r="98" spans="1:6" ht="21" customHeight="1">
      <c r="A98" s="88"/>
      <c r="B98" s="88"/>
      <c r="C98" s="89"/>
      <c r="D98" s="88"/>
      <c r="E98" s="88"/>
      <c r="F98" s="92">
        <v>6289.17</v>
      </c>
    </row>
    <row r="99" spans="1:6" ht="21" customHeight="1">
      <c r="A99" s="88"/>
      <c r="B99" s="88"/>
      <c r="C99" s="89" t="s">
        <v>316</v>
      </c>
      <c r="D99" s="88"/>
      <c r="E99" s="88"/>
      <c r="F99" s="92" t="s">
        <v>317</v>
      </c>
    </row>
    <row r="100" spans="1:6" ht="21" customHeight="1">
      <c r="A100" s="88"/>
      <c r="B100" s="88"/>
      <c r="C100" s="89"/>
      <c r="D100" s="88"/>
      <c r="E100" s="88"/>
      <c r="F100" s="92"/>
    </row>
    <row r="101" spans="1:6" ht="21" customHeight="1">
      <c r="A101" s="88">
        <v>6.5</v>
      </c>
      <c r="B101" s="88" t="s">
        <v>139</v>
      </c>
      <c r="C101" s="89" t="s">
        <v>587</v>
      </c>
      <c r="D101" s="88"/>
      <c r="E101" s="88"/>
      <c r="F101" s="92"/>
    </row>
    <row r="102" spans="1:6" ht="21" customHeight="1">
      <c r="A102" s="88"/>
      <c r="B102" s="88"/>
      <c r="C102" s="89" t="s">
        <v>313</v>
      </c>
      <c r="D102" s="88"/>
      <c r="E102" s="88"/>
      <c r="F102" s="92"/>
    </row>
    <row r="103" spans="1:6" ht="21" customHeight="1">
      <c r="A103" s="88"/>
      <c r="B103" s="88"/>
      <c r="C103" s="89" t="s">
        <v>132</v>
      </c>
      <c r="D103" s="88"/>
      <c r="E103" s="88"/>
      <c r="F103" s="92"/>
    </row>
    <row r="104" spans="1:6" ht="21" customHeight="1">
      <c r="A104" s="88">
        <v>4800</v>
      </c>
      <c r="B104" s="88" t="s">
        <v>314</v>
      </c>
      <c r="C104" s="89" t="s">
        <v>313</v>
      </c>
      <c r="D104" s="88">
        <v>5920.18</v>
      </c>
      <c r="E104" s="88" t="s">
        <v>315</v>
      </c>
      <c r="F104" s="92">
        <v>28416.86</v>
      </c>
    </row>
    <row r="105" spans="1:6" ht="21" customHeight="1">
      <c r="A105" s="88">
        <v>2.5</v>
      </c>
      <c r="B105" s="88" t="s">
        <v>143</v>
      </c>
      <c r="C105" s="89" t="s">
        <v>152</v>
      </c>
      <c r="D105" s="88">
        <v>3389.7</v>
      </c>
      <c r="E105" s="88" t="s">
        <v>143</v>
      </c>
      <c r="F105" s="92">
        <v>8474.25</v>
      </c>
    </row>
    <row r="106" spans="1:6" ht="21" customHeight="1">
      <c r="A106" s="88">
        <v>3.5</v>
      </c>
      <c r="B106" s="88" t="s">
        <v>165</v>
      </c>
      <c r="C106" s="89" t="s">
        <v>166</v>
      </c>
      <c r="D106" s="88">
        <v>999</v>
      </c>
      <c r="E106" s="88" t="s">
        <v>165</v>
      </c>
      <c r="F106" s="92">
        <v>3496.5</v>
      </c>
    </row>
    <row r="107" spans="1:6" ht="21" customHeight="1">
      <c r="A107" s="88">
        <v>10.6</v>
      </c>
      <c r="B107" s="88" t="s">
        <v>165</v>
      </c>
      <c r="C107" s="89" t="s">
        <v>174</v>
      </c>
      <c r="D107" s="88">
        <v>932</v>
      </c>
      <c r="E107" s="88" t="s">
        <v>165</v>
      </c>
      <c r="F107" s="92">
        <v>9879.2000000000007</v>
      </c>
    </row>
    <row r="108" spans="1:6" ht="21" customHeight="1">
      <c r="A108" s="88">
        <v>7.1</v>
      </c>
      <c r="B108" s="88" t="s">
        <v>165</v>
      </c>
      <c r="C108" s="89" t="s">
        <v>167</v>
      </c>
      <c r="D108" s="88">
        <v>651</v>
      </c>
      <c r="E108" s="88" t="s">
        <v>165</v>
      </c>
      <c r="F108" s="92">
        <v>4622.1000000000004</v>
      </c>
    </row>
    <row r="109" spans="1:6" ht="21" customHeight="1">
      <c r="A109" s="88">
        <v>21.2</v>
      </c>
      <c r="B109" s="88" t="s">
        <v>165</v>
      </c>
      <c r="C109" s="89" t="s">
        <v>168</v>
      </c>
      <c r="D109" s="88">
        <v>534</v>
      </c>
      <c r="E109" s="88" t="s">
        <v>165</v>
      </c>
      <c r="F109" s="92">
        <v>11320.8</v>
      </c>
    </row>
    <row r="110" spans="1:6" ht="21" customHeight="1">
      <c r="A110" s="88"/>
      <c r="B110" s="88" t="s">
        <v>146</v>
      </c>
      <c r="C110" s="89" t="s">
        <v>147</v>
      </c>
      <c r="D110" s="88"/>
      <c r="E110" s="88" t="s">
        <v>146</v>
      </c>
      <c r="F110" s="92">
        <v>5</v>
      </c>
    </row>
    <row r="111" spans="1:6" ht="21" customHeight="1">
      <c r="A111" s="88"/>
      <c r="B111" s="88"/>
      <c r="C111" s="89"/>
      <c r="D111" s="88"/>
      <c r="E111" s="88"/>
      <c r="F111" s="92" t="s">
        <v>132</v>
      </c>
    </row>
    <row r="112" spans="1:6" ht="21" customHeight="1">
      <c r="A112" s="88"/>
      <c r="B112" s="88"/>
      <c r="C112" s="89" t="s">
        <v>230</v>
      </c>
      <c r="D112" s="88"/>
      <c r="E112" s="88"/>
      <c r="F112" s="92">
        <v>66214.710000000006</v>
      </c>
    </row>
    <row r="113" spans="1:6" ht="21" customHeight="1">
      <c r="A113" s="88"/>
      <c r="B113" s="88"/>
      <c r="C113" s="89"/>
      <c r="D113" s="88"/>
      <c r="E113" s="88"/>
      <c r="F113" s="92" t="s">
        <v>132</v>
      </c>
    </row>
    <row r="114" spans="1:6" ht="21" customHeight="1">
      <c r="A114" s="88"/>
      <c r="B114" s="88"/>
      <c r="C114" s="89" t="s">
        <v>316</v>
      </c>
      <c r="D114" s="88"/>
      <c r="E114" s="88"/>
      <c r="F114" s="92">
        <v>6621.47</v>
      </c>
    </row>
    <row r="115" spans="1:6" ht="21" customHeight="1">
      <c r="A115" s="88"/>
      <c r="B115" s="88"/>
      <c r="C115" s="89"/>
      <c r="D115" s="88"/>
      <c r="E115" s="88"/>
      <c r="F115" s="92"/>
    </row>
    <row r="116" spans="1:6" ht="21" customHeight="1">
      <c r="A116" s="88">
        <v>9</v>
      </c>
      <c r="B116" s="88" t="s">
        <v>139</v>
      </c>
      <c r="C116" s="89" t="s">
        <v>798</v>
      </c>
      <c r="D116" s="88"/>
      <c r="E116" s="88"/>
      <c r="F116" s="92"/>
    </row>
    <row r="117" spans="1:6" ht="21" customHeight="1">
      <c r="A117" s="88"/>
      <c r="B117" s="88"/>
      <c r="C117" s="89" t="s">
        <v>313</v>
      </c>
      <c r="D117" s="88"/>
      <c r="E117" s="88"/>
      <c r="F117" s="92"/>
    </row>
    <row r="118" spans="1:6" ht="21" customHeight="1">
      <c r="A118" s="88"/>
      <c r="B118" s="88"/>
      <c r="C118" s="89" t="s">
        <v>132</v>
      </c>
      <c r="D118" s="88"/>
      <c r="E118" s="88"/>
      <c r="F118" s="92"/>
    </row>
    <row r="119" spans="1:6" ht="21" customHeight="1">
      <c r="A119" s="88">
        <v>4800</v>
      </c>
      <c r="B119" s="88" t="s">
        <v>314</v>
      </c>
      <c r="C119" s="89" t="s">
        <v>313</v>
      </c>
      <c r="D119" s="88">
        <v>5920.18</v>
      </c>
      <c r="E119" s="88" t="s">
        <v>315</v>
      </c>
      <c r="F119" s="92">
        <v>28416.86</v>
      </c>
    </row>
    <row r="120" spans="1:6" ht="21" customHeight="1">
      <c r="A120" s="88">
        <v>2.5</v>
      </c>
      <c r="B120" s="88" t="s">
        <v>143</v>
      </c>
      <c r="C120" s="89" t="s">
        <v>224</v>
      </c>
      <c r="D120" s="88">
        <v>3099.78</v>
      </c>
      <c r="E120" s="88" t="s">
        <v>143</v>
      </c>
      <c r="F120" s="92">
        <v>7749.45</v>
      </c>
    </row>
    <row r="121" spans="1:6" ht="21" customHeight="1">
      <c r="A121" s="88">
        <v>3.5</v>
      </c>
      <c r="B121" s="88" t="s">
        <v>165</v>
      </c>
      <c r="C121" s="89" t="s">
        <v>166</v>
      </c>
      <c r="D121" s="88">
        <v>999</v>
      </c>
      <c r="E121" s="88" t="s">
        <v>165</v>
      </c>
      <c r="F121" s="92">
        <v>3496.5</v>
      </c>
    </row>
    <row r="122" spans="1:6" ht="21" customHeight="1">
      <c r="A122" s="88">
        <v>10.6</v>
      </c>
      <c r="B122" s="88" t="s">
        <v>165</v>
      </c>
      <c r="C122" s="89" t="s">
        <v>174</v>
      </c>
      <c r="D122" s="88">
        <v>932</v>
      </c>
      <c r="E122" s="88" t="s">
        <v>165</v>
      </c>
      <c r="F122" s="92">
        <v>9879.2000000000007</v>
      </c>
    </row>
    <row r="123" spans="1:6" ht="21" customHeight="1">
      <c r="A123" s="88">
        <v>7.1</v>
      </c>
      <c r="B123" s="88" t="s">
        <v>165</v>
      </c>
      <c r="C123" s="89" t="s">
        <v>167</v>
      </c>
      <c r="D123" s="88">
        <v>651</v>
      </c>
      <c r="E123" s="88" t="s">
        <v>165</v>
      </c>
      <c r="F123" s="92">
        <v>4622.1000000000004</v>
      </c>
    </row>
    <row r="124" spans="1:6" ht="21" customHeight="1">
      <c r="A124" s="88">
        <v>21.2</v>
      </c>
      <c r="B124" s="88" t="s">
        <v>165</v>
      </c>
      <c r="C124" s="89" t="s">
        <v>168</v>
      </c>
      <c r="D124" s="88">
        <v>534</v>
      </c>
      <c r="E124" s="88" t="s">
        <v>165</v>
      </c>
      <c r="F124" s="92">
        <v>11320.8</v>
      </c>
    </row>
    <row r="125" spans="1:6" ht="21" customHeight="1">
      <c r="A125" s="88"/>
      <c r="B125" s="88" t="s">
        <v>146</v>
      </c>
      <c r="C125" s="89" t="s">
        <v>147</v>
      </c>
      <c r="D125" s="88"/>
      <c r="E125" s="88" t="s">
        <v>146</v>
      </c>
      <c r="F125" s="92">
        <v>0</v>
      </c>
    </row>
    <row r="126" spans="1:6" ht="21" customHeight="1">
      <c r="A126" s="88"/>
      <c r="B126" s="88"/>
      <c r="C126" s="89"/>
      <c r="D126" s="88"/>
      <c r="E126" s="88"/>
      <c r="F126" s="92" t="s">
        <v>132</v>
      </c>
    </row>
    <row r="127" spans="1:6" ht="21" customHeight="1">
      <c r="A127" s="88"/>
      <c r="B127" s="88"/>
      <c r="C127" s="89" t="s">
        <v>230</v>
      </c>
      <c r="D127" s="88"/>
      <c r="E127" s="88"/>
      <c r="F127" s="92">
        <v>65484.91</v>
      </c>
    </row>
    <row r="128" spans="1:6" ht="21" customHeight="1">
      <c r="A128" s="88"/>
      <c r="B128" s="88"/>
      <c r="C128" s="89"/>
      <c r="D128" s="88"/>
      <c r="E128" s="88"/>
      <c r="F128" s="92" t="s">
        <v>132</v>
      </c>
    </row>
    <row r="129" spans="1:6" ht="21" customHeight="1">
      <c r="A129" s="88"/>
      <c r="B129" s="88"/>
      <c r="C129" s="89" t="s">
        <v>316</v>
      </c>
      <c r="D129" s="88"/>
      <c r="E129" s="88"/>
      <c r="F129" s="92">
        <v>6548.49</v>
      </c>
    </row>
    <row r="130" spans="1:6" ht="21" customHeight="1">
      <c r="A130" s="88"/>
      <c r="B130" s="88"/>
      <c r="C130" s="89"/>
      <c r="D130" s="88"/>
      <c r="E130" s="88"/>
      <c r="F130" s="92" t="s">
        <v>317</v>
      </c>
    </row>
    <row r="131" spans="1:6" ht="21" customHeight="1">
      <c r="A131" s="88"/>
      <c r="B131" s="88"/>
      <c r="C131" s="89" t="s">
        <v>318</v>
      </c>
      <c r="D131" s="88"/>
      <c r="E131" s="88"/>
      <c r="F131" s="92">
        <v>6627.39</v>
      </c>
    </row>
    <row r="132" spans="1:6" ht="21" customHeight="1">
      <c r="A132" s="88"/>
      <c r="B132" s="88"/>
      <c r="C132" s="89" t="s">
        <v>319</v>
      </c>
      <c r="D132" s="88"/>
      <c r="E132" s="88"/>
      <c r="F132" s="92">
        <v>6786.59</v>
      </c>
    </row>
    <row r="133" spans="1:6" ht="21" customHeight="1">
      <c r="A133" s="88"/>
      <c r="B133" s="88"/>
      <c r="C133" s="89" t="s">
        <v>592</v>
      </c>
      <c r="D133" s="88"/>
      <c r="E133" s="88"/>
      <c r="F133" s="92">
        <v>6945.79</v>
      </c>
    </row>
    <row r="134" spans="1:6" ht="21" customHeight="1">
      <c r="A134" s="88"/>
      <c r="B134" s="88"/>
      <c r="C134" s="89"/>
      <c r="D134" s="88"/>
      <c r="E134" s="88"/>
      <c r="F134" s="92"/>
    </row>
    <row r="135" spans="1:6" ht="21" customHeight="1">
      <c r="A135" s="88">
        <v>10</v>
      </c>
      <c r="B135" s="88" t="s">
        <v>139</v>
      </c>
      <c r="C135" s="89" t="s">
        <v>589</v>
      </c>
      <c r="D135" s="88"/>
      <c r="E135" s="88"/>
      <c r="F135" s="92"/>
    </row>
    <row r="136" spans="1:6" ht="21" customHeight="1">
      <c r="A136" s="88"/>
      <c r="B136" s="88"/>
      <c r="C136" s="89" t="s">
        <v>313</v>
      </c>
      <c r="D136" s="88"/>
      <c r="E136" s="88"/>
      <c r="F136" s="92"/>
    </row>
    <row r="137" spans="1:6" ht="21" customHeight="1">
      <c r="A137" s="88"/>
      <c r="B137" s="88"/>
      <c r="C137" s="89" t="s">
        <v>132</v>
      </c>
      <c r="D137" s="88"/>
      <c r="E137" s="88"/>
      <c r="F137" s="92"/>
    </row>
    <row r="138" spans="1:6" ht="21" customHeight="1">
      <c r="A138" s="88">
        <v>4800</v>
      </c>
      <c r="B138" s="88" t="s">
        <v>314</v>
      </c>
      <c r="C138" s="89" t="s">
        <v>313</v>
      </c>
      <c r="D138" s="88">
        <v>5920.18</v>
      </c>
      <c r="E138" s="88" t="s">
        <v>315</v>
      </c>
      <c r="F138" s="92">
        <v>28416.86</v>
      </c>
    </row>
    <row r="139" spans="1:6" ht="21" customHeight="1">
      <c r="A139" s="88">
        <v>1.59</v>
      </c>
      <c r="B139" s="88" t="s">
        <v>143</v>
      </c>
      <c r="C139" s="89" t="s">
        <v>151</v>
      </c>
      <c r="D139" s="88">
        <v>3824.58</v>
      </c>
      <c r="E139" s="88" t="s">
        <v>143</v>
      </c>
      <c r="F139" s="92">
        <v>6081.08</v>
      </c>
    </row>
    <row r="140" spans="1:6" ht="21" customHeight="1">
      <c r="A140" s="88">
        <v>7</v>
      </c>
      <c r="B140" s="88" t="s">
        <v>165</v>
      </c>
      <c r="C140" s="89" t="s">
        <v>166</v>
      </c>
      <c r="D140" s="88">
        <v>999</v>
      </c>
      <c r="E140" s="88" t="s">
        <v>165</v>
      </c>
      <c r="F140" s="92">
        <v>6993</v>
      </c>
    </row>
    <row r="141" spans="1:6" ht="21" customHeight="1">
      <c r="A141" s="88">
        <v>7.1</v>
      </c>
      <c r="B141" s="88" t="s">
        <v>165</v>
      </c>
      <c r="C141" s="89" t="s">
        <v>174</v>
      </c>
      <c r="D141" s="88">
        <v>932</v>
      </c>
      <c r="E141" s="88" t="s">
        <v>165</v>
      </c>
      <c r="F141" s="92">
        <v>6617.2</v>
      </c>
    </row>
    <row r="142" spans="1:6" ht="21" customHeight="1">
      <c r="A142" s="88">
        <v>7.1</v>
      </c>
      <c r="B142" s="88" t="s">
        <v>165</v>
      </c>
      <c r="C142" s="89" t="s">
        <v>167</v>
      </c>
      <c r="D142" s="88">
        <v>651</v>
      </c>
      <c r="E142" s="88" t="s">
        <v>165</v>
      </c>
      <c r="F142" s="92">
        <v>4622.1000000000004</v>
      </c>
    </row>
    <row r="143" spans="1:6" ht="21" customHeight="1">
      <c r="A143" s="88">
        <v>21.2</v>
      </c>
      <c r="B143" s="88" t="s">
        <v>165</v>
      </c>
      <c r="C143" s="89" t="s">
        <v>168</v>
      </c>
      <c r="D143" s="88">
        <v>534</v>
      </c>
      <c r="E143" s="88" t="s">
        <v>165</v>
      </c>
      <c r="F143" s="92">
        <v>11320.8</v>
      </c>
    </row>
    <row r="144" spans="1:6" ht="21" customHeight="1">
      <c r="A144" s="88"/>
      <c r="B144" s="88" t="s">
        <v>146</v>
      </c>
      <c r="C144" s="89" t="s">
        <v>147</v>
      </c>
      <c r="D144" s="88" t="s">
        <v>134</v>
      </c>
      <c r="E144" s="88" t="s">
        <v>146</v>
      </c>
      <c r="F144" s="92">
        <v>0</v>
      </c>
    </row>
    <row r="145" spans="1:6" ht="21" customHeight="1">
      <c r="A145" s="88"/>
      <c r="B145" s="88"/>
      <c r="C145" s="89"/>
      <c r="D145" s="88"/>
      <c r="E145" s="88"/>
      <c r="F145" s="92" t="s">
        <v>132</v>
      </c>
    </row>
    <row r="146" spans="1:6" ht="21" customHeight="1">
      <c r="A146" s="88"/>
      <c r="B146" s="88"/>
      <c r="C146" s="89" t="s">
        <v>230</v>
      </c>
      <c r="D146" s="88"/>
      <c r="E146" s="88"/>
      <c r="F146" s="92">
        <v>64051.040000000001</v>
      </c>
    </row>
    <row r="147" spans="1:6" ht="21" customHeight="1">
      <c r="A147" s="88"/>
      <c r="B147" s="88"/>
      <c r="C147" s="89"/>
      <c r="D147" s="88"/>
      <c r="E147" s="88"/>
      <c r="F147" s="92" t="s">
        <v>132</v>
      </c>
    </row>
    <row r="148" spans="1:6" ht="21" customHeight="1">
      <c r="A148" s="88"/>
      <c r="B148" s="88"/>
      <c r="C148" s="89" t="s">
        <v>316</v>
      </c>
      <c r="D148" s="88"/>
      <c r="E148" s="88"/>
      <c r="F148" s="92">
        <v>6405.1</v>
      </c>
    </row>
    <row r="149" spans="1:6" ht="21" customHeight="1">
      <c r="A149" s="88"/>
      <c r="B149" s="88"/>
      <c r="C149" s="89"/>
      <c r="D149" s="88"/>
      <c r="E149" s="88"/>
      <c r="F149" s="92" t="s">
        <v>317</v>
      </c>
    </row>
    <row r="150" spans="1:6" ht="21" customHeight="1">
      <c r="A150" s="88"/>
      <c r="B150" s="88"/>
      <c r="C150" s="89"/>
      <c r="D150" s="88"/>
      <c r="E150" s="88"/>
      <c r="F150" s="92"/>
    </row>
    <row r="151" spans="1:6" ht="21" customHeight="1">
      <c r="A151" s="88"/>
      <c r="B151" s="88" t="s">
        <v>171</v>
      </c>
      <c r="C151" s="89" t="s">
        <v>590</v>
      </c>
      <c r="D151" s="88"/>
      <c r="E151" s="88"/>
      <c r="F151" s="92"/>
    </row>
    <row r="152" spans="1:6" ht="21" customHeight="1">
      <c r="A152" s="88"/>
      <c r="B152" s="88"/>
      <c r="C152" s="89" t="s">
        <v>132</v>
      </c>
      <c r="D152" s="88"/>
      <c r="E152" s="88"/>
      <c r="F152" s="92"/>
    </row>
    <row r="153" spans="1:6" ht="21" customHeight="1">
      <c r="A153" s="88">
        <v>1.1000000000000001</v>
      </c>
      <c r="B153" s="88" t="s">
        <v>143</v>
      </c>
      <c r="C153" s="89" t="s">
        <v>591</v>
      </c>
      <c r="D153" s="88">
        <v>6405.1</v>
      </c>
      <c r="E153" s="88" t="s">
        <v>143</v>
      </c>
      <c r="F153" s="92">
        <v>7045.61</v>
      </c>
    </row>
    <row r="154" spans="1:6" ht="21" customHeight="1">
      <c r="A154" s="88">
        <v>1</v>
      </c>
      <c r="B154" s="88" t="s">
        <v>195</v>
      </c>
      <c r="C154" s="89" t="s">
        <v>166</v>
      </c>
      <c r="D154" s="88">
        <v>999</v>
      </c>
      <c r="E154" s="88" t="s">
        <v>165</v>
      </c>
      <c r="F154" s="92">
        <v>999</v>
      </c>
    </row>
    <row r="155" spans="1:6" ht="21" customHeight="1">
      <c r="A155" s="88"/>
      <c r="B155" s="88" t="s">
        <v>146</v>
      </c>
      <c r="C155" s="89" t="s">
        <v>147</v>
      </c>
      <c r="D155" s="88" t="s">
        <v>134</v>
      </c>
      <c r="E155" s="88" t="s">
        <v>146</v>
      </c>
      <c r="F155" s="92">
        <v>0</v>
      </c>
    </row>
    <row r="156" spans="1:6" ht="21" customHeight="1">
      <c r="A156" s="88"/>
      <c r="B156" s="88"/>
      <c r="C156" s="89"/>
      <c r="D156" s="88"/>
      <c r="E156" s="88"/>
      <c r="F156" s="92" t="s">
        <v>132</v>
      </c>
    </row>
    <row r="157" spans="1:6" ht="21" customHeight="1">
      <c r="A157" s="88"/>
      <c r="B157" s="88"/>
      <c r="C157" s="89" t="s">
        <v>169</v>
      </c>
      <c r="D157" s="88"/>
      <c r="E157" s="88"/>
      <c r="F157" s="92">
        <v>8044.61</v>
      </c>
    </row>
    <row r="158" spans="1:6" ht="21" customHeight="1">
      <c r="A158" s="88"/>
      <c r="B158" s="88"/>
      <c r="C158" s="89"/>
      <c r="D158" s="88"/>
      <c r="E158" s="88"/>
      <c r="F158" s="92" t="s">
        <v>132</v>
      </c>
    </row>
    <row r="159" spans="1:6" ht="21" customHeight="1">
      <c r="A159" s="88"/>
      <c r="B159" s="88"/>
      <c r="C159" s="89" t="s">
        <v>170</v>
      </c>
      <c r="D159" s="88"/>
      <c r="E159" s="88"/>
      <c r="F159" s="92">
        <v>804.46</v>
      </c>
    </row>
    <row r="160" spans="1:6" ht="21" customHeight="1">
      <c r="A160" s="88"/>
      <c r="B160" s="88"/>
      <c r="C160" s="89"/>
      <c r="D160" s="88"/>
      <c r="E160" s="88"/>
      <c r="F160" s="92" t="s">
        <v>317</v>
      </c>
    </row>
    <row r="161" spans="1:6" ht="21" customHeight="1">
      <c r="A161" s="88"/>
      <c r="B161" s="88"/>
      <c r="C161" s="89" t="s">
        <v>318</v>
      </c>
      <c r="D161" s="88"/>
      <c r="E161" s="88">
        <v>8.68</v>
      </c>
      <c r="F161" s="92">
        <v>813.14</v>
      </c>
    </row>
    <row r="162" spans="1:6" ht="21" customHeight="1">
      <c r="A162" s="88"/>
      <c r="B162" s="88"/>
      <c r="C162" s="89" t="s">
        <v>319</v>
      </c>
      <c r="D162" s="88"/>
      <c r="E162" s="88">
        <v>17.510000000000002</v>
      </c>
      <c r="F162" s="92">
        <v>830.65</v>
      </c>
    </row>
    <row r="163" spans="1:6" ht="21" customHeight="1">
      <c r="A163" s="88"/>
      <c r="B163" s="88"/>
      <c r="C163" s="89" t="s">
        <v>592</v>
      </c>
      <c r="D163" s="88"/>
      <c r="E163" s="88"/>
      <c r="F163" s="92">
        <v>848.16</v>
      </c>
    </row>
    <row r="164" spans="1:6" ht="21" customHeight="1">
      <c r="A164" s="88"/>
      <c r="B164" s="88"/>
      <c r="C164" s="89"/>
      <c r="D164" s="88"/>
      <c r="E164" s="88"/>
      <c r="F164" s="92"/>
    </row>
    <row r="165" spans="1:6" ht="21" customHeight="1">
      <c r="A165" s="88" t="s">
        <v>593</v>
      </c>
      <c r="B165" s="88" t="s">
        <v>139</v>
      </c>
      <c r="C165" s="89" t="s">
        <v>594</v>
      </c>
      <c r="D165" s="88"/>
      <c r="E165" s="88"/>
      <c r="F165" s="92"/>
    </row>
    <row r="166" spans="1:6" ht="21" customHeight="1">
      <c r="A166" s="88"/>
      <c r="B166" s="88"/>
      <c r="C166" s="89" t="s">
        <v>595</v>
      </c>
      <c r="D166" s="88"/>
      <c r="E166" s="88"/>
      <c r="F166" s="92"/>
    </row>
    <row r="167" spans="1:6" ht="21" customHeight="1">
      <c r="A167" s="88"/>
      <c r="B167" s="88"/>
      <c r="C167" s="89" t="s">
        <v>132</v>
      </c>
      <c r="D167" s="88"/>
      <c r="E167" s="88"/>
      <c r="F167" s="92"/>
    </row>
    <row r="168" spans="1:6" ht="21" customHeight="1">
      <c r="A168" s="88">
        <v>1</v>
      </c>
      <c r="B168" s="88" t="s">
        <v>143</v>
      </c>
      <c r="C168" s="89" t="s">
        <v>596</v>
      </c>
      <c r="D168" s="88">
        <v>550.21</v>
      </c>
      <c r="E168" s="88" t="s">
        <v>143</v>
      </c>
      <c r="F168" s="92">
        <v>550.21</v>
      </c>
    </row>
    <row r="169" spans="1:6" ht="21" customHeight="1">
      <c r="A169" s="88">
        <v>1</v>
      </c>
      <c r="B169" s="88" t="s">
        <v>143</v>
      </c>
      <c r="C169" s="89" t="s">
        <v>597</v>
      </c>
      <c r="D169" s="88">
        <v>38.950000000000003</v>
      </c>
      <c r="E169" s="88" t="s">
        <v>143</v>
      </c>
      <c r="F169" s="92">
        <v>38.950000000000003</v>
      </c>
    </row>
    <row r="170" spans="1:6" ht="21" customHeight="1">
      <c r="A170" s="88"/>
      <c r="B170" s="88" t="s">
        <v>146</v>
      </c>
      <c r="C170" s="89" t="s">
        <v>147</v>
      </c>
      <c r="D170" s="88" t="s">
        <v>134</v>
      </c>
      <c r="E170" s="88" t="s">
        <v>146</v>
      </c>
      <c r="F170" s="92">
        <v>0</v>
      </c>
    </row>
    <row r="171" spans="1:6" ht="21" customHeight="1">
      <c r="A171" s="88"/>
      <c r="B171" s="88"/>
      <c r="C171" s="89"/>
      <c r="D171" s="88"/>
      <c r="E171" s="88"/>
      <c r="F171" s="92" t="s">
        <v>132</v>
      </c>
    </row>
    <row r="172" spans="1:6" ht="21" customHeight="1">
      <c r="A172" s="88"/>
      <c r="B172" s="88"/>
      <c r="C172" s="89" t="s">
        <v>148</v>
      </c>
      <c r="D172" s="88"/>
      <c r="E172" s="88"/>
      <c r="F172" s="92">
        <v>589.16</v>
      </c>
    </row>
    <row r="173" spans="1:6" ht="21" customHeight="1">
      <c r="A173" s="88"/>
      <c r="B173" s="88"/>
      <c r="C173" s="89"/>
      <c r="D173" s="88"/>
      <c r="E173" s="88"/>
      <c r="F173" s="92"/>
    </row>
    <row r="174" spans="1:6" ht="21" customHeight="1">
      <c r="A174" s="88" t="s">
        <v>593</v>
      </c>
      <c r="B174" s="88" t="s">
        <v>139</v>
      </c>
      <c r="C174" s="89" t="s">
        <v>594</v>
      </c>
      <c r="D174" s="88"/>
      <c r="E174" s="88"/>
      <c r="F174" s="92"/>
    </row>
    <row r="175" spans="1:6" ht="21" customHeight="1">
      <c r="A175" s="88"/>
      <c r="B175" s="88"/>
      <c r="C175" s="89" t="s">
        <v>598</v>
      </c>
      <c r="D175" s="88"/>
      <c r="E175" s="88"/>
      <c r="F175" s="92"/>
    </row>
    <row r="176" spans="1:6" ht="21" customHeight="1">
      <c r="A176" s="88"/>
      <c r="B176" s="88"/>
      <c r="C176" s="89" t="s">
        <v>132</v>
      </c>
      <c r="D176" s="88"/>
      <c r="E176" s="88"/>
      <c r="F176" s="92"/>
    </row>
    <row r="177" spans="1:6" ht="21" customHeight="1">
      <c r="A177" s="88">
        <v>1</v>
      </c>
      <c r="B177" s="88" t="s">
        <v>143</v>
      </c>
      <c r="C177" s="89" t="s">
        <v>599</v>
      </c>
      <c r="D177" s="88">
        <v>1534.18</v>
      </c>
      <c r="E177" s="88" t="s">
        <v>143</v>
      </c>
      <c r="F177" s="92">
        <v>1534.18</v>
      </c>
    </row>
    <row r="178" spans="1:6" ht="21" customHeight="1">
      <c r="A178" s="88">
        <v>1</v>
      </c>
      <c r="B178" s="88" t="s">
        <v>143</v>
      </c>
      <c r="C178" s="89" t="s">
        <v>597</v>
      </c>
      <c r="D178" s="88">
        <v>34.200000000000003</v>
      </c>
      <c r="E178" s="88" t="s">
        <v>143</v>
      </c>
      <c r="F178" s="92">
        <v>34.200000000000003</v>
      </c>
    </row>
    <row r="179" spans="1:6" ht="21" customHeight="1">
      <c r="A179" s="88"/>
      <c r="B179" s="88" t="s">
        <v>146</v>
      </c>
      <c r="C179" s="89" t="s">
        <v>147</v>
      </c>
      <c r="D179" s="88" t="s">
        <v>134</v>
      </c>
      <c r="E179" s="88" t="s">
        <v>146</v>
      </c>
      <c r="F179" s="92">
        <v>0</v>
      </c>
    </row>
    <row r="180" spans="1:6" ht="21" customHeight="1">
      <c r="A180" s="88"/>
      <c r="B180" s="88"/>
      <c r="C180" s="89"/>
      <c r="D180" s="88"/>
      <c r="E180" s="88"/>
      <c r="F180" s="92" t="s">
        <v>132</v>
      </c>
    </row>
    <row r="181" spans="1:6" ht="21" customHeight="1">
      <c r="A181" s="88"/>
      <c r="B181" s="88"/>
      <c r="C181" s="89" t="s">
        <v>600</v>
      </c>
      <c r="D181" s="88"/>
      <c r="E181" s="88"/>
      <c r="F181" s="92">
        <v>1568.38</v>
      </c>
    </row>
    <row r="182" spans="1:6" ht="21" customHeight="1">
      <c r="A182" s="88"/>
      <c r="B182" s="88"/>
      <c r="C182" s="89"/>
      <c r="D182" s="88"/>
      <c r="E182" s="88"/>
      <c r="F182" s="92"/>
    </row>
    <row r="183" spans="1:6" ht="21" customHeight="1">
      <c r="A183" s="88"/>
      <c r="B183" s="88"/>
      <c r="C183" s="88" t="s">
        <v>601</v>
      </c>
      <c r="D183" s="88"/>
      <c r="E183" s="88"/>
      <c r="F183" s="92"/>
    </row>
    <row r="184" spans="1:6" ht="21" customHeight="1">
      <c r="A184" s="88"/>
      <c r="B184" s="88"/>
      <c r="C184" s="89"/>
      <c r="D184" s="88"/>
      <c r="E184" s="88"/>
      <c r="F184" s="92"/>
    </row>
    <row r="185" spans="1:6" ht="21" customHeight="1">
      <c r="A185" s="88" t="s">
        <v>602</v>
      </c>
      <c r="B185" s="88"/>
      <c r="C185" s="89" t="s">
        <v>603</v>
      </c>
      <c r="D185" s="88"/>
      <c r="E185" s="88"/>
      <c r="F185" s="92"/>
    </row>
    <row r="186" spans="1:6" ht="21" customHeight="1">
      <c r="A186" s="88"/>
      <c r="B186" s="88"/>
      <c r="C186" s="89" t="s">
        <v>604</v>
      </c>
      <c r="D186" s="88"/>
      <c r="E186" s="88"/>
      <c r="F186" s="92"/>
    </row>
    <row r="187" spans="1:6" ht="21" customHeight="1">
      <c r="A187" s="88"/>
      <c r="B187" s="88"/>
      <c r="C187" s="89"/>
      <c r="D187" s="88"/>
      <c r="E187" s="88"/>
      <c r="F187" s="92"/>
    </row>
    <row r="188" spans="1:6" ht="21" customHeight="1">
      <c r="A188" s="88">
        <v>1.96</v>
      </c>
      <c r="B188" s="88" t="s">
        <v>116</v>
      </c>
      <c r="C188" s="89" t="s">
        <v>605</v>
      </c>
      <c r="D188" s="88">
        <v>5636.85</v>
      </c>
      <c r="E188" s="88" t="s">
        <v>143</v>
      </c>
      <c r="F188" s="92">
        <v>11048.23</v>
      </c>
    </row>
    <row r="189" spans="1:6" ht="21" customHeight="1">
      <c r="A189" s="88">
        <v>2</v>
      </c>
      <c r="B189" s="88" t="s">
        <v>103</v>
      </c>
      <c r="C189" s="89" t="s">
        <v>606</v>
      </c>
      <c r="D189" s="88">
        <v>999</v>
      </c>
      <c r="E189" s="88" t="s">
        <v>165</v>
      </c>
      <c r="F189" s="92">
        <v>1998</v>
      </c>
    </row>
    <row r="190" spans="1:6" ht="21" customHeight="1">
      <c r="A190" s="88">
        <v>2</v>
      </c>
      <c r="B190" s="88" t="s">
        <v>103</v>
      </c>
      <c r="C190" s="89" t="s">
        <v>607</v>
      </c>
      <c r="D190" s="88">
        <v>534</v>
      </c>
      <c r="E190" s="88" t="s">
        <v>165</v>
      </c>
      <c r="F190" s="92">
        <v>1068</v>
      </c>
    </row>
    <row r="191" spans="1:6" ht="21" customHeight="1">
      <c r="A191" s="88">
        <v>0.28000000000000003</v>
      </c>
      <c r="B191" s="88" t="s">
        <v>111</v>
      </c>
      <c r="C191" s="89" t="s">
        <v>608</v>
      </c>
      <c r="D191" s="88">
        <v>848.08</v>
      </c>
      <c r="E191" s="88" t="s">
        <v>165</v>
      </c>
      <c r="F191" s="92">
        <v>237.46</v>
      </c>
    </row>
    <row r="192" spans="1:6" ht="21" customHeight="1">
      <c r="A192" s="88">
        <v>500</v>
      </c>
      <c r="B192" s="88" t="s">
        <v>103</v>
      </c>
      <c r="C192" s="89" t="s">
        <v>609</v>
      </c>
      <c r="D192" s="88">
        <v>2</v>
      </c>
      <c r="E192" s="88" t="s">
        <v>165</v>
      </c>
      <c r="F192" s="92">
        <v>1000</v>
      </c>
    </row>
    <row r="193" spans="1:6" ht="21" customHeight="1">
      <c r="A193" s="88">
        <v>8.5</v>
      </c>
      <c r="B193" s="88" t="s">
        <v>610</v>
      </c>
      <c r="C193" s="89" t="s">
        <v>611</v>
      </c>
      <c r="D193" s="88">
        <v>43.6</v>
      </c>
      <c r="E193" s="88" t="s">
        <v>610</v>
      </c>
      <c r="F193" s="92">
        <v>370.6</v>
      </c>
    </row>
    <row r="194" spans="1:6" ht="21" customHeight="1">
      <c r="A194" s="88"/>
      <c r="B194" s="88"/>
      <c r="C194" s="89" t="s">
        <v>159</v>
      </c>
      <c r="D194" s="88"/>
      <c r="E194" s="88"/>
      <c r="F194" s="92">
        <v>1.96</v>
      </c>
    </row>
    <row r="195" spans="1:6" ht="21" customHeight="1">
      <c r="A195" s="88"/>
      <c r="B195" s="88"/>
      <c r="C195" s="89"/>
      <c r="D195" s="88" t="s">
        <v>612</v>
      </c>
      <c r="E195" s="88"/>
      <c r="F195" s="92">
        <v>15724.25</v>
      </c>
    </row>
    <row r="196" spans="1:6" ht="21" customHeight="1">
      <c r="A196" s="88"/>
      <c r="B196" s="88"/>
      <c r="C196" s="89"/>
      <c r="D196" s="88"/>
      <c r="E196" s="88"/>
      <c r="F196" s="92" t="s">
        <v>132</v>
      </c>
    </row>
    <row r="197" spans="1:6" ht="21" customHeight="1">
      <c r="A197" s="88"/>
      <c r="B197" s="88"/>
      <c r="C197" s="89"/>
      <c r="D197" s="88" t="s">
        <v>613</v>
      </c>
      <c r="E197" s="88"/>
      <c r="F197" s="92">
        <v>401.13</v>
      </c>
    </row>
    <row r="198" spans="1:6" ht="21" customHeight="1">
      <c r="A198" s="88"/>
      <c r="B198" s="88"/>
      <c r="C198" s="89"/>
      <c r="D198" s="88"/>
      <c r="E198" s="88"/>
      <c r="F198" s="92"/>
    </row>
    <row r="199" spans="1:6" ht="21" customHeight="1">
      <c r="A199" s="88"/>
      <c r="B199" s="88"/>
      <c r="C199" s="89" t="s">
        <v>614</v>
      </c>
      <c r="D199" s="88"/>
      <c r="E199" s="88"/>
      <c r="F199" s="92"/>
    </row>
    <row r="200" spans="1:6" ht="21" customHeight="1">
      <c r="A200" s="88">
        <v>5</v>
      </c>
      <c r="B200" s="88" t="s">
        <v>615</v>
      </c>
      <c r="C200" s="89" t="s">
        <v>616</v>
      </c>
      <c r="D200" s="88">
        <v>1685.18</v>
      </c>
      <c r="E200" s="88"/>
      <c r="F200" s="92">
        <v>8425.9</v>
      </c>
    </row>
    <row r="201" spans="1:6" ht="21" customHeight="1">
      <c r="A201" s="88">
        <v>3.3</v>
      </c>
      <c r="B201" s="88" t="s">
        <v>615</v>
      </c>
      <c r="C201" s="89" t="s">
        <v>617</v>
      </c>
      <c r="D201" s="88">
        <v>1395.18</v>
      </c>
      <c r="E201" s="88"/>
      <c r="F201" s="92">
        <v>4604.09</v>
      </c>
    </row>
    <row r="202" spans="1:6" ht="21" customHeight="1">
      <c r="A202" s="88">
        <v>4.79</v>
      </c>
      <c r="B202" s="88" t="s">
        <v>615</v>
      </c>
      <c r="C202" s="89" t="s">
        <v>618</v>
      </c>
      <c r="D202" s="88">
        <v>1534.18</v>
      </c>
      <c r="E202" s="88"/>
      <c r="F202" s="92">
        <v>7348.72</v>
      </c>
    </row>
    <row r="203" spans="1:6" ht="21" customHeight="1">
      <c r="A203" s="88">
        <v>3.25</v>
      </c>
      <c r="B203" s="88" t="s">
        <v>452</v>
      </c>
      <c r="C203" s="89" t="s">
        <v>199</v>
      </c>
      <c r="D203" s="88">
        <v>6040</v>
      </c>
      <c r="E203" s="88"/>
      <c r="F203" s="92">
        <v>19630</v>
      </c>
    </row>
    <row r="204" spans="1:6" ht="21" customHeight="1">
      <c r="A204" s="88">
        <v>19.5</v>
      </c>
      <c r="B204" s="88" t="s">
        <v>200</v>
      </c>
      <c r="C204" s="89" t="s">
        <v>619</v>
      </c>
      <c r="D204" s="88">
        <v>43.2</v>
      </c>
      <c r="E204" s="88"/>
      <c r="F204" s="92">
        <v>842.4</v>
      </c>
    </row>
    <row r="205" spans="1:6" ht="21" customHeight="1">
      <c r="A205" s="88">
        <v>3.5</v>
      </c>
      <c r="B205" s="88" t="s">
        <v>4</v>
      </c>
      <c r="C205" s="89" t="s">
        <v>620</v>
      </c>
      <c r="D205" s="88">
        <v>932</v>
      </c>
      <c r="E205" s="88">
        <v>0</v>
      </c>
      <c r="F205" s="92">
        <v>3262</v>
      </c>
    </row>
    <row r="206" spans="1:6" ht="21" customHeight="1">
      <c r="A206" s="88">
        <v>21.2</v>
      </c>
      <c r="B206" s="88" t="s">
        <v>4</v>
      </c>
      <c r="C206" s="89" t="s">
        <v>621</v>
      </c>
      <c r="D206" s="88">
        <v>651</v>
      </c>
      <c r="E206" s="88"/>
      <c r="F206" s="92">
        <v>13801.2</v>
      </c>
    </row>
    <row r="207" spans="1:6" ht="21" customHeight="1">
      <c r="A207" s="88">
        <v>35.299999999999997</v>
      </c>
      <c r="B207" s="88" t="s">
        <v>4</v>
      </c>
      <c r="C207" s="89" t="s">
        <v>622</v>
      </c>
      <c r="D207" s="88">
        <v>534</v>
      </c>
      <c r="E207" s="88"/>
      <c r="F207" s="92">
        <v>18850.2</v>
      </c>
    </row>
    <row r="208" spans="1:6" ht="21" customHeight="1">
      <c r="A208" s="88"/>
      <c r="B208" s="88"/>
      <c r="C208" s="89" t="s">
        <v>623</v>
      </c>
      <c r="D208" s="88">
        <v>0</v>
      </c>
      <c r="E208" s="88"/>
      <c r="F208" s="92">
        <v>76764.509999999995</v>
      </c>
    </row>
    <row r="209" spans="1:6" ht="21" customHeight="1">
      <c r="A209" s="88"/>
      <c r="B209" s="88"/>
      <c r="C209" s="89" t="s">
        <v>624</v>
      </c>
      <c r="D209" s="88">
        <v>0</v>
      </c>
      <c r="E209" s="88"/>
      <c r="F209" s="92">
        <v>7676.45</v>
      </c>
    </row>
    <row r="210" spans="1:6" ht="21" customHeight="1">
      <c r="A210" s="88">
        <v>1</v>
      </c>
      <c r="B210" s="88" t="s">
        <v>615</v>
      </c>
      <c r="C210" s="89" t="s">
        <v>625</v>
      </c>
      <c r="D210" s="88">
        <v>94.2</v>
      </c>
      <c r="E210" s="88"/>
      <c r="F210" s="92">
        <v>94.2</v>
      </c>
    </row>
    <row r="211" spans="1:6" ht="21" customHeight="1">
      <c r="A211" s="88"/>
      <c r="B211" s="88"/>
      <c r="C211" s="89" t="s">
        <v>626</v>
      </c>
      <c r="D211" s="88">
        <v>0</v>
      </c>
      <c r="E211" s="88"/>
      <c r="F211" s="92">
        <v>7770.65</v>
      </c>
    </row>
    <row r="212" spans="1:6" ht="21" customHeight="1">
      <c r="A212" s="88" t="s">
        <v>105</v>
      </c>
      <c r="B212" s="88"/>
      <c r="C212" s="89" t="s">
        <v>627</v>
      </c>
      <c r="D212" s="88" t="s">
        <v>105</v>
      </c>
      <c r="E212" s="88"/>
      <c r="F212" s="92">
        <v>38.85</v>
      </c>
    </row>
    <row r="213" spans="1:6" ht="21" customHeight="1">
      <c r="A213" s="88"/>
      <c r="B213" s="88"/>
      <c r="C213" s="89" t="s">
        <v>628</v>
      </c>
      <c r="D213" s="88"/>
      <c r="E213" s="88"/>
      <c r="F213" s="92">
        <v>7809.5</v>
      </c>
    </row>
    <row r="214" spans="1:6" ht="21" customHeight="1">
      <c r="A214" s="88"/>
      <c r="B214" s="88"/>
      <c r="C214" s="89"/>
      <c r="D214" s="88"/>
      <c r="E214" s="88"/>
      <c r="F214" s="92" t="s">
        <v>132</v>
      </c>
    </row>
    <row r="215" spans="1:6" ht="21" customHeight="1">
      <c r="A215" s="88"/>
      <c r="B215" s="88"/>
      <c r="C215" s="89" t="s">
        <v>318</v>
      </c>
      <c r="D215" s="88"/>
      <c r="E215" s="88"/>
      <c r="F215" s="92">
        <v>7929.35</v>
      </c>
    </row>
    <row r="216" spans="1:6" ht="21" customHeight="1">
      <c r="A216" s="88"/>
      <c r="B216" s="88"/>
      <c r="C216" s="89" t="s">
        <v>319</v>
      </c>
      <c r="D216" s="88"/>
      <c r="E216" s="88"/>
      <c r="F216" s="92">
        <v>8165.45</v>
      </c>
    </row>
    <row r="217" spans="1:6" ht="21" customHeight="1">
      <c r="A217" s="88"/>
      <c r="B217" s="88"/>
      <c r="C217" s="89" t="s">
        <v>592</v>
      </c>
      <c r="D217" s="88"/>
      <c r="E217" s="88"/>
      <c r="F217" s="92">
        <v>8401.5499999999993</v>
      </c>
    </row>
    <row r="218" spans="1:6" ht="21" customHeight="1">
      <c r="A218" s="88"/>
      <c r="B218" s="88"/>
      <c r="C218" s="89"/>
      <c r="D218" s="88"/>
      <c r="E218" s="88"/>
      <c r="F218" s="92"/>
    </row>
    <row r="219" spans="1:6" ht="21" customHeight="1">
      <c r="A219" s="88"/>
      <c r="B219" s="88" t="s">
        <v>629</v>
      </c>
      <c r="C219" s="89" t="s">
        <v>630</v>
      </c>
      <c r="D219" s="88"/>
      <c r="E219" s="88"/>
      <c r="F219" s="88">
        <v>848.08</v>
      </c>
    </row>
    <row r="220" spans="1:6" ht="21" customHeight="1">
      <c r="A220" s="88"/>
      <c r="B220" s="88"/>
      <c r="C220" s="89"/>
      <c r="D220" s="88"/>
      <c r="E220" s="88"/>
      <c r="F220" s="88"/>
    </row>
    <row r="221" spans="1:6" ht="21" customHeight="1">
      <c r="A221" s="88"/>
      <c r="B221" s="88" t="s">
        <v>342</v>
      </c>
      <c r="C221" s="89" t="s">
        <v>631</v>
      </c>
      <c r="D221" s="88"/>
      <c r="E221" s="88"/>
      <c r="F221" s="88">
        <v>946.62</v>
      </c>
    </row>
    <row r="222" spans="1:6" ht="21" customHeight="1">
      <c r="A222" s="88"/>
      <c r="B222" s="88"/>
      <c r="C222" s="89"/>
      <c r="D222" s="88"/>
      <c r="E222" s="88"/>
      <c r="F222" s="88"/>
    </row>
    <row r="223" spans="1:6" ht="21" customHeight="1">
      <c r="A223" s="88"/>
      <c r="B223" s="88" t="s">
        <v>336</v>
      </c>
      <c r="C223" s="89" t="s">
        <v>632</v>
      </c>
      <c r="D223" s="88"/>
      <c r="E223" s="88"/>
      <c r="F223" s="88">
        <v>1135.94</v>
      </c>
    </row>
    <row r="224" spans="1:6" ht="21" customHeight="1">
      <c r="A224" s="88"/>
      <c r="B224" s="88"/>
      <c r="C224" s="89"/>
      <c r="D224" s="88"/>
      <c r="E224" s="88"/>
      <c r="F224" s="88"/>
    </row>
    <row r="225" spans="1:6" ht="21" customHeight="1">
      <c r="A225" s="88"/>
      <c r="B225" s="88" t="s">
        <v>633</v>
      </c>
      <c r="C225" s="89" t="s">
        <v>634</v>
      </c>
      <c r="D225" s="88"/>
      <c r="E225" s="88"/>
      <c r="F225" s="88">
        <v>1041.28</v>
      </c>
    </row>
    <row r="226" spans="1:6" ht="21" customHeight="1">
      <c r="A226" s="88"/>
      <c r="B226" s="88"/>
      <c r="C226" s="89"/>
      <c r="D226" s="88"/>
      <c r="E226" s="88"/>
      <c r="F226" s="92"/>
    </row>
    <row r="227" spans="1:6" ht="21" customHeight="1">
      <c r="A227" s="88" t="s">
        <v>163</v>
      </c>
      <c r="B227" s="88" t="s">
        <v>139</v>
      </c>
      <c r="C227" s="89" t="s">
        <v>164</v>
      </c>
      <c r="D227" s="88"/>
      <c r="E227" s="88"/>
      <c r="F227" s="92"/>
    </row>
    <row r="228" spans="1:6" ht="21" customHeight="1">
      <c r="A228" s="88"/>
      <c r="B228" s="88"/>
      <c r="C228" s="89" t="s">
        <v>132</v>
      </c>
      <c r="D228" s="88"/>
      <c r="E228" s="88"/>
      <c r="F228" s="92"/>
    </row>
    <row r="229" spans="1:6" ht="21" customHeight="1">
      <c r="A229" s="88">
        <v>0.14000000000000001</v>
      </c>
      <c r="B229" s="88" t="s">
        <v>143</v>
      </c>
      <c r="C229" s="89" t="s">
        <v>152</v>
      </c>
      <c r="D229" s="88">
        <v>3389.7</v>
      </c>
      <c r="E229" s="88" t="s">
        <v>143</v>
      </c>
      <c r="F229" s="92">
        <v>474.56</v>
      </c>
    </row>
    <row r="230" spans="1:6" ht="21" customHeight="1">
      <c r="A230" s="88">
        <v>1.1000000000000001</v>
      </c>
      <c r="B230" s="88" t="s">
        <v>165</v>
      </c>
      <c r="C230" s="89" t="s">
        <v>166</v>
      </c>
      <c r="D230" s="88">
        <v>999</v>
      </c>
      <c r="E230" s="88" t="s">
        <v>165</v>
      </c>
      <c r="F230" s="92">
        <v>1098.9000000000001</v>
      </c>
    </row>
    <row r="231" spans="1:6" ht="21" customHeight="1">
      <c r="A231" s="88">
        <v>0.5</v>
      </c>
      <c r="B231" s="88" t="s">
        <v>165</v>
      </c>
      <c r="C231" s="89" t="s">
        <v>167</v>
      </c>
      <c r="D231" s="88">
        <v>651</v>
      </c>
      <c r="E231" s="88" t="s">
        <v>165</v>
      </c>
      <c r="F231" s="92">
        <v>325.5</v>
      </c>
    </row>
    <row r="232" spans="1:6" ht="21" customHeight="1">
      <c r="A232" s="88">
        <v>1.1000000000000001</v>
      </c>
      <c r="B232" s="88" t="s">
        <v>165</v>
      </c>
      <c r="C232" s="89" t="s">
        <v>168</v>
      </c>
      <c r="D232" s="88">
        <v>534</v>
      </c>
      <c r="E232" s="88" t="s">
        <v>165</v>
      </c>
      <c r="F232" s="92">
        <v>587.4</v>
      </c>
    </row>
    <row r="233" spans="1:6" ht="21" customHeight="1">
      <c r="A233" s="88"/>
      <c r="B233" s="88" t="s">
        <v>146</v>
      </c>
      <c r="C233" s="89" t="s">
        <v>147</v>
      </c>
      <c r="D233" s="88" t="s">
        <v>134</v>
      </c>
      <c r="E233" s="88" t="s">
        <v>146</v>
      </c>
      <c r="F233" s="92">
        <v>5</v>
      </c>
    </row>
    <row r="234" spans="1:6" ht="21" customHeight="1">
      <c r="A234" s="88"/>
      <c r="B234" s="88"/>
      <c r="C234" s="89"/>
      <c r="D234" s="88"/>
      <c r="E234" s="88"/>
      <c r="F234" s="92" t="s">
        <v>132</v>
      </c>
    </row>
    <row r="235" spans="1:6" ht="21" customHeight="1">
      <c r="A235" s="88"/>
      <c r="B235" s="88"/>
      <c r="C235" s="89" t="s">
        <v>169</v>
      </c>
      <c r="D235" s="88"/>
      <c r="E235" s="88"/>
      <c r="F235" s="92">
        <v>2491.36</v>
      </c>
    </row>
    <row r="236" spans="1:6" ht="21" customHeight="1">
      <c r="A236" s="88"/>
      <c r="B236" s="88"/>
      <c r="C236" s="89"/>
      <c r="D236" s="88"/>
      <c r="E236" s="88"/>
      <c r="F236" s="92" t="s">
        <v>132</v>
      </c>
    </row>
    <row r="237" spans="1:6" ht="21" customHeight="1">
      <c r="A237" s="88"/>
      <c r="B237" s="88"/>
      <c r="C237" s="89" t="s">
        <v>170</v>
      </c>
      <c r="D237" s="88"/>
      <c r="E237" s="88"/>
      <c r="F237" s="92">
        <v>249.14</v>
      </c>
    </row>
    <row r="238" spans="1:6" ht="21" customHeight="1">
      <c r="A238" s="88"/>
      <c r="B238" s="88"/>
      <c r="C238" s="89"/>
      <c r="D238" s="88"/>
      <c r="E238" s="88"/>
      <c r="F238" s="92"/>
    </row>
    <row r="239" spans="1:6" ht="21" customHeight="1">
      <c r="A239" s="88" t="s">
        <v>361</v>
      </c>
      <c r="B239" s="88" t="s">
        <v>139</v>
      </c>
      <c r="C239" s="89" t="s">
        <v>362</v>
      </c>
      <c r="D239" s="88"/>
      <c r="E239" s="88"/>
      <c r="F239" s="92"/>
    </row>
    <row r="240" spans="1:6" ht="21" customHeight="1">
      <c r="A240" s="88"/>
      <c r="B240" s="88"/>
      <c r="C240" s="89" t="s">
        <v>132</v>
      </c>
      <c r="D240" s="88"/>
      <c r="E240" s="88"/>
      <c r="F240" s="92"/>
    </row>
    <row r="241" spans="1:6" ht="21" customHeight="1">
      <c r="A241" s="88">
        <v>0.1</v>
      </c>
      <c r="B241" s="88" t="s">
        <v>143</v>
      </c>
      <c r="C241" s="89" t="s">
        <v>150</v>
      </c>
      <c r="D241" s="88">
        <v>4549.38</v>
      </c>
      <c r="E241" s="88" t="s">
        <v>143</v>
      </c>
      <c r="F241" s="92">
        <v>454.94</v>
      </c>
    </row>
    <row r="242" spans="1:6" ht="21" customHeight="1">
      <c r="A242" s="88">
        <v>1.1000000000000001</v>
      </c>
      <c r="B242" s="88" t="s">
        <v>165</v>
      </c>
      <c r="C242" s="89" t="s">
        <v>166</v>
      </c>
      <c r="D242" s="88">
        <v>999</v>
      </c>
      <c r="E242" s="88" t="s">
        <v>165</v>
      </c>
      <c r="F242" s="92">
        <v>1098.9000000000001</v>
      </c>
    </row>
    <row r="243" spans="1:6" ht="21" customHeight="1">
      <c r="A243" s="88">
        <v>1.1000000000000001</v>
      </c>
      <c r="B243" s="88" t="s">
        <v>165</v>
      </c>
      <c r="C243" s="89" t="s">
        <v>167</v>
      </c>
      <c r="D243" s="88">
        <v>651</v>
      </c>
      <c r="E243" s="88" t="s">
        <v>165</v>
      </c>
      <c r="F243" s="92">
        <v>716.1</v>
      </c>
    </row>
    <row r="244" spans="1:6" ht="21" customHeight="1">
      <c r="A244" s="88">
        <v>1.1000000000000001</v>
      </c>
      <c r="B244" s="88" t="s">
        <v>165</v>
      </c>
      <c r="C244" s="89" t="s">
        <v>168</v>
      </c>
      <c r="D244" s="88">
        <v>534</v>
      </c>
      <c r="E244" s="88" t="s">
        <v>165</v>
      </c>
      <c r="F244" s="92">
        <v>587.4</v>
      </c>
    </row>
    <row r="245" spans="1:6" ht="21" customHeight="1">
      <c r="A245" s="88"/>
      <c r="B245" s="88" t="s">
        <v>146</v>
      </c>
      <c r="C245" s="89" t="s">
        <v>147</v>
      </c>
      <c r="D245" s="88" t="s">
        <v>134</v>
      </c>
      <c r="E245" s="88" t="s">
        <v>146</v>
      </c>
      <c r="F245" s="92"/>
    </row>
    <row r="246" spans="1:6" ht="21" customHeight="1">
      <c r="A246" s="88"/>
      <c r="B246" s="88"/>
      <c r="C246" s="89"/>
      <c r="D246" s="88"/>
      <c r="E246" s="88"/>
      <c r="F246" s="92" t="s">
        <v>132</v>
      </c>
    </row>
    <row r="247" spans="1:6" ht="21" customHeight="1">
      <c r="A247" s="88"/>
      <c r="B247" s="88"/>
      <c r="C247" s="89" t="s">
        <v>169</v>
      </c>
      <c r="D247" s="88"/>
      <c r="E247" s="88"/>
      <c r="F247" s="92">
        <v>2857.34</v>
      </c>
    </row>
    <row r="248" spans="1:6" ht="21" customHeight="1">
      <c r="A248" s="88"/>
      <c r="B248" s="88"/>
      <c r="C248" s="89"/>
      <c r="D248" s="88"/>
      <c r="E248" s="88"/>
      <c r="F248" s="92" t="s">
        <v>132</v>
      </c>
    </row>
    <row r="249" spans="1:6" ht="21" customHeight="1">
      <c r="A249" s="88"/>
      <c r="B249" s="88"/>
      <c r="C249" s="89" t="s">
        <v>170</v>
      </c>
      <c r="D249" s="88"/>
      <c r="E249" s="88"/>
      <c r="F249" s="92">
        <v>285.73</v>
      </c>
    </row>
    <row r="250" spans="1:6" ht="21" customHeight="1">
      <c r="A250" s="88"/>
      <c r="B250" s="88"/>
      <c r="C250" s="89"/>
      <c r="D250" s="88"/>
      <c r="E250" s="88"/>
      <c r="F250" s="92"/>
    </row>
    <row r="251" spans="1:6" ht="21" customHeight="1">
      <c r="A251" s="88" t="s">
        <v>153</v>
      </c>
      <c r="B251" s="88" t="s">
        <v>139</v>
      </c>
      <c r="C251" s="89" t="s">
        <v>154</v>
      </c>
      <c r="D251" s="88"/>
      <c r="E251" s="88"/>
      <c r="F251" s="92"/>
    </row>
    <row r="252" spans="1:6" ht="21" customHeight="1">
      <c r="A252" s="88"/>
      <c r="B252" s="88"/>
      <c r="C252" s="89" t="s">
        <v>155</v>
      </c>
      <c r="D252" s="88"/>
      <c r="E252" s="88"/>
      <c r="F252" s="92"/>
    </row>
    <row r="253" spans="1:6" ht="21" customHeight="1">
      <c r="A253" s="88"/>
      <c r="B253" s="88"/>
      <c r="C253" s="89" t="s">
        <v>132</v>
      </c>
      <c r="D253" s="88" t="s">
        <v>132</v>
      </c>
      <c r="E253" s="88"/>
      <c r="F253" s="92"/>
    </row>
    <row r="254" spans="1:6" ht="21" customHeight="1">
      <c r="A254" s="88">
        <v>0.53339999999999999</v>
      </c>
      <c r="B254" s="88" t="s">
        <v>111</v>
      </c>
      <c r="C254" s="89" t="s">
        <v>799</v>
      </c>
      <c r="D254" s="88">
        <v>306.89999999999998</v>
      </c>
      <c r="E254" s="88" t="s">
        <v>111</v>
      </c>
      <c r="F254" s="92">
        <v>163.69999999999999</v>
      </c>
    </row>
    <row r="255" spans="1:6" ht="21" customHeight="1">
      <c r="A255" s="88">
        <v>4.24</v>
      </c>
      <c r="B255" s="88" t="s">
        <v>12</v>
      </c>
      <c r="C255" s="89" t="s">
        <v>434</v>
      </c>
      <c r="D255" s="88">
        <v>35.61</v>
      </c>
      <c r="E255" s="88" t="s">
        <v>12</v>
      </c>
      <c r="F255" s="92">
        <v>150.99</v>
      </c>
    </row>
    <row r="256" spans="1:6" ht="21" customHeight="1">
      <c r="A256" s="88">
        <v>16</v>
      </c>
      <c r="B256" s="88" t="s">
        <v>156</v>
      </c>
      <c r="C256" s="89" t="s">
        <v>435</v>
      </c>
      <c r="D256" s="88">
        <v>1</v>
      </c>
      <c r="E256" s="88" t="s">
        <v>157</v>
      </c>
      <c r="F256" s="92">
        <v>16</v>
      </c>
    </row>
    <row r="257" spans="1:6" ht="21" customHeight="1">
      <c r="A257" s="88">
        <v>0.53339999999999999</v>
      </c>
      <c r="B257" s="88" t="s">
        <v>111</v>
      </c>
      <c r="C257" s="89" t="s">
        <v>158</v>
      </c>
      <c r="D257" s="88">
        <v>215.74</v>
      </c>
      <c r="E257" s="88" t="s">
        <v>111</v>
      </c>
      <c r="F257" s="92">
        <v>115.08</v>
      </c>
    </row>
    <row r="258" spans="1:6" ht="21" customHeight="1">
      <c r="A258" s="88"/>
      <c r="B258" s="88" t="s">
        <v>146</v>
      </c>
      <c r="C258" s="89" t="s">
        <v>159</v>
      </c>
      <c r="D258" s="88"/>
      <c r="E258" s="88" t="s">
        <v>146</v>
      </c>
      <c r="F258" s="92"/>
    </row>
    <row r="259" spans="1:6" ht="21" customHeight="1">
      <c r="A259" s="88"/>
      <c r="B259" s="88"/>
      <c r="C259" s="89" t="s">
        <v>160</v>
      </c>
      <c r="D259" s="88"/>
      <c r="E259" s="88"/>
      <c r="F259" s="92"/>
    </row>
    <row r="260" spans="1:6" ht="21" customHeight="1">
      <c r="A260" s="88"/>
      <c r="B260" s="88"/>
      <c r="C260" s="89"/>
      <c r="D260" s="88"/>
      <c r="E260" s="88"/>
      <c r="F260" s="92" t="s">
        <v>132</v>
      </c>
    </row>
    <row r="261" spans="1:6" ht="21" customHeight="1">
      <c r="A261" s="88"/>
      <c r="B261" s="88"/>
      <c r="C261" s="89" t="s">
        <v>161</v>
      </c>
      <c r="D261" s="88"/>
      <c r="E261" s="88"/>
      <c r="F261" s="92">
        <v>445.77</v>
      </c>
    </row>
    <row r="262" spans="1:6" ht="21" customHeight="1">
      <c r="A262" s="88"/>
      <c r="B262" s="88"/>
      <c r="C262" s="89"/>
      <c r="D262" s="88"/>
      <c r="E262" s="88"/>
      <c r="F262" s="92" t="s">
        <v>132</v>
      </c>
    </row>
    <row r="263" spans="1:6" ht="21" customHeight="1">
      <c r="A263" s="88"/>
      <c r="B263" s="88"/>
      <c r="C263" s="89" t="s">
        <v>162</v>
      </c>
      <c r="D263" s="88"/>
      <c r="E263" s="88"/>
      <c r="F263" s="92">
        <v>835.7</v>
      </c>
    </row>
    <row r="264" spans="1:6" ht="21" customHeight="1">
      <c r="A264" s="88"/>
      <c r="B264" s="88"/>
      <c r="C264" s="89"/>
      <c r="D264" s="88"/>
      <c r="E264" s="88"/>
      <c r="F264" s="92"/>
    </row>
    <row r="265" spans="1:6" ht="21" customHeight="1">
      <c r="A265" s="88">
        <v>32.1</v>
      </c>
      <c r="B265" s="88" t="s">
        <v>139</v>
      </c>
      <c r="C265" s="89" t="s">
        <v>635</v>
      </c>
      <c r="D265" s="88"/>
      <c r="E265" s="88"/>
      <c r="F265" s="92"/>
    </row>
    <row r="266" spans="1:6" ht="21" customHeight="1">
      <c r="A266" s="88"/>
      <c r="B266" s="88"/>
      <c r="C266" s="89" t="s">
        <v>636</v>
      </c>
      <c r="D266" s="88"/>
      <c r="E266" s="88"/>
      <c r="F266" s="92"/>
    </row>
    <row r="267" spans="1:6" ht="21" customHeight="1">
      <c r="A267" s="88"/>
      <c r="B267" s="88"/>
      <c r="C267" s="89" t="s">
        <v>637</v>
      </c>
      <c r="D267" s="88"/>
      <c r="E267" s="88"/>
      <c r="F267" s="92"/>
    </row>
    <row r="268" spans="1:6" ht="21" customHeight="1">
      <c r="A268" s="88"/>
      <c r="B268" s="88"/>
      <c r="C268" s="89" t="s">
        <v>638</v>
      </c>
      <c r="D268" s="88"/>
      <c r="E268" s="88"/>
      <c r="F268" s="92"/>
    </row>
    <row r="269" spans="1:6" ht="21" customHeight="1">
      <c r="A269" s="88"/>
      <c r="B269" s="88"/>
      <c r="C269" s="89" t="s">
        <v>639</v>
      </c>
      <c r="D269" s="88"/>
      <c r="E269" s="88"/>
      <c r="F269" s="92"/>
    </row>
    <row r="270" spans="1:6" ht="21" customHeight="1">
      <c r="A270" s="88"/>
      <c r="B270" s="88"/>
      <c r="C270" s="89" t="s">
        <v>132</v>
      </c>
      <c r="D270" s="88"/>
      <c r="E270" s="88"/>
      <c r="F270" s="92"/>
    </row>
    <row r="271" spans="1:6" ht="21" customHeight="1">
      <c r="A271" s="88">
        <v>190</v>
      </c>
      <c r="B271" s="88" t="s">
        <v>640</v>
      </c>
      <c r="C271" s="89" t="s">
        <v>641</v>
      </c>
      <c r="D271" s="88">
        <v>16106</v>
      </c>
      <c r="E271" s="88" t="s">
        <v>642</v>
      </c>
      <c r="F271" s="92">
        <v>3060.14</v>
      </c>
    </row>
    <row r="272" spans="1:6" ht="21" customHeight="1">
      <c r="A272" s="88">
        <v>0.12</v>
      </c>
      <c r="B272" s="88" t="s">
        <v>143</v>
      </c>
      <c r="C272" s="89" t="s">
        <v>643</v>
      </c>
      <c r="D272" s="88">
        <v>4549.38</v>
      </c>
      <c r="E272" s="88" t="s">
        <v>143</v>
      </c>
      <c r="F272" s="92">
        <v>545.92999999999995</v>
      </c>
    </row>
    <row r="273" spans="1:6" ht="21" customHeight="1">
      <c r="A273" s="88">
        <v>10</v>
      </c>
      <c r="B273" s="88" t="s">
        <v>644</v>
      </c>
      <c r="C273" s="89" t="s">
        <v>645</v>
      </c>
      <c r="D273" s="88">
        <v>314.52999999999997</v>
      </c>
      <c r="E273" s="88" t="s">
        <v>644</v>
      </c>
      <c r="F273" s="92">
        <v>3145.3</v>
      </c>
    </row>
    <row r="274" spans="1:6" ht="21" customHeight="1">
      <c r="A274" s="88">
        <v>1.54</v>
      </c>
      <c r="B274" s="88" t="s">
        <v>200</v>
      </c>
      <c r="C274" s="89" t="s">
        <v>646</v>
      </c>
      <c r="D274" s="88">
        <v>42.7</v>
      </c>
      <c r="E274" s="88" t="s">
        <v>200</v>
      </c>
      <c r="F274" s="92">
        <v>65.760000000000005</v>
      </c>
    </row>
    <row r="275" spans="1:6" ht="21" customHeight="1">
      <c r="A275" s="88">
        <v>1.1000000000000001</v>
      </c>
      <c r="B275" s="88" t="s">
        <v>195</v>
      </c>
      <c r="C275" s="89" t="s">
        <v>166</v>
      </c>
      <c r="D275" s="88">
        <v>999</v>
      </c>
      <c r="E275" s="88" t="s">
        <v>195</v>
      </c>
      <c r="F275" s="92">
        <v>1098.9000000000001</v>
      </c>
    </row>
    <row r="276" spans="1:6" ht="21" customHeight="1">
      <c r="A276" s="88">
        <v>2.1</v>
      </c>
      <c r="B276" s="88" t="s">
        <v>195</v>
      </c>
      <c r="C276" s="89" t="s">
        <v>174</v>
      </c>
      <c r="D276" s="88">
        <v>932</v>
      </c>
      <c r="E276" s="88" t="s">
        <v>195</v>
      </c>
      <c r="F276" s="92">
        <v>1957.2</v>
      </c>
    </row>
    <row r="277" spans="1:6" ht="21" customHeight="1">
      <c r="A277" s="88">
        <v>2.2000000000000002</v>
      </c>
      <c r="B277" s="88" t="s">
        <v>195</v>
      </c>
      <c r="C277" s="89" t="s">
        <v>167</v>
      </c>
      <c r="D277" s="88">
        <v>651</v>
      </c>
      <c r="E277" s="88" t="s">
        <v>195</v>
      </c>
      <c r="F277" s="92">
        <v>1432.2</v>
      </c>
    </row>
    <row r="278" spans="1:6" ht="21" customHeight="1">
      <c r="A278" s="88">
        <v>1.1000000000000001</v>
      </c>
      <c r="B278" s="88" t="s">
        <v>195</v>
      </c>
      <c r="C278" s="89" t="s">
        <v>168</v>
      </c>
      <c r="D278" s="88">
        <v>534</v>
      </c>
      <c r="E278" s="88" t="s">
        <v>195</v>
      </c>
      <c r="F278" s="92">
        <v>587.4</v>
      </c>
    </row>
    <row r="279" spans="1:6" ht="21" customHeight="1">
      <c r="A279" s="88"/>
      <c r="B279" s="88" t="s">
        <v>146</v>
      </c>
      <c r="C279" s="89" t="s">
        <v>147</v>
      </c>
      <c r="D279" s="88"/>
      <c r="E279" s="88" t="s">
        <v>146</v>
      </c>
      <c r="F279" s="92">
        <v>0</v>
      </c>
    </row>
    <row r="280" spans="1:6" ht="21" customHeight="1">
      <c r="A280" s="88"/>
      <c r="B280" s="88"/>
      <c r="C280" s="89"/>
      <c r="D280" s="88"/>
      <c r="E280" s="88"/>
      <c r="F280" s="92" t="s">
        <v>132</v>
      </c>
    </row>
    <row r="281" spans="1:6" ht="21" customHeight="1">
      <c r="A281" s="88"/>
      <c r="B281" s="88"/>
      <c r="C281" s="89" t="s">
        <v>169</v>
      </c>
      <c r="D281" s="88"/>
      <c r="E281" s="88"/>
      <c r="F281" s="92">
        <v>11892.83</v>
      </c>
    </row>
    <row r="282" spans="1:6" ht="21" customHeight="1">
      <c r="A282" s="88"/>
      <c r="B282" s="88"/>
      <c r="C282" s="89"/>
      <c r="D282" s="88"/>
      <c r="E282" s="88"/>
      <c r="F282" s="92" t="s">
        <v>132</v>
      </c>
    </row>
    <row r="283" spans="1:6" ht="21" customHeight="1">
      <c r="A283" s="88"/>
      <c r="B283" s="88"/>
      <c r="C283" s="89" t="s">
        <v>170</v>
      </c>
      <c r="D283" s="88"/>
      <c r="E283" s="88"/>
      <c r="F283" s="92">
        <v>1189.28</v>
      </c>
    </row>
    <row r="284" spans="1:6" ht="21" customHeight="1">
      <c r="A284" s="88"/>
      <c r="B284" s="88"/>
      <c r="C284" s="89"/>
      <c r="D284" s="88"/>
      <c r="E284" s="88"/>
      <c r="F284" s="92"/>
    </row>
    <row r="285" spans="1:6" ht="21" customHeight="1">
      <c r="A285" s="88" t="s">
        <v>647</v>
      </c>
      <c r="B285" s="88" t="s">
        <v>139</v>
      </c>
      <c r="C285" s="89" t="s">
        <v>648</v>
      </c>
      <c r="D285" s="88"/>
      <c r="E285" s="88"/>
      <c r="F285" s="92"/>
    </row>
    <row r="286" spans="1:6" ht="21" customHeight="1">
      <c r="A286" s="88"/>
      <c r="B286" s="88"/>
      <c r="C286" s="89" t="s">
        <v>649</v>
      </c>
      <c r="D286" s="88"/>
      <c r="E286" s="88"/>
      <c r="F286" s="92"/>
    </row>
    <row r="287" spans="1:6" ht="21" customHeight="1">
      <c r="A287" s="88"/>
      <c r="B287" s="88"/>
      <c r="C287" s="89" t="s">
        <v>650</v>
      </c>
      <c r="D287" s="88"/>
      <c r="E287" s="88"/>
      <c r="F287" s="92"/>
    </row>
    <row r="288" spans="1:6" ht="21" customHeight="1">
      <c r="A288" s="88"/>
      <c r="B288" s="88"/>
      <c r="C288" s="89" t="s">
        <v>651</v>
      </c>
      <c r="D288" s="88"/>
      <c r="E288" s="88"/>
      <c r="F288" s="92"/>
    </row>
    <row r="289" spans="1:6" ht="21" customHeight="1">
      <c r="A289" s="88"/>
      <c r="B289" s="88"/>
      <c r="C289" s="89" t="s">
        <v>652</v>
      </c>
      <c r="D289" s="88"/>
      <c r="E289" s="88"/>
      <c r="F289" s="92"/>
    </row>
    <row r="290" spans="1:6" ht="21" customHeight="1">
      <c r="A290" s="88"/>
      <c r="B290" s="88"/>
      <c r="C290" s="89" t="s">
        <v>132</v>
      </c>
      <c r="D290" s="88"/>
      <c r="E290" s="88"/>
      <c r="F290" s="92"/>
    </row>
    <row r="291" spans="1:6" ht="21" customHeight="1">
      <c r="A291" s="88">
        <v>12.8</v>
      </c>
      <c r="B291" s="88" t="s">
        <v>143</v>
      </c>
      <c r="C291" s="89" t="s">
        <v>653</v>
      </c>
      <c r="D291" s="88">
        <v>957.9</v>
      </c>
      <c r="E291" s="88" t="s">
        <v>143</v>
      </c>
      <c r="F291" s="92">
        <v>12261.12</v>
      </c>
    </row>
    <row r="292" spans="1:6" ht="21" customHeight="1">
      <c r="A292" s="88">
        <v>5</v>
      </c>
      <c r="B292" s="88" t="s">
        <v>143</v>
      </c>
      <c r="C292" s="89" t="s">
        <v>654</v>
      </c>
      <c r="D292" s="88">
        <v>993</v>
      </c>
      <c r="E292" s="88" t="s">
        <v>143</v>
      </c>
      <c r="F292" s="92">
        <v>4965</v>
      </c>
    </row>
    <row r="293" spans="1:6" ht="21" customHeight="1">
      <c r="A293" s="88">
        <v>1.8</v>
      </c>
      <c r="B293" s="88" t="s">
        <v>195</v>
      </c>
      <c r="C293" s="89" t="s">
        <v>166</v>
      </c>
      <c r="D293" s="88">
        <v>999</v>
      </c>
      <c r="E293" s="88" t="s">
        <v>195</v>
      </c>
      <c r="F293" s="92">
        <v>1798.2</v>
      </c>
    </row>
    <row r="294" spans="1:6" ht="21" customHeight="1">
      <c r="A294" s="88">
        <v>17.7</v>
      </c>
      <c r="B294" s="88" t="s">
        <v>195</v>
      </c>
      <c r="C294" s="89" t="s">
        <v>320</v>
      </c>
      <c r="D294" s="88">
        <v>651</v>
      </c>
      <c r="E294" s="88" t="s">
        <v>195</v>
      </c>
      <c r="F294" s="92">
        <v>11522.7</v>
      </c>
    </row>
    <row r="295" spans="1:6" ht="21" customHeight="1">
      <c r="A295" s="88">
        <v>14.1</v>
      </c>
      <c r="B295" s="88" t="s">
        <v>195</v>
      </c>
      <c r="C295" s="89" t="s">
        <v>168</v>
      </c>
      <c r="D295" s="88">
        <v>534</v>
      </c>
      <c r="E295" s="88" t="s">
        <v>195</v>
      </c>
      <c r="F295" s="92">
        <v>7529.4</v>
      </c>
    </row>
    <row r="296" spans="1:6" ht="21" customHeight="1">
      <c r="A296" s="88"/>
      <c r="B296" s="88" t="s">
        <v>146</v>
      </c>
      <c r="C296" s="89" t="s">
        <v>147</v>
      </c>
      <c r="D296" s="88"/>
      <c r="E296" s="88" t="s">
        <v>146</v>
      </c>
      <c r="F296" s="92">
        <v>0</v>
      </c>
    </row>
    <row r="297" spans="1:6" ht="21" customHeight="1">
      <c r="A297" s="88"/>
      <c r="B297" s="88"/>
      <c r="C297" s="89"/>
      <c r="D297" s="88"/>
      <c r="E297" s="88"/>
      <c r="F297" s="92" t="s">
        <v>132</v>
      </c>
    </row>
    <row r="298" spans="1:6" ht="21" customHeight="1">
      <c r="A298" s="88"/>
      <c r="B298" s="88"/>
      <c r="C298" s="89" t="s">
        <v>230</v>
      </c>
      <c r="D298" s="88"/>
      <c r="E298" s="88"/>
      <c r="F298" s="92">
        <v>38076.42</v>
      </c>
    </row>
    <row r="299" spans="1:6" ht="21" customHeight="1">
      <c r="A299" s="88"/>
      <c r="B299" s="88"/>
      <c r="C299" s="89"/>
      <c r="D299" s="88"/>
      <c r="E299" s="88"/>
      <c r="F299" s="92" t="s">
        <v>132</v>
      </c>
    </row>
    <row r="300" spans="1:6" ht="21" customHeight="1">
      <c r="A300" s="88"/>
      <c r="B300" s="88"/>
      <c r="C300" s="89" t="s">
        <v>316</v>
      </c>
      <c r="D300" s="88"/>
      <c r="E300" s="88"/>
      <c r="F300" s="92">
        <v>3807.64</v>
      </c>
    </row>
    <row r="301" spans="1:6" ht="21" customHeight="1">
      <c r="A301" s="88"/>
      <c r="B301" s="88"/>
      <c r="C301" s="89"/>
      <c r="D301" s="88"/>
      <c r="E301" s="88"/>
      <c r="F301" s="92"/>
    </row>
    <row r="302" spans="1:6" ht="21" customHeight="1">
      <c r="A302" s="88">
        <v>29.5</v>
      </c>
      <c r="B302" s="88" t="s">
        <v>139</v>
      </c>
      <c r="C302" s="89" t="s">
        <v>655</v>
      </c>
      <c r="D302" s="88"/>
      <c r="E302" s="88"/>
      <c r="F302" s="92"/>
    </row>
    <row r="303" spans="1:6" ht="21" customHeight="1">
      <c r="A303" s="88"/>
      <c r="B303" s="88"/>
      <c r="C303" s="89" t="s">
        <v>656</v>
      </c>
      <c r="D303" s="88"/>
      <c r="E303" s="88"/>
      <c r="F303" s="92"/>
    </row>
    <row r="304" spans="1:6" ht="21" customHeight="1">
      <c r="A304" s="88"/>
      <c r="B304" s="88"/>
      <c r="C304" s="89" t="s">
        <v>657</v>
      </c>
      <c r="D304" s="88"/>
      <c r="E304" s="88"/>
      <c r="F304" s="92"/>
    </row>
    <row r="305" spans="1:6" ht="21" customHeight="1">
      <c r="A305" s="88"/>
      <c r="B305" s="88"/>
      <c r="C305" s="89" t="s">
        <v>132</v>
      </c>
      <c r="D305" s="88" t="s">
        <v>132</v>
      </c>
      <c r="E305" s="88"/>
      <c r="F305" s="92"/>
    </row>
    <row r="306" spans="1:6" ht="21" customHeight="1">
      <c r="A306" s="88">
        <v>10</v>
      </c>
      <c r="B306" s="88" t="s">
        <v>644</v>
      </c>
      <c r="C306" s="89" t="s">
        <v>800</v>
      </c>
      <c r="D306" s="88">
        <v>377.86</v>
      </c>
      <c r="E306" s="88" t="s">
        <v>644</v>
      </c>
      <c r="F306" s="92">
        <v>3778.6</v>
      </c>
    </row>
    <row r="307" spans="1:6" ht="21" customHeight="1">
      <c r="A307" s="88">
        <v>0.21</v>
      </c>
      <c r="B307" s="88" t="s">
        <v>143</v>
      </c>
      <c r="C307" s="89" t="s">
        <v>643</v>
      </c>
      <c r="D307" s="88">
        <v>4549.38</v>
      </c>
      <c r="E307" s="88" t="s">
        <v>143</v>
      </c>
      <c r="F307" s="92">
        <v>955.37</v>
      </c>
    </row>
    <row r="308" spans="1:6" ht="21" customHeight="1">
      <c r="A308" s="88"/>
      <c r="B308" s="88"/>
      <c r="C308" s="89" t="s">
        <v>658</v>
      </c>
      <c r="D308" s="88" t="s">
        <v>134</v>
      </c>
      <c r="E308" s="88"/>
      <c r="F308" s="92" t="s">
        <v>134</v>
      </c>
    </row>
    <row r="309" spans="1:6" ht="21" customHeight="1">
      <c r="A309" s="88">
        <v>1.1000000000000001</v>
      </c>
      <c r="B309" s="88" t="s">
        <v>195</v>
      </c>
      <c r="C309" s="89" t="s">
        <v>166</v>
      </c>
      <c r="D309" s="88">
        <v>999</v>
      </c>
      <c r="E309" s="88" t="s">
        <v>195</v>
      </c>
      <c r="F309" s="92">
        <v>1098.9000000000001</v>
      </c>
    </row>
    <row r="310" spans="1:6" ht="21" customHeight="1">
      <c r="A310" s="88">
        <v>1.1000000000000001</v>
      </c>
      <c r="B310" s="88" t="s">
        <v>195</v>
      </c>
      <c r="C310" s="89" t="s">
        <v>174</v>
      </c>
      <c r="D310" s="88">
        <v>932</v>
      </c>
      <c r="E310" s="88" t="s">
        <v>195</v>
      </c>
      <c r="F310" s="92">
        <v>1025.2</v>
      </c>
    </row>
    <row r="311" spans="1:6" ht="21" customHeight="1">
      <c r="A311" s="88">
        <v>2.2000000000000002</v>
      </c>
      <c r="B311" s="88" t="s">
        <v>195</v>
      </c>
      <c r="C311" s="89" t="s">
        <v>167</v>
      </c>
      <c r="D311" s="88">
        <v>651</v>
      </c>
      <c r="E311" s="88" t="s">
        <v>195</v>
      </c>
      <c r="F311" s="92">
        <v>1432.2</v>
      </c>
    </row>
    <row r="312" spans="1:6" ht="21" customHeight="1">
      <c r="A312" s="88">
        <v>2.2000000000000002</v>
      </c>
      <c r="B312" s="88" t="s">
        <v>195</v>
      </c>
      <c r="C312" s="89" t="s">
        <v>168</v>
      </c>
      <c r="D312" s="88">
        <v>534</v>
      </c>
      <c r="E312" s="88" t="s">
        <v>195</v>
      </c>
      <c r="F312" s="92">
        <v>1174.8</v>
      </c>
    </row>
    <row r="313" spans="1:6" ht="21" customHeight="1">
      <c r="A313" s="88">
        <v>20</v>
      </c>
      <c r="B313" s="88" t="s">
        <v>200</v>
      </c>
      <c r="C313" s="89" t="s">
        <v>142</v>
      </c>
      <c r="D313" s="88">
        <v>6040</v>
      </c>
      <c r="E313" s="88" t="s">
        <v>141</v>
      </c>
      <c r="F313" s="92">
        <v>120.8</v>
      </c>
    </row>
    <row r="314" spans="1:6" ht="21" customHeight="1">
      <c r="A314" s="88">
        <v>2</v>
      </c>
      <c r="B314" s="88" t="s">
        <v>200</v>
      </c>
      <c r="C314" s="89" t="s">
        <v>659</v>
      </c>
      <c r="D314" s="88">
        <v>36.1</v>
      </c>
      <c r="E314" s="88" t="s">
        <v>200</v>
      </c>
      <c r="F314" s="92">
        <v>72.2</v>
      </c>
    </row>
    <row r="315" spans="1:6" ht="21" customHeight="1">
      <c r="A315" s="88">
        <v>1.6</v>
      </c>
      <c r="B315" s="88" t="s">
        <v>195</v>
      </c>
      <c r="C315" s="89" t="s">
        <v>174</v>
      </c>
      <c r="D315" s="88">
        <v>932</v>
      </c>
      <c r="E315" s="88" t="s">
        <v>195</v>
      </c>
      <c r="F315" s="92">
        <v>1491.2</v>
      </c>
    </row>
    <row r="316" spans="1:6" ht="21" customHeight="1">
      <c r="A316" s="88">
        <v>0.5</v>
      </c>
      <c r="B316" s="88" t="s">
        <v>195</v>
      </c>
      <c r="C316" s="89" t="s">
        <v>167</v>
      </c>
      <c r="D316" s="88">
        <v>651</v>
      </c>
      <c r="E316" s="88" t="s">
        <v>195</v>
      </c>
      <c r="F316" s="92">
        <v>325.5</v>
      </c>
    </row>
    <row r="317" spans="1:6" ht="21" customHeight="1">
      <c r="A317" s="88">
        <v>1.1000000000000001</v>
      </c>
      <c r="B317" s="88" t="s">
        <v>195</v>
      </c>
      <c r="C317" s="89" t="s">
        <v>168</v>
      </c>
      <c r="D317" s="88">
        <v>534</v>
      </c>
      <c r="E317" s="88" t="s">
        <v>195</v>
      </c>
      <c r="F317" s="92">
        <v>587.4</v>
      </c>
    </row>
    <row r="318" spans="1:6" ht="21" customHeight="1">
      <c r="A318" s="88"/>
      <c r="B318" s="88" t="s">
        <v>146</v>
      </c>
      <c r="C318" s="89" t="s">
        <v>147</v>
      </c>
      <c r="D318" s="88"/>
      <c r="E318" s="88" t="s">
        <v>146</v>
      </c>
      <c r="F318" s="92">
        <v>0</v>
      </c>
    </row>
    <row r="319" spans="1:6" ht="21" customHeight="1">
      <c r="A319" s="88"/>
      <c r="B319" s="88"/>
      <c r="C319" s="89"/>
      <c r="D319" s="88"/>
      <c r="E319" s="88"/>
      <c r="F319" s="92" t="s">
        <v>132</v>
      </c>
    </row>
    <row r="320" spans="1:6" ht="21" customHeight="1">
      <c r="A320" s="88"/>
      <c r="B320" s="88"/>
      <c r="C320" s="89" t="s">
        <v>169</v>
      </c>
      <c r="D320" s="88"/>
      <c r="E320" s="88"/>
      <c r="F320" s="92">
        <v>12062.17</v>
      </c>
    </row>
    <row r="321" spans="1:6" ht="21" customHeight="1">
      <c r="A321" s="88"/>
      <c r="B321" s="88"/>
      <c r="C321" s="89"/>
      <c r="D321" s="88"/>
      <c r="E321" s="88"/>
      <c r="F321" s="92" t="s">
        <v>132</v>
      </c>
    </row>
    <row r="322" spans="1:6" ht="21" customHeight="1">
      <c r="A322" s="88"/>
      <c r="B322" s="88"/>
      <c r="C322" s="89" t="s">
        <v>170</v>
      </c>
      <c r="D322" s="88"/>
      <c r="E322" s="88"/>
      <c r="F322" s="92">
        <v>1206.22</v>
      </c>
    </row>
    <row r="323" spans="1:6" ht="21" customHeight="1">
      <c r="A323" s="88"/>
      <c r="B323" s="88"/>
      <c r="C323" s="89"/>
      <c r="D323" s="88"/>
      <c r="E323" s="88"/>
      <c r="F323" s="92" t="s">
        <v>317</v>
      </c>
    </row>
    <row r="324" spans="1:6" ht="21" customHeight="1">
      <c r="A324" s="88">
        <v>29.4</v>
      </c>
      <c r="B324" s="88" t="s">
        <v>139</v>
      </c>
      <c r="C324" s="89" t="s">
        <v>660</v>
      </c>
      <c r="D324" s="88"/>
      <c r="E324" s="88"/>
      <c r="F324" s="92"/>
    </row>
    <row r="325" spans="1:6" ht="21" customHeight="1">
      <c r="A325" s="88"/>
      <c r="B325" s="88"/>
      <c r="C325" s="89" t="s">
        <v>661</v>
      </c>
      <c r="D325" s="88"/>
      <c r="E325" s="88"/>
      <c r="F325" s="92"/>
    </row>
    <row r="326" spans="1:6" ht="21" customHeight="1">
      <c r="A326" s="88"/>
      <c r="B326" s="88"/>
      <c r="C326" s="89" t="s">
        <v>132</v>
      </c>
      <c r="D326" s="88"/>
      <c r="E326" s="88"/>
      <c r="F326" s="92"/>
    </row>
    <row r="327" spans="1:6" ht="21" customHeight="1">
      <c r="A327" s="88">
        <v>1.86</v>
      </c>
      <c r="B327" s="88" t="s">
        <v>644</v>
      </c>
      <c r="C327" s="89" t="s">
        <v>662</v>
      </c>
      <c r="D327" s="88">
        <v>415</v>
      </c>
      <c r="E327" s="88" t="s">
        <v>644</v>
      </c>
      <c r="F327" s="92">
        <v>771.9</v>
      </c>
    </row>
    <row r="328" spans="1:6" ht="21" customHeight="1">
      <c r="A328" s="88">
        <v>0.4</v>
      </c>
      <c r="B328" s="88" t="s">
        <v>200</v>
      </c>
      <c r="C328" s="89" t="s">
        <v>663</v>
      </c>
      <c r="D328" s="88">
        <v>36.1</v>
      </c>
      <c r="E328" s="88" t="s">
        <v>200</v>
      </c>
      <c r="F328" s="92">
        <v>14.44</v>
      </c>
    </row>
    <row r="329" spans="1:6" ht="21" customHeight="1">
      <c r="A329" s="88">
        <v>0.02</v>
      </c>
      <c r="B329" s="88" t="s">
        <v>143</v>
      </c>
      <c r="C329" s="89" t="s">
        <v>664</v>
      </c>
      <c r="D329" s="88">
        <v>5998.98</v>
      </c>
      <c r="E329" s="88" t="s">
        <v>143</v>
      </c>
      <c r="F329" s="92">
        <v>119.98</v>
      </c>
    </row>
    <row r="330" spans="1:6" ht="21" customHeight="1">
      <c r="A330" s="88">
        <v>1</v>
      </c>
      <c r="B330" s="88" t="s">
        <v>195</v>
      </c>
      <c r="C330" s="89" t="s">
        <v>166</v>
      </c>
      <c r="D330" s="88">
        <v>999</v>
      </c>
      <c r="E330" s="88" t="s">
        <v>195</v>
      </c>
      <c r="F330" s="92">
        <v>999</v>
      </c>
    </row>
    <row r="331" spans="1:6" ht="21" customHeight="1">
      <c r="A331" s="88">
        <v>1</v>
      </c>
      <c r="B331" s="88" t="s">
        <v>195</v>
      </c>
      <c r="C331" s="89" t="s">
        <v>665</v>
      </c>
      <c r="D331" s="88">
        <v>651</v>
      </c>
      <c r="E331" s="88" t="s">
        <v>195</v>
      </c>
      <c r="F331" s="92">
        <v>651</v>
      </c>
    </row>
    <row r="332" spans="1:6" ht="21" customHeight="1">
      <c r="A332" s="88"/>
      <c r="B332" s="88" t="s">
        <v>146</v>
      </c>
      <c r="C332" s="89" t="s">
        <v>147</v>
      </c>
      <c r="D332" s="88"/>
      <c r="E332" s="88" t="s">
        <v>146</v>
      </c>
      <c r="F332" s="92"/>
    </row>
    <row r="333" spans="1:6" ht="21" customHeight="1">
      <c r="A333" s="88"/>
      <c r="B333" s="88"/>
      <c r="C333" s="89"/>
      <c r="D333" s="88"/>
      <c r="E333" s="88"/>
      <c r="F333" s="92" t="s">
        <v>132</v>
      </c>
    </row>
    <row r="334" spans="1:6" ht="21" customHeight="1">
      <c r="A334" s="88"/>
      <c r="B334" s="88"/>
      <c r="C334" s="89" t="s">
        <v>666</v>
      </c>
      <c r="D334" s="88"/>
      <c r="E334" s="88"/>
      <c r="F334" s="92">
        <v>2556.3200000000002</v>
      </c>
    </row>
    <row r="335" spans="1:6" ht="21" customHeight="1">
      <c r="A335" s="88"/>
      <c r="B335" s="88"/>
      <c r="C335" s="89"/>
      <c r="D335" s="88"/>
      <c r="E335" s="88"/>
      <c r="F335" s="92" t="s">
        <v>132</v>
      </c>
    </row>
    <row r="336" spans="1:6" ht="21" customHeight="1">
      <c r="A336" s="88"/>
      <c r="B336" s="88"/>
      <c r="C336" s="89" t="s">
        <v>170</v>
      </c>
      <c r="D336" s="88"/>
      <c r="E336" s="88"/>
      <c r="F336" s="92">
        <v>1374.37</v>
      </c>
    </row>
    <row r="337" spans="1:6" ht="21" customHeight="1">
      <c r="A337" s="88"/>
      <c r="B337" s="88"/>
      <c r="C337" s="89"/>
      <c r="D337" s="88"/>
      <c r="E337" s="88"/>
      <c r="F337" s="92" t="s">
        <v>317</v>
      </c>
    </row>
    <row r="338" spans="1:6" ht="21" customHeight="1">
      <c r="A338" s="88"/>
      <c r="B338" s="88"/>
      <c r="C338" s="89" t="s">
        <v>667</v>
      </c>
      <c r="D338" s="88"/>
      <c r="E338" s="88" t="s">
        <v>668</v>
      </c>
      <c r="F338" s="92"/>
    </row>
    <row r="339" spans="1:6" ht="21" customHeight="1">
      <c r="A339" s="88"/>
      <c r="B339" s="88"/>
      <c r="C339" s="89"/>
      <c r="D339" s="88"/>
      <c r="E339" s="88"/>
      <c r="F339" s="92"/>
    </row>
    <row r="340" spans="1:6" ht="21" customHeight="1">
      <c r="A340" s="88"/>
      <c r="B340" s="88"/>
      <c r="C340" s="89"/>
      <c r="D340" s="88"/>
      <c r="E340" s="88"/>
      <c r="F340" s="92"/>
    </row>
    <row r="341" spans="1:6" ht="21" customHeight="1">
      <c r="A341" s="88">
        <v>10</v>
      </c>
      <c r="B341" s="88" t="s">
        <v>644</v>
      </c>
      <c r="C341" s="89" t="s">
        <v>669</v>
      </c>
      <c r="D341" s="88">
        <v>421.3</v>
      </c>
      <c r="E341" s="88" t="s">
        <v>644</v>
      </c>
      <c r="F341" s="92">
        <v>4213</v>
      </c>
    </row>
    <row r="342" spans="1:6" ht="21" customHeight="1">
      <c r="A342" s="88">
        <v>0.21</v>
      </c>
      <c r="B342" s="88" t="s">
        <v>143</v>
      </c>
      <c r="C342" s="89" t="s">
        <v>643</v>
      </c>
      <c r="D342" s="88">
        <v>4549.38</v>
      </c>
      <c r="E342" s="88" t="s">
        <v>143</v>
      </c>
      <c r="F342" s="92">
        <v>955.37</v>
      </c>
    </row>
    <row r="343" spans="1:6" ht="21" customHeight="1">
      <c r="A343" s="88">
        <v>1.1000000000000001</v>
      </c>
      <c r="B343" s="88" t="s">
        <v>195</v>
      </c>
      <c r="C343" s="89" t="s">
        <v>166</v>
      </c>
      <c r="D343" s="88">
        <v>999</v>
      </c>
      <c r="E343" s="88" t="s">
        <v>195</v>
      </c>
      <c r="F343" s="92">
        <v>1098.9000000000001</v>
      </c>
    </row>
    <row r="344" spans="1:6" ht="21" customHeight="1">
      <c r="A344" s="88">
        <v>1.1000000000000001</v>
      </c>
      <c r="B344" s="88" t="s">
        <v>195</v>
      </c>
      <c r="C344" s="89" t="s">
        <v>174</v>
      </c>
      <c r="D344" s="88">
        <v>932</v>
      </c>
      <c r="E344" s="88" t="s">
        <v>195</v>
      </c>
      <c r="F344" s="92">
        <v>1025.2</v>
      </c>
    </row>
    <row r="345" spans="1:6" ht="21" customHeight="1">
      <c r="A345" s="88">
        <v>2.2000000000000002</v>
      </c>
      <c r="B345" s="88" t="s">
        <v>195</v>
      </c>
      <c r="C345" s="89" t="s">
        <v>167</v>
      </c>
      <c r="D345" s="88">
        <v>651</v>
      </c>
      <c r="E345" s="88" t="s">
        <v>195</v>
      </c>
      <c r="F345" s="92">
        <v>1432.2</v>
      </c>
    </row>
    <row r="346" spans="1:6" ht="21" customHeight="1">
      <c r="A346" s="88">
        <v>2.2000000000000002</v>
      </c>
      <c r="B346" s="88" t="s">
        <v>195</v>
      </c>
      <c r="C346" s="89" t="s">
        <v>168</v>
      </c>
      <c r="D346" s="88">
        <v>534</v>
      </c>
      <c r="E346" s="88" t="s">
        <v>195</v>
      </c>
      <c r="F346" s="92">
        <v>1174.8</v>
      </c>
    </row>
    <row r="347" spans="1:6" ht="21" customHeight="1">
      <c r="A347" s="88">
        <v>20</v>
      </c>
      <c r="B347" s="88" t="s">
        <v>200</v>
      </c>
      <c r="C347" s="89" t="s">
        <v>142</v>
      </c>
      <c r="D347" s="88">
        <v>6040</v>
      </c>
      <c r="E347" s="88" t="s">
        <v>141</v>
      </c>
      <c r="F347" s="92">
        <v>120.8</v>
      </c>
    </row>
    <row r="348" spans="1:6" ht="21" customHeight="1">
      <c r="A348" s="88">
        <v>2</v>
      </c>
      <c r="B348" s="88" t="s">
        <v>200</v>
      </c>
      <c r="C348" s="89" t="s">
        <v>670</v>
      </c>
      <c r="D348" s="88">
        <v>36.1</v>
      </c>
      <c r="E348" s="88" t="s">
        <v>200</v>
      </c>
      <c r="F348" s="92">
        <v>72.2</v>
      </c>
    </row>
    <row r="349" spans="1:6" ht="21" customHeight="1">
      <c r="A349" s="88">
        <v>1.6</v>
      </c>
      <c r="B349" s="88" t="s">
        <v>195</v>
      </c>
      <c r="C349" s="89" t="s">
        <v>174</v>
      </c>
      <c r="D349" s="88">
        <v>932</v>
      </c>
      <c r="E349" s="88" t="s">
        <v>195</v>
      </c>
      <c r="F349" s="92">
        <v>1491.2</v>
      </c>
    </row>
    <row r="350" spans="1:6" ht="21" customHeight="1">
      <c r="A350" s="88">
        <v>0.5</v>
      </c>
      <c r="B350" s="88" t="s">
        <v>195</v>
      </c>
      <c r="C350" s="89" t="s">
        <v>167</v>
      </c>
      <c r="D350" s="88">
        <v>651</v>
      </c>
      <c r="E350" s="88" t="s">
        <v>195</v>
      </c>
      <c r="F350" s="92">
        <v>325.5</v>
      </c>
    </row>
    <row r="351" spans="1:6" ht="21" customHeight="1">
      <c r="A351" s="88">
        <v>1.1000000000000001</v>
      </c>
      <c r="B351" s="88" t="s">
        <v>195</v>
      </c>
      <c r="C351" s="89" t="s">
        <v>168</v>
      </c>
      <c r="D351" s="88">
        <v>534</v>
      </c>
      <c r="E351" s="88" t="s">
        <v>195</v>
      </c>
      <c r="F351" s="92">
        <v>587.4</v>
      </c>
    </row>
    <row r="352" spans="1:6" ht="21" customHeight="1">
      <c r="A352" s="88"/>
      <c r="B352" s="88" t="s">
        <v>146</v>
      </c>
      <c r="C352" s="89" t="s">
        <v>147</v>
      </c>
      <c r="D352" s="88"/>
      <c r="E352" s="88" t="s">
        <v>146</v>
      </c>
      <c r="F352" s="92">
        <v>0</v>
      </c>
    </row>
    <row r="353" spans="1:14" ht="21" customHeight="1">
      <c r="A353" s="88">
        <v>465</v>
      </c>
      <c r="B353" s="88"/>
      <c r="C353" s="89"/>
      <c r="D353" s="88"/>
      <c r="E353" s="88"/>
      <c r="F353" s="92"/>
    </row>
    <row r="354" spans="1:14" ht="21" customHeight="1">
      <c r="A354" s="88"/>
      <c r="B354" s="88"/>
      <c r="C354" s="89" t="s">
        <v>169</v>
      </c>
      <c r="D354" s="88"/>
      <c r="E354" s="88"/>
      <c r="F354" s="92">
        <v>12496.57</v>
      </c>
    </row>
    <row r="355" spans="1:14" ht="21" customHeight="1">
      <c r="A355" s="88"/>
      <c r="B355" s="88"/>
      <c r="C355" s="89"/>
      <c r="D355" s="88"/>
      <c r="E355" s="88"/>
      <c r="F355" s="92" t="s">
        <v>132</v>
      </c>
    </row>
    <row r="356" spans="1:14" ht="21" customHeight="1">
      <c r="A356" s="88"/>
      <c r="B356" s="88"/>
      <c r="C356" s="89" t="s">
        <v>170</v>
      </c>
      <c r="D356" s="88"/>
      <c r="E356" s="88"/>
      <c r="F356" s="92">
        <v>1249.6600000000001</v>
      </c>
    </row>
    <row r="357" spans="1:14" ht="21" customHeight="1">
      <c r="A357" s="88"/>
      <c r="B357" s="88"/>
      <c r="C357" s="89"/>
      <c r="D357" s="88"/>
      <c r="E357" s="88"/>
      <c r="F357" s="92"/>
    </row>
    <row r="358" spans="1:14" ht="21" customHeight="1">
      <c r="A358" s="88" t="s">
        <v>671</v>
      </c>
      <c r="B358" s="88"/>
      <c r="C358" s="88" t="s">
        <v>672</v>
      </c>
      <c r="D358" s="88"/>
      <c r="E358" s="88"/>
      <c r="F358" s="92"/>
    </row>
    <row r="359" spans="1:14" ht="21" customHeight="1">
      <c r="A359" s="88"/>
      <c r="B359" s="88"/>
      <c r="C359" s="89"/>
      <c r="D359" s="88"/>
      <c r="E359" s="88"/>
      <c r="F359" s="92"/>
    </row>
    <row r="360" spans="1:14" ht="21" customHeight="1">
      <c r="A360" s="88">
        <v>10.5</v>
      </c>
      <c r="B360" s="88" t="s">
        <v>111</v>
      </c>
      <c r="C360" s="89" t="s">
        <v>801</v>
      </c>
      <c r="D360" s="88">
        <v>318</v>
      </c>
      <c r="E360" s="88" t="s">
        <v>111</v>
      </c>
      <c r="F360" s="92">
        <v>3339</v>
      </c>
      <c r="I360" s="88"/>
      <c r="J360" s="88" t="s">
        <v>171</v>
      </c>
      <c r="K360" s="89" t="s">
        <v>172</v>
      </c>
      <c r="L360" s="88"/>
      <c r="M360" s="88"/>
      <c r="N360" s="92"/>
    </row>
    <row r="361" spans="1:14" ht="21" customHeight="1">
      <c r="A361" s="88"/>
      <c r="B361" s="88"/>
      <c r="C361" s="89"/>
      <c r="D361" s="88" t="s">
        <v>134</v>
      </c>
      <c r="E361" s="88"/>
      <c r="F361" s="92" t="s">
        <v>134</v>
      </c>
      <c r="I361" s="88"/>
      <c r="J361" s="88"/>
      <c r="K361" s="89" t="s">
        <v>132</v>
      </c>
      <c r="L361" s="88"/>
      <c r="M361" s="88"/>
      <c r="N361" s="92"/>
    </row>
    <row r="362" spans="1:14" ht="21" customHeight="1">
      <c r="A362" s="88">
        <v>0.22</v>
      </c>
      <c r="B362" s="88" t="s">
        <v>143</v>
      </c>
      <c r="C362" s="89" t="s">
        <v>643</v>
      </c>
      <c r="D362" s="88">
        <v>4549.38</v>
      </c>
      <c r="E362" s="88" t="s">
        <v>143</v>
      </c>
      <c r="F362" s="92">
        <v>1000.86</v>
      </c>
      <c r="I362" s="88">
        <v>7.0000000000000007E-2</v>
      </c>
      <c r="J362" s="88" t="s">
        <v>143</v>
      </c>
      <c r="K362" s="89" t="s">
        <v>173</v>
      </c>
      <c r="L362" s="88">
        <v>1248</v>
      </c>
      <c r="M362" s="88" t="s">
        <v>143</v>
      </c>
      <c r="N362" s="92">
        <v>87.36</v>
      </c>
    </row>
    <row r="363" spans="1:14" ht="21" customHeight="1">
      <c r="A363" s="88">
        <v>64</v>
      </c>
      <c r="B363" s="88" t="s">
        <v>200</v>
      </c>
      <c r="C363" s="89" t="s">
        <v>673</v>
      </c>
      <c r="D363" s="88">
        <v>6040</v>
      </c>
      <c r="E363" s="88" t="s">
        <v>674</v>
      </c>
      <c r="F363" s="92">
        <v>386.56</v>
      </c>
      <c r="I363" s="88">
        <v>1.6</v>
      </c>
      <c r="J363" s="88" t="s">
        <v>165</v>
      </c>
      <c r="K363" s="89" t="s">
        <v>174</v>
      </c>
      <c r="L363" s="88">
        <v>508</v>
      </c>
      <c r="M363" s="88" t="s">
        <v>165</v>
      </c>
      <c r="N363" s="92">
        <v>812.8</v>
      </c>
    </row>
    <row r="364" spans="1:14" ht="21" customHeight="1">
      <c r="A364" s="88">
        <v>4.5</v>
      </c>
      <c r="B364" s="88" t="s">
        <v>200</v>
      </c>
      <c r="C364" s="89" t="s">
        <v>802</v>
      </c>
      <c r="D364" s="88">
        <v>24.93</v>
      </c>
      <c r="E364" s="88" t="s">
        <v>200</v>
      </c>
      <c r="F364" s="92">
        <v>112.19</v>
      </c>
      <c r="I364" s="88">
        <v>0.5</v>
      </c>
      <c r="J364" s="88" t="s">
        <v>165</v>
      </c>
      <c r="K364" s="89" t="s">
        <v>167</v>
      </c>
      <c r="L364" s="88">
        <v>355</v>
      </c>
      <c r="M364" s="88" t="s">
        <v>165</v>
      </c>
      <c r="N364" s="92">
        <v>177.5</v>
      </c>
    </row>
    <row r="365" spans="1:14" ht="21" customHeight="1">
      <c r="A365" s="88">
        <v>5.4</v>
      </c>
      <c r="B365" s="88" t="s">
        <v>195</v>
      </c>
      <c r="C365" s="89" t="s">
        <v>675</v>
      </c>
      <c r="D365" s="88">
        <v>932</v>
      </c>
      <c r="E365" s="88" t="s">
        <v>195</v>
      </c>
      <c r="F365" s="92">
        <v>5032.8</v>
      </c>
      <c r="I365" s="88">
        <v>2.7</v>
      </c>
      <c r="J365" s="88" t="s">
        <v>165</v>
      </c>
      <c r="K365" s="89" t="s">
        <v>168</v>
      </c>
      <c r="L365" s="88">
        <v>320</v>
      </c>
      <c r="M365" s="88" t="s">
        <v>165</v>
      </c>
      <c r="N365" s="92">
        <v>864</v>
      </c>
    </row>
    <row r="366" spans="1:14" ht="21" customHeight="1">
      <c r="A366" s="88">
        <v>2.16</v>
      </c>
      <c r="B366" s="88" t="s">
        <v>195</v>
      </c>
      <c r="C366" s="89" t="s">
        <v>201</v>
      </c>
      <c r="D366" s="88">
        <v>651</v>
      </c>
      <c r="E366" s="88" t="s">
        <v>195</v>
      </c>
      <c r="F366" s="92">
        <v>1406.16</v>
      </c>
      <c r="I366" s="88"/>
      <c r="J366" s="88" t="s">
        <v>146</v>
      </c>
      <c r="K366" s="89" t="s">
        <v>175</v>
      </c>
      <c r="L366" s="88" t="s">
        <v>134</v>
      </c>
      <c r="M366" s="88" t="s">
        <v>146</v>
      </c>
      <c r="N366" s="92">
        <v>2.09</v>
      </c>
    </row>
    <row r="367" spans="1:14" ht="21" customHeight="1">
      <c r="A367" s="88">
        <v>6.5</v>
      </c>
      <c r="B367" s="88" t="s">
        <v>195</v>
      </c>
      <c r="C367" s="89" t="s">
        <v>676</v>
      </c>
      <c r="D367" s="88">
        <v>534</v>
      </c>
      <c r="E367" s="88" t="s">
        <v>195</v>
      </c>
      <c r="F367" s="92">
        <v>3471</v>
      </c>
      <c r="I367" s="88"/>
      <c r="J367" s="88"/>
      <c r="K367" s="89"/>
      <c r="L367" s="88"/>
      <c r="M367" s="88"/>
      <c r="N367" s="92" t="s">
        <v>132</v>
      </c>
    </row>
    <row r="368" spans="1:14" ht="21" customHeight="1">
      <c r="A368" s="88"/>
      <c r="B368" s="88"/>
      <c r="C368" s="89"/>
      <c r="D368" s="88"/>
      <c r="E368" s="88" t="s">
        <v>195</v>
      </c>
      <c r="F368" s="92">
        <v>0</v>
      </c>
      <c r="I368" s="88"/>
      <c r="J368" s="88"/>
      <c r="K368" s="89" t="s">
        <v>176</v>
      </c>
      <c r="L368" s="88"/>
      <c r="M368" s="88"/>
      <c r="N368" s="92">
        <v>1943.75</v>
      </c>
    </row>
    <row r="369" spans="1:14" ht="21" customHeight="1">
      <c r="A369" s="88"/>
      <c r="B369" s="88"/>
      <c r="C369" s="89"/>
      <c r="D369" s="88"/>
      <c r="E369" s="88"/>
      <c r="F369" s="92"/>
      <c r="I369" s="88"/>
      <c r="J369" s="88"/>
      <c r="K369" s="89"/>
      <c r="L369" s="88"/>
      <c r="M369" s="88"/>
      <c r="N369" s="92" t="s">
        <v>132</v>
      </c>
    </row>
    <row r="370" spans="1:14" ht="21" customHeight="1">
      <c r="A370" s="88"/>
      <c r="B370" s="88"/>
      <c r="C370" s="89" t="s">
        <v>169</v>
      </c>
      <c r="D370" s="88"/>
      <c r="E370" s="88"/>
      <c r="F370" s="122" t="s">
        <v>677</v>
      </c>
      <c r="I370" s="88"/>
      <c r="J370" s="88"/>
      <c r="K370" s="89" t="s">
        <v>170</v>
      </c>
      <c r="L370" s="88"/>
      <c r="M370" s="88"/>
      <c r="N370" s="91">
        <v>19.440000000000001</v>
      </c>
    </row>
    <row r="371" spans="1:14" ht="21" customHeight="1">
      <c r="A371" s="88"/>
      <c r="B371" s="88"/>
      <c r="C371" s="89"/>
      <c r="D371" s="88"/>
      <c r="E371" s="88"/>
      <c r="F371" s="92">
        <v>14748.57</v>
      </c>
    </row>
    <row r="372" spans="1:14" ht="21" customHeight="1">
      <c r="A372" s="88"/>
      <c r="B372" s="88"/>
      <c r="C372" s="89"/>
      <c r="D372" s="88"/>
      <c r="E372" s="88"/>
      <c r="F372" s="122" t="s">
        <v>678</v>
      </c>
    </row>
    <row r="373" spans="1:14" ht="21" customHeight="1">
      <c r="A373" s="88"/>
      <c r="B373" s="88"/>
      <c r="C373" s="89" t="s">
        <v>170</v>
      </c>
      <c r="D373" s="88"/>
      <c r="E373" s="88"/>
      <c r="F373" s="92">
        <v>1474.86</v>
      </c>
    </row>
    <row r="374" spans="1:14" ht="21" customHeight="1">
      <c r="A374" s="88"/>
      <c r="B374" s="88"/>
      <c r="C374" s="89"/>
      <c r="D374" s="88"/>
      <c r="E374" s="88"/>
      <c r="F374" s="92" t="s">
        <v>677</v>
      </c>
    </row>
    <row r="375" spans="1:14" ht="21" customHeight="1">
      <c r="A375" s="88" t="s">
        <v>453</v>
      </c>
      <c r="B375" s="88" t="s">
        <v>454</v>
      </c>
      <c r="C375" s="89" t="s">
        <v>455</v>
      </c>
      <c r="D375" s="88"/>
      <c r="E375" s="88"/>
      <c r="F375" s="92"/>
    </row>
    <row r="376" spans="1:14" ht="21" customHeight="1">
      <c r="A376" s="88"/>
      <c r="B376" s="88"/>
      <c r="C376" s="89" t="s">
        <v>456</v>
      </c>
      <c r="D376" s="88"/>
      <c r="E376" s="88"/>
      <c r="F376" s="92"/>
    </row>
    <row r="377" spans="1:14" ht="21" customHeight="1">
      <c r="A377" s="88"/>
      <c r="B377" s="88"/>
      <c r="C377" s="89" t="s">
        <v>132</v>
      </c>
      <c r="D377" s="88"/>
      <c r="E377" s="88"/>
      <c r="F377" s="92"/>
    </row>
    <row r="378" spans="1:14" ht="21" customHeight="1">
      <c r="A378" s="88">
        <v>1</v>
      </c>
      <c r="B378" s="88" t="s">
        <v>457</v>
      </c>
      <c r="C378" s="89" t="s">
        <v>458</v>
      </c>
      <c r="D378" s="88">
        <v>58000</v>
      </c>
      <c r="E378" s="88" t="s">
        <v>452</v>
      </c>
      <c r="F378" s="92">
        <v>5800</v>
      </c>
    </row>
    <row r="379" spans="1:14" ht="21" customHeight="1">
      <c r="A379" s="88">
        <v>0.01</v>
      </c>
      <c r="B379" s="88" t="s">
        <v>457</v>
      </c>
      <c r="C379" s="89" t="s">
        <v>459</v>
      </c>
      <c r="D379" s="88">
        <v>56350</v>
      </c>
      <c r="E379" s="88" t="s">
        <v>452</v>
      </c>
      <c r="F379" s="92">
        <v>56.35</v>
      </c>
    </row>
    <row r="380" spans="1:14" ht="21" customHeight="1">
      <c r="A380" s="88">
        <v>3.5</v>
      </c>
      <c r="B380" s="88" t="s">
        <v>195</v>
      </c>
      <c r="C380" s="89" t="s">
        <v>460</v>
      </c>
      <c r="D380" s="88">
        <v>866</v>
      </c>
      <c r="E380" s="88" t="s">
        <v>195</v>
      </c>
      <c r="F380" s="92">
        <v>3031</v>
      </c>
    </row>
    <row r="381" spans="1:14" ht="21" customHeight="1">
      <c r="A381" s="88"/>
      <c r="B381" s="88" t="s">
        <v>146</v>
      </c>
      <c r="C381" s="89" t="s">
        <v>147</v>
      </c>
      <c r="D381" s="88"/>
      <c r="E381" s="88" t="s">
        <v>146</v>
      </c>
      <c r="F381" s="92">
        <v>0</v>
      </c>
    </row>
    <row r="382" spans="1:14" ht="21" customHeight="1">
      <c r="A382" s="88"/>
      <c r="B382" s="88"/>
      <c r="C382" s="89"/>
      <c r="D382" s="88"/>
      <c r="E382" s="88"/>
      <c r="F382" s="92" t="s">
        <v>132</v>
      </c>
    </row>
    <row r="383" spans="1:14" ht="21" customHeight="1">
      <c r="A383" s="88"/>
      <c r="B383" s="88"/>
      <c r="C383" s="89" t="s">
        <v>461</v>
      </c>
      <c r="D383" s="88"/>
      <c r="E383" s="88"/>
      <c r="F383" s="92">
        <v>8887.35</v>
      </c>
    </row>
    <row r="384" spans="1:14" ht="21" customHeight="1">
      <c r="A384" s="88"/>
      <c r="B384" s="88"/>
      <c r="C384" s="89"/>
      <c r="D384" s="88"/>
      <c r="E384" s="88"/>
      <c r="F384" s="92" t="s">
        <v>132</v>
      </c>
    </row>
    <row r="385" spans="1:6" ht="21" customHeight="1">
      <c r="A385" s="88"/>
      <c r="B385" s="88"/>
      <c r="C385" s="89" t="s">
        <v>462</v>
      </c>
      <c r="D385" s="88"/>
      <c r="E385" s="88"/>
      <c r="F385" s="92">
        <v>88873.5</v>
      </c>
    </row>
    <row r="386" spans="1:6" ht="21" customHeight="1">
      <c r="A386" s="88"/>
      <c r="B386" s="88"/>
      <c r="C386" s="89" t="s">
        <v>134</v>
      </c>
      <c r="D386" s="88"/>
      <c r="E386" s="88"/>
      <c r="F386" s="92" t="s">
        <v>134</v>
      </c>
    </row>
    <row r="387" spans="1:6" ht="21" customHeight="1">
      <c r="A387" s="88"/>
      <c r="B387" s="88" t="s">
        <v>342</v>
      </c>
      <c r="C387" s="89" t="s">
        <v>455</v>
      </c>
      <c r="D387" s="88"/>
      <c r="E387" s="88"/>
      <c r="F387" s="92"/>
    </row>
    <row r="388" spans="1:6" ht="21" customHeight="1">
      <c r="A388" s="88"/>
      <c r="B388" s="88"/>
      <c r="C388" s="89" t="s">
        <v>679</v>
      </c>
      <c r="D388" s="88"/>
      <c r="E388" s="88"/>
      <c r="F388" s="92"/>
    </row>
    <row r="389" spans="1:6" ht="21" customHeight="1">
      <c r="A389" s="88"/>
      <c r="B389" s="88"/>
      <c r="C389" s="89" t="s">
        <v>132</v>
      </c>
      <c r="D389" s="88"/>
      <c r="E389" s="88"/>
      <c r="F389" s="92"/>
    </row>
    <row r="390" spans="1:6" ht="21" customHeight="1">
      <c r="A390" s="88">
        <v>1</v>
      </c>
      <c r="B390" s="88" t="s">
        <v>457</v>
      </c>
      <c r="C390" s="89" t="s">
        <v>680</v>
      </c>
      <c r="D390" s="88">
        <v>58000</v>
      </c>
      <c r="E390" s="88" t="s">
        <v>452</v>
      </c>
      <c r="F390" s="92">
        <v>5800</v>
      </c>
    </row>
    <row r="391" spans="1:6" ht="21" customHeight="1">
      <c r="A391" s="88">
        <v>0.01</v>
      </c>
      <c r="B391" s="88" t="s">
        <v>457</v>
      </c>
      <c r="C391" s="89" t="s">
        <v>459</v>
      </c>
      <c r="D391" s="88">
        <v>56350</v>
      </c>
      <c r="E391" s="88" t="s">
        <v>452</v>
      </c>
      <c r="F391" s="92">
        <v>56.35</v>
      </c>
    </row>
    <row r="392" spans="1:6" ht="21" customHeight="1">
      <c r="A392" s="88">
        <v>3.5</v>
      </c>
      <c r="B392" s="88" t="s">
        <v>195</v>
      </c>
      <c r="C392" s="89" t="s">
        <v>460</v>
      </c>
      <c r="D392" s="88">
        <v>866</v>
      </c>
      <c r="E392" s="88" t="s">
        <v>195</v>
      </c>
      <c r="F392" s="92">
        <v>3031</v>
      </c>
    </row>
    <row r="393" spans="1:6" ht="21" customHeight="1">
      <c r="A393" s="88"/>
      <c r="B393" s="88" t="s">
        <v>146</v>
      </c>
      <c r="C393" s="89" t="s">
        <v>147</v>
      </c>
      <c r="D393" s="88"/>
      <c r="E393" s="88" t="s">
        <v>146</v>
      </c>
      <c r="F393" s="92">
        <v>0</v>
      </c>
    </row>
    <row r="394" spans="1:6" ht="21" customHeight="1">
      <c r="A394" s="88"/>
      <c r="B394" s="88"/>
      <c r="C394" s="89"/>
      <c r="D394" s="88"/>
      <c r="E394" s="88"/>
      <c r="F394" s="92" t="s">
        <v>132</v>
      </c>
    </row>
    <row r="395" spans="1:6" ht="21" customHeight="1">
      <c r="A395" s="88"/>
      <c r="B395" s="88"/>
      <c r="C395" s="89" t="s">
        <v>461</v>
      </c>
      <c r="D395" s="88"/>
      <c r="E395" s="88"/>
      <c r="F395" s="92">
        <v>8887.35</v>
      </c>
    </row>
    <row r="396" spans="1:6" ht="21" customHeight="1">
      <c r="A396" s="88"/>
      <c r="B396" s="88"/>
      <c r="C396" s="89"/>
      <c r="D396" s="88"/>
      <c r="E396" s="88"/>
      <c r="F396" s="92" t="s">
        <v>132</v>
      </c>
    </row>
    <row r="397" spans="1:6" ht="21" customHeight="1">
      <c r="A397" s="88"/>
      <c r="B397" s="88"/>
      <c r="C397" s="89" t="s">
        <v>462</v>
      </c>
      <c r="D397" s="88"/>
      <c r="E397" s="88"/>
      <c r="F397" s="92">
        <v>88873.5</v>
      </c>
    </row>
    <row r="398" spans="1:6" ht="21" customHeight="1">
      <c r="A398" s="88"/>
      <c r="B398" s="88"/>
      <c r="C398" s="89"/>
      <c r="D398" s="88"/>
      <c r="E398" s="88"/>
      <c r="F398" s="92"/>
    </row>
    <row r="399" spans="1:6" ht="21" customHeight="1">
      <c r="A399" s="88" t="s">
        <v>681</v>
      </c>
      <c r="B399" s="88" t="s">
        <v>139</v>
      </c>
      <c r="C399" s="89" t="s">
        <v>682</v>
      </c>
      <c r="D399" s="88"/>
      <c r="E399" s="88"/>
      <c r="F399" s="92"/>
    </row>
    <row r="400" spans="1:6" ht="21" customHeight="1">
      <c r="A400" s="88"/>
      <c r="B400" s="88"/>
      <c r="C400" s="89" t="s">
        <v>683</v>
      </c>
      <c r="D400" s="88"/>
      <c r="E400" s="88"/>
      <c r="F400" s="92"/>
    </row>
    <row r="401" spans="1:6" ht="21" customHeight="1">
      <c r="A401" s="88"/>
      <c r="B401" s="88"/>
      <c r="C401" s="89" t="s">
        <v>684</v>
      </c>
      <c r="D401" s="88"/>
      <c r="E401" s="88"/>
      <c r="F401" s="92"/>
    </row>
    <row r="402" spans="1:6" ht="21" customHeight="1">
      <c r="A402" s="88"/>
      <c r="B402" s="88"/>
      <c r="C402" s="89" t="s">
        <v>685</v>
      </c>
      <c r="D402" s="88"/>
      <c r="E402" s="88"/>
      <c r="F402" s="92"/>
    </row>
    <row r="403" spans="1:6" ht="21" customHeight="1">
      <c r="A403" s="88"/>
      <c r="B403" s="88"/>
      <c r="C403" s="89" t="s">
        <v>686</v>
      </c>
      <c r="D403" s="88"/>
      <c r="E403" s="88"/>
      <c r="F403" s="92"/>
    </row>
    <row r="404" spans="1:6" ht="21" customHeight="1">
      <c r="A404" s="88"/>
      <c r="B404" s="88"/>
      <c r="C404" s="89" t="s">
        <v>687</v>
      </c>
      <c r="D404" s="88"/>
      <c r="E404" s="88"/>
      <c r="F404" s="92"/>
    </row>
    <row r="405" spans="1:6" ht="21" customHeight="1">
      <c r="A405" s="88"/>
      <c r="B405" s="88"/>
      <c r="C405" s="89" t="s">
        <v>132</v>
      </c>
      <c r="D405" s="88"/>
      <c r="E405" s="88"/>
      <c r="F405" s="92"/>
    </row>
    <row r="406" spans="1:6" ht="21" customHeight="1">
      <c r="A406" s="88"/>
      <c r="B406" s="88"/>
      <c r="C406" s="89" t="s">
        <v>688</v>
      </c>
      <c r="D406" s="88"/>
      <c r="E406" s="88"/>
      <c r="F406" s="92"/>
    </row>
    <row r="407" spans="1:6" ht="21" customHeight="1">
      <c r="A407" s="88"/>
      <c r="B407" s="88"/>
      <c r="C407" s="89" t="s">
        <v>689</v>
      </c>
      <c r="D407" s="88"/>
      <c r="E407" s="88"/>
      <c r="F407" s="92"/>
    </row>
    <row r="408" spans="1:6" ht="21" customHeight="1">
      <c r="A408" s="88"/>
      <c r="B408" s="88"/>
      <c r="C408" s="89"/>
      <c r="D408" s="88"/>
      <c r="E408" s="88" t="s">
        <v>132</v>
      </c>
      <c r="F408" s="92"/>
    </row>
    <row r="409" spans="1:6" ht="21" customHeight="1">
      <c r="A409" s="88"/>
      <c r="B409" s="88"/>
      <c r="C409" s="89" t="s">
        <v>690</v>
      </c>
      <c r="D409" s="88"/>
      <c r="E409" s="88"/>
      <c r="F409" s="92"/>
    </row>
    <row r="410" spans="1:6" ht="21" customHeight="1">
      <c r="A410" s="88"/>
      <c r="B410" s="88"/>
      <c r="C410" s="89" t="s">
        <v>134</v>
      </c>
      <c r="D410" s="88" t="s">
        <v>134</v>
      </c>
      <c r="E410" s="88"/>
      <c r="F410" s="92" t="s">
        <v>134</v>
      </c>
    </row>
    <row r="411" spans="1:6" ht="21" customHeight="1">
      <c r="A411" s="88"/>
      <c r="B411" s="88"/>
      <c r="C411" s="89"/>
      <c r="D411" s="88"/>
      <c r="E411" s="88" t="s">
        <v>134</v>
      </c>
      <c r="F411" s="92" t="s">
        <v>134</v>
      </c>
    </row>
    <row r="412" spans="1:6" ht="21" customHeight="1">
      <c r="A412" s="88"/>
      <c r="B412" s="88"/>
      <c r="C412" s="89" t="s">
        <v>691</v>
      </c>
      <c r="D412" s="88"/>
      <c r="E412" s="88" t="s">
        <v>134</v>
      </c>
      <c r="F412" s="92" t="s">
        <v>134</v>
      </c>
    </row>
    <row r="413" spans="1:6" ht="21" customHeight="1">
      <c r="A413" s="88"/>
      <c r="B413" s="88"/>
      <c r="C413" s="89" t="s">
        <v>692</v>
      </c>
      <c r="D413" s="88"/>
      <c r="E413" s="88"/>
      <c r="F413" s="92" t="s">
        <v>693</v>
      </c>
    </row>
    <row r="414" spans="1:6" ht="21" customHeight="1">
      <c r="A414" s="88"/>
      <c r="B414" s="88"/>
      <c r="C414" s="89"/>
      <c r="D414" s="88"/>
      <c r="E414" s="88"/>
      <c r="F414" s="92" t="s">
        <v>134</v>
      </c>
    </row>
    <row r="415" spans="1:6" ht="21" customHeight="1">
      <c r="A415" s="88"/>
      <c r="B415" s="88"/>
      <c r="C415" s="89"/>
      <c r="D415" s="88"/>
      <c r="E415" s="88"/>
      <c r="F415" s="92" t="s">
        <v>134</v>
      </c>
    </row>
    <row r="416" spans="1:6" ht="21" customHeight="1">
      <c r="A416" s="88"/>
      <c r="B416" s="88"/>
      <c r="C416" s="89"/>
      <c r="D416" s="88"/>
      <c r="E416" s="88"/>
      <c r="F416" s="92" t="s">
        <v>134</v>
      </c>
    </row>
    <row r="417" spans="1:6" ht="21" customHeight="1">
      <c r="A417" s="88" t="s">
        <v>694</v>
      </c>
      <c r="B417" s="88"/>
      <c r="C417" s="89" t="s">
        <v>695</v>
      </c>
      <c r="D417" s="88"/>
      <c r="E417" s="88"/>
      <c r="F417" s="92" t="s">
        <v>134</v>
      </c>
    </row>
    <row r="418" spans="1:6" ht="21" customHeight="1">
      <c r="A418" s="88"/>
      <c r="B418" s="88"/>
      <c r="C418" s="89" t="s">
        <v>132</v>
      </c>
      <c r="D418" s="88"/>
      <c r="E418" s="88"/>
      <c r="F418" s="92"/>
    </row>
    <row r="419" spans="1:6" ht="21" customHeight="1">
      <c r="A419" s="88">
        <v>1.153E-2</v>
      </c>
      <c r="B419" s="88" t="s">
        <v>143</v>
      </c>
      <c r="C419" s="89" t="s">
        <v>696</v>
      </c>
      <c r="D419" s="88">
        <v>34300</v>
      </c>
      <c r="E419" s="88" t="s">
        <v>143</v>
      </c>
      <c r="F419" s="92">
        <v>395.48</v>
      </c>
    </row>
    <row r="420" spans="1:6" ht="21" customHeight="1">
      <c r="A420" s="88">
        <v>1.35E-2</v>
      </c>
      <c r="B420" s="88" t="s">
        <v>143</v>
      </c>
      <c r="C420" s="89" t="s">
        <v>696</v>
      </c>
      <c r="D420" s="88">
        <v>34300</v>
      </c>
      <c r="E420" s="88" t="s">
        <v>143</v>
      </c>
      <c r="F420" s="92">
        <v>463.05</v>
      </c>
    </row>
    <row r="421" spans="1:6" ht="21" customHeight="1">
      <c r="A421" s="88">
        <v>1.016</v>
      </c>
      <c r="B421" s="88" t="s">
        <v>644</v>
      </c>
      <c r="C421" s="89" t="s">
        <v>697</v>
      </c>
      <c r="D421" s="88">
        <v>387.4</v>
      </c>
      <c r="E421" s="88" t="s">
        <v>644</v>
      </c>
      <c r="F421" s="92">
        <v>393.6</v>
      </c>
    </row>
    <row r="422" spans="1:6" ht="21" customHeight="1">
      <c r="A422" s="88">
        <v>1.64</v>
      </c>
      <c r="B422" s="88" t="s">
        <v>644</v>
      </c>
      <c r="C422" s="89" t="s">
        <v>698</v>
      </c>
      <c r="D422" s="88">
        <v>1281</v>
      </c>
      <c r="E422" s="88" t="s">
        <v>644</v>
      </c>
      <c r="F422" s="92">
        <v>2100.84</v>
      </c>
    </row>
    <row r="423" spans="1:6" ht="21" customHeight="1">
      <c r="A423" s="88">
        <v>2</v>
      </c>
      <c r="B423" s="88" t="s">
        <v>165</v>
      </c>
      <c r="C423" s="89" t="s">
        <v>699</v>
      </c>
      <c r="D423" s="88">
        <v>64.8</v>
      </c>
      <c r="E423" s="88" t="s">
        <v>165</v>
      </c>
      <c r="F423" s="92">
        <v>129.6</v>
      </c>
    </row>
    <row r="424" spans="1:6" ht="21" customHeight="1">
      <c r="A424" s="88">
        <v>3</v>
      </c>
      <c r="B424" s="88" t="s">
        <v>165</v>
      </c>
      <c r="C424" s="89" t="s">
        <v>700</v>
      </c>
      <c r="D424" s="88">
        <v>89.6</v>
      </c>
      <c r="E424" s="88" t="s">
        <v>165</v>
      </c>
      <c r="F424" s="92">
        <v>268.8</v>
      </c>
    </row>
    <row r="425" spans="1:6" ht="21" customHeight="1">
      <c r="A425" s="88">
        <v>1</v>
      </c>
      <c r="B425" s="88" t="s">
        <v>165</v>
      </c>
      <c r="C425" s="89" t="s">
        <v>701</v>
      </c>
      <c r="D425" s="88">
        <v>181</v>
      </c>
      <c r="E425" s="88" t="s">
        <v>165</v>
      </c>
      <c r="F425" s="92">
        <v>181</v>
      </c>
    </row>
    <row r="426" spans="1:6" ht="21" customHeight="1">
      <c r="A426" s="88">
        <v>1</v>
      </c>
      <c r="B426" s="88" t="s">
        <v>165</v>
      </c>
      <c r="C426" s="89" t="s">
        <v>702</v>
      </c>
      <c r="D426" s="88">
        <v>7.3</v>
      </c>
      <c r="E426" s="88" t="s">
        <v>165</v>
      </c>
      <c r="F426" s="92">
        <v>7.3</v>
      </c>
    </row>
    <row r="427" spans="1:6" ht="21" customHeight="1">
      <c r="A427" s="88">
        <v>1</v>
      </c>
      <c r="B427" s="88" t="s">
        <v>165</v>
      </c>
      <c r="C427" s="89" t="s">
        <v>703</v>
      </c>
      <c r="D427" s="88">
        <v>57.65</v>
      </c>
      <c r="E427" s="88" t="s">
        <v>165</v>
      </c>
      <c r="F427" s="92">
        <v>57.65</v>
      </c>
    </row>
    <row r="428" spans="1:6" ht="21" customHeight="1">
      <c r="A428" s="88">
        <v>1</v>
      </c>
      <c r="B428" s="88" t="s">
        <v>165</v>
      </c>
      <c r="C428" s="89" t="s">
        <v>440</v>
      </c>
      <c r="D428" s="88">
        <v>49.55</v>
      </c>
      <c r="E428" s="88" t="s">
        <v>165</v>
      </c>
      <c r="F428" s="92">
        <v>49.55</v>
      </c>
    </row>
    <row r="429" spans="1:6" ht="21" customHeight="1">
      <c r="A429" s="88"/>
      <c r="B429" s="88"/>
      <c r="C429" s="89"/>
      <c r="D429" s="88"/>
      <c r="E429" s="88"/>
      <c r="F429" s="92" t="s">
        <v>132</v>
      </c>
    </row>
    <row r="430" spans="1:6" ht="21" customHeight="1">
      <c r="A430" s="88"/>
      <c r="B430" s="88"/>
      <c r="C430" s="93" t="s">
        <v>704</v>
      </c>
      <c r="D430" s="88"/>
      <c r="E430" s="88"/>
      <c r="F430" s="92">
        <v>4046.87</v>
      </c>
    </row>
    <row r="431" spans="1:6" ht="21" customHeight="1">
      <c r="A431" s="88"/>
      <c r="B431" s="88" t="s">
        <v>134</v>
      </c>
      <c r="C431" s="89"/>
      <c r="D431" s="88"/>
      <c r="E431" s="88"/>
      <c r="F431" s="92" t="s">
        <v>132</v>
      </c>
    </row>
    <row r="432" spans="1:6" ht="21" customHeight="1">
      <c r="A432" s="88"/>
      <c r="B432" s="88"/>
      <c r="C432" s="89" t="s">
        <v>170</v>
      </c>
      <c r="D432" s="88"/>
      <c r="E432" s="88"/>
      <c r="F432" s="92">
        <v>2467.6</v>
      </c>
    </row>
    <row r="433" spans="1:6" ht="21" customHeight="1">
      <c r="A433" s="88"/>
      <c r="B433" s="88"/>
      <c r="C433" s="89"/>
      <c r="D433" s="88"/>
      <c r="E433" s="88"/>
      <c r="F433" s="92" t="s">
        <v>317</v>
      </c>
    </row>
    <row r="434" spans="1:6" ht="21" customHeight="1">
      <c r="A434" s="88"/>
      <c r="B434" s="88"/>
      <c r="C434" s="89"/>
      <c r="D434" s="88"/>
      <c r="E434" s="88"/>
      <c r="F434" s="92" t="s">
        <v>134</v>
      </c>
    </row>
    <row r="435" spans="1:6" ht="21" customHeight="1">
      <c r="A435" s="88" t="s">
        <v>694</v>
      </c>
      <c r="B435" s="88"/>
      <c r="C435" s="89" t="s">
        <v>705</v>
      </c>
      <c r="D435" s="88"/>
      <c r="E435" s="88"/>
      <c r="F435" s="92" t="s">
        <v>134</v>
      </c>
    </row>
    <row r="436" spans="1:6" ht="21" customHeight="1">
      <c r="A436" s="88"/>
      <c r="B436" s="88"/>
      <c r="C436" s="89" t="s">
        <v>132</v>
      </c>
      <c r="D436" s="88"/>
      <c r="E436" s="88"/>
      <c r="F436" s="92"/>
    </row>
    <row r="437" spans="1:6" ht="21" customHeight="1">
      <c r="A437" s="88">
        <v>1.153E-2</v>
      </c>
      <c r="B437" s="88" t="s">
        <v>143</v>
      </c>
      <c r="C437" s="89" t="s">
        <v>706</v>
      </c>
      <c r="D437" s="88">
        <v>111600</v>
      </c>
      <c r="E437" s="88" t="s">
        <v>143</v>
      </c>
      <c r="F437" s="92">
        <v>1286.75</v>
      </c>
    </row>
    <row r="438" spans="1:6" ht="21" customHeight="1">
      <c r="A438" s="88">
        <v>1.52E-2</v>
      </c>
      <c r="B438" s="88" t="s">
        <v>143</v>
      </c>
      <c r="C438" s="89" t="s">
        <v>707</v>
      </c>
      <c r="D438" s="88">
        <v>99400</v>
      </c>
      <c r="E438" s="88" t="s">
        <v>143</v>
      </c>
      <c r="F438" s="92">
        <v>1510.88</v>
      </c>
    </row>
    <row r="439" spans="1:6" ht="21" customHeight="1">
      <c r="A439" s="88">
        <v>1.26</v>
      </c>
      <c r="B439" s="88" t="s">
        <v>644</v>
      </c>
      <c r="C439" s="89" t="s">
        <v>697</v>
      </c>
      <c r="D439" s="88">
        <v>387.4</v>
      </c>
      <c r="E439" s="88" t="s">
        <v>644</v>
      </c>
      <c r="F439" s="92">
        <v>488.12</v>
      </c>
    </row>
    <row r="440" spans="1:6" ht="21" customHeight="1">
      <c r="A440" s="88">
        <v>1.845</v>
      </c>
      <c r="B440" s="88" t="s">
        <v>644</v>
      </c>
      <c r="C440" s="89" t="s">
        <v>698</v>
      </c>
      <c r="D440" s="88">
        <v>1281</v>
      </c>
      <c r="E440" s="88" t="s">
        <v>644</v>
      </c>
      <c r="F440" s="92">
        <v>2363.4499999999998</v>
      </c>
    </row>
    <row r="441" spans="1:6" ht="21" customHeight="1">
      <c r="A441" s="88">
        <v>2</v>
      </c>
      <c r="B441" s="88" t="s">
        <v>165</v>
      </c>
      <c r="C441" s="89" t="s">
        <v>699</v>
      </c>
      <c r="D441" s="88">
        <v>64.8</v>
      </c>
      <c r="E441" s="88" t="s">
        <v>165</v>
      </c>
      <c r="F441" s="92">
        <v>129.6</v>
      </c>
    </row>
    <row r="442" spans="1:6" ht="21" customHeight="1">
      <c r="A442" s="88">
        <v>3</v>
      </c>
      <c r="B442" s="88" t="s">
        <v>165</v>
      </c>
      <c r="C442" s="89" t="s">
        <v>700</v>
      </c>
      <c r="D442" s="88">
        <v>89.6</v>
      </c>
      <c r="E442" s="88" t="s">
        <v>165</v>
      </c>
      <c r="F442" s="92">
        <v>268.8</v>
      </c>
    </row>
    <row r="443" spans="1:6" ht="21" customHeight="1">
      <c r="A443" s="88">
        <v>1</v>
      </c>
      <c r="B443" s="88" t="s">
        <v>165</v>
      </c>
      <c r="C443" s="89" t="s">
        <v>701</v>
      </c>
      <c r="D443" s="88">
        <v>181</v>
      </c>
      <c r="E443" s="88" t="s">
        <v>165</v>
      </c>
      <c r="F443" s="92">
        <v>181</v>
      </c>
    </row>
    <row r="444" spans="1:6" ht="21" customHeight="1">
      <c r="A444" s="88">
        <v>1</v>
      </c>
      <c r="B444" s="88" t="s">
        <v>165</v>
      </c>
      <c r="C444" s="89" t="s">
        <v>702</v>
      </c>
      <c r="D444" s="88">
        <v>7.3</v>
      </c>
      <c r="E444" s="88" t="s">
        <v>165</v>
      </c>
      <c r="F444" s="92">
        <v>7.3</v>
      </c>
    </row>
    <row r="445" spans="1:6" ht="21" customHeight="1">
      <c r="A445" s="88">
        <v>1</v>
      </c>
      <c r="B445" s="88" t="s">
        <v>165</v>
      </c>
      <c r="C445" s="89" t="s">
        <v>708</v>
      </c>
      <c r="D445" s="88">
        <v>57.65</v>
      </c>
      <c r="E445" s="88" t="s">
        <v>165</v>
      </c>
      <c r="F445" s="92">
        <v>57.65</v>
      </c>
    </row>
    <row r="446" spans="1:6" ht="21" customHeight="1">
      <c r="A446" s="88">
        <v>1</v>
      </c>
      <c r="B446" s="88" t="s">
        <v>165</v>
      </c>
      <c r="C446" s="89" t="s">
        <v>440</v>
      </c>
      <c r="D446" s="88">
        <v>49.55</v>
      </c>
      <c r="E446" s="88" t="s">
        <v>165</v>
      </c>
      <c r="F446" s="92">
        <v>49.55</v>
      </c>
    </row>
    <row r="447" spans="1:6" ht="21" customHeight="1">
      <c r="A447" s="88">
        <v>58</v>
      </c>
      <c r="B447" s="88"/>
      <c r="C447" s="89" t="s">
        <v>709</v>
      </c>
      <c r="D447" s="88">
        <v>2.41</v>
      </c>
      <c r="E447" s="88"/>
      <c r="F447" s="92">
        <v>139.78</v>
      </c>
    </row>
    <row r="448" spans="1:6" ht="21" customHeight="1">
      <c r="A448" s="88"/>
      <c r="B448" s="88"/>
      <c r="C448" s="89" t="s">
        <v>710</v>
      </c>
      <c r="D448" s="88"/>
      <c r="E448" s="88"/>
      <c r="F448" s="92">
        <v>6482.88</v>
      </c>
    </row>
    <row r="449" spans="1:6" ht="21" customHeight="1">
      <c r="A449" s="88"/>
      <c r="B449" s="88" t="s">
        <v>134</v>
      </c>
      <c r="C449" s="89"/>
      <c r="D449" s="88"/>
      <c r="E449" s="88"/>
      <c r="F449" s="92" t="s">
        <v>132</v>
      </c>
    </row>
    <row r="450" spans="1:6" ht="21" customHeight="1">
      <c r="A450" s="88"/>
      <c r="B450" s="88"/>
      <c r="C450" s="89" t="s">
        <v>170</v>
      </c>
      <c r="D450" s="88"/>
      <c r="E450" s="88"/>
      <c r="F450" s="92">
        <v>3513.76</v>
      </c>
    </row>
    <row r="451" spans="1:6" ht="21" customHeight="1">
      <c r="A451" s="88"/>
      <c r="B451" s="88"/>
      <c r="C451" s="89"/>
      <c r="D451" s="88"/>
      <c r="E451" s="88"/>
      <c r="F451" s="92"/>
    </row>
    <row r="452" spans="1:6" ht="21" customHeight="1">
      <c r="A452" s="88"/>
      <c r="B452" s="88"/>
      <c r="C452" s="89" t="s">
        <v>712</v>
      </c>
      <c r="D452" s="88"/>
      <c r="E452" s="88"/>
      <c r="F452" s="92"/>
    </row>
    <row r="453" spans="1:6" ht="21" customHeight="1">
      <c r="A453" s="88"/>
      <c r="B453" s="88"/>
      <c r="C453" s="89" t="s">
        <v>713</v>
      </c>
      <c r="D453" s="88">
        <v>2.84</v>
      </c>
      <c r="E453" s="88"/>
      <c r="F453" s="92"/>
    </row>
    <row r="454" spans="1:6" ht="21" customHeight="1">
      <c r="A454" s="88">
        <v>2.84</v>
      </c>
      <c r="B454" s="88" t="s">
        <v>644</v>
      </c>
      <c r="C454" s="89" t="s">
        <v>714</v>
      </c>
      <c r="D454" s="88">
        <v>2255</v>
      </c>
      <c r="E454" s="88" t="s">
        <v>644</v>
      </c>
      <c r="F454" s="92">
        <v>6404.2</v>
      </c>
    </row>
    <row r="455" spans="1:6" ht="21" customHeight="1">
      <c r="A455" s="88">
        <v>2.84</v>
      </c>
      <c r="B455" s="88" t="s">
        <v>644</v>
      </c>
      <c r="C455" s="89" t="s">
        <v>715</v>
      </c>
      <c r="D455" s="88">
        <v>330.2</v>
      </c>
      <c r="E455" s="88" t="s">
        <v>644</v>
      </c>
      <c r="F455" s="92">
        <v>937.77</v>
      </c>
    </row>
    <row r="456" spans="1:6" ht="21" customHeight="1">
      <c r="A456" s="88">
        <v>4</v>
      </c>
      <c r="B456" s="88" t="s">
        <v>195</v>
      </c>
      <c r="C456" s="89" t="s">
        <v>716</v>
      </c>
      <c r="D456" s="88">
        <v>57.65</v>
      </c>
      <c r="E456" s="88" t="s">
        <v>195</v>
      </c>
      <c r="F456" s="92">
        <v>230.6</v>
      </c>
    </row>
    <row r="457" spans="1:6" ht="21" customHeight="1">
      <c r="A457" s="88">
        <v>6</v>
      </c>
      <c r="B457" s="88" t="s">
        <v>195</v>
      </c>
      <c r="C457" s="89" t="s">
        <v>717</v>
      </c>
      <c r="D457" s="88">
        <v>89.6</v>
      </c>
      <c r="E457" s="88" t="s">
        <v>195</v>
      </c>
      <c r="F457" s="92">
        <v>537.6</v>
      </c>
    </row>
    <row r="458" spans="1:6" ht="21" customHeight="1">
      <c r="A458" s="88">
        <v>4</v>
      </c>
      <c r="B458" s="88" t="s">
        <v>195</v>
      </c>
      <c r="C458" s="89" t="s">
        <v>718</v>
      </c>
      <c r="D458" s="88">
        <v>64.8</v>
      </c>
      <c r="E458" s="88" t="s">
        <v>195</v>
      </c>
      <c r="F458" s="92">
        <v>259.2</v>
      </c>
    </row>
    <row r="459" spans="1:6" ht="21" customHeight="1">
      <c r="A459" s="88">
        <v>1</v>
      </c>
      <c r="B459" s="88" t="s">
        <v>195</v>
      </c>
      <c r="C459" s="89" t="s">
        <v>719</v>
      </c>
      <c r="D459" s="88">
        <v>181</v>
      </c>
      <c r="E459" s="88" t="s">
        <v>195</v>
      </c>
      <c r="F459" s="92">
        <v>181</v>
      </c>
    </row>
    <row r="460" spans="1:6" ht="21" customHeight="1">
      <c r="A460" s="88">
        <v>118</v>
      </c>
      <c r="B460" s="88" t="s">
        <v>195</v>
      </c>
      <c r="C460" s="89" t="s">
        <v>720</v>
      </c>
      <c r="D460" s="88">
        <v>2.41</v>
      </c>
      <c r="E460" s="88" t="s">
        <v>195</v>
      </c>
      <c r="F460" s="92">
        <v>284.38</v>
      </c>
    </row>
    <row r="461" spans="1:6" ht="21" customHeight="1">
      <c r="A461" s="88">
        <v>2</v>
      </c>
      <c r="B461" s="88" t="s">
        <v>195</v>
      </c>
      <c r="C461" s="89" t="s">
        <v>721</v>
      </c>
      <c r="D461" s="88">
        <v>23.1</v>
      </c>
      <c r="E461" s="88" t="s">
        <v>195</v>
      </c>
      <c r="F461" s="92">
        <v>46.2</v>
      </c>
    </row>
    <row r="462" spans="1:6" ht="21" customHeight="1">
      <c r="A462" s="88">
        <v>2</v>
      </c>
      <c r="B462" s="88" t="s">
        <v>195</v>
      </c>
      <c r="C462" s="89" t="s">
        <v>722</v>
      </c>
      <c r="D462" s="88">
        <v>49.55</v>
      </c>
      <c r="E462" s="88" t="s">
        <v>195</v>
      </c>
      <c r="F462" s="92">
        <v>99.1</v>
      </c>
    </row>
    <row r="463" spans="1:6" ht="21" customHeight="1">
      <c r="A463" s="88">
        <v>0.65</v>
      </c>
      <c r="B463" s="88" t="s">
        <v>644</v>
      </c>
      <c r="C463" s="89" t="s">
        <v>723</v>
      </c>
      <c r="D463" s="88">
        <v>233.74</v>
      </c>
      <c r="E463" s="88" t="s">
        <v>644</v>
      </c>
      <c r="F463" s="92"/>
    </row>
    <row r="464" spans="1:6" ht="21" customHeight="1">
      <c r="A464" s="88"/>
      <c r="B464" s="88"/>
      <c r="C464" s="89" t="s">
        <v>724</v>
      </c>
      <c r="D464" s="88"/>
      <c r="E464" s="88"/>
      <c r="F464" s="92">
        <v>8980.0499999999993</v>
      </c>
    </row>
    <row r="465" spans="1:6" ht="21" customHeight="1">
      <c r="A465" s="88"/>
      <c r="B465" s="88"/>
      <c r="C465" s="89" t="s">
        <v>725</v>
      </c>
      <c r="D465" s="88"/>
      <c r="E465" s="88"/>
      <c r="F465" s="92">
        <v>3161.99</v>
      </c>
    </row>
    <row r="466" spans="1:6" ht="21" customHeight="1">
      <c r="A466" s="88"/>
      <c r="B466" s="88"/>
      <c r="C466" s="89"/>
      <c r="D466" s="88"/>
      <c r="E466" s="88"/>
      <c r="F466" s="92"/>
    </row>
    <row r="467" spans="1:6" ht="21" customHeight="1">
      <c r="A467" s="88"/>
      <c r="B467" s="88"/>
      <c r="C467" s="89" t="s">
        <v>803</v>
      </c>
      <c r="D467" s="88"/>
      <c r="E467" s="88"/>
      <c r="F467" s="92"/>
    </row>
    <row r="468" spans="1:6" ht="21" customHeight="1">
      <c r="A468" s="88">
        <v>11</v>
      </c>
      <c r="B468" s="88" t="s">
        <v>111</v>
      </c>
      <c r="C468" s="89" t="s">
        <v>804</v>
      </c>
      <c r="D468" s="88">
        <v>434</v>
      </c>
      <c r="E468" s="88" t="s">
        <v>111</v>
      </c>
      <c r="F468" s="92">
        <v>4774</v>
      </c>
    </row>
    <row r="469" spans="1:6" ht="21" customHeight="1">
      <c r="A469" s="88">
        <v>2.2000000000000002</v>
      </c>
      <c r="B469" s="88" t="s">
        <v>157</v>
      </c>
      <c r="C469" s="89" t="s">
        <v>805</v>
      </c>
      <c r="D469" s="88">
        <v>881</v>
      </c>
      <c r="E469" s="88" t="s">
        <v>157</v>
      </c>
      <c r="F469" s="92">
        <v>1938.2</v>
      </c>
    </row>
    <row r="470" spans="1:6" ht="21" customHeight="1">
      <c r="A470" s="88">
        <v>1.1000000000000001</v>
      </c>
      <c r="B470" s="88" t="s">
        <v>157</v>
      </c>
      <c r="C470" s="89" t="s">
        <v>806</v>
      </c>
      <c r="D470" s="88">
        <v>976</v>
      </c>
      <c r="E470" s="88" t="s">
        <v>157</v>
      </c>
      <c r="F470" s="92">
        <v>1073.5999999999999</v>
      </c>
    </row>
    <row r="471" spans="1:6" ht="21" customHeight="1">
      <c r="A471" s="88">
        <v>3.2</v>
      </c>
      <c r="B471" s="88" t="s">
        <v>157</v>
      </c>
      <c r="C471" s="89" t="s">
        <v>807</v>
      </c>
      <c r="D471" s="88">
        <v>651</v>
      </c>
      <c r="E471" s="88" t="s">
        <v>157</v>
      </c>
      <c r="F471" s="92">
        <v>2083.1999999999998</v>
      </c>
    </row>
    <row r="472" spans="1:6" ht="21" customHeight="1">
      <c r="A472" s="88"/>
      <c r="B472" s="88" t="s">
        <v>808</v>
      </c>
      <c r="C472" s="89" t="s">
        <v>809</v>
      </c>
      <c r="D472" s="88" t="s">
        <v>808</v>
      </c>
      <c r="E472" s="88"/>
      <c r="F472" s="92">
        <v>107.11</v>
      </c>
    </row>
    <row r="473" spans="1:6" ht="21" customHeight="1">
      <c r="A473" s="88"/>
      <c r="B473" s="88"/>
      <c r="C473" s="89" t="s">
        <v>810</v>
      </c>
      <c r="D473" s="88"/>
      <c r="E473" s="88"/>
      <c r="F473" s="92">
        <v>9976.11</v>
      </c>
    </row>
    <row r="474" spans="1:6" ht="21" customHeight="1">
      <c r="A474" s="88"/>
      <c r="B474" s="88"/>
      <c r="C474" s="89" t="s">
        <v>811</v>
      </c>
      <c r="D474" s="88"/>
      <c r="E474" s="88"/>
      <c r="F474" s="92">
        <v>997.61</v>
      </c>
    </row>
    <row r="475" spans="1:6" ht="21" customHeight="1">
      <c r="A475" s="88"/>
      <c r="B475" s="88"/>
      <c r="C475" s="89"/>
      <c r="D475" s="88"/>
      <c r="E475" s="88"/>
      <c r="F475" s="92"/>
    </row>
    <row r="476" spans="1:6" ht="21" customHeight="1">
      <c r="A476" s="88">
        <v>37.1</v>
      </c>
      <c r="B476" s="88" t="s">
        <v>139</v>
      </c>
      <c r="C476" s="89" t="s">
        <v>449</v>
      </c>
      <c r="D476" s="88"/>
      <c r="E476" s="88"/>
      <c r="F476" s="92"/>
    </row>
    <row r="477" spans="1:6" ht="21" customHeight="1">
      <c r="A477" s="88"/>
      <c r="B477" s="88"/>
      <c r="C477" s="89" t="s">
        <v>132</v>
      </c>
      <c r="D477" s="88"/>
      <c r="E477" s="88"/>
      <c r="F477" s="92"/>
    </row>
    <row r="478" spans="1:6" ht="21" customHeight="1">
      <c r="A478" s="88">
        <v>0.09</v>
      </c>
      <c r="B478" s="88" t="s">
        <v>143</v>
      </c>
      <c r="C478" s="88" t="s">
        <v>173</v>
      </c>
      <c r="D478" s="88">
        <v>1348</v>
      </c>
      <c r="E478" s="88" t="s">
        <v>143</v>
      </c>
      <c r="F478" s="92">
        <v>121.32</v>
      </c>
    </row>
    <row r="479" spans="1:6" ht="21" customHeight="1">
      <c r="A479" s="88">
        <v>2.2000000000000002</v>
      </c>
      <c r="B479" s="88" t="s">
        <v>165</v>
      </c>
      <c r="C479" s="89" t="s">
        <v>174</v>
      </c>
      <c r="D479" s="88">
        <v>932</v>
      </c>
      <c r="E479" s="88" t="s">
        <v>165</v>
      </c>
      <c r="F479" s="92">
        <v>2050.4</v>
      </c>
    </row>
    <row r="480" spans="1:6" ht="21" customHeight="1">
      <c r="A480" s="88">
        <v>0.5</v>
      </c>
      <c r="B480" s="88" t="s">
        <v>165</v>
      </c>
      <c r="C480" s="93" t="s">
        <v>167</v>
      </c>
      <c r="D480" s="88">
        <v>651</v>
      </c>
      <c r="E480" s="88" t="s">
        <v>165</v>
      </c>
      <c r="F480" s="92">
        <v>325.5</v>
      </c>
    </row>
    <row r="481" spans="1:6" ht="21" customHeight="1">
      <c r="A481" s="88">
        <v>3.8</v>
      </c>
      <c r="B481" s="88" t="s">
        <v>165</v>
      </c>
      <c r="C481" s="89" t="s">
        <v>168</v>
      </c>
      <c r="D481" s="88">
        <v>534</v>
      </c>
      <c r="E481" s="88" t="s">
        <v>165</v>
      </c>
      <c r="F481" s="92">
        <v>2029.2</v>
      </c>
    </row>
    <row r="482" spans="1:6" ht="21" customHeight="1">
      <c r="A482" s="88"/>
      <c r="B482" s="88" t="s">
        <v>146</v>
      </c>
      <c r="C482" s="89" t="s">
        <v>450</v>
      </c>
      <c r="D482" s="88" t="s">
        <v>134</v>
      </c>
      <c r="E482" s="88" t="s">
        <v>146</v>
      </c>
      <c r="F482" s="92">
        <v>1.5</v>
      </c>
    </row>
    <row r="483" spans="1:6" ht="21" customHeight="1">
      <c r="A483" s="88"/>
      <c r="B483" s="88"/>
      <c r="C483" s="89"/>
      <c r="D483" s="88"/>
      <c r="E483" s="88"/>
      <c r="F483" s="92" t="s">
        <v>132</v>
      </c>
    </row>
    <row r="484" spans="1:6" ht="21" customHeight="1">
      <c r="A484" s="88"/>
      <c r="B484" s="88"/>
      <c r="C484" s="89" t="s">
        <v>176</v>
      </c>
      <c r="D484" s="88"/>
      <c r="E484" s="88"/>
      <c r="F484" s="92">
        <v>4527.92</v>
      </c>
    </row>
    <row r="485" spans="1:6" ht="21" customHeight="1">
      <c r="A485" s="88"/>
      <c r="B485" s="88"/>
      <c r="C485" s="89"/>
      <c r="D485" s="88"/>
      <c r="E485" s="88"/>
      <c r="F485" s="92" t="s">
        <v>132</v>
      </c>
    </row>
    <row r="486" spans="1:6" ht="21" customHeight="1">
      <c r="A486" s="88"/>
      <c r="B486" s="88"/>
      <c r="C486" s="89" t="s">
        <v>170</v>
      </c>
      <c r="D486" s="88"/>
      <c r="E486" s="88"/>
      <c r="F486" s="92">
        <v>45.28</v>
      </c>
    </row>
    <row r="487" spans="1:6" ht="21" customHeight="1">
      <c r="A487" s="88"/>
      <c r="B487" s="88"/>
      <c r="C487" s="89"/>
      <c r="D487" s="88"/>
      <c r="E487" s="88"/>
      <c r="F487" s="92"/>
    </row>
    <row r="488" spans="1:6" ht="21" customHeight="1">
      <c r="A488" s="88"/>
      <c r="B488" s="88" t="s">
        <v>171</v>
      </c>
      <c r="C488" s="89" t="s">
        <v>172</v>
      </c>
      <c r="D488" s="88"/>
      <c r="E488" s="88"/>
      <c r="F488" s="92"/>
    </row>
    <row r="489" spans="1:6" ht="21" customHeight="1">
      <c r="A489" s="88"/>
      <c r="B489" s="88"/>
      <c r="C489" s="89" t="s">
        <v>132</v>
      </c>
      <c r="D489" s="88"/>
      <c r="E489" s="88"/>
      <c r="F489" s="92"/>
    </row>
    <row r="490" spans="1:6" ht="21" customHeight="1">
      <c r="A490" s="88">
        <v>7.0000000000000007E-2</v>
      </c>
      <c r="B490" s="88" t="s">
        <v>143</v>
      </c>
      <c r="C490" s="89" t="s">
        <v>173</v>
      </c>
      <c r="D490" s="88">
        <v>1348</v>
      </c>
      <c r="E490" s="88" t="s">
        <v>143</v>
      </c>
      <c r="F490" s="92">
        <v>94.36</v>
      </c>
    </row>
    <row r="491" spans="1:6" ht="21" customHeight="1">
      <c r="A491" s="88">
        <v>1.6</v>
      </c>
      <c r="B491" s="88" t="s">
        <v>165</v>
      </c>
      <c r="C491" s="93" t="s">
        <v>174</v>
      </c>
      <c r="D491" s="88">
        <v>932</v>
      </c>
      <c r="E491" s="88" t="s">
        <v>165</v>
      </c>
      <c r="F491" s="92">
        <v>1491.2</v>
      </c>
    </row>
    <row r="492" spans="1:6" ht="21" customHeight="1">
      <c r="A492" s="88">
        <v>0.5</v>
      </c>
      <c r="B492" s="88" t="s">
        <v>165</v>
      </c>
      <c r="C492" s="89" t="s">
        <v>167</v>
      </c>
      <c r="D492" s="88">
        <v>651</v>
      </c>
      <c r="E492" s="88" t="s">
        <v>165</v>
      </c>
      <c r="F492" s="92">
        <v>325.5</v>
      </c>
    </row>
    <row r="493" spans="1:6" ht="21" customHeight="1">
      <c r="A493" s="88">
        <v>2.7</v>
      </c>
      <c r="B493" s="88" t="s">
        <v>165</v>
      </c>
      <c r="C493" s="89" t="s">
        <v>168</v>
      </c>
      <c r="D493" s="88">
        <v>534</v>
      </c>
      <c r="E493" s="88" t="s">
        <v>165</v>
      </c>
      <c r="F493" s="92">
        <v>1441.8</v>
      </c>
    </row>
    <row r="494" spans="1:6" ht="21" customHeight="1">
      <c r="A494" s="88"/>
      <c r="B494" s="88" t="s">
        <v>146</v>
      </c>
      <c r="C494" s="89" t="s">
        <v>175</v>
      </c>
      <c r="D494" s="88" t="s">
        <v>134</v>
      </c>
      <c r="E494" s="88" t="s">
        <v>146</v>
      </c>
      <c r="F494" s="92">
        <v>2.09</v>
      </c>
    </row>
    <row r="495" spans="1:6" ht="21" customHeight="1">
      <c r="A495" s="88"/>
      <c r="B495" s="88"/>
      <c r="C495" s="89"/>
      <c r="D495" s="88"/>
      <c r="E495" s="88"/>
      <c r="F495" s="92" t="s">
        <v>132</v>
      </c>
    </row>
    <row r="496" spans="1:6" ht="21" customHeight="1">
      <c r="A496" s="88"/>
      <c r="B496" s="88"/>
      <c r="C496" s="89" t="s">
        <v>176</v>
      </c>
      <c r="D496" s="88"/>
      <c r="E496" s="88"/>
      <c r="F496" s="92">
        <v>3354.95</v>
      </c>
    </row>
    <row r="497" spans="1:6" ht="21" customHeight="1">
      <c r="A497" s="88"/>
      <c r="B497" s="88"/>
      <c r="C497" s="89"/>
      <c r="D497" s="88"/>
      <c r="E497" s="88"/>
      <c r="F497" s="92" t="s">
        <v>132</v>
      </c>
    </row>
    <row r="498" spans="1:6" ht="21" customHeight="1">
      <c r="A498" s="88"/>
      <c r="B498" s="88"/>
      <c r="C498" s="89" t="s">
        <v>170</v>
      </c>
      <c r="D498" s="88"/>
      <c r="E498" s="88"/>
      <c r="F498" s="92">
        <v>33.549999999999997</v>
      </c>
    </row>
    <row r="499" spans="1:6" ht="21" customHeight="1">
      <c r="A499" s="88"/>
      <c r="B499" s="88"/>
      <c r="C499" s="89"/>
      <c r="D499" s="88"/>
      <c r="E499" s="88"/>
      <c r="F499" s="92"/>
    </row>
    <row r="500" spans="1:6" ht="21" customHeight="1">
      <c r="A500" s="88" t="s">
        <v>726</v>
      </c>
      <c r="B500" s="88" t="s">
        <v>139</v>
      </c>
      <c r="C500" s="89" t="s">
        <v>727</v>
      </c>
      <c r="D500" s="88"/>
      <c r="E500" s="88"/>
      <c r="F500" s="92"/>
    </row>
    <row r="501" spans="1:6" ht="21" customHeight="1">
      <c r="A501" s="88"/>
      <c r="B501" s="88"/>
      <c r="C501" s="89" t="s">
        <v>728</v>
      </c>
      <c r="D501" s="88"/>
      <c r="E501" s="88"/>
      <c r="F501" s="92"/>
    </row>
    <row r="502" spans="1:6" ht="21" customHeight="1">
      <c r="A502" s="88"/>
      <c r="B502" s="88"/>
      <c r="C502" s="89" t="s">
        <v>729</v>
      </c>
      <c r="D502" s="88"/>
      <c r="E502" s="88"/>
      <c r="F502" s="92"/>
    </row>
    <row r="503" spans="1:6" ht="21" customHeight="1">
      <c r="A503" s="88"/>
      <c r="B503" s="88"/>
      <c r="C503" s="89" t="s">
        <v>730</v>
      </c>
      <c r="D503" s="88"/>
      <c r="E503" s="88"/>
      <c r="F503" s="92"/>
    </row>
    <row r="504" spans="1:6" ht="21" customHeight="1">
      <c r="A504" s="88"/>
      <c r="B504" s="88"/>
      <c r="C504" s="89" t="s">
        <v>132</v>
      </c>
      <c r="D504" s="88"/>
      <c r="E504" s="88"/>
      <c r="F504" s="92"/>
    </row>
    <row r="505" spans="1:6" ht="21" customHeight="1">
      <c r="A505" s="88">
        <v>1.8</v>
      </c>
      <c r="B505" s="88" t="s">
        <v>200</v>
      </c>
      <c r="C505" s="89" t="s">
        <v>731</v>
      </c>
      <c r="D505" s="88">
        <v>22.6</v>
      </c>
      <c r="E505" s="88" t="s">
        <v>200</v>
      </c>
      <c r="F505" s="92">
        <v>40.68</v>
      </c>
    </row>
    <row r="506" spans="1:6" ht="21" customHeight="1">
      <c r="A506" s="88">
        <v>0.25</v>
      </c>
      <c r="B506" s="88" t="s">
        <v>165</v>
      </c>
      <c r="C506" s="89" t="s">
        <v>732</v>
      </c>
      <c r="D506" s="88">
        <v>797</v>
      </c>
      <c r="E506" s="88" t="s">
        <v>165</v>
      </c>
      <c r="F506" s="92">
        <v>199.25</v>
      </c>
    </row>
    <row r="507" spans="1:6" ht="21" customHeight="1">
      <c r="A507" s="88">
        <v>0.25</v>
      </c>
      <c r="B507" s="88" t="s">
        <v>165</v>
      </c>
      <c r="C507" s="89" t="s">
        <v>320</v>
      </c>
      <c r="D507" s="88">
        <v>651</v>
      </c>
      <c r="E507" s="88" t="s">
        <v>165</v>
      </c>
      <c r="F507" s="92">
        <v>162.75</v>
      </c>
    </row>
    <row r="508" spans="1:6" ht="21" customHeight="1">
      <c r="A508" s="88">
        <v>0.4</v>
      </c>
      <c r="B508" s="88" t="s">
        <v>165</v>
      </c>
      <c r="C508" s="89" t="s">
        <v>168</v>
      </c>
      <c r="D508" s="88">
        <v>534</v>
      </c>
      <c r="E508" s="88" t="s">
        <v>165</v>
      </c>
      <c r="F508" s="92">
        <v>213.6</v>
      </c>
    </row>
    <row r="509" spans="1:6" ht="21" customHeight="1">
      <c r="A509" s="88"/>
      <c r="B509" s="88"/>
      <c r="C509" s="89"/>
      <c r="D509" s="88" t="s">
        <v>134</v>
      </c>
      <c r="E509" s="88"/>
      <c r="F509" s="92">
        <v>616.28</v>
      </c>
    </row>
    <row r="510" spans="1:6" ht="21" customHeight="1">
      <c r="A510" s="88"/>
      <c r="B510" s="88"/>
      <c r="C510" s="89"/>
      <c r="D510" s="88"/>
      <c r="E510" s="88"/>
      <c r="F510" s="92">
        <v>61.63</v>
      </c>
    </row>
    <row r="511" spans="1:6" ht="21" customHeight="1">
      <c r="A511" s="88"/>
      <c r="B511" s="88"/>
      <c r="C511" s="89"/>
      <c r="D511" s="88"/>
      <c r="E511" s="88"/>
      <c r="F511" s="92"/>
    </row>
    <row r="512" spans="1:6" ht="21" customHeight="1">
      <c r="A512" s="88"/>
      <c r="B512" s="88" t="s">
        <v>139</v>
      </c>
      <c r="C512" s="89" t="s">
        <v>733</v>
      </c>
      <c r="D512" s="88"/>
      <c r="E512" s="88"/>
      <c r="F512" s="92"/>
    </row>
    <row r="513" spans="1:6" ht="21" customHeight="1">
      <c r="A513" s="88"/>
      <c r="B513" s="88"/>
      <c r="C513" s="89" t="s">
        <v>734</v>
      </c>
      <c r="D513" s="88"/>
      <c r="E513" s="88"/>
      <c r="F513" s="92"/>
    </row>
    <row r="514" spans="1:6" ht="21" customHeight="1">
      <c r="A514" s="88"/>
      <c r="B514" s="88"/>
      <c r="C514" s="89" t="s">
        <v>735</v>
      </c>
      <c r="D514" s="88"/>
      <c r="E514" s="88"/>
      <c r="F514" s="92"/>
    </row>
    <row r="515" spans="1:6" ht="21" customHeight="1">
      <c r="A515" s="88"/>
      <c r="B515" s="88"/>
      <c r="C515" s="89" t="s">
        <v>132</v>
      </c>
      <c r="D515" s="88"/>
      <c r="E515" s="88"/>
      <c r="F515" s="92"/>
    </row>
    <row r="516" spans="1:6" ht="21" customHeight="1">
      <c r="A516" s="88">
        <v>1.34</v>
      </c>
      <c r="B516" s="88" t="s">
        <v>200</v>
      </c>
      <c r="C516" s="89" t="s">
        <v>816</v>
      </c>
      <c r="D516" s="88">
        <v>73.8</v>
      </c>
      <c r="E516" s="88" t="s">
        <v>200</v>
      </c>
      <c r="F516" s="92">
        <v>98.89</v>
      </c>
    </row>
    <row r="517" spans="1:6" ht="21" customHeight="1">
      <c r="A517" s="95">
        <v>0.5</v>
      </c>
      <c r="B517" s="88" t="s">
        <v>195</v>
      </c>
      <c r="C517" s="89" t="s">
        <v>184</v>
      </c>
      <c r="D517" s="88">
        <v>797</v>
      </c>
      <c r="E517" s="88" t="s">
        <v>195</v>
      </c>
      <c r="F517" s="92">
        <v>398.5</v>
      </c>
    </row>
    <row r="518" spans="1:6" ht="21" customHeight="1">
      <c r="A518" s="95">
        <v>0.5</v>
      </c>
      <c r="B518" s="88" t="s">
        <v>195</v>
      </c>
      <c r="C518" s="89" t="s">
        <v>167</v>
      </c>
      <c r="D518" s="88">
        <v>651</v>
      </c>
      <c r="E518" s="88" t="s">
        <v>195</v>
      </c>
      <c r="F518" s="92">
        <v>325.5</v>
      </c>
    </row>
    <row r="519" spans="1:6" ht="21" customHeight="1">
      <c r="A519" s="95">
        <v>0.8</v>
      </c>
      <c r="B519" s="88" t="s">
        <v>195</v>
      </c>
      <c r="C519" s="89" t="s">
        <v>168</v>
      </c>
      <c r="D519" s="88">
        <v>534</v>
      </c>
      <c r="E519" s="88" t="s">
        <v>195</v>
      </c>
      <c r="F519" s="92">
        <v>427.2</v>
      </c>
    </row>
    <row r="520" spans="1:6" ht="21" customHeight="1">
      <c r="A520" s="88"/>
      <c r="B520" s="88" t="s">
        <v>146</v>
      </c>
      <c r="C520" s="89" t="s">
        <v>190</v>
      </c>
      <c r="D520" s="88" t="s">
        <v>134</v>
      </c>
      <c r="E520" s="88" t="s">
        <v>146</v>
      </c>
      <c r="F520" s="92">
        <v>2.6</v>
      </c>
    </row>
    <row r="521" spans="1:6" ht="21" customHeight="1">
      <c r="A521" s="88"/>
      <c r="B521" s="88"/>
      <c r="C521" s="89"/>
      <c r="D521" s="88"/>
      <c r="E521" s="88"/>
      <c r="F521" s="92" t="s">
        <v>132</v>
      </c>
    </row>
    <row r="522" spans="1:6" ht="21" customHeight="1">
      <c r="A522" s="88"/>
      <c r="B522" s="88"/>
      <c r="C522" s="89" t="s">
        <v>169</v>
      </c>
      <c r="D522" s="88"/>
      <c r="E522" s="88"/>
      <c r="F522" s="92">
        <v>1252.69</v>
      </c>
    </row>
    <row r="523" spans="1:6" ht="21" customHeight="1">
      <c r="A523" s="88"/>
      <c r="B523" s="88"/>
      <c r="C523" s="89"/>
      <c r="D523" s="88"/>
      <c r="E523" s="88"/>
      <c r="F523" s="92" t="s">
        <v>132</v>
      </c>
    </row>
    <row r="524" spans="1:6" ht="21" customHeight="1">
      <c r="A524" s="88"/>
      <c r="B524" s="88"/>
      <c r="C524" s="89" t="s">
        <v>170</v>
      </c>
      <c r="D524" s="88"/>
      <c r="E524" s="88"/>
      <c r="F524" s="92">
        <v>125.27</v>
      </c>
    </row>
    <row r="525" spans="1:6" ht="21" customHeight="1">
      <c r="A525" s="88"/>
      <c r="B525" s="88"/>
      <c r="C525" s="89"/>
      <c r="D525" s="88"/>
      <c r="E525" s="88"/>
      <c r="F525" s="92"/>
    </row>
    <row r="526" spans="1:6" ht="21" customHeight="1">
      <c r="A526" s="130"/>
      <c r="B526" s="130" t="s">
        <v>139</v>
      </c>
      <c r="C526" s="131" t="s">
        <v>737</v>
      </c>
      <c r="D526" s="130"/>
      <c r="E526" s="130"/>
      <c r="F526" s="130"/>
    </row>
    <row r="527" spans="1:6" ht="21" customHeight="1">
      <c r="A527" s="130"/>
      <c r="B527" s="130"/>
      <c r="C527" s="131" t="s">
        <v>734</v>
      </c>
      <c r="D527" s="130"/>
      <c r="E527" s="130"/>
      <c r="F527" s="130"/>
    </row>
    <row r="528" spans="1:6" ht="21" customHeight="1">
      <c r="A528" s="130"/>
      <c r="B528" s="130"/>
      <c r="C528" s="131" t="s">
        <v>735</v>
      </c>
      <c r="D528" s="130"/>
      <c r="E528" s="130"/>
      <c r="F528" s="130"/>
    </row>
    <row r="529" spans="1:6" ht="21" customHeight="1">
      <c r="A529" s="130"/>
      <c r="B529" s="130"/>
      <c r="C529" s="131" t="s">
        <v>132</v>
      </c>
      <c r="D529" s="130"/>
      <c r="E529" s="130"/>
      <c r="F529" s="130"/>
    </row>
    <row r="530" spans="1:6" ht="21" customHeight="1">
      <c r="A530" s="130">
        <v>0.67</v>
      </c>
      <c r="B530" s="130" t="s">
        <v>200</v>
      </c>
      <c r="C530" s="131" t="s">
        <v>736</v>
      </c>
      <c r="D530" s="130">
        <v>73.8</v>
      </c>
      <c r="E530" s="130" t="s">
        <v>200</v>
      </c>
      <c r="F530" s="130">
        <f>D530*A530</f>
        <v>49.445999999999998</v>
      </c>
    </row>
    <row r="531" spans="1:6" ht="21" customHeight="1">
      <c r="A531" s="130">
        <v>0.5</v>
      </c>
      <c r="B531" s="130" t="s">
        <v>195</v>
      </c>
      <c r="C531" s="131" t="s">
        <v>184</v>
      </c>
      <c r="D531" s="130">
        <v>797</v>
      </c>
      <c r="E531" s="130" t="s">
        <v>195</v>
      </c>
      <c r="F531" s="130">
        <f t="shared" ref="F531:F534" si="0">D531*A531</f>
        <v>398.5</v>
      </c>
    </row>
    <row r="532" spans="1:6" ht="21" customHeight="1">
      <c r="A532" s="130">
        <v>0.5</v>
      </c>
      <c r="B532" s="130" t="s">
        <v>195</v>
      </c>
      <c r="C532" s="131" t="s">
        <v>167</v>
      </c>
      <c r="D532" s="130">
        <v>651</v>
      </c>
      <c r="E532" s="130" t="s">
        <v>195</v>
      </c>
      <c r="F532" s="130">
        <f t="shared" si="0"/>
        <v>325.5</v>
      </c>
    </row>
    <row r="533" spans="1:6" ht="21" customHeight="1">
      <c r="A533" s="130">
        <v>0.8</v>
      </c>
      <c r="B533" s="130" t="s">
        <v>195</v>
      </c>
      <c r="C533" s="131" t="s">
        <v>168</v>
      </c>
      <c r="D533" s="130">
        <v>534</v>
      </c>
      <c r="E533" s="130" t="s">
        <v>195</v>
      </c>
      <c r="F533" s="130">
        <f t="shared" si="0"/>
        <v>427.20000000000005</v>
      </c>
    </row>
    <row r="534" spans="1:6" ht="21" customHeight="1">
      <c r="A534" s="130">
        <v>10</v>
      </c>
      <c r="B534" s="130" t="s">
        <v>111</v>
      </c>
      <c r="C534" s="131" t="s">
        <v>178</v>
      </c>
      <c r="D534" s="130">
        <v>4.2</v>
      </c>
      <c r="E534" s="130" t="s">
        <v>111</v>
      </c>
      <c r="F534" s="130">
        <f t="shared" si="0"/>
        <v>42</v>
      </c>
    </row>
    <row r="535" spans="1:6" ht="21" customHeight="1">
      <c r="A535" s="130"/>
      <c r="B535" s="130" t="s">
        <v>146</v>
      </c>
      <c r="C535" s="131" t="s">
        <v>190</v>
      </c>
      <c r="D535" s="130" t="s">
        <v>134</v>
      </c>
      <c r="E535" s="130" t="s">
        <v>146</v>
      </c>
      <c r="F535" s="130">
        <v>2.5</v>
      </c>
    </row>
    <row r="536" spans="1:6" ht="21" customHeight="1">
      <c r="A536" s="130"/>
      <c r="B536" s="130"/>
      <c r="C536" s="131"/>
      <c r="D536" s="130"/>
      <c r="E536" s="130"/>
      <c r="F536" s="130" t="s">
        <v>132</v>
      </c>
    </row>
    <row r="537" spans="1:6" ht="21" customHeight="1">
      <c r="A537" s="130"/>
      <c r="B537" s="130"/>
      <c r="C537" s="131" t="s">
        <v>169</v>
      </c>
      <c r="D537" s="130"/>
      <c r="E537" s="130"/>
      <c r="F537" s="130">
        <f>SUM(F530:F536)</f>
        <v>1245.1460000000002</v>
      </c>
    </row>
    <row r="538" spans="1:6" ht="21" customHeight="1">
      <c r="A538" s="130"/>
      <c r="B538" s="130"/>
      <c r="C538" s="131"/>
      <c r="D538" s="130"/>
      <c r="E538" s="130"/>
      <c r="F538" s="130" t="s">
        <v>132</v>
      </c>
    </row>
    <row r="539" spans="1:6" ht="21" customHeight="1">
      <c r="A539" s="130"/>
      <c r="B539" s="130"/>
      <c r="C539" s="131" t="s">
        <v>170</v>
      </c>
      <c r="D539" s="130"/>
      <c r="E539" s="130"/>
      <c r="F539" s="130">
        <v>124.52</v>
      </c>
    </row>
    <row r="540" spans="1:6" ht="21" customHeight="1">
      <c r="A540" s="88"/>
      <c r="B540" s="88"/>
      <c r="C540" s="89"/>
      <c r="D540" s="88"/>
      <c r="E540" s="88"/>
      <c r="F540" s="92"/>
    </row>
    <row r="541" spans="1:6" ht="21" customHeight="1">
      <c r="A541" s="88" t="s">
        <v>738</v>
      </c>
      <c r="B541" s="88" t="s">
        <v>139</v>
      </c>
      <c r="C541" s="89" t="s">
        <v>739</v>
      </c>
      <c r="D541" s="88"/>
      <c r="E541" s="88"/>
      <c r="F541" s="92"/>
    </row>
    <row r="542" spans="1:6" ht="21" customHeight="1">
      <c r="A542" s="88"/>
      <c r="B542" s="88"/>
      <c r="C542" s="89" t="s">
        <v>734</v>
      </c>
      <c r="D542" s="88"/>
      <c r="E542" s="88"/>
      <c r="F542" s="92"/>
    </row>
    <row r="543" spans="1:6" ht="21" customHeight="1">
      <c r="A543" s="88"/>
      <c r="B543" s="88"/>
      <c r="C543" s="89" t="s">
        <v>740</v>
      </c>
      <c r="D543" s="88"/>
      <c r="E543" s="88"/>
      <c r="F543" s="92"/>
    </row>
    <row r="544" spans="1:6" ht="21" customHeight="1">
      <c r="A544" s="88"/>
      <c r="B544" s="88"/>
      <c r="C544" s="89" t="s">
        <v>132</v>
      </c>
      <c r="D544" s="88"/>
      <c r="E544" s="88"/>
      <c r="F544" s="92"/>
    </row>
    <row r="545" spans="1:6" ht="21" customHeight="1">
      <c r="A545" s="88">
        <v>1.4</v>
      </c>
      <c r="B545" s="88" t="s">
        <v>741</v>
      </c>
      <c r="C545" s="89" t="s">
        <v>817</v>
      </c>
      <c r="D545" s="88">
        <v>295.60000000000002</v>
      </c>
      <c r="E545" s="88" t="s">
        <v>741</v>
      </c>
      <c r="F545" s="92">
        <v>413.84</v>
      </c>
    </row>
    <row r="546" spans="1:6" ht="21" customHeight="1">
      <c r="A546" s="88">
        <v>0.98</v>
      </c>
      <c r="B546" s="88" t="s">
        <v>741</v>
      </c>
      <c r="C546" s="89" t="s">
        <v>818</v>
      </c>
      <c r="D546" s="88">
        <v>147.5</v>
      </c>
      <c r="E546" s="88" t="s">
        <v>741</v>
      </c>
      <c r="F546" s="92">
        <v>144.55000000000001</v>
      </c>
    </row>
    <row r="547" spans="1:6" ht="21" customHeight="1">
      <c r="A547" s="88">
        <v>2.2000000000000002</v>
      </c>
      <c r="B547" s="88" t="s">
        <v>195</v>
      </c>
      <c r="C547" s="89" t="s">
        <v>184</v>
      </c>
      <c r="D547" s="88">
        <v>797</v>
      </c>
      <c r="E547" s="88" t="s">
        <v>195</v>
      </c>
      <c r="F547" s="92">
        <v>1753.4</v>
      </c>
    </row>
    <row r="548" spans="1:6" ht="21" customHeight="1">
      <c r="A548" s="88"/>
      <c r="B548" s="88" t="s">
        <v>146</v>
      </c>
      <c r="C548" s="89" t="s">
        <v>190</v>
      </c>
      <c r="D548" s="88" t="s">
        <v>134</v>
      </c>
      <c r="E548" s="88" t="s">
        <v>146</v>
      </c>
      <c r="F548" s="92">
        <v>2.5499999999999998</v>
      </c>
    </row>
    <row r="549" spans="1:6" ht="21" customHeight="1">
      <c r="A549" s="88"/>
      <c r="B549" s="88"/>
      <c r="C549" s="89"/>
      <c r="D549" s="88"/>
      <c r="E549" s="88"/>
      <c r="F549" s="92"/>
    </row>
    <row r="550" spans="1:6" ht="21" customHeight="1">
      <c r="A550" s="88"/>
      <c r="B550" s="88"/>
      <c r="C550" s="89" t="s">
        <v>169</v>
      </c>
      <c r="D550" s="88"/>
      <c r="E550" s="88"/>
      <c r="F550" s="92">
        <v>2314.34</v>
      </c>
    </row>
    <row r="551" spans="1:6" ht="21" customHeight="1">
      <c r="A551" s="88"/>
      <c r="B551" s="88"/>
      <c r="C551" s="89"/>
      <c r="D551" s="88"/>
      <c r="E551" s="88"/>
      <c r="F551" s="92" t="s">
        <v>132</v>
      </c>
    </row>
    <row r="552" spans="1:6" ht="21" customHeight="1">
      <c r="A552" s="88"/>
      <c r="B552" s="88"/>
      <c r="C552" s="89" t="s">
        <v>170</v>
      </c>
      <c r="D552" s="88"/>
      <c r="E552" s="88"/>
      <c r="F552" s="92">
        <v>231.43</v>
      </c>
    </row>
    <row r="553" spans="1:6" ht="21" customHeight="1">
      <c r="A553" s="88"/>
      <c r="B553" s="88"/>
      <c r="C553" s="89"/>
      <c r="D553" s="88"/>
      <c r="E553" s="88"/>
      <c r="F553" s="92"/>
    </row>
    <row r="554" spans="1:6" ht="21" customHeight="1">
      <c r="A554" s="88"/>
      <c r="B554" s="88"/>
      <c r="C554" s="89" t="s">
        <v>742</v>
      </c>
      <c r="D554" s="88"/>
      <c r="E554" s="88"/>
      <c r="F554" s="92"/>
    </row>
    <row r="555" spans="1:6" ht="21" customHeight="1">
      <c r="A555" s="88"/>
      <c r="B555" s="88"/>
      <c r="C555" s="89"/>
      <c r="D555" s="88"/>
      <c r="E555" s="88"/>
      <c r="F555" s="92"/>
    </row>
    <row r="556" spans="1:6" ht="21" customHeight="1">
      <c r="A556" s="88">
        <v>0.8</v>
      </c>
      <c r="B556" s="88" t="s">
        <v>741</v>
      </c>
      <c r="C556" s="89" t="s">
        <v>740</v>
      </c>
      <c r="D556" s="88">
        <v>295.60000000000002</v>
      </c>
      <c r="E556" s="88" t="s">
        <v>741</v>
      </c>
      <c r="F556" s="92">
        <v>236.48</v>
      </c>
    </row>
    <row r="557" spans="1:6" ht="21" customHeight="1">
      <c r="A557" s="88">
        <v>0.7</v>
      </c>
      <c r="B557" s="88" t="s">
        <v>195</v>
      </c>
      <c r="C557" s="89" t="s">
        <v>743</v>
      </c>
      <c r="D557" s="88">
        <v>797</v>
      </c>
      <c r="E557" s="88" t="s">
        <v>195</v>
      </c>
      <c r="F557" s="92">
        <v>557.9</v>
      </c>
    </row>
    <row r="558" spans="1:6" ht="21" customHeight="1">
      <c r="A558" s="88">
        <v>10</v>
      </c>
      <c r="B558" s="88" t="s">
        <v>111</v>
      </c>
      <c r="C558" s="89" t="s">
        <v>178</v>
      </c>
      <c r="D558" s="88">
        <v>4.2</v>
      </c>
      <c r="E558" s="88" t="s">
        <v>111</v>
      </c>
      <c r="F558" s="92">
        <v>42</v>
      </c>
    </row>
    <row r="559" spans="1:6" ht="21" customHeight="1">
      <c r="A559" s="88"/>
      <c r="B559" s="88"/>
      <c r="C559" s="89" t="s">
        <v>179</v>
      </c>
      <c r="D559" s="88" t="s">
        <v>436</v>
      </c>
      <c r="E559" s="88"/>
      <c r="F559" s="92">
        <v>1.6</v>
      </c>
    </row>
    <row r="560" spans="1:6" ht="21" customHeight="1">
      <c r="A560" s="88"/>
      <c r="B560" s="88"/>
      <c r="C560" s="89" t="s">
        <v>169</v>
      </c>
      <c r="D560" s="88"/>
      <c r="E560" s="88"/>
      <c r="F560" s="92">
        <v>837.98</v>
      </c>
    </row>
    <row r="561" spans="1:6" ht="21" customHeight="1">
      <c r="A561" s="88"/>
      <c r="B561" s="88"/>
      <c r="C561" s="89" t="s">
        <v>170</v>
      </c>
      <c r="D561" s="88"/>
      <c r="E561" s="88"/>
      <c r="F561" s="92">
        <v>83.8</v>
      </c>
    </row>
    <row r="562" spans="1:6" ht="21" customHeight="1">
      <c r="A562" s="88"/>
      <c r="B562" s="88"/>
      <c r="C562" s="89"/>
      <c r="D562" s="88"/>
      <c r="E562" s="88"/>
      <c r="F562" s="92"/>
    </row>
    <row r="563" spans="1:6" ht="21" customHeight="1">
      <c r="A563" s="88"/>
      <c r="B563" s="88" t="s">
        <v>139</v>
      </c>
      <c r="C563" s="89" t="s">
        <v>747</v>
      </c>
      <c r="D563" s="88"/>
      <c r="E563" s="88"/>
      <c r="F563" s="92"/>
    </row>
    <row r="564" spans="1:6" ht="21" customHeight="1">
      <c r="A564" s="88"/>
      <c r="B564" s="88"/>
      <c r="C564" s="89" t="s">
        <v>132</v>
      </c>
      <c r="D564" s="88" t="s">
        <v>132</v>
      </c>
      <c r="E564" s="88"/>
      <c r="F564" s="92"/>
    </row>
    <row r="565" spans="1:6" ht="21" customHeight="1">
      <c r="A565" s="88">
        <v>0.77</v>
      </c>
      <c r="B565" s="88" t="s">
        <v>185</v>
      </c>
      <c r="C565" s="89" t="s">
        <v>748</v>
      </c>
      <c r="D565" s="88">
        <v>271.2</v>
      </c>
      <c r="E565" s="88" t="s">
        <v>185</v>
      </c>
      <c r="F565" s="92">
        <v>208.82</v>
      </c>
    </row>
    <row r="566" spans="1:6" ht="21" customHeight="1">
      <c r="A566" s="88">
        <v>0.61</v>
      </c>
      <c r="B566" s="88" t="s">
        <v>185</v>
      </c>
      <c r="C566" s="89" t="s">
        <v>186</v>
      </c>
      <c r="D566" s="88">
        <v>25</v>
      </c>
      <c r="E566" s="88" t="s">
        <v>185</v>
      </c>
      <c r="F566" s="92">
        <v>15.25</v>
      </c>
    </row>
    <row r="567" spans="1:6" ht="21" customHeight="1">
      <c r="A567" s="88">
        <v>0.7</v>
      </c>
      <c r="B567" s="88" t="s">
        <v>156</v>
      </c>
      <c r="C567" s="89" t="s">
        <v>187</v>
      </c>
      <c r="D567" s="88">
        <v>797</v>
      </c>
      <c r="E567" s="88" t="s">
        <v>188</v>
      </c>
      <c r="F567" s="92">
        <v>557.9</v>
      </c>
    </row>
    <row r="568" spans="1:6" ht="21" customHeight="1">
      <c r="A568" s="88"/>
      <c r="B568" s="88"/>
      <c r="C568" s="89"/>
      <c r="D568" s="88"/>
      <c r="E568" s="88"/>
      <c r="F568" s="92"/>
    </row>
    <row r="569" spans="1:6" ht="21" customHeight="1">
      <c r="A569" s="88">
        <v>0.7</v>
      </c>
      <c r="B569" s="88" t="s">
        <v>156</v>
      </c>
      <c r="C569" s="89" t="s">
        <v>189</v>
      </c>
      <c r="D569" s="88">
        <v>651</v>
      </c>
      <c r="E569" s="88" t="s">
        <v>188</v>
      </c>
      <c r="F569" s="92">
        <v>455.7</v>
      </c>
    </row>
    <row r="570" spans="1:6" ht="21" customHeight="1">
      <c r="A570" s="88"/>
      <c r="B570" s="88" t="s">
        <v>146</v>
      </c>
      <c r="C570" s="89" t="s">
        <v>190</v>
      </c>
      <c r="D570" s="88"/>
      <c r="E570" s="88" t="s">
        <v>146</v>
      </c>
      <c r="F570" s="92">
        <v>1.5</v>
      </c>
    </row>
    <row r="571" spans="1:6" ht="21" customHeight="1">
      <c r="A571" s="88"/>
      <c r="B571" s="88"/>
      <c r="C571" s="89"/>
      <c r="D571" s="88"/>
      <c r="E571" s="88"/>
      <c r="F571" s="92" t="s">
        <v>132</v>
      </c>
    </row>
    <row r="572" spans="1:6" ht="21" customHeight="1">
      <c r="A572" s="88"/>
      <c r="B572" s="88"/>
      <c r="C572" s="89" t="s">
        <v>191</v>
      </c>
      <c r="D572" s="88"/>
      <c r="E572" s="88"/>
      <c r="F572" s="92">
        <v>1239.17</v>
      </c>
    </row>
    <row r="573" spans="1:6" ht="21" customHeight="1">
      <c r="A573" s="88"/>
      <c r="B573" s="88"/>
      <c r="C573" s="89"/>
      <c r="D573" s="88"/>
      <c r="E573" s="88"/>
      <c r="F573" s="92" t="s">
        <v>132</v>
      </c>
    </row>
    <row r="574" spans="1:6" ht="21" customHeight="1">
      <c r="A574" s="88"/>
      <c r="B574" s="88"/>
      <c r="C574" s="89" t="s">
        <v>170</v>
      </c>
      <c r="D574" s="88"/>
      <c r="E574" s="88"/>
      <c r="F574" s="92">
        <v>123.92</v>
      </c>
    </row>
    <row r="575" spans="1:6" ht="21" customHeight="1">
      <c r="A575" s="88"/>
      <c r="B575" s="88"/>
      <c r="C575" s="89"/>
      <c r="D575" s="88"/>
      <c r="E575" s="88"/>
      <c r="F575" s="92"/>
    </row>
    <row r="576" spans="1:6" ht="21" customHeight="1">
      <c r="A576" s="88" t="s">
        <v>738</v>
      </c>
      <c r="B576" s="88" t="s">
        <v>139</v>
      </c>
      <c r="C576" s="89" t="s">
        <v>819</v>
      </c>
      <c r="D576" s="88"/>
      <c r="E576" s="88"/>
      <c r="F576" s="92"/>
    </row>
    <row r="577" spans="1:6" ht="21" customHeight="1">
      <c r="A577" s="88"/>
      <c r="B577" s="88"/>
      <c r="C577" s="89" t="s">
        <v>180</v>
      </c>
      <c r="D577" s="88"/>
      <c r="E577" s="88"/>
      <c r="F577" s="92"/>
    </row>
    <row r="578" spans="1:6" ht="21" customHeight="1">
      <c r="A578" s="88"/>
      <c r="B578" s="88"/>
      <c r="C578" s="89" t="s">
        <v>820</v>
      </c>
      <c r="D578" s="88"/>
      <c r="E578" s="88"/>
      <c r="F578" s="92"/>
    </row>
    <row r="579" spans="1:6" ht="21" customHeight="1">
      <c r="A579" s="88"/>
      <c r="B579" s="88"/>
      <c r="C579" s="89" t="s">
        <v>132</v>
      </c>
      <c r="D579" s="88"/>
      <c r="E579" s="88"/>
      <c r="F579" s="92"/>
    </row>
    <row r="580" spans="1:6" ht="21" customHeight="1">
      <c r="A580" s="88">
        <v>1.44</v>
      </c>
      <c r="B580" s="88" t="s">
        <v>741</v>
      </c>
      <c r="C580" s="89" t="s">
        <v>821</v>
      </c>
      <c r="D580" s="88">
        <v>147.5</v>
      </c>
      <c r="E580" s="88" t="s">
        <v>741</v>
      </c>
      <c r="F580" s="92">
        <v>212.4</v>
      </c>
    </row>
    <row r="581" spans="1:6" ht="21" customHeight="1">
      <c r="A581" s="88">
        <v>0.7</v>
      </c>
      <c r="B581" s="88" t="s">
        <v>195</v>
      </c>
      <c r="C581" s="89" t="s">
        <v>184</v>
      </c>
      <c r="D581" s="88">
        <v>797</v>
      </c>
      <c r="E581" s="88" t="s">
        <v>195</v>
      </c>
      <c r="F581" s="92">
        <v>557.9</v>
      </c>
    </row>
    <row r="582" spans="1:6" ht="21" customHeight="1">
      <c r="A582" s="88">
        <v>2.5499999999999998</v>
      </c>
      <c r="B582" s="88" t="s">
        <v>741</v>
      </c>
      <c r="C582" s="89" t="s">
        <v>183</v>
      </c>
      <c r="D582" s="88">
        <v>238.9</v>
      </c>
      <c r="E582" s="88" t="s">
        <v>741</v>
      </c>
      <c r="F582" s="92">
        <v>609.20000000000005</v>
      </c>
    </row>
    <row r="583" spans="1:6" ht="21" customHeight="1">
      <c r="A583" s="88">
        <v>1.2</v>
      </c>
      <c r="B583" s="88" t="s">
        <v>195</v>
      </c>
      <c r="C583" s="89" t="s">
        <v>184</v>
      </c>
      <c r="D583" s="88">
        <v>797</v>
      </c>
      <c r="E583" s="88" t="s">
        <v>195</v>
      </c>
      <c r="F583" s="92">
        <v>956.4</v>
      </c>
    </row>
    <row r="584" spans="1:6" ht="21" customHeight="1">
      <c r="A584" s="88"/>
      <c r="B584" s="88" t="s">
        <v>146</v>
      </c>
      <c r="C584" s="89" t="s">
        <v>190</v>
      </c>
      <c r="D584" s="88" t="s">
        <v>134</v>
      </c>
      <c r="E584" s="88" t="s">
        <v>146</v>
      </c>
      <c r="F584" s="92">
        <v>1.5</v>
      </c>
    </row>
    <row r="585" spans="1:6" ht="21" customHeight="1">
      <c r="A585" s="88"/>
      <c r="B585" s="88"/>
      <c r="C585" s="89"/>
      <c r="D585" s="88"/>
      <c r="E585" s="88"/>
      <c r="F585" s="92" t="s">
        <v>132</v>
      </c>
    </row>
    <row r="586" spans="1:6" ht="21" customHeight="1">
      <c r="A586" s="88"/>
      <c r="B586" s="88"/>
      <c r="C586" s="89" t="s">
        <v>169</v>
      </c>
      <c r="D586" s="88"/>
      <c r="E586" s="88"/>
      <c r="F586" s="92">
        <v>2337.4</v>
      </c>
    </row>
    <row r="587" spans="1:6" ht="21" customHeight="1">
      <c r="A587" s="88"/>
      <c r="B587" s="88"/>
      <c r="C587" s="89"/>
      <c r="D587" s="88"/>
      <c r="E587" s="88"/>
      <c r="F587" s="92" t="s">
        <v>132</v>
      </c>
    </row>
    <row r="588" spans="1:6" ht="21" customHeight="1">
      <c r="A588" s="88"/>
      <c r="B588" s="88"/>
      <c r="C588" s="89" t="s">
        <v>170</v>
      </c>
      <c r="D588" s="88"/>
      <c r="E588" s="88"/>
      <c r="F588" s="92">
        <v>233.74</v>
      </c>
    </row>
    <row r="589" spans="1:6" ht="21" customHeight="1">
      <c r="A589" s="88" t="s">
        <v>134</v>
      </c>
      <c r="B589" s="88"/>
      <c r="C589" s="89"/>
      <c r="D589" s="88"/>
      <c r="E589" s="88"/>
      <c r="F589" s="92"/>
    </row>
    <row r="590" spans="1:6" ht="21" customHeight="1">
      <c r="A590" s="88"/>
      <c r="B590" s="88"/>
      <c r="C590" s="89"/>
      <c r="D590" s="88"/>
      <c r="E590" s="88"/>
      <c r="F590" s="92" t="s">
        <v>317</v>
      </c>
    </row>
    <row r="591" spans="1:6" ht="21" customHeight="1">
      <c r="A591" s="88">
        <v>41</v>
      </c>
      <c r="B591" s="88" t="s">
        <v>139</v>
      </c>
      <c r="C591" s="89" t="s">
        <v>822</v>
      </c>
      <c r="D591" s="88"/>
      <c r="E591" s="88"/>
      <c r="F591" s="92"/>
    </row>
    <row r="592" spans="1:6" ht="21" customHeight="1">
      <c r="A592" s="88"/>
      <c r="B592" s="88"/>
      <c r="C592" s="89" t="s">
        <v>196</v>
      </c>
      <c r="D592" s="88"/>
      <c r="E592" s="88"/>
      <c r="F592" s="92"/>
    </row>
    <row r="593" spans="1:6" ht="21" customHeight="1">
      <c r="A593" s="88"/>
      <c r="B593" s="88"/>
      <c r="C593" s="89" t="s">
        <v>181</v>
      </c>
      <c r="D593" s="88"/>
      <c r="E593" s="88"/>
      <c r="F593" s="92"/>
    </row>
    <row r="594" spans="1:6" ht="21" customHeight="1">
      <c r="A594" s="88"/>
      <c r="B594" s="88"/>
      <c r="C594" s="89" t="s">
        <v>132</v>
      </c>
      <c r="D594" s="88"/>
      <c r="E594" s="88"/>
      <c r="F594" s="92"/>
    </row>
    <row r="595" spans="1:6" ht="21" customHeight="1">
      <c r="A595" s="88">
        <v>2.2200000000000002</v>
      </c>
      <c r="B595" s="88" t="s">
        <v>741</v>
      </c>
      <c r="C595" s="89" t="s">
        <v>183</v>
      </c>
      <c r="D595" s="88">
        <v>227.6</v>
      </c>
      <c r="E595" s="88" t="s">
        <v>741</v>
      </c>
      <c r="F595" s="92">
        <v>505.27</v>
      </c>
    </row>
    <row r="596" spans="1:6" ht="21" customHeight="1">
      <c r="A596" s="88">
        <v>1.1000000000000001</v>
      </c>
      <c r="B596" s="88" t="s">
        <v>195</v>
      </c>
      <c r="C596" s="89" t="s">
        <v>184</v>
      </c>
      <c r="D596" s="88">
        <v>797</v>
      </c>
      <c r="E596" s="88" t="s">
        <v>195</v>
      </c>
      <c r="F596" s="92">
        <v>876.7</v>
      </c>
    </row>
    <row r="597" spans="1:6" ht="21" customHeight="1">
      <c r="A597" s="88"/>
      <c r="B597" s="88" t="s">
        <v>146</v>
      </c>
      <c r="C597" s="89" t="s">
        <v>190</v>
      </c>
      <c r="D597" s="88" t="s">
        <v>134</v>
      </c>
      <c r="E597" s="88" t="s">
        <v>146</v>
      </c>
      <c r="F597" s="92">
        <v>1.5</v>
      </c>
    </row>
    <row r="598" spans="1:6" ht="21" customHeight="1">
      <c r="A598" s="88"/>
      <c r="B598" s="88"/>
      <c r="C598" s="89"/>
      <c r="D598" s="88"/>
      <c r="E598" s="88"/>
      <c r="F598" s="92" t="s">
        <v>132</v>
      </c>
    </row>
    <row r="599" spans="1:6" ht="21" customHeight="1">
      <c r="A599" s="88"/>
      <c r="B599" s="88"/>
      <c r="C599" s="89" t="s">
        <v>169</v>
      </c>
      <c r="D599" s="88"/>
      <c r="E599" s="88"/>
      <c r="F599" s="92">
        <v>1383.47</v>
      </c>
    </row>
    <row r="600" spans="1:6" ht="21" customHeight="1">
      <c r="A600" s="88"/>
      <c r="B600" s="88"/>
      <c r="C600" s="89"/>
      <c r="D600" s="88"/>
      <c r="E600" s="88"/>
      <c r="F600" s="92" t="s">
        <v>132</v>
      </c>
    </row>
    <row r="601" spans="1:6" ht="21" customHeight="1">
      <c r="A601" s="88"/>
      <c r="B601" s="88"/>
      <c r="C601" s="93" t="s">
        <v>170</v>
      </c>
      <c r="D601" s="88"/>
      <c r="E601" s="88"/>
      <c r="F601" s="92">
        <v>138.35</v>
      </c>
    </row>
    <row r="602" spans="1:6" ht="21" customHeight="1">
      <c r="A602" s="88"/>
      <c r="B602" s="88"/>
      <c r="C602" s="89"/>
      <c r="D602" s="88"/>
      <c r="E602" s="88"/>
      <c r="F602" s="92"/>
    </row>
    <row r="603" spans="1:6" ht="21" customHeight="1">
      <c r="A603" s="88"/>
      <c r="B603" s="88"/>
      <c r="C603" s="89" t="s">
        <v>439</v>
      </c>
      <c r="D603" s="88"/>
      <c r="E603" s="88"/>
      <c r="F603" s="92"/>
    </row>
    <row r="604" spans="1:6" ht="21" customHeight="1">
      <c r="A604" s="88"/>
      <c r="B604" s="88"/>
      <c r="C604" s="89" t="s">
        <v>180</v>
      </c>
      <c r="D604" s="88"/>
      <c r="E604" s="88"/>
      <c r="F604" s="92"/>
    </row>
    <row r="605" spans="1:6" ht="21" customHeight="1">
      <c r="A605" s="88"/>
      <c r="B605" s="88"/>
      <c r="C605" s="89" t="s">
        <v>181</v>
      </c>
      <c r="D605" s="88"/>
      <c r="E605" s="88"/>
      <c r="F605" s="92"/>
    </row>
    <row r="606" spans="1:6" ht="21" customHeight="1">
      <c r="A606" s="88"/>
      <c r="B606" s="88"/>
      <c r="C606" s="89"/>
      <c r="D606" s="88"/>
      <c r="E606" s="88"/>
      <c r="F606" s="92"/>
    </row>
    <row r="607" spans="1:6" ht="21" customHeight="1">
      <c r="A607" s="88">
        <v>1.33</v>
      </c>
      <c r="B607" s="88" t="s">
        <v>182</v>
      </c>
      <c r="C607" s="89" t="s">
        <v>183</v>
      </c>
      <c r="D607" s="88">
        <v>238.9</v>
      </c>
      <c r="E607" s="88" t="s">
        <v>182</v>
      </c>
      <c r="F607" s="92">
        <v>317.74</v>
      </c>
    </row>
    <row r="608" spans="1:6" ht="21" customHeight="1">
      <c r="A608" s="88">
        <v>0.7</v>
      </c>
      <c r="B608" s="88" t="s">
        <v>177</v>
      </c>
      <c r="C608" s="89" t="s">
        <v>184</v>
      </c>
      <c r="D608" s="88">
        <v>797</v>
      </c>
      <c r="E608" s="88" t="s">
        <v>177</v>
      </c>
      <c r="F608" s="92">
        <v>557.9</v>
      </c>
    </row>
    <row r="609" spans="1:6" ht="21" customHeight="1">
      <c r="A609" s="88">
        <v>10</v>
      </c>
      <c r="B609" s="88" t="s">
        <v>111</v>
      </c>
      <c r="C609" s="89" t="s">
        <v>823</v>
      </c>
      <c r="D609" s="88">
        <v>9.85</v>
      </c>
      <c r="E609" s="88" t="s">
        <v>111</v>
      </c>
      <c r="F609" s="92">
        <v>98.5</v>
      </c>
    </row>
    <row r="610" spans="1:6" ht="21" customHeight="1">
      <c r="A610" s="88"/>
      <c r="B610" s="88"/>
      <c r="C610" s="89" t="s">
        <v>179</v>
      </c>
      <c r="D610" s="88" t="s">
        <v>105</v>
      </c>
      <c r="E610" s="88"/>
      <c r="F610" s="92">
        <v>3.43</v>
      </c>
    </row>
    <row r="611" spans="1:6" ht="21" customHeight="1">
      <c r="A611" s="88"/>
      <c r="B611" s="88"/>
      <c r="C611" s="89" t="s">
        <v>169</v>
      </c>
      <c r="D611" s="88"/>
      <c r="E611" s="88"/>
      <c r="F611" s="92">
        <v>977.57</v>
      </c>
    </row>
    <row r="612" spans="1:6" ht="21" customHeight="1">
      <c r="A612" s="88"/>
      <c r="B612" s="88"/>
      <c r="C612" s="89"/>
      <c r="D612" s="88"/>
      <c r="E612" s="88"/>
      <c r="F612" s="92"/>
    </row>
    <row r="613" spans="1:6" ht="21" customHeight="1">
      <c r="A613" s="88"/>
      <c r="B613" s="88"/>
      <c r="C613" s="89" t="s">
        <v>170</v>
      </c>
      <c r="D613" s="88"/>
      <c r="E613" s="88"/>
      <c r="F613" s="92">
        <v>97.76</v>
      </c>
    </row>
    <row r="614" spans="1:6" ht="21" customHeight="1">
      <c r="A614" s="88"/>
      <c r="B614" s="88"/>
      <c r="C614" s="89"/>
      <c r="D614" s="88"/>
      <c r="E614" s="88"/>
      <c r="F614" s="92"/>
    </row>
    <row r="615" spans="1:6" ht="21" customHeight="1">
      <c r="A615" s="88"/>
      <c r="B615" s="88"/>
      <c r="C615" s="89" t="s">
        <v>439</v>
      </c>
      <c r="D615" s="88"/>
      <c r="E615" s="88"/>
      <c r="F615" s="92"/>
    </row>
    <row r="616" spans="1:6" ht="21" customHeight="1">
      <c r="A616" s="88"/>
      <c r="B616" s="88"/>
      <c r="C616" s="89" t="s">
        <v>196</v>
      </c>
      <c r="D616" s="88"/>
      <c r="E616" s="88"/>
      <c r="F616" s="92"/>
    </row>
    <row r="617" spans="1:6" ht="21" customHeight="1">
      <c r="A617" s="88"/>
      <c r="B617" s="88"/>
      <c r="C617" s="89" t="s">
        <v>181</v>
      </c>
      <c r="D617" s="88"/>
      <c r="E617" s="88"/>
      <c r="F617" s="92"/>
    </row>
    <row r="618" spans="1:6" ht="21" customHeight="1">
      <c r="A618" s="88"/>
      <c r="B618" s="88"/>
      <c r="C618" s="89"/>
      <c r="D618" s="88"/>
      <c r="E618" s="88"/>
      <c r="F618" s="92"/>
    </row>
    <row r="619" spans="1:6" ht="21" customHeight="1">
      <c r="A619" s="88">
        <v>1.1100000000000001</v>
      </c>
      <c r="B619" s="88" t="s">
        <v>182</v>
      </c>
      <c r="C619" s="89" t="s">
        <v>183</v>
      </c>
      <c r="D619" s="88">
        <v>227.6</v>
      </c>
      <c r="E619" s="88" t="s">
        <v>182</v>
      </c>
      <c r="F619" s="92">
        <v>252.64</v>
      </c>
    </row>
    <row r="620" spans="1:6" ht="21" customHeight="1">
      <c r="A620" s="88">
        <v>0.7</v>
      </c>
      <c r="B620" s="88" t="s">
        <v>177</v>
      </c>
      <c r="C620" s="89" t="s">
        <v>184</v>
      </c>
      <c r="D620" s="88">
        <v>797</v>
      </c>
      <c r="E620" s="88" t="s">
        <v>177</v>
      </c>
      <c r="F620" s="92">
        <v>557.9</v>
      </c>
    </row>
    <row r="621" spans="1:6" ht="21" customHeight="1">
      <c r="A621" s="88">
        <v>10</v>
      </c>
      <c r="B621" s="88" t="s">
        <v>111</v>
      </c>
      <c r="C621" s="89" t="s">
        <v>824</v>
      </c>
      <c r="D621" s="88">
        <v>9.1</v>
      </c>
      <c r="E621" s="88" t="s">
        <v>111</v>
      </c>
      <c r="F621" s="92">
        <v>91</v>
      </c>
    </row>
    <row r="622" spans="1:6" ht="21" customHeight="1">
      <c r="A622" s="88"/>
      <c r="B622" s="88"/>
      <c r="C622" s="89" t="s">
        <v>179</v>
      </c>
      <c r="D622" s="88" t="s">
        <v>105</v>
      </c>
      <c r="E622" s="88"/>
      <c r="F622" s="92">
        <v>2.8</v>
      </c>
    </row>
    <row r="623" spans="1:6" ht="21" customHeight="1">
      <c r="A623" s="88"/>
      <c r="B623" s="88"/>
      <c r="C623" s="89" t="s">
        <v>169</v>
      </c>
      <c r="D623" s="88"/>
      <c r="E623" s="88"/>
      <c r="F623" s="92">
        <v>904.34</v>
      </c>
    </row>
    <row r="624" spans="1:6" ht="21" customHeight="1">
      <c r="A624" s="88"/>
      <c r="B624" s="88"/>
      <c r="C624" s="89"/>
      <c r="D624" s="88"/>
      <c r="E624" s="88"/>
      <c r="F624" s="92"/>
    </row>
    <row r="625" spans="1:6" ht="21" customHeight="1">
      <c r="A625" s="88"/>
      <c r="B625" s="88"/>
      <c r="C625" s="89" t="s">
        <v>170</v>
      </c>
      <c r="D625" s="88"/>
      <c r="E625" s="88"/>
      <c r="F625" s="92">
        <v>90.43</v>
      </c>
    </row>
    <row r="626" spans="1:6" ht="21" customHeight="1">
      <c r="A626" s="88"/>
      <c r="B626" s="88"/>
      <c r="C626" s="89"/>
      <c r="D626" s="88"/>
      <c r="E626" s="88"/>
      <c r="F626" s="92"/>
    </row>
    <row r="627" spans="1:6" ht="21" customHeight="1">
      <c r="A627" s="88">
        <v>53.1</v>
      </c>
      <c r="B627" s="88" t="s">
        <v>139</v>
      </c>
      <c r="C627" s="89" t="s">
        <v>346</v>
      </c>
      <c r="D627" s="88"/>
      <c r="E627" s="88"/>
      <c r="F627" s="92"/>
    </row>
    <row r="628" spans="1:6" ht="21" customHeight="1">
      <c r="A628" s="88"/>
      <c r="B628" s="88"/>
      <c r="C628" s="89" t="s">
        <v>347</v>
      </c>
      <c r="D628" s="88"/>
      <c r="E628" s="88"/>
      <c r="F628" s="92"/>
    </row>
    <row r="629" spans="1:6" ht="21" customHeight="1">
      <c r="A629" s="88"/>
      <c r="B629" s="88"/>
      <c r="C629" s="89" t="s">
        <v>348</v>
      </c>
      <c r="D629" s="88"/>
      <c r="E629" s="88"/>
      <c r="F629" s="92"/>
    </row>
    <row r="630" spans="1:6" ht="21" customHeight="1">
      <c r="A630" s="88"/>
      <c r="B630" s="88"/>
      <c r="C630" s="89" t="s">
        <v>349</v>
      </c>
      <c r="D630" s="88"/>
      <c r="E630" s="88"/>
      <c r="F630" s="92"/>
    </row>
    <row r="631" spans="1:6" ht="21" customHeight="1">
      <c r="A631" s="88"/>
      <c r="B631" s="88"/>
      <c r="C631" s="89" t="s">
        <v>132</v>
      </c>
      <c r="D631" s="88"/>
      <c r="E631" s="88"/>
      <c r="F631" s="92"/>
    </row>
    <row r="632" spans="1:6" ht="21" customHeight="1">
      <c r="A632" s="88">
        <v>1</v>
      </c>
      <c r="B632" s="88" t="s">
        <v>165</v>
      </c>
      <c r="C632" s="89" t="s">
        <v>350</v>
      </c>
      <c r="D632" s="88">
        <v>1672</v>
      </c>
      <c r="E632" s="88" t="s">
        <v>165</v>
      </c>
      <c r="F632" s="92">
        <v>1672</v>
      </c>
    </row>
    <row r="633" spans="1:6" ht="21" customHeight="1">
      <c r="A633" s="88"/>
      <c r="B633" s="88"/>
      <c r="C633" s="89"/>
      <c r="D633" s="88"/>
      <c r="E633" s="88"/>
      <c r="F633" s="92"/>
    </row>
    <row r="634" spans="1:6" ht="21" customHeight="1">
      <c r="A634" s="88"/>
      <c r="B634" s="88"/>
      <c r="C634" s="89"/>
      <c r="D634" s="88"/>
      <c r="E634" s="88"/>
      <c r="F634" s="92"/>
    </row>
    <row r="635" spans="1:6" ht="21" customHeight="1">
      <c r="A635" s="88">
        <v>1</v>
      </c>
      <c r="B635" s="88" t="s">
        <v>165</v>
      </c>
      <c r="C635" s="89" t="s">
        <v>827</v>
      </c>
      <c r="D635" s="88">
        <v>-169</v>
      </c>
      <c r="E635" s="88" t="s">
        <v>165</v>
      </c>
      <c r="F635" s="92">
        <v>-169</v>
      </c>
    </row>
    <row r="636" spans="1:6" ht="21" customHeight="1">
      <c r="A636" s="88"/>
      <c r="B636" s="88"/>
      <c r="C636" s="89"/>
      <c r="D636" s="88"/>
      <c r="E636" s="88"/>
      <c r="F636" s="92"/>
    </row>
    <row r="637" spans="1:6" ht="21" customHeight="1">
      <c r="A637" s="88">
        <v>1</v>
      </c>
      <c r="B637" s="88" t="s">
        <v>165</v>
      </c>
      <c r="C637" s="89" t="s">
        <v>351</v>
      </c>
      <c r="D637" s="88">
        <v>250</v>
      </c>
      <c r="E637" s="88" t="s">
        <v>165</v>
      </c>
      <c r="F637" s="92">
        <v>250</v>
      </c>
    </row>
    <row r="638" spans="1:6" ht="21" customHeight="1">
      <c r="A638" s="88"/>
      <c r="B638" s="88"/>
      <c r="C638" s="89"/>
      <c r="D638" s="88"/>
      <c r="E638" s="88"/>
      <c r="F638" s="92"/>
    </row>
    <row r="639" spans="1:6" ht="21" customHeight="1">
      <c r="A639" s="88">
        <v>0.5</v>
      </c>
      <c r="B639" s="88" t="s">
        <v>165</v>
      </c>
      <c r="C639" s="89" t="s">
        <v>217</v>
      </c>
      <c r="D639" s="88">
        <v>866</v>
      </c>
      <c r="E639" s="88" t="s">
        <v>165</v>
      </c>
      <c r="F639" s="92">
        <v>433</v>
      </c>
    </row>
    <row r="640" spans="1:6" ht="21" customHeight="1">
      <c r="A640" s="88">
        <v>1</v>
      </c>
      <c r="B640" s="88" t="s">
        <v>165</v>
      </c>
      <c r="C640" s="89" t="s">
        <v>167</v>
      </c>
      <c r="D640" s="88">
        <v>651</v>
      </c>
      <c r="E640" s="88" t="s">
        <v>165</v>
      </c>
      <c r="F640" s="92">
        <v>651</v>
      </c>
    </row>
    <row r="641" spans="1:6" ht="21" customHeight="1">
      <c r="A641" s="88">
        <v>0.5</v>
      </c>
      <c r="B641" s="88" t="s">
        <v>165</v>
      </c>
      <c r="C641" s="89" t="s">
        <v>166</v>
      </c>
      <c r="D641" s="88">
        <v>999</v>
      </c>
      <c r="E641" s="88" t="s">
        <v>165</v>
      </c>
      <c r="F641" s="92">
        <v>499.5</v>
      </c>
    </row>
    <row r="642" spans="1:6" ht="21" customHeight="1">
      <c r="A642" s="88"/>
      <c r="B642" s="88" t="s">
        <v>146</v>
      </c>
      <c r="C642" s="89" t="s">
        <v>352</v>
      </c>
      <c r="D642" s="88"/>
      <c r="E642" s="88" t="s">
        <v>146</v>
      </c>
      <c r="F642" s="92">
        <v>0.82</v>
      </c>
    </row>
    <row r="643" spans="1:6" ht="21" customHeight="1">
      <c r="A643" s="88"/>
      <c r="B643" s="88"/>
      <c r="C643" s="89"/>
      <c r="D643" s="88"/>
      <c r="E643" s="88"/>
      <c r="F643" s="92" t="s">
        <v>132</v>
      </c>
    </row>
    <row r="644" spans="1:6" ht="21" customHeight="1">
      <c r="A644" s="88"/>
      <c r="B644" s="88"/>
      <c r="C644" s="89" t="s">
        <v>353</v>
      </c>
      <c r="D644" s="88"/>
      <c r="E644" s="88"/>
      <c r="F644" s="92">
        <v>3337.32</v>
      </c>
    </row>
    <row r="645" spans="1:6" ht="21" customHeight="1">
      <c r="A645" s="88"/>
      <c r="B645" s="88"/>
      <c r="C645" s="89"/>
      <c r="D645" s="88"/>
      <c r="E645" s="88"/>
      <c r="F645" s="92"/>
    </row>
    <row r="646" spans="1:6" ht="21" customHeight="1">
      <c r="A646" s="88" t="s">
        <v>828</v>
      </c>
      <c r="B646" s="88" t="s">
        <v>139</v>
      </c>
      <c r="C646" s="89" t="s">
        <v>829</v>
      </c>
      <c r="D646" s="88"/>
      <c r="E646" s="88"/>
      <c r="F646" s="92"/>
    </row>
    <row r="647" spans="1:6" ht="21" customHeight="1">
      <c r="A647" s="88"/>
      <c r="B647" s="88"/>
      <c r="C647" s="89" t="s">
        <v>830</v>
      </c>
      <c r="D647" s="88"/>
      <c r="E647" s="88"/>
      <c r="F647" s="92"/>
    </row>
    <row r="648" spans="1:6" ht="21" customHeight="1">
      <c r="A648" s="88"/>
      <c r="B648" s="88"/>
      <c r="C648" s="89" t="s">
        <v>831</v>
      </c>
      <c r="D648" s="88"/>
      <c r="E648" s="88"/>
      <c r="F648" s="92"/>
    </row>
    <row r="649" spans="1:6" ht="21" customHeight="1">
      <c r="A649" s="88"/>
      <c r="B649" s="88"/>
      <c r="C649" s="89" t="s">
        <v>832</v>
      </c>
      <c r="D649" s="88"/>
      <c r="E649" s="88"/>
      <c r="F649" s="92"/>
    </row>
    <row r="650" spans="1:6" ht="21" customHeight="1">
      <c r="A650" s="88"/>
      <c r="B650" s="88"/>
      <c r="C650" s="89" t="s">
        <v>132</v>
      </c>
      <c r="D650" s="88"/>
      <c r="E650" s="88"/>
      <c r="F650" s="92"/>
    </row>
    <row r="651" spans="1:6" ht="21" customHeight="1">
      <c r="A651" s="88">
        <v>1</v>
      </c>
      <c r="B651" s="88" t="s">
        <v>165</v>
      </c>
      <c r="C651" s="89" t="s">
        <v>833</v>
      </c>
      <c r="D651" s="88">
        <v>1201</v>
      </c>
      <c r="E651" s="88" t="s">
        <v>165</v>
      </c>
      <c r="F651" s="92">
        <v>1201</v>
      </c>
    </row>
    <row r="652" spans="1:6" ht="21" customHeight="1">
      <c r="A652" s="88">
        <v>0.65</v>
      </c>
      <c r="B652" s="88" t="s">
        <v>143</v>
      </c>
      <c r="C652" s="93" t="s">
        <v>834</v>
      </c>
      <c r="D652" s="88">
        <v>224.1</v>
      </c>
      <c r="E652" s="88" t="s">
        <v>143</v>
      </c>
      <c r="F652" s="95">
        <v>145.66999999999999</v>
      </c>
    </row>
    <row r="653" spans="1:6" ht="21" customHeight="1">
      <c r="A653" s="88">
        <v>0.56999999999999995</v>
      </c>
      <c r="B653" s="88" t="s">
        <v>143</v>
      </c>
      <c r="C653" s="93" t="s">
        <v>835</v>
      </c>
      <c r="D653" s="88">
        <v>38.950000000000003</v>
      </c>
      <c r="E653" s="88" t="s">
        <v>143</v>
      </c>
      <c r="F653" s="95">
        <v>22.2</v>
      </c>
    </row>
    <row r="654" spans="1:6" ht="37.5" customHeight="1">
      <c r="A654" s="88">
        <v>8.1000000000000003E-2</v>
      </c>
      <c r="B654" s="88" t="s">
        <v>143</v>
      </c>
      <c r="C654" s="93" t="s">
        <v>836</v>
      </c>
      <c r="D654" s="88">
        <v>4094</v>
      </c>
      <c r="E654" s="88" t="s">
        <v>143</v>
      </c>
      <c r="F654" s="95">
        <v>331.61</v>
      </c>
    </row>
    <row r="655" spans="1:6" ht="21" customHeight="1">
      <c r="A655" s="88">
        <v>1</v>
      </c>
      <c r="B655" s="88" t="s">
        <v>165</v>
      </c>
      <c r="C655" s="89" t="s">
        <v>217</v>
      </c>
      <c r="D655" s="88">
        <v>866</v>
      </c>
      <c r="E655" s="88" t="s">
        <v>165</v>
      </c>
      <c r="F655" s="92">
        <v>866</v>
      </c>
    </row>
    <row r="656" spans="1:6" ht="21" customHeight="1">
      <c r="A656" s="88">
        <v>0.5</v>
      </c>
      <c r="B656" s="88" t="s">
        <v>165</v>
      </c>
      <c r="C656" s="89" t="s">
        <v>174</v>
      </c>
      <c r="D656" s="88">
        <v>932</v>
      </c>
      <c r="E656" s="88" t="s">
        <v>165</v>
      </c>
      <c r="F656" s="92">
        <v>466</v>
      </c>
    </row>
    <row r="657" spans="1:6" ht="21" customHeight="1">
      <c r="A657" s="88">
        <v>0.5</v>
      </c>
      <c r="B657" s="88" t="s">
        <v>165</v>
      </c>
      <c r="C657" s="89" t="s">
        <v>167</v>
      </c>
      <c r="D657" s="88">
        <v>651</v>
      </c>
      <c r="E657" s="88" t="s">
        <v>165</v>
      </c>
      <c r="F657" s="92">
        <v>325.5</v>
      </c>
    </row>
    <row r="658" spans="1:6" ht="21" customHeight="1">
      <c r="A658" s="88"/>
      <c r="B658" s="88" t="s">
        <v>146</v>
      </c>
      <c r="C658" s="89" t="s">
        <v>147</v>
      </c>
      <c r="D658" s="88" t="s">
        <v>134</v>
      </c>
      <c r="E658" s="88" t="s">
        <v>146</v>
      </c>
      <c r="F658" s="92">
        <v>1.25</v>
      </c>
    </row>
    <row r="659" spans="1:6" ht="21" customHeight="1">
      <c r="A659" s="88"/>
      <c r="B659" s="88"/>
      <c r="C659" s="89"/>
      <c r="D659" s="88"/>
      <c r="E659" s="88"/>
      <c r="F659" s="92" t="s">
        <v>132</v>
      </c>
    </row>
    <row r="660" spans="1:6" ht="21" customHeight="1">
      <c r="A660" s="88"/>
      <c r="B660" s="88"/>
      <c r="C660" s="89" t="s">
        <v>353</v>
      </c>
      <c r="D660" s="88"/>
      <c r="E660" s="88"/>
      <c r="F660" s="92">
        <v>3359.23</v>
      </c>
    </row>
    <row r="661" spans="1:6" ht="21" customHeight="1">
      <c r="A661" s="88"/>
      <c r="B661" s="88"/>
      <c r="C661" s="89"/>
      <c r="D661" s="88"/>
      <c r="E661" s="88"/>
      <c r="F661" s="92"/>
    </row>
    <row r="662" spans="1:6" ht="21" customHeight="1">
      <c r="A662" s="88">
        <v>54.1</v>
      </c>
      <c r="B662" s="88" t="s">
        <v>139</v>
      </c>
      <c r="C662" s="89" t="s">
        <v>837</v>
      </c>
      <c r="D662" s="88"/>
      <c r="E662" s="88" t="s">
        <v>157</v>
      </c>
      <c r="F662" s="92">
        <v>300</v>
      </c>
    </row>
    <row r="663" spans="1:6" ht="21" customHeight="1">
      <c r="A663" s="88"/>
      <c r="B663" s="88"/>
      <c r="C663" s="89"/>
      <c r="D663" s="88"/>
      <c r="E663" s="88"/>
      <c r="F663" s="92" t="s">
        <v>317</v>
      </c>
    </row>
    <row r="664" spans="1:6" ht="21" customHeight="1">
      <c r="A664" s="88"/>
      <c r="B664" s="88"/>
      <c r="C664" s="89"/>
      <c r="D664" s="88"/>
      <c r="E664" s="88"/>
      <c r="F664" s="92"/>
    </row>
    <row r="665" spans="1:6" ht="21" customHeight="1">
      <c r="A665" s="88">
        <v>54.2</v>
      </c>
      <c r="B665" s="88" t="s">
        <v>139</v>
      </c>
      <c r="C665" s="89" t="s">
        <v>838</v>
      </c>
      <c r="D665" s="88"/>
      <c r="E665" s="88" t="s">
        <v>157</v>
      </c>
      <c r="F665" s="92">
        <v>250</v>
      </c>
    </row>
    <row r="666" spans="1:6" ht="21" customHeight="1">
      <c r="A666" s="88"/>
      <c r="B666" s="88"/>
      <c r="C666" s="89" t="s">
        <v>317</v>
      </c>
      <c r="D666" s="88" t="s">
        <v>317</v>
      </c>
      <c r="E666" s="88"/>
      <c r="F666" s="92"/>
    </row>
    <row r="667" spans="1:6" ht="21" customHeight="1">
      <c r="A667" s="88"/>
      <c r="B667" s="88" t="s">
        <v>139</v>
      </c>
      <c r="C667" s="89" t="s">
        <v>839</v>
      </c>
      <c r="D667" s="88">
        <v>3325</v>
      </c>
      <c r="E667" s="88" t="s">
        <v>644</v>
      </c>
      <c r="F667" s="88">
        <v>3325</v>
      </c>
    </row>
    <row r="668" spans="1:6" ht="21" customHeight="1">
      <c r="A668" s="88"/>
      <c r="B668" s="88"/>
      <c r="C668" s="89"/>
      <c r="D668" s="88"/>
      <c r="E668" s="88"/>
      <c r="F668" s="88"/>
    </row>
    <row r="669" spans="1:6" ht="21" customHeight="1">
      <c r="A669" s="88"/>
      <c r="B669" s="88"/>
      <c r="C669" s="89" t="s">
        <v>840</v>
      </c>
      <c r="D669" s="88"/>
      <c r="E669" s="88"/>
      <c r="F669" s="88"/>
    </row>
    <row r="670" spans="1:6" ht="21" customHeight="1">
      <c r="A670" s="88"/>
      <c r="B670" s="88"/>
      <c r="C670" s="89"/>
      <c r="D670" s="88"/>
      <c r="E670" s="88"/>
      <c r="F670" s="92"/>
    </row>
    <row r="671" spans="1:6" ht="21" customHeight="1">
      <c r="A671" s="88"/>
      <c r="B671" s="88"/>
      <c r="C671" s="89" t="s">
        <v>841</v>
      </c>
      <c r="D671" s="88"/>
      <c r="E671" s="88"/>
      <c r="F671" s="92"/>
    </row>
    <row r="672" spans="1:6" ht="21" customHeight="1">
      <c r="A672" s="88"/>
      <c r="B672" s="88"/>
      <c r="C672" s="89"/>
      <c r="D672" s="88"/>
      <c r="E672" s="88"/>
      <c r="F672" s="92"/>
    </row>
    <row r="673" spans="1:6" ht="196.5" customHeight="1">
      <c r="A673" s="88"/>
      <c r="B673" s="88"/>
      <c r="C673" s="93" t="s">
        <v>842</v>
      </c>
      <c r="D673" s="88"/>
      <c r="E673" s="88"/>
      <c r="F673" s="92"/>
    </row>
    <row r="674" spans="1:6" ht="21.95" customHeight="1">
      <c r="A674" s="88">
        <v>90</v>
      </c>
      <c r="B674" s="88" t="s">
        <v>12</v>
      </c>
      <c r="C674" s="89" t="s">
        <v>321</v>
      </c>
      <c r="D674" s="88">
        <v>16.55</v>
      </c>
      <c r="E674" s="88" t="s">
        <v>197</v>
      </c>
      <c r="F674" s="92">
        <v>1489.5</v>
      </c>
    </row>
    <row r="675" spans="1:6" ht="21" customHeight="1">
      <c r="A675" s="88">
        <v>45</v>
      </c>
      <c r="B675" s="88" t="s">
        <v>12</v>
      </c>
      <c r="C675" s="89" t="s">
        <v>322</v>
      </c>
      <c r="D675" s="88">
        <v>20</v>
      </c>
      <c r="E675" s="88" t="s">
        <v>843</v>
      </c>
      <c r="F675" s="92">
        <v>900</v>
      </c>
    </row>
    <row r="676" spans="1:6" ht="21" customHeight="1">
      <c r="A676" s="88">
        <v>20</v>
      </c>
      <c r="B676" s="88" t="s">
        <v>103</v>
      </c>
      <c r="C676" s="89" t="s">
        <v>844</v>
      </c>
      <c r="D676" s="88">
        <v>3.15</v>
      </c>
      <c r="E676" s="88" t="s">
        <v>103</v>
      </c>
      <c r="F676" s="92">
        <v>63</v>
      </c>
    </row>
    <row r="677" spans="1:6" ht="21" customHeight="1">
      <c r="A677" s="88">
        <v>150</v>
      </c>
      <c r="B677" s="88" t="s">
        <v>103</v>
      </c>
      <c r="C677" s="89" t="s">
        <v>845</v>
      </c>
      <c r="D677" s="88">
        <v>287</v>
      </c>
      <c r="E677" s="88" t="s">
        <v>846</v>
      </c>
      <c r="F677" s="92">
        <v>43.05</v>
      </c>
    </row>
    <row r="678" spans="1:6" ht="21" customHeight="1">
      <c r="A678" s="88">
        <v>10</v>
      </c>
      <c r="B678" s="88" t="s">
        <v>103</v>
      </c>
      <c r="C678" s="89" t="s">
        <v>847</v>
      </c>
      <c r="D678" s="88">
        <v>1.34</v>
      </c>
      <c r="E678" s="88" t="s">
        <v>103</v>
      </c>
      <c r="F678" s="92">
        <v>13.4</v>
      </c>
    </row>
    <row r="679" spans="1:6" ht="21" customHeight="1">
      <c r="A679" s="88">
        <v>10</v>
      </c>
      <c r="B679" s="88" t="s">
        <v>103</v>
      </c>
      <c r="C679" s="89" t="s">
        <v>848</v>
      </c>
      <c r="D679" s="88">
        <v>43.25</v>
      </c>
      <c r="E679" s="88" t="s">
        <v>849</v>
      </c>
      <c r="F679" s="92">
        <v>36.04</v>
      </c>
    </row>
    <row r="680" spans="1:6" ht="21" customHeight="1">
      <c r="A680" s="88">
        <v>1.4999999999999999E-2</v>
      </c>
      <c r="B680" s="88" t="s">
        <v>111</v>
      </c>
      <c r="C680" s="89" t="s">
        <v>850</v>
      </c>
      <c r="D680" s="88">
        <v>661</v>
      </c>
      <c r="E680" s="88" t="s">
        <v>111</v>
      </c>
      <c r="F680" s="92">
        <v>9.92</v>
      </c>
    </row>
    <row r="681" spans="1:6" ht="21" customHeight="1">
      <c r="A681" s="88">
        <v>10</v>
      </c>
      <c r="B681" s="88" t="s">
        <v>103</v>
      </c>
      <c r="C681" s="89" t="s">
        <v>851</v>
      </c>
      <c r="D681" s="88">
        <v>16.21</v>
      </c>
      <c r="E681" s="88" t="s">
        <v>103</v>
      </c>
      <c r="F681" s="92">
        <v>162.1</v>
      </c>
    </row>
    <row r="682" spans="1:6" ht="21" customHeight="1">
      <c r="A682" s="88">
        <v>10</v>
      </c>
      <c r="B682" s="88" t="s">
        <v>103</v>
      </c>
      <c r="C682" s="89" t="s">
        <v>852</v>
      </c>
      <c r="D682" s="88">
        <v>13.8</v>
      </c>
      <c r="E682" s="88" t="s">
        <v>103</v>
      </c>
      <c r="F682" s="92">
        <v>138</v>
      </c>
    </row>
    <row r="683" spans="1:6" ht="21" customHeight="1">
      <c r="A683" s="88">
        <v>1</v>
      </c>
      <c r="B683" s="88" t="s">
        <v>853</v>
      </c>
      <c r="C683" s="89" t="s">
        <v>854</v>
      </c>
      <c r="D683" s="88">
        <v>69.400000000000006</v>
      </c>
      <c r="E683" s="88" t="s">
        <v>853</v>
      </c>
      <c r="F683" s="92">
        <v>69.400000000000006</v>
      </c>
    </row>
    <row r="684" spans="1:6" ht="21" customHeight="1">
      <c r="A684" s="88">
        <v>72</v>
      </c>
      <c r="B684" s="88" t="s">
        <v>103</v>
      </c>
      <c r="C684" s="89" t="s">
        <v>855</v>
      </c>
      <c r="D684" s="88">
        <v>47.7</v>
      </c>
      <c r="E684" s="88" t="s">
        <v>853</v>
      </c>
      <c r="F684" s="92">
        <v>23.85</v>
      </c>
    </row>
    <row r="685" spans="1:6" ht="21" customHeight="1">
      <c r="A685" s="88">
        <v>0.16666666666666666</v>
      </c>
      <c r="B685" s="88" t="s">
        <v>198</v>
      </c>
      <c r="C685" s="89" t="s">
        <v>199</v>
      </c>
      <c r="D685" s="88">
        <v>302</v>
      </c>
      <c r="E685" s="88" t="s">
        <v>198</v>
      </c>
      <c r="F685" s="92">
        <v>50.33</v>
      </c>
    </row>
    <row r="686" spans="1:6" ht="21" customHeight="1">
      <c r="A686" s="88">
        <v>10</v>
      </c>
      <c r="B686" s="88" t="s">
        <v>103</v>
      </c>
      <c r="C686" s="89" t="s">
        <v>856</v>
      </c>
      <c r="D686" s="88">
        <v>13.8</v>
      </c>
      <c r="E686" s="88" t="s">
        <v>103</v>
      </c>
      <c r="F686" s="92">
        <v>138</v>
      </c>
    </row>
    <row r="687" spans="1:6" ht="21" customHeight="1">
      <c r="A687" s="88">
        <v>1</v>
      </c>
      <c r="B687" s="88" t="s">
        <v>103</v>
      </c>
      <c r="C687" s="89" t="s">
        <v>857</v>
      </c>
      <c r="D687" s="88">
        <v>16.5</v>
      </c>
      <c r="E687" s="88" t="s">
        <v>103</v>
      </c>
      <c r="F687" s="92">
        <v>16.5</v>
      </c>
    </row>
    <row r="688" spans="1:6" ht="21" customHeight="1">
      <c r="A688" s="88">
        <v>0.1</v>
      </c>
      <c r="B688" s="88" t="s">
        <v>111</v>
      </c>
      <c r="C688" s="89" t="s">
        <v>858</v>
      </c>
      <c r="D688" s="88">
        <v>661</v>
      </c>
      <c r="E688" s="88" t="s">
        <v>111</v>
      </c>
      <c r="F688" s="92">
        <v>66.099999999999994</v>
      </c>
    </row>
    <row r="689" spans="1:6" ht="21" customHeight="1">
      <c r="A689" s="88">
        <v>45</v>
      </c>
      <c r="B689" s="88" t="s">
        <v>12</v>
      </c>
      <c r="C689" s="89" t="s">
        <v>323</v>
      </c>
      <c r="D689" s="88">
        <v>16.55</v>
      </c>
      <c r="E689" s="88" t="s">
        <v>859</v>
      </c>
      <c r="F689" s="92">
        <v>744.75</v>
      </c>
    </row>
    <row r="690" spans="1:6" ht="21" customHeight="1">
      <c r="A690" s="88">
        <v>0.5</v>
      </c>
      <c r="B690" s="88" t="s">
        <v>324</v>
      </c>
      <c r="C690" s="89" t="s">
        <v>860</v>
      </c>
      <c r="D690" s="88">
        <v>227.6</v>
      </c>
      <c r="E690" s="88" t="s">
        <v>324</v>
      </c>
      <c r="F690" s="92">
        <v>113.8</v>
      </c>
    </row>
    <row r="691" spans="1:6" ht="21" customHeight="1">
      <c r="A691" s="88">
        <v>10</v>
      </c>
      <c r="B691" s="88" t="s">
        <v>861</v>
      </c>
      <c r="C691" s="89" t="s">
        <v>193</v>
      </c>
      <c r="D691" s="88"/>
      <c r="E691" s="88" t="s">
        <v>105</v>
      </c>
      <c r="F691" s="92">
        <v>5090</v>
      </c>
    </row>
    <row r="692" spans="1:6" ht="21" customHeight="1">
      <c r="A692" s="88" t="s">
        <v>105</v>
      </c>
      <c r="B692" s="88"/>
      <c r="C692" s="89" t="s">
        <v>862</v>
      </c>
      <c r="D692" s="88"/>
      <c r="E692" s="88" t="s">
        <v>105</v>
      </c>
      <c r="F692" s="92">
        <v>44.26</v>
      </c>
    </row>
    <row r="693" spans="1:6" ht="21" customHeight="1">
      <c r="A693" s="88"/>
      <c r="B693" s="88"/>
      <c r="C693" s="89" t="s">
        <v>863</v>
      </c>
      <c r="D693" s="88"/>
      <c r="E693" s="88"/>
      <c r="F693" s="92">
        <v>9212</v>
      </c>
    </row>
    <row r="694" spans="1:6" ht="21" customHeight="1">
      <c r="A694" s="88"/>
      <c r="B694" s="88"/>
      <c r="C694" s="89" t="s">
        <v>864</v>
      </c>
      <c r="D694" s="88"/>
      <c r="E694" s="88"/>
      <c r="F694" s="92">
        <v>921.2</v>
      </c>
    </row>
    <row r="695" spans="1:6" ht="21" customHeight="1">
      <c r="A695" s="88"/>
      <c r="B695" s="88"/>
      <c r="C695" s="89"/>
      <c r="D695" s="88"/>
      <c r="E695" s="88"/>
      <c r="F695" s="92"/>
    </row>
    <row r="696" spans="1:6" ht="21.95" customHeight="1">
      <c r="A696" s="88"/>
      <c r="B696" s="132" t="s">
        <v>865</v>
      </c>
      <c r="C696" s="89"/>
      <c r="D696" s="88"/>
      <c r="E696" s="88"/>
      <c r="F696" s="92"/>
    </row>
    <row r="697" spans="1:6" ht="21.95" customHeight="1">
      <c r="A697" s="88"/>
      <c r="B697" s="88"/>
      <c r="C697" s="89"/>
      <c r="D697" s="85"/>
      <c r="E697" s="85"/>
      <c r="F697" s="92"/>
    </row>
    <row r="698" spans="1:6" ht="21.95" customHeight="1">
      <c r="A698" s="88"/>
      <c r="B698" s="88" t="s">
        <v>866</v>
      </c>
      <c r="C698" s="89"/>
      <c r="D698" s="88"/>
      <c r="E698" s="88"/>
      <c r="F698" s="92"/>
    </row>
    <row r="699" spans="1:6" ht="21.95" customHeight="1">
      <c r="A699" s="88"/>
      <c r="B699" s="88"/>
      <c r="C699" s="89"/>
      <c r="D699" s="88"/>
      <c r="E699" s="88"/>
      <c r="F699" s="92"/>
    </row>
    <row r="700" spans="1:6" ht="21.95" customHeight="1">
      <c r="A700" s="88">
        <v>1</v>
      </c>
      <c r="B700" s="88" t="s">
        <v>103</v>
      </c>
      <c r="C700" s="89" t="s">
        <v>867</v>
      </c>
      <c r="D700" s="88">
        <v>947</v>
      </c>
      <c r="E700" s="88" t="s">
        <v>103</v>
      </c>
      <c r="F700" s="92">
        <v>947</v>
      </c>
    </row>
    <row r="701" spans="1:6" ht="21.95" customHeight="1">
      <c r="A701" s="88">
        <v>2</v>
      </c>
      <c r="B701" s="88" t="s">
        <v>103</v>
      </c>
      <c r="C701" s="89" t="s">
        <v>868</v>
      </c>
      <c r="D701" s="88">
        <v>826</v>
      </c>
      <c r="E701" s="88" t="s">
        <v>103</v>
      </c>
      <c r="F701" s="92">
        <v>1652</v>
      </c>
    </row>
    <row r="702" spans="1:6" ht="21.95" customHeight="1">
      <c r="A702" s="88">
        <v>3</v>
      </c>
      <c r="B702" s="88" t="s">
        <v>103</v>
      </c>
      <c r="C702" s="89" t="s">
        <v>869</v>
      </c>
      <c r="D702" s="88">
        <v>820</v>
      </c>
      <c r="E702" s="88" t="s">
        <v>103</v>
      </c>
      <c r="F702" s="92">
        <v>2460</v>
      </c>
    </row>
    <row r="703" spans="1:6" ht="21.95" customHeight="1">
      <c r="A703" s="88">
        <v>4</v>
      </c>
      <c r="B703" s="88" t="s">
        <v>103</v>
      </c>
      <c r="C703" s="89" t="s">
        <v>870</v>
      </c>
      <c r="D703" s="88">
        <v>644</v>
      </c>
      <c r="E703" s="88" t="s">
        <v>103</v>
      </c>
      <c r="F703" s="92">
        <v>2576</v>
      </c>
    </row>
    <row r="704" spans="1:6" ht="21.95" customHeight="1">
      <c r="A704" s="88"/>
      <c r="B704" s="88"/>
      <c r="C704" s="89"/>
      <c r="D704" s="88"/>
      <c r="E704" s="88"/>
      <c r="F704" s="92"/>
    </row>
    <row r="705" spans="1:6" ht="21.95" customHeight="1">
      <c r="A705" s="88"/>
      <c r="B705" s="88"/>
      <c r="C705" s="89"/>
      <c r="D705" s="88"/>
      <c r="E705" s="88"/>
      <c r="F705" s="92">
        <v>7635</v>
      </c>
    </row>
    <row r="706" spans="1:6" ht="21.95" customHeight="1">
      <c r="A706" s="88"/>
      <c r="B706" s="88"/>
      <c r="C706" s="89"/>
      <c r="D706" s="88"/>
      <c r="E706" s="88"/>
      <c r="F706" s="92"/>
    </row>
    <row r="707" spans="1:6" ht="21.95" customHeight="1">
      <c r="A707" s="88"/>
      <c r="B707" s="88"/>
      <c r="C707" s="89" t="s">
        <v>871</v>
      </c>
      <c r="D707" s="88"/>
      <c r="E707" s="88"/>
      <c r="F707" s="92"/>
    </row>
    <row r="708" spans="1:6" ht="21.95" customHeight="1">
      <c r="A708" s="88"/>
      <c r="B708" s="88"/>
      <c r="C708" s="89"/>
      <c r="D708" s="88"/>
      <c r="E708" s="88"/>
      <c r="F708" s="92"/>
    </row>
    <row r="709" spans="1:6" ht="241.5" customHeight="1">
      <c r="A709" s="88"/>
      <c r="B709" s="88"/>
      <c r="C709" s="93" t="s">
        <v>872</v>
      </c>
      <c r="D709" s="88"/>
      <c r="E709" s="88"/>
      <c r="F709" s="92"/>
    </row>
    <row r="710" spans="1:6" ht="21.95" customHeight="1">
      <c r="A710" s="88"/>
      <c r="B710" s="88"/>
      <c r="C710" s="89" t="s">
        <v>873</v>
      </c>
      <c r="D710" s="88"/>
      <c r="E710" s="88"/>
      <c r="F710" s="92">
        <v>9167.74</v>
      </c>
    </row>
    <row r="711" spans="1:6" ht="21.95" customHeight="1">
      <c r="A711" s="88"/>
      <c r="B711" s="88"/>
      <c r="C711" s="89" t="s">
        <v>874</v>
      </c>
      <c r="D711" s="88"/>
      <c r="E711" s="88"/>
      <c r="F711" s="92">
        <v>138</v>
      </c>
    </row>
    <row r="712" spans="1:6" ht="21.95" customHeight="1">
      <c r="A712" s="88"/>
      <c r="B712" s="88"/>
      <c r="C712" s="89" t="s">
        <v>875</v>
      </c>
      <c r="D712" s="88"/>
      <c r="E712" s="88"/>
      <c r="F712" s="92">
        <v>166.5</v>
      </c>
    </row>
    <row r="713" spans="1:6" ht="21.95" customHeight="1">
      <c r="A713" s="88"/>
      <c r="B713" s="88"/>
      <c r="C713" s="89" t="s">
        <v>159</v>
      </c>
      <c r="D713" s="88"/>
      <c r="E713" s="88"/>
      <c r="F713" s="92">
        <v>35.76</v>
      </c>
    </row>
    <row r="714" spans="1:6" ht="21.95" customHeight="1">
      <c r="A714" s="88"/>
      <c r="B714" s="88"/>
      <c r="C714" s="89" t="s">
        <v>876</v>
      </c>
      <c r="D714" s="88"/>
      <c r="E714" s="88"/>
      <c r="F714" s="92">
        <v>9232</v>
      </c>
    </row>
    <row r="715" spans="1:6" ht="21.95" customHeight="1">
      <c r="A715" s="88"/>
      <c r="B715" s="88"/>
      <c r="C715" s="89" t="s">
        <v>877</v>
      </c>
      <c r="D715" s="88"/>
      <c r="E715" s="88"/>
      <c r="F715" s="92">
        <v>923.2</v>
      </c>
    </row>
    <row r="716" spans="1:6" ht="21.95" customHeight="1">
      <c r="A716" s="88"/>
      <c r="B716" s="88"/>
      <c r="C716" s="89"/>
      <c r="D716" s="88"/>
      <c r="E716" s="88"/>
      <c r="F716" s="92" t="s">
        <v>132</v>
      </c>
    </row>
    <row r="717" spans="1:6" ht="21.95" customHeight="1">
      <c r="A717" s="88"/>
      <c r="B717" s="88"/>
      <c r="C717" s="89" t="s">
        <v>878</v>
      </c>
      <c r="D717" s="88"/>
      <c r="E717" s="88"/>
      <c r="F717" s="92"/>
    </row>
    <row r="718" spans="1:6" ht="21.95" customHeight="1">
      <c r="A718" s="88"/>
      <c r="B718" s="88"/>
      <c r="C718" s="89"/>
      <c r="D718" s="88"/>
      <c r="E718" s="88"/>
      <c r="F718" s="92"/>
    </row>
    <row r="719" spans="1:6" ht="226.5" customHeight="1">
      <c r="A719" s="88"/>
      <c r="B719" s="88"/>
      <c r="C719" s="93" t="s">
        <v>879</v>
      </c>
      <c r="D719" s="88"/>
      <c r="E719" s="88"/>
      <c r="F719" s="92"/>
    </row>
    <row r="720" spans="1:6" ht="21.95" customHeight="1">
      <c r="A720" s="88"/>
      <c r="B720" s="88"/>
      <c r="C720" s="89"/>
      <c r="D720" s="88"/>
      <c r="E720" s="88"/>
      <c r="F720" s="92"/>
    </row>
    <row r="721" spans="1:6" ht="21.95" customHeight="1">
      <c r="A721" s="88"/>
      <c r="B721" s="88"/>
      <c r="C721" s="89" t="s">
        <v>873</v>
      </c>
      <c r="D721" s="88"/>
      <c r="E721" s="88"/>
      <c r="F721" s="92">
        <v>9167.74</v>
      </c>
    </row>
    <row r="722" spans="1:6" ht="21.95" customHeight="1">
      <c r="A722" s="88"/>
      <c r="B722" s="88"/>
      <c r="C722" s="89" t="s">
        <v>880</v>
      </c>
      <c r="D722" s="88"/>
      <c r="E722" s="88"/>
      <c r="F722" s="92">
        <v>138</v>
      </c>
    </row>
    <row r="723" spans="1:6" ht="21.95" customHeight="1">
      <c r="A723" s="88"/>
      <c r="B723" s="88"/>
      <c r="C723" s="89" t="s">
        <v>881</v>
      </c>
      <c r="D723" s="88"/>
      <c r="E723" s="88"/>
      <c r="F723" s="92">
        <v>66.099999999999994</v>
      </c>
    </row>
    <row r="724" spans="1:6" ht="21.95" customHeight="1">
      <c r="A724" s="88"/>
      <c r="B724" s="88"/>
      <c r="C724" s="89" t="s">
        <v>882</v>
      </c>
      <c r="D724" s="88"/>
      <c r="E724" s="88"/>
      <c r="F724" s="92">
        <v>699</v>
      </c>
    </row>
    <row r="725" spans="1:6" ht="21.95" customHeight="1">
      <c r="A725" s="88"/>
      <c r="B725" s="88"/>
      <c r="C725" s="89" t="s">
        <v>883</v>
      </c>
      <c r="D725" s="88"/>
      <c r="E725" s="88"/>
      <c r="F725" s="92">
        <v>396.6</v>
      </c>
    </row>
    <row r="726" spans="1:6" ht="21.95" customHeight="1">
      <c r="A726" s="88"/>
      <c r="B726" s="88"/>
      <c r="C726" s="89" t="s">
        <v>884</v>
      </c>
      <c r="D726" s="88"/>
      <c r="E726" s="88"/>
      <c r="F726" s="92">
        <v>22.76</v>
      </c>
    </row>
    <row r="727" spans="1:6" ht="21.95" customHeight="1">
      <c r="A727" s="88"/>
      <c r="B727" s="88"/>
      <c r="C727" s="89" t="s">
        <v>876</v>
      </c>
      <c r="D727" s="88"/>
      <c r="E727" s="88"/>
      <c r="F727" s="92">
        <v>10082</v>
      </c>
    </row>
    <row r="728" spans="1:6" ht="21.95" customHeight="1">
      <c r="A728" s="88"/>
      <c r="B728" s="88"/>
      <c r="C728" s="89" t="s">
        <v>877</v>
      </c>
      <c r="D728" s="88"/>
      <c r="E728" s="88"/>
      <c r="F728" s="92">
        <v>1008.2</v>
      </c>
    </row>
    <row r="729" spans="1:6" ht="21.95" customHeight="1">
      <c r="A729" s="88"/>
      <c r="B729" s="88"/>
      <c r="C729" s="89"/>
      <c r="D729" s="88"/>
      <c r="E729" s="88"/>
      <c r="F729" s="92"/>
    </row>
    <row r="730" spans="1:6" ht="21.95" customHeight="1">
      <c r="A730" s="88"/>
      <c r="B730" s="88"/>
      <c r="C730" s="89" t="s">
        <v>886</v>
      </c>
      <c r="D730" s="88"/>
      <c r="E730" s="88"/>
      <c r="F730" s="92"/>
    </row>
    <row r="731" spans="1:6" ht="21.95" customHeight="1">
      <c r="A731" s="88"/>
      <c r="B731" s="88"/>
      <c r="C731" s="89" t="s">
        <v>887</v>
      </c>
      <c r="D731" s="88"/>
      <c r="E731" s="88"/>
      <c r="F731" s="92"/>
    </row>
    <row r="732" spans="1:6" ht="21.95" customHeight="1">
      <c r="A732" s="88"/>
      <c r="B732" s="88"/>
      <c r="C732" s="89"/>
      <c r="D732" s="88"/>
      <c r="E732" s="88"/>
      <c r="F732" s="92"/>
    </row>
    <row r="733" spans="1:6" ht="231.75" customHeight="1">
      <c r="A733" s="88"/>
      <c r="B733" s="88"/>
      <c r="C733" s="93" t="s">
        <v>888</v>
      </c>
      <c r="D733" s="88"/>
      <c r="E733" s="88"/>
      <c r="F733" s="92"/>
    </row>
    <row r="734" spans="1:6" ht="21.95" customHeight="1">
      <c r="A734" s="88"/>
      <c r="B734" s="88"/>
      <c r="C734" s="89"/>
      <c r="D734" s="88"/>
      <c r="E734" s="88"/>
      <c r="F734" s="92"/>
    </row>
    <row r="735" spans="1:6" ht="21.95" customHeight="1">
      <c r="A735" s="88">
        <v>5</v>
      </c>
      <c r="B735" s="88" t="s">
        <v>12</v>
      </c>
      <c r="C735" s="89" t="s">
        <v>321</v>
      </c>
      <c r="D735" s="88">
        <v>16.55</v>
      </c>
      <c r="E735" s="88" t="s">
        <v>843</v>
      </c>
      <c r="F735" s="92">
        <v>82.75</v>
      </c>
    </row>
    <row r="736" spans="1:6" ht="21.95" customHeight="1">
      <c r="A736" s="88">
        <v>2.5</v>
      </c>
      <c r="B736" s="88" t="s">
        <v>12</v>
      </c>
      <c r="C736" s="89" t="s">
        <v>322</v>
      </c>
      <c r="D736" s="88">
        <v>20</v>
      </c>
      <c r="E736" s="88" t="s">
        <v>12</v>
      </c>
      <c r="F736" s="92">
        <v>50</v>
      </c>
    </row>
    <row r="737" spans="1:6" ht="21.95" customHeight="1">
      <c r="A737" s="88">
        <v>1</v>
      </c>
      <c r="B737" s="88" t="s">
        <v>103</v>
      </c>
      <c r="C737" s="89" t="s">
        <v>889</v>
      </c>
      <c r="D737" s="88">
        <v>40.31</v>
      </c>
      <c r="E737" s="88" t="s">
        <v>103</v>
      </c>
      <c r="F737" s="92">
        <v>40.31</v>
      </c>
    </row>
    <row r="738" spans="1:6" ht="21.95" customHeight="1">
      <c r="A738" s="88"/>
      <c r="B738" s="88"/>
      <c r="C738" s="89" t="s">
        <v>193</v>
      </c>
      <c r="D738" s="88"/>
      <c r="E738" s="88"/>
      <c r="F738" s="92">
        <v>670.83</v>
      </c>
    </row>
    <row r="739" spans="1:6" ht="21.95" customHeight="1">
      <c r="A739" s="88"/>
      <c r="B739" s="88"/>
      <c r="C739" s="89" t="s">
        <v>159</v>
      </c>
      <c r="D739" s="88"/>
      <c r="E739" s="88"/>
      <c r="F739" s="92">
        <v>25.61</v>
      </c>
    </row>
    <row r="740" spans="1:6" ht="21.95" customHeight="1">
      <c r="A740" s="88"/>
      <c r="B740" s="88"/>
      <c r="C740" s="89" t="s">
        <v>890</v>
      </c>
      <c r="D740" s="88"/>
      <c r="E740" s="88"/>
      <c r="F740" s="92">
        <v>869.5</v>
      </c>
    </row>
    <row r="741" spans="1:6" ht="21.95" customHeight="1">
      <c r="A741" s="88"/>
      <c r="B741" s="88"/>
      <c r="C741" s="89"/>
      <c r="D741" s="88"/>
      <c r="E741" s="88"/>
      <c r="F741" s="92"/>
    </row>
    <row r="742" spans="1:6" ht="21.95" customHeight="1">
      <c r="A742" s="133">
        <v>74</v>
      </c>
      <c r="B742" s="133"/>
      <c r="C742" s="134" t="s">
        <v>892</v>
      </c>
      <c r="D742" s="133"/>
      <c r="E742" s="133"/>
      <c r="F742" s="133">
        <v>601.20000000000005</v>
      </c>
    </row>
    <row r="743" spans="1:6" ht="21.95" customHeight="1">
      <c r="A743" s="133"/>
      <c r="B743" s="133"/>
      <c r="C743" s="134"/>
      <c r="D743" s="133"/>
      <c r="E743" s="133"/>
      <c r="F743" s="133"/>
    </row>
    <row r="744" spans="1:6" ht="21.95" customHeight="1">
      <c r="A744" s="133"/>
      <c r="B744" s="133"/>
      <c r="C744" s="134" t="s">
        <v>325</v>
      </c>
      <c r="D744" s="133"/>
      <c r="E744" s="133"/>
      <c r="F744" s="133"/>
    </row>
    <row r="745" spans="1:6" ht="21.95" customHeight="1">
      <c r="A745" s="133">
        <v>1</v>
      </c>
      <c r="B745" s="133" t="s">
        <v>103</v>
      </c>
      <c r="C745" s="134" t="s">
        <v>893</v>
      </c>
      <c r="D745" s="133">
        <v>1366</v>
      </c>
      <c r="E745" s="133" t="s">
        <v>103</v>
      </c>
      <c r="F745" s="133">
        <v>1366</v>
      </c>
    </row>
    <row r="746" spans="1:6" ht="21.95" customHeight="1">
      <c r="A746" s="133">
        <v>1</v>
      </c>
      <c r="B746" s="133" t="s">
        <v>103</v>
      </c>
      <c r="C746" s="134" t="s">
        <v>894</v>
      </c>
      <c r="D746" s="133">
        <v>185.9</v>
      </c>
      <c r="E746" s="133" t="s">
        <v>103</v>
      </c>
      <c r="F746" s="133">
        <v>185.9</v>
      </c>
    </row>
    <row r="747" spans="1:6" ht="21.95" customHeight="1">
      <c r="A747" s="133"/>
      <c r="B747" s="133"/>
      <c r="C747" s="134" t="s">
        <v>192</v>
      </c>
      <c r="D747" s="133"/>
      <c r="E747" s="133"/>
      <c r="F747" s="133">
        <v>1552.7</v>
      </c>
    </row>
    <row r="748" spans="1:6" ht="21.95" customHeight="1">
      <c r="A748" s="88"/>
      <c r="B748" s="88"/>
      <c r="C748" s="89"/>
      <c r="D748" s="88"/>
      <c r="E748" s="88"/>
      <c r="F748" s="92"/>
    </row>
    <row r="749" spans="1:6" ht="21.95" customHeight="1">
      <c r="A749" s="88">
        <v>52</v>
      </c>
      <c r="B749" s="88" t="s">
        <v>139</v>
      </c>
      <c r="C749" s="89" t="s">
        <v>326</v>
      </c>
      <c r="D749" s="88"/>
      <c r="E749" s="88"/>
      <c r="F749" s="92"/>
    </row>
    <row r="750" spans="1:6" ht="21.95" customHeight="1">
      <c r="A750" s="88"/>
      <c r="B750" s="88"/>
      <c r="C750" s="89" t="s">
        <v>327</v>
      </c>
      <c r="D750" s="88"/>
      <c r="E750" s="88"/>
      <c r="F750" s="92"/>
    </row>
    <row r="751" spans="1:6" ht="21.95" customHeight="1">
      <c r="A751" s="88"/>
      <c r="B751" s="88"/>
      <c r="C751" s="93" t="s">
        <v>328</v>
      </c>
      <c r="D751" s="88"/>
      <c r="E751" s="88"/>
      <c r="F751" s="92"/>
    </row>
    <row r="752" spans="1:6" ht="21.95" customHeight="1">
      <c r="A752" s="88"/>
      <c r="B752" s="88"/>
      <c r="C752" s="89" t="s">
        <v>329</v>
      </c>
      <c r="D752" s="88"/>
      <c r="E752" s="88"/>
      <c r="F752" s="92"/>
    </row>
    <row r="753" spans="1:6" ht="21.95" customHeight="1">
      <c r="A753" s="88"/>
      <c r="B753" s="88"/>
      <c r="C753" s="89" t="s">
        <v>330</v>
      </c>
      <c r="D753" s="88"/>
      <c r="E753" s="88"/>
      <c r="F753" s="92"/>
    </row>
    <row r="754" spans="1:6" ht="21.95" customHeight="1">
      <c r="A754" s="88"/>
      <c r="B754" s="88"/>
      <c r="C754" s="89" t="s">
        <v>331</v>
      </c>
      <c r="D754" s="88"/>
      <c r="E754" s="88"/>
      <c r="F754" s="92"/>
    </row>
    <row r="755" spans="1:6" ht="21.95" customHeight="1">
      <c r="A755" s="88"/>
      <c r="B755" s="88"/>
      <c r="C755" s="89" t="s">
        <v>332</v>
      </c>
      <c r="D755" s="88"/>
      <c r="E755" s="88"/>
      <c r="F755" s="92"/>
    </row>
    <row r="756" spans="1:6" ht="21.95" customHeight="1">
      <c r="A756" s="88"/>
      <c r="B756" s="88"/>
      <c r="C756" s="89" t="s">
        <v>333</v>
      </c>
      <c r="D756" s="88"/>
      <c r="E756" s="88"/>
      <c r="F756" s="92"/>
    </row>
    <row r="757" spans="1:6" ht="21.95" customHeight="1">
      <c r="A757" s="88"/>
      <c r="B757" s="88"/>
      <c r="C757" s="89" t="s">
        <v>317</v>
      </c>
      <c r="D757" s="88" t="s">
        <v>317</v>
      </c>
      <c r="E757" s="88"/>
      <c r="F757" s="92"/>
    </row>
    <row r="758" spans="1:6" ht="21.95" customHeight="1">
      <c r="A758" s="88"/>
      <c r="B758" s="88" t="s">
        <v>139</v>
      </c>
      <c r="C758" s="89" t="s">
        <v>334</v>
      </c>
      <c r="D758" s="88"/>
      <c r="E758" s="88"/>
      <c r="F758" s="92"/>
    </row>
    <row r="759" spans="1:6" ht="21.95" customHeight="1">
      <c r="A759" s="88"/>
      <c r="B759" s="88"/>
      <c r="C759" s="89" t="s">
        <v>335</v>
      </c>
      <c r="D759" s="88"/>
      <c r="E759" s="88"/>
      <c r="F759" s="92"/>
    </row>
    <row r="760" spans="1:6" ht="21.95" customHeight="1">
      <c r="A760" s="88"/>
      <c r="B760" s="88" t="s">
        <v>336</v>
      </c>
      <c r="C760" s="89" t="s">
        <v>337</v>
      </c>
      <c r="D760" s="88"/>
      <c r="E760" s="88"/>
      <c r="F760" s="92"/>
    </row>
    <row r="761" spans="1:6" ht="21.95" customHeight="1">
      <c r="A761" s="88"/>
      <c r="B761" s="88"/>
      <c r="C761" s="89" t="s">
        <v>132</v>
      </c>
      <c r="D761" s="88"/>
      <c r="E761" s="88"/>
      <c r="F761" s="92"/>
    </row>
    <row r="762" spans="1:6" ht="21.95" customHeight="1">
      <c r="A762" s="88">
        <v>1</v>
      </c>
      <c r="B762" s="88" t="s">
        <v>12</v>
      </c>
      <c r="C762" s="89" t="s">
        <v>338</v>
      </c>
      <c r="D762" s="88">
        <v>26</v>
      </c>
      <c r="E762" s="88" t="s">
        <v>12</v>
      </c>
      <c r="F762" s="92">
        <v>26</v>
      </c>
    </row>
    <row r="763" spans="1:6" ht="21.95" customHeight="1">
      <c r="A763" s="88">
        <v>1</v>
      </c>
      <c r="B763" s="88" t="s">
        <v>146</v>
      </c>
      <c r="C763" s="89" t="s">
        <v>339</v>
      </c>
      <c r="D763" s="88">
        <v>18.2</v>
      </c>
      <c r="E763" s="88" t="s">
        <v>146</v>
      </c>
      <c r="F763" s="92">
        <v>18.2</v>
      </c>
    </row>
    <row r="764" spans="1:6" ht="21.95" customHeight="1">
      <c r="A764" s="88">
        <v>1</v>
      </c>
      <c r="B764" s="88" t="s">
        <v>12</v>
      </c>
      <c r="C764" s="89" t="s">
        <v>340</v>
      </c>
      <c r="D764" s="88">
        <v>185.41</v>
      </c>
      <c r="E764" s="88" t="s">
        <v>12</v>
      </c>
      <c r="F764" s="92">
        <v>185.41</v>
      </c>
    </row>
    <row r="765" spans="1:6" ht="21.95" customHeight="1">
      <c r="A765" s="88"/>
      <c r="B765" s="88"/>
      <c r="C765" s="89"/>
      <c r="D765" s="88" t="s">
        <v>134</v>
      </c>
      <c r="E765" s="88"/>
      <c r="F765" s="92" t="s">
        <v>132</v>
      </c>
    </row>
    <row r="766" spans="1:6" ht="21.95" customHeight="1">
      <c r="A766" s="88"/>
      <c r="B766" s="88"/>
      <c r="C766" s="89" t="s">
        <v>341</v>
      </c>
      <c r="D766" s="88"/>
      <c r="E766" s="88"/>
      <c r="F766" s="92">
        <v>229.61</v>
      </c>
    </row>
    <row r="767" spans="1:6" ht="21.95" customHeight="1">
      <c r="A767" s="88"/>
      <c r="B767" s="88"/>
      <c r="C767" s="89" t="s">
        <v>134</v>
      </c>
      <c r="D767" s="88" t="s">
        <v>134</v>
      </c>
      <c r="E767" s="88"/>
      <c r="F767" s="92" t="s">
        <v>317</v>
      </c>
    </row>
    <row r="768" spans="1:6" ht="21.95" customHeight="1">
      <c r="A768" s="88"/>
      <c r="B768" s="88" t="s">
        <v>342</v>
      </c>
      <c r="C768" s="89" t="s">
        <v>343</v>
      </c>
      <c r="D768" s="88"/>
      <c r="E768" s="88"/>
      <c r="F768" s="92"/>
    </row>
    <row r="769" spans="1:6" ht="21.95" customHeight="1">
      <c r="A769" s="88"/>
      <c r="B769" s="88"/>
      <c r="C769" s="89" t="s">
        <v>132</v>
      </c>
      <c r="D769" s="88"/>
      <c r="E769" s="88"/>
      <c r="F769" s="92"/>
    </row>
    <row r="770" spans="1:6" ht="21.95" customHeight="1">
      <c r="A770" s="88">
        <v>1</v>
      </c>
      <c r="B770" s="88" t="s">
        <v>12</v>
      </c>
      <c r="C770" s="89" t="s">
        <v>344</v>
      </c>
      <c r="D770" s="88">
        <v>35</v>
      </c>
      <c r="E770" s="88" t="s">
        <v>12</v>
      </c>
      <c r="F770" s="92">
        <v>35</v>
      </c>
    </row>
    <row r="771" spans="1:6" ht="21.95" customHeight="1">
      <c r="A771" s="88">
        <v>1</v>
      </c>
      <c r="B771" s="88" t="s">
        <v>146</v>
      </c>
      <c r="C771" s="89" t="s">
        <v>345</v>
      </c>
      <c r="D771" s="88">
        <v>14</v>
      </c>
      <c r="E771" s="88" t="s">
        <v>146</v>
      </c>
      <c r="F771" s="92">
        <v>14</v>
      </c>
    </row>
    <row r="772" spans="1:6" ht="21.95" customHeight="1">
      <c r="A772" s="88">
        <v>1</v>
      </c>
      <c r="B772" s="88" t="s">
        <v>12</v>
      </c>
      <c r="C772" s="89" t="s">
        <v>340</v>
      </c>
      <c r="D772" s="88">
        <v>185.4</v>
      </c>
      <c r="E772" s="88" t="s">
        <v>12</v>
      </c>
      <c r="F772" s="92">
        <v>185.4</v>
      </c>
    </row>
    <row r="773" spans="1:6" ht="21.95" customHeight="1">
      <c r="A773" s="88"/>
      <c r="B773" s="88"/>
      <c r="C773" s="89"/>
      <c r="D773" s="88" t="s">
        <v>134</v>
      </c>
      <c r="E773" s="88"/>
      <c r="F773" s="92" t="s">
        <v>132</v>
      </c>
    </row>
    <row r="774" spans="1:6" ht="21.95" customHeight="1">
      <c r="A774" s="88"/>
      <c r="B774" s="88"/>
      <c r="C774" s="89" t="s">
        <v>341</v>
      </c>
      <c r="D774" s="88"/>
      <c r="E774" s="88"/>
      <c r="F774" s="92">
        <v>234.4</v>
      </c>
    </row>
    <row r="775" spans="1:6" ht="21.95" customHeight="1">
      <c r="A775" s="88"/>
      <c r="B775" s="88"/>
      <c r="C775" s="89"/>
      <c r="D775" s="88" t="s">
        <v>134</v>
      </c>
      <c r="E775" s="88"/>
      <c r="F775" s="92" t="s">
        <v>317</v>
      </c>
    </row>
    <row r="776" spans="1:6" ht="21.95" customHeight="1">
      <c r="A776" s="88"/>
      <c r="B776" s="88" t="s">
        <v>454</v>
      </c>
      <c r="C776" s="89" t="s">
        <v>895</v>
      </c>
      <c r="D776" s="88"/>
      <c r="E776" s="88"/>
      <c r="F776" s="92"/>
    </row>
    <row r="777" spans="1:6" ht="21.95" customHeight="1">
      <c r="A777" s="88"/>
      <c r="B777" s="88"/>
      <c r="C777" s="89" t="s">
        <v>132</v>
      </c>
      <c r="D777" s="88"/>
      <c r="E777" s="88"/>
      <c r="F777" s="92"/>
    </row>
    <row r="778" spans="1:6" ht="21.95" customHeight="1">
      <c r="A778" s="88">
        <v>1</v>
      </c>
      <c r="B778" s="88" t="s">
        <v>12</v>
      </c>
      <c r="C778" s="89" t="s">
        <v>896</v>
      </c>
      <c r="D778" s="88">
        <v>52</v>
      </c>
      <c r="E778" s="88" t="s">
        <v>12</v>
      </c>
      <c r="F778" s="92">
        <v>52</v>
      </c>
    </row>
    <row r="779" spans="1:6" ht="21.95" customHeight="1">
      <c r="A779" s="88">
        <v>1</v>
      </c>
      <c r="B779" s="88" t="s">
        <v>146</v>
      </c>
      <c r="C779" s="89" t="s">
        <v>897</v>
      </c>
      <c r="D779" s="88">
        <v>10.4</v>
      </c>
      <c r="E779" s="88" t="s">
        <v>146</v>
      </c>
      <c r="F779" s="92">
        <v>10.4</v>
      </c>
    </row>
    <row r="780" spans="1:6" ht="21.95" customHeight="1">
      <c r="A780" s="88">
        <v>1</v>
      </c>
      <c r="B780" s="88" t="s">
        <v>12</v>
      </c>
      <c r="C780" s="89" t="s">
        <v>340</v>
      </c>
      <c r="D780" s="88">
        <v>189.61</v>
      </c>
      <c r="E780" s="88" t="s">
        <v>12</v>
      </c>
      <c r="F780" s="92">
        <v>189.61</v>
      </c>
    </row>
    <row r="781" spans="1:6" ht="21.95" customHeight="1">
      <c r="A781" s="88"/>
      <c r="B781" s="88"/>
      <c r="C781" s="89"/>
      <c r="D781" s="88" t="s">
        <v>134</v>
      </c>
      <c r="E781" s="88"/>
      <c r="F781" s="92" t="s">
        <v>132</v>
      </c>
    </row>
    <row r="782" spans="1:6" ht="21.95" customHeight="1">
      <c r="A782" s="88"/>
      <c r="B782" s="88"/>
      <c r="C782" s="89" t="s">
        <v>341</v>
      </c>
      <c r="D782" s="88"/>
      <c r="E782" s="88"/>
      <c r="F782" s="92">
        <v>252.01</v>
      </c>
    </row>
    <row r="783" spans="1:6" ht="21.95" customHeight="1">
      <c r="A783" s="88"/>
      <c r="B783" s="88"/>
      <c r="C783" s="89"/>
      <c r="D783" s="88"/>
      <c r="E783" s="88"/>
      <c r="F783" s="92"/>
    </row>
    <row r="784" spans="1:6" ht="21.95" customHeight="1">
      <c r="A784" s="88" t="s">
        <v>203</v>
      </c>
      <c r="B784" s="88" t="s">
        <v>204</v>
      </c>
      <c r="C784" s="89" t="s">
        <v>205</v>
      </c>
      <c r="D784" s="88"/>
      <c r="E784" s="88"/>
      <c r="F784" s="92"/>
    </row>
    <row r="785" spans="1:6" ht="21.95" customHeight="1">
      <c r="A785" s="88"/>
      <c r="B785" s="88"/>
      <c r="C785" s="89" t="s">
        <v>206</v>
      </c>
      <c r="D785" s="88"/>
      <c r="E785" s="88"/>
      <c r="F785" s="92"/>
    </row>
    <row r="786" spans="1:6" ht="21.95" customHeight="1">
      <c r="A786" s="88"/>
      <c r="B786" s="88"/>
      <c r="C786" s="89" t="s">
        <v>207</v>
      </c>
      <c r="D786" s="88"/>
      <c r="E786" s="88"/>
      <c r="F786" s="92"/>
    </row>
    <row r="787" spans="1:6" ht="21.95" customHeight="1">
      <c r="A787" s="88"/>
      <c r="B787" s="88"/>
      <c r="C787" s="89" t="s">
        <v>208</v>
      </c>
      <c r="D787" s="88"/>
      <c r="E787" s="88"/>
      <c r="F787" s="92"/>
    </row>
    <row r="788" spans="1:6" ht="21.95" customHeight="1">
      <c r="A788" s="88"/>
      <c r="B788" s="88"/>
      <c r="C788" s="89" t="s">
        <v>209</v>
      </c>
      <c r="D788" s="88"/>
      <c r="E788" s="88"/>
      <c r="F788" s="92"/>
    </row>
    <row r="789" spans="1:6" ht="21.95" customHeight="1">
      <c r="A789" s="88"/>
      <c r="B789" s="88"/>
      <c r="C789" s="89" t="s">
        <v>210</v>
      </c>
      <c r="D789" s="88"/>
      <c r="E789" s="88"/>
      <c r="F789" s="92"/>
    </row>
    <row r="790" spans="1:6" ht="21.95" customHeight="1">
      <c r="A790" s="88"/>
      <c r="B790" s="88"/>
      <c r="C790" s="89" t="s">
        <v>211</v>
      </c>
      <c r="D790" s="88"/>
      <c r="E790" s="88"/>
      <c r="F790" s="92"/>
    </row>
    <row r="791" spans="1:6" ht="21.95" customHeight="1">
      <c r="A791" s="88"/>
      <c r="B791" s="88"/>
      <c r="C791" s="89" t="s">
        <v>132</v>
      </c>
      <c r="D791" s="88"/>
      <c r="E791" s="88"/>
      <c r="F791" s="92"/>
    </row>
    <row r="792" spans="1:6" ht="21.95" customHeight="1">
      <c r="A792" s="88">
        <v>3</v>
      </c>
      <c r="B792" s="88" t="s">
        <v>212</v>
      </c>
      <c r="C792" s="89" t="s">
        <v>213</v>
      </c>
      <c r="D792" s="88">
        <v>115.85</v>
      </c>
      <c r="E792" s="88" t="s">
        <v>212</v>
      </c>
      <c r="F792" s="92">
        <v>347.55</v>
      </c>
    </row>
    <row r="793" spans="1:6" ht="21.95" customHeight="1">
      <c r="A793" s="88">
        <v>1</v>
      </c>
      <c r="B793" s="88" t="s">
        <v>195</v>
      </c>
      <c r="C793" s="89" t="s">
        <v>214</v>
      </c>
      <c r="D793" s="88">
        <v>45</v>
      </c>
      <c r="E793" s="88" t="s">
        <v>188</v>
      </c>
      <c r="F793" s="92">
        <v>45</v>
      </c>
    </row>
    <row r="794" spans="1:6" ht="21.95" customHeight="1">
      <c r="A794" s="88">
        <v>1</v>
      </c>
      <c r="B794" s="88" t="s">
        <v>195</v>
      </c>
      <c r="C794" s="89" t="s">
        <v>215</v>
      </c>
      <c r="D794" s="88">
        <v>55.5</v>
      </c>
      <c r="E794" s="88" t="s">
        <v>188</v>
      </c>
      <c r="F794" s="92">
        <v>55.5</v>
      </c>
    </row>
    <row r="795" spans="1:6" ht="21.95" customHeight="1">
      <c r="A795" s="88">
        <v>1</v>
      </c>
      <c r="B795" s="88" t="s">
        <v>195</v>
      </c>
      <c r="C795" s="89" t="s">
        <v>216</v>
      </c>
      <c r="D795" s="88">
        <v>125.2</v>
      </c>
      <c r="E795" s="88" t="s">
        <v>188</v>
      </c>
      <c r="F795" s="92">
        <v>125.2</v>
      </c>
    </row>
    <row r="796" spans="1:6" ht="21.95" customHeight="1">
      <c r="A796" s="88">
        <v>0.5</v>
      </c>
      <c r="B796" s="88" t="s">
        <v>165</v>
      </c>
      <c r="C796" s="89" t="s">
        <v>217</v>
      </c>
      <c r="D796" s="88">
        <v>866</v>
      </c>
      <c r="E796" s="88" t="s">
        <v>188</v>
      </c>
      <c r="F796" s="92">
        <v>433</v>
      </c>
    </row>
    <row r="797" spans="1:6" ht="21.95" customHeight="1">
      <c r="A797" s="88">
        <v>0.5</v>
      </c>
      <c r="B797" s="88" t="s">
        <v>165</v>
      </c>
      <c r="C797" s="89" t="s">
        <v>174</v>
      </c>
      <c r="D797" s="88">
        <v>932</v>
      </c>
      <c r="E797" s="88" t="s">
        <v>188</v>
      </c>
      <c r="F797" s="92">
        <v>466</v>
      </c>
    </row>
    <row r="798" spans="1:6" ht="21.95" customHeight="1">
      <c r="A798" s="88">
        <v>0.5</v>
      </c>
      <c r="B798" s="88" t="s">
        <v>165</v>
      </c>
      <c r="C798" s="89" t="s">
        <v>167</v>
      </c>
      <c r="D798" s="88">
        <v>651</v>
      </c>
      <c r="E798" s="88" t="s">
        <v>188</v>
      </c>
      <c r="F798" s="92">
        <v>325.5</v>
      </c>
    </row>
    <row r="799" spans="1:6" ht="21.95" customHeight="1">
      <c r="A799" s="88"/>
      <c r="B799" s="88" t="s">
        <v>146</v>
      </c>
      <c r="C799" s="89" t="s">
        <v>218</v>
      </c>
      <c r="D799" s="88" t="s">
        <v>134</v>
      </c>
      <c r="E799" s="88" t="s">
        <v>146</v>
      </c>
      <c r="F799" s="92">
        <v>2.73</v>
      </c>
    </row>
    <row r="800" spans="1:6" ht="21.95" customHeight="1">
      <c r="A800" s="88"/>
      <c r="B800" s="88"/>
      <c r="C800" s="89" t="s">
        <v>219</v>
      </c>
      <c r="D800" s="88"/>
      <c r="E800" s="88"/>
      <c r="F800" s="92"/>
    </row>
    <row r="801" spans="1:6" ht="21.95" customHeight="1">
      <c r="A801" s="88"/>
      <c r="B801" s="88"/>
      <c r="C801" s="89" t="s">
        <v>220</v>
      </c>
      <c r="D801" s="88"/>
      <c r="E801" s="88"/>
      <c r="F801" s="92"/>
    </row>
    <row r="802" spans="1:6" ht="21.95" customHeight="1">
      <c r="A802" s="88"/>
      <c r="B802" s="88"/>
      <c r="C802" s="89" t="s">
        <v>221</v>
      </c>
      <c r="D802" s="88"/>
      <c r="E802" s="88" t="s">
        <v>146</v>
      </c>
      <c r="F802" s="92">
        <v>0.27</v>
      </c>
    </row>
    <row r="803" spans="1:6" ht="21.95" customHeight="1">
      <c r="A803" s="88"/>
      <c r="B803" s="88"/>
      <c r="C803" s="89"/>
      <c r="D803" s="88"/>
      <c r="E803" s="88"/>
      <c r="F803" s="92" t="s">
        <v>132</v>
      </c>
    </row>
    <row r="804" spans="1:6" ht="21.95" customHeight="1">
      <c r="A804" s="88"/>
      <c r="B804" s="88"/>
      <c r="C804" s="89" t="s">
        <v>222</v>
      </c>
      <c r="D804" s="88"/>
      <c r="E804" s="88"/>
      <c r="F804" s="92">
        <v>1800.75</v>
      </c>
    </row>
    <row r="805" spans="1:6" ht="21.95" customHeight="1">
      <c r="A805" s="88"/>
      <c r="B805" s="88"/>
      <c r="C805" s="89"/>
      <c r="D805" s="88"/>
      <c r="E805" s="88"/>
      <c r="F805" s="92" t="s">
        <v>132</v>
      </c>
    </row>
    <row r="806" spans="1:6" ht="21.95" customHeight="1">
      <c r="A806" s="88"/>
      <c r="B806" s="88"/>
      <c r="C806" s="89" t="s">
        <v>223</v>
      </c>
      <c r="D806" s="88"/>
      <c r="E806" s="88"/>
      <c r="F806" s="92">
        <v>600.25</v>
      </c>
    </row>
    <row r="807" spans="1:6" ht="21.95" customHeight="1">
      <c r="A807" s="88"/>
      <c r="B807" s="88"/>
      <c r="C807" s="89"/>
      <c r="D807" s="88"/>
      <c r="E807" s="88"/>
      <c r="F807" s="92"/>
    </row>
    <row r="808" spans="1:6" ht="21.95" customHeight="1">
      <c r="A808" s="88"/>
      <c r="B808" s="88"/>
      <c r="C808" s="89" t="s">
        <v>441</v>
      </c>
      <c r="D808" s="88"/>
      <c r="E808" s="88"/>
      <c r="F808" s="92"/>
    </row>
    <row r="809" spans="1:6" ht="21.95" customHeight="1">
      <c r="A809" s="88"/>
      <c r="B809" s="88"/>
      <c r="C809" s="89" t="s">
        <v>442</v>
      </c>
      <c r="D809" s="88"/>
      <c r="E809" s="88"/>
      <c r="F809" s="92"/>
    </row>
    <row r="810" spans="1:6" ht="21.95" customHeight="1">
      <c r="A810" s="88"/>
      <c r="B810" s="88"/>
      <c r="C810" s="89"/>
      <c r="D810" s="88"/>
      <c r="E810" s="88"/>
      <c r="F810" s="92"/>
    </row>
    <row r="811" spans="1:6" ht="100.5" customHeight="1">
      <c r="A811" s="88"/>
      <c r="B811" s="88"/>
      <c r="C811" s="93" t="s">
        <v>443</v>
      </c>
      <c r="D811" s="88"/>
      <c r="E811" s="88"/>
      <c r="F811" s="92"/>
    </row>
    <row r="812" spans="1:6" ht="21.95" customHeight="1">
      <c r="A812" s="88"/>
      <c r="B812" s="88"/>
      <c r="C812" s="89"/>
      <c r="D812" s="88"/>
      <c r="E812" s="88"/>
      <c r="F812" s="92"/>
    </row>
    <row r="813" spans="1:6" ht="21.95" customHeight="1">
      <c r="A813" s="88">
        <v>1</v>
      </c>
      <c r="B813" s="88" t="s">
        <v>103</v>
      </c>
      <c r="C813" s="89" t="s">
        <v>898</v>
      </c>
      <c r="D813" s="88">
        <v>54.5</v>
      </c>
      <c r="E813" s="88" t="s">
        <v>103</v>
      </c>
      <c r="F813" s="92">
        <v>54.5</v>
      </c>
    </row>
    <row r="814" spans="1:6" ht="21.95" customHeight="1">
      <c r="A814" s="88">
        <v>1</v>
      </c>
      <c r="B814" s="88" t="s">
        <v>103</v>
      </c>
      <c r="C814" s="89" t="s">
        <v>444</v>
      </c>
      <c r="D814" s="88">
        <v>70.7</v>
      </c>
      <c r="E814" s="88" t="s">
        <v>103</v>
      </c>
      <c r="F814" s="92">
        <v>70.7</v>
      </c>
    </row>
    <row r="815" spans="1:6" ht="21.95" customHeight="1">
      <c r="A815" s="88">
        <v>1.4999999999999999E-2</v>
      </c>
      <c r="B815" s="88" t="s">
        <v>111</v>
      </c>
      <c r="C815" s="89" t="s">
        <v>445</v>
      </c>
      <c r="D815" s="88">
        <v>661</v>
      </c>
      <c r="E815" s="88" t="s">
        <v>111</v>
      </c>
      <c r="F815" s="92">
        <v>9.92</v>
      </c>
    </row>
    <row r="816" spans="1:6" ht="21.95" customHeight="1">
      <c r="A816" s="88" t="s">
        <v>105</v>
      </c>
      <c r="B816" s="88"/>
      <c r="C816" s="89" t="s">
        <v>446</v>
      </c>
      <c r="D816" s="88"/>
      <c r="E816" s="88"/>
      <c r="F816" s="92">
        <v>14.88</v>
      </c>
    </row>
    <row r="817" spans="1:6" ht="21.95" customHeight="1">
      <c r="A817" s="88"/>
      <c r="B817" s="88"/>
      <c r="C817" s="89" t="s">
        <v>194</v>
      </c>
      <c r="D817" s="88"/>
      <c r="E817" s="88"/>
      <c r="F817" s="92">
        <v>150</v>
      </c>
    </row>
    <row r="818" spans="1:6" ht="21.95" customHeight="1">
      <c r="A818" s="88"/>
      <c r="B818" s="88"/>
      <c r="C818" s="89"/>
      <c r="D818" s="88"/>
      <c r="E818" s="88"/>
      <c r="F818" s="92"/>
    </row>
    <row r="819" spans="1:6" ht="21.95" customHeight="1">
      <c r="A819" s="133"/>
      <c r="B819" s="133"/>
      <c r="C819" s="134" t="s">
        <v>899</v>
      </c>
      <c r="D819" s="133"/>
      <c r="E819" s="133"/>
      <c r="F819" s="133"/>
    </row>
    <row r="820" spans="1:6" ht="21.95" customHeight="1">
      <c r="A820" s="133"/>
      <c r="B820" s="133"/>
      <c r="C820" s="134" t="s">
        <v>900</v>
      </c>
      <c r="D820" s="133"/>
      <c r="E820" s="133"/>
      <c r="F820" s="133"/>
    </row>
    <row r="821" spans="1:6" ht="21.95" customHeight="1">
      <c r="A821" s="133"/>
      <c r="B821" s="133"/>
      <c r="C821" s="134" t="s">
        <v>901</v>
      </c>
      <c r="D821" s="133"/>
      <c r="E821" s="133"/>
      <c r="F821" s="133"/>
    </row>
    <row r="822" spans="1:6" ht="74.25" customHeight="1">
      <c r="A822" s="133"/>
      <c r="B822" s="133"/>
      <c r="C822" s="135" t="s">
        <v>902</v>
      </c>
      <c r="D822" s="133"/>
      <c r="E822" s="133"/>
      <c r="F822" s="133"/>
    </row>
    <row r="823" spans="1:6" ht="21.95" customHeight="1">
      <c r="A823" s="133"/>
      <c r="B823" s="133"/>
      <c r="C823" s="134"/>
      <c r="D823" s="133"/>
      <c r="E823" s="133"/>
      <c r="F823" s="133"/>
    </row>
    <row r="824" spans="1:6" ht="21.95" customHeight="1">
      <c r="A824" s="133">
        <v>9.5</v>
      </c>
      <c r="B824" s="133" t="s">
        <v>200</v>
      </c>
      <c r="C824" s="134" t="s">
        <v>903</v>
      </c>
      <c r="D824" s="133">
        <v>101.5</v>
      </c>
      <c r="E824" s="133" t="s">
        <v>200</v>
      </c>
      <c r="F824" s="133">
        <v>964.25</v>
      </c>
    </row>
    <row r="825" spans="1:6" ht="21.95" customHeight="1">
      <c r="A825" s="133">
        <v>0.5</v>
      </c>
      <c r="B825" s="133" t="s">
        <v>200</v>
      </c>
      <c r="C825" s="134" t="s">
        <v>904</v>
      </c>
      <c r="D825" s="133">
        <v>21.3</v>
      </c>
      <c r="E825" s="133"/>
      <c r="F825" s="133">
        <v>10.65</v>
      </c>
    </row>
    <row r="826" spans="1:6" ht="21.95" customHeight="1">
      <c r="A826" s="133"/>
      <c r="B826" s="133"/>
      <c r="C826" s="134" t="s">
        <v>202</v>
      </c>
      <c r="D826" s="133"/>
      <c r="E826" s="133"/>
      <c r="F826" s="133">
        <v>1464</v>
      </c>
    </row>
    <row r="827" spans="1:6" ht="21.95" customHeight="1">
      <c r="A827" s="133"/>
      <c r="B827" s="133"/>
      <c r="C827" s="134" t="s">
        <v>159</v>
      </c>
      <c r="D827" s="133"/>
      <c r="E827" s="133"/>
      <c r="F827" s="133">
        <v>3.2</v>
      </c>
    </row>
    <row r="828" spans="1:6" ht="21.95" customHeight="1">
      <c r="A828" s="133"/>
      <c r="B828" s="133"/>
      <c r="C828" s="134" t="s">
        <v>905</v>
      </c>
      <c r="D828" s="133"/>
      <c r="E828" s="133"/>
      <c r="F828" s="133">
        <v>2442.1</v>
      </c>
    </row>
    <row r="829" spans="1:6" ht="21.95" customHeight="1">
      <c r="A829" s="133"/>
      <c r="B829" s="133"/>
      <c r="C829" s="134" t="s">
        <v>906</v>
      </c>
      <c r="D829" s="133"/>
      <c r="E829" s="133"/>
      <c r="F829" s="133">
        <v>27.13</v>
      </c>
    </row>
    <row r="830" spans="1:6" ht="21.95" customHeight="1">
      <c r="A830" s="133"/>
      <c r="B830" s="133"/>
      <c r="C830" s="134"/>
      <c r="D830" s="133"/>
      <c r="E830" s="133"/>
      <c r="F830" s="133"/>
    </row>
    <row r="831" spans="1:6" ht="21.95" customHeight="1">
      <c r="A831" s="133">
        <v>78</v>
      </c>
      <c r="B831" s="133"/>
      <c r="C831" s="134" t="s">
        <v>907</v>
      </c>
      <c r="D831" s="133"/>
      <c r="E831" s="133"/>
      <c r="F831" s="133">
        <v>2997.6</v>
      </c>
    </row>
    <row r="832" spans="1:6" ht="21.95" customHeight="1">
      <c r="A832" s="133"/>
      <c r="B832" s="133"/>
      <c r="C832" s="134"/>
      <c r="D832" s="133"/>
      <c r="E832" s="133"/>
      <c r="F832" s="133"/>
    </row>
  </sheetData>
  <pageMargins left="0.25" right="0.25" top="0.75" bottom="0.75" header="0.3" footer="0.3"/>
  <pageSetup paperSize="9" scale="92" orientation="portrait" r:id="rId1"/>
</worksheet>
</file>

<file path=xl/worksheets/sheet4.xml><?xml version="1.0" encoding="utf-8"?>
<worksheet xmlns="http://schemas.openxmlformats.org/spreadsheetml/2006/main" xmlns:r="http://schemas.openxmlformats.org/officeDocument/2006/relationships">
  <dimension ref="A1:M40"/>
  <sheetViews>
    <sheetView view="pageBreakPreview" topLeftCell="A37" zoomScaleSheetLayoutView="100" workbookViewId="0">
      <selection activeCell="D11" sqref="D11"/>
    </sheetView>
  </sheetViews>
  <sheetFormatPr defaultRowHeight="15.75"/>
  <cols>
    <col min="1" max="1" width="4.7109375" style="53" customWidth="1"/>
    <col min="2" max="2" width="34.28515625" style="44" customWidth="1"/>
    <col min="3" max="3" width="8.42578125" style="53" customWidth="1"/>
    <col min="4" max="4" width="18.42578125" style="53" customWidth="1"/>
    <col min="5" max="5" width="7" style="53" customWidth="1"/>
    <col min="6" max="6" width="9.5703125" style="53" customWidth="1"/>
    <col min="7" max="7" width="8" style="53" customWidth="1"/>
    <col min="8" max="8" width="10.140625" style="53" customWidth="1"/>
    <col min="9" max="9" width="30" style="53" customWidth="1"/>
    <col min="10" max="10" width="11.85546875" style="44" bestFit="1" customWidth="1"/>
    <col min="11" max="16384" width="9.140625" style="44"/>
  </cols>
  <sheetData>
    <row r="1" spans="1:13">
      <c r="A1" s="42"/>
      <c r="B1" s="156" t="s">
        <v>237</v>
      </c>
      <c r="C1" s="156"/>
      <c r="D1" s="156"/>
      <c r="E1" s="156"/>
      <c r="F1" s="156"/>
      <c r="G1" s="156"/>
      <c r="H1" s="156"/>
      <c r="I1" s="156"/>
      <c r="J1" s="43"/>
    </row>
    <row r="2" spans="1:13">
      <c r="A2" s="42"/>
      <c r="B2" s="156" t="s">
        <v>238</v>
      </c>
      <c r="C2" s="156"/>
      <c r="D2" s="156"/>
      <c r="E2" s="156"/>
      <c r="F2" s="156"/>
      <c r="G2" s="156"/>
      <c r="H2" s="156"/>
      <c r="I2" s="156"/>
      <c r="J2" s="43"/>
    </row>
    <row r="3" spans="1:13">
      <c r="A3" s="42"/>
      <c r="B3" s="43" t="s">
        <v>312</v>
      </c>
      <c r="C3" s="45"/>
      <c r="D3" s="84" t="s">
        <v>771</v>
      </c>
      <c r="E3" s="45"/>
      <c r="F3" s="45"/>
      <c r="G3" s="45"/>
      <c r="H3" s="45"/>
      <c r="I3" s="45"/>
      <c r="J3" s="43"/>
    </row>
    <row r="4" spans="1:13">
      <c r="A4" s="42"/>
      <c r="B4" s="43" t="s">
        <v>132</v>
      </c>
      <c r="C4" s="45" t="s">
        <v>132</v>
      </c>
      <c r="D4" s="45" t="s">
        <v>132</v>
      </c>
      <c r="E4" s="45" t="s">
        <v>132</v>
      </c>
      <c r="F4" s="45" t="s">
        <v>132</v>
      </c>
      <c r="G4" s="45" t="s">
        <v>132</v>
      </c>
      <c r="H4" s="45" t="s">
        <v>132</v>
      </c>
      <c r="I4" s="45" t="s">
        <v>132</v>
      </c>
      <c r="J4" s="43"/>
    </row>
    <row r="5" spans="1:13" s="48" customFormat="1" ht="47.25">
      <c r="A5" s="46" t="s">
        <v>239</v>
      </c>
      <c r="B5" s="47" t="s">
        <v>240</v>
      </c>
      <c r="C5" s="47" t="s">
        <v>5</v>
      </c>
      <c r="D5" s="47" t="s">
        <v>241</v>
      </c>
      <c r="E5" s="47" t="s">
        <v>242</v>
      </c>
      <c r="F5" s="47" t="s">
        <v>243</v>
      </c>
      <c r="G5" s="47" t="s">
        <v>244</v>
      </c>
      <c r="H5" s="47" t="s">
        <v>245</v>
      </c>
      <c r="I5" s="47" t="s">
        <v>246</v>
      </c>
      <c r="J5" s="47"/>
    </row>
    <row r="6" spans="1:13">
      <c r="A6" s="42" t="s">
        <v>132</v>
      </c>
      <c r="B6" s="43" t="s">
        <v>132</v>
      </c>
      <c r="C6" s="45" t="s">
        <v>132</v>
      </c>
      <c r="D6" s="45" t="s">
        <v>132</v>
      </c>
      <c r="E6" s="45" t="s">
        <v>132</v>
      </c>
      <c r="F6" s="45" t="s">
        <v>132</v>
      </c>
      <c r="G6" s="45" t="s">
        <v>132</v>
      </c>
      <c r="H6" s="45" t="s">
        <v>132</v>
      </c>
      <c r="I6" s="45" t="s">
        <v>132</v>
      </c>
      <c r="J6" s="43"/>
    </row>
    <row r="7" spans="1:13" ht="36" customHeight="1">
      <c r="A7" s="42" t="s">
        <v>247</v>
      </c>
      <c r="B7" s="49" t="s">
        <v>248</v>
      </c>
      <c r="C7" s="45" t="s">
        <v>249</v>
      </c>
      <c r="D7" s="45" t="s">
        <v>568</v>
      </c>
      <c r="E7" s="45">
        <v>18</v>
      </c>
      <c r="F7" s="45">
        <v>449.4</v>
      </c>
      <c r="G7" s="45">
        <v>196.18</v>
      </c>
      <c r="H7" s="45">
        <v>645.58000000000004</v>
      </c>
      <c r="I7" s="50" t="s">
        <v>772</v>
      </c>
      <c r="J7" s="51">
        <v>999</v>
      </c>
      <c r="M7" s="52"/>
    </row>
    <row r="8" spans="1:13" ht="39" customHeight="1">
      <c r="A8" s="42" t="s">
        <v>250</v>
      </c>
      <c r="B8" s="49" t="s">
        <v>251</v>
      </c>
      <c r="C8" s="45" t="s">
        <v>249</v>
      </c>
      <c r="D8" s="45" t="s">
        <v>568</v>
      </c>
      <c r="E8" s="45">
        <v>18</v>
      </c>
      <c r="F8" s="45">
        <v>648.4</v>
      </c>
      <c r="G8" s="45">
        <v>196.18</v>
      </c>
      <c r="H8" s="45">
        <v>844.58</v>
      </c>
      <c r="I8" s="50" t="s">
        <v>773</v>
      </c>
      <c r="J8" s="51">
        <v>932</v>
      </c>
    </row>
    <row r="9" spans="1:13" ht="41.25" customHeight="1">
      <c r="A9" s="42" t="s">
        <v>252</v>
      </c>
      <c r="B9" s="49" t="s">
        <v>253</v>
      </c>
      <c r="C9" s="45" t="s">
        <v>249</v>
      </c>
      <c r="D9" s="45" t="s">
        <v>568</v>
      </c>
      <c r="E9" s="45">
        <v>18</v>
      </c>
      <c r="F9" s="45">
        <v>773.67</v>
      </c>
      <c r="G9" s="45">
        <v>196.18</v>
      </c>
      <c r="H9" s="45">
        <v>969.85</v>
      </c>
      <c r="I9" s="50" t="s">
        <v>774</v>
      </c>
      <c r="J9" s="51">
        <v>651</v>
      </c>
    </row>
    <row r="10" spans="1:13" ht="36" customHeight="1">
      <c r="A10" s="42" t="s">
        <v>254</v>
      </c>
      <c r="B10" s="49" t="s">
        <v>255</v>
      </c>
      <c r="C10" s="45" t="s">
        <v>249</v>
      </c>
      <c r="D10" s="45" t="s">
        <v>568</v>
      </c>
      <c r="E10" s="45">
        <v>18</v>
      </c>
      <c r="F10" s="45">
        <v>1016</v>
      </c>
      <c r="G10" s="45">
        <v>196.18</v>
      </c>
      <c r="H10" s="45">
        <v>1212.18</v>
      </c>
      <c r="I10" s="50" t="s">
        <v>775</v>
      </c>
      <c r="J10" s="51">
        <v>534</v>
      </c>
    </row>
    <row r="11" spans="1:13" ht="36.75" customHeight="1">
      <c r="A11" s="42" t="s">
        <v>256</v>
      </c>
      <c r="B11" s="49" t="s">
        <v>257</v>
      </c>
      <c r="C11" s="45" t="s">
        <v>249</v>
      </c>
      <c r="D11" s="45" t="s">
        <v>568</v>
      </c>
      <c r="E11" s="45">
        <v>18</v>
      </c>
      <c r="F11" s="45">
        <v>1382</v>
      </c>
      <c r="G11" s="45">
        <v>196.18</v>
      </c>
      <c r="H11" s="45">
        <v>1578.18</v>
      </c>
      <c r="I11" s="50" t="s">
        <v>776</v>
      </c>
      <c r="J11" s="51">
        <v>797</v>
      </c>
    </row>
    <row r="12" spans="1:13" ht="39" customHeight="1">
      <c r="A12" s="42" t="s">
        <v>258</v>
      </c>
      <c r="B12" s="49" t="s">
        <v>259</v>
      </c>
      <c r="C12" s="45" t="s">
        <v>249</v>
      </c>
      <c r="D12" s="45" t="s">
        <v>568</v>
      </c>
      <c r="E12" s="45">
        <v>18</v>
      </c>
      <c r="F12" s="45">
        <v>1489</v>
      </c>
      <c r="G12" s="45">
        <v>196.18</v>
      </c>
      <c r="H12" s="45">
        <v>1685.18</v>
      </c>
      <c r="I12" s="50" t="s">
        <v>777</v>
      </c>
      <c r="J12" s="51">
        <v>772</v>
      </c>
    </row>
    <row r="13" spans="1:13" ht="31.5">
      <c r="A13" s="42" t="s">
        <v>260</v>
      </c>
      <c r="B13" s="49" t="s">
        <v>261</v>
      </c>
      <c r="C13" s="45" t="s">
        <v>249</v>
      </c>
      <c r="D13" s="45" t="s">
        <v>568</v>
      </c>
      <c r="E13" s="45">
        <v>18</v>
      </c>
      <c r="F13" s="45">
        <v>1069.8</v>
      </c>
      <c r="G13" s="45">
        <v>196.18</v>
      </c>
      <c r="H13" s="45">
        <v>1265.98</v>
      </c>
      <c r="I13" s="50" t="s">
        <v>778</v>
      </c>
      <c r="J13" s="51">
        <v>866</v>
      </c>
    </row>
    <row r="14" spans="1:13" ht="28.5" customHeight="1">
      <c r="A14" s="42" t="s">
        <v>262</v>
      </c>
      <c r="B14" s="49" t="s">
        <v>263</v>
      </c>
      <c r="C14" s="45" t="s">
        <v>249</v>
      </c>
      <c r="D14" s="45" t="s">
        <v>569</v>
      </c>
      <c r="E14" s="45">
        <v>18</v>
      </c>
      <c r="F14" s="45">
        <v>1338</v>
      </c>
      <c r="G14" s="45">
        <v>196.18</v>
      </c>
      <c r="H14" s="45">
        <v>1534.18</v>
      </c>
      <c r="I14" s="50" t="s">
        <v>779</v>
      </c>
      <c r="J14" s="51">
        <v>839</v>
      </c>
    </row>
    <row r="15" spans="1:13" ht="24" customHeight="1">
      <c r="A15" s="42" t="s">
        <v>264</v>
      </c>
      <c r="B15" s="49" t="s">
        <v>265</v>
      </c>
      <c r="C15" s="45" t="s">
        <v>249</v>
      </c>
      <c r="D15" s="45" t="s">
        <v>569</v>
      </c>
      <c r="E15" s="45">
        <v>18</v>
      </c>
      <c r="F15" s="45">
        <v>1338</v>
      </c>
      <c r="G15" s="45">
        <v>196.18</v>
      </c>
      <c r="H15" s="45">
        <v>1534.18</v>
      </c>
      <c r="I15" s="50" t="s">
        <v>780</v>
      </c>
      <c r="J15" s="51">
        <v>881</v>
      </c>
    </row>
    <row r="16" spans="1:13" ht="38.25" customHeight="1">
      <c r="A16" s="42" t="s">
        <v>266</v>
      </c>
      <c r="B16" s="49" t="s">
        <v>267</v>
      </c>
      <c r="C16" s="45" t="s">
        <v>268</v>
      </c>
      <c r="D16" s="47" t="s">
        <v>433</v>
      </c>
      <c r="E16" s="45">
        <v>24</v>
      </c>
      <c r="F16" s="45">
        <v>5709</v>
      </c>
      <c r="G16" s="45">
        <v>211.18</v>
      </c>
      <c r="H16" s="45">
        <v>5920.18</v>
      </c>
      <c r="I16" s="50" t="s">
        <v>781</v>
      </c>
      <c r="J16" s="51">
        <v>856</v>
      </c>
    </row>
    <row r="17" spans="1:10" ht="37.5" customHeight="1">
      <c r="A17" s="42" t="s">
        <v>269</v>
      </c>
      <c r="B17" s="49" t="s">
        <v>270</v>
      </c>
      <c r="C17" s="45" t="s">
        <v>143</v>
      </c>
      <c r="D17" s="47" t="s">
        <v>433</v>
      </c>
      <c r="E17" s="45">
        <v>24</v>
      </c>
      <c r="F17" s="45">
        <v>705</v>
      </c>
      <c r="G17" s="45">
        <v>171.9</v>
      </c>
      <c r="H17" s="45">
        <v>876.9</v>
      </c>
      <c r="I17" s="50" t="s">
        <v>782</v>
      </c>
      <c r="J17" s="51">
        <v>976</v>
      </c>
    </row>
    <row r="18" spans="1:10" ht="37.5" customHeight="1">
      <c r="A18" s="42" t="s">
        <v>271</v>
      </c>
      <c r="B18" s="49" t="s">
        <v>272</v>
      </c>
      <c r="C18" s="45" t="s">
        <v>143</v>
      </c>
      <c r="D18" s="47" t="s">
        <v>433</v>
      </c>
      <c r="E18" s="45">
        <v>24</v>
      </c>
      <c r="F18" s="45">
        <v>786</v>
      </c>
      <c r="G18" s="45">
        <v>171.9</v>
      </c>
      <c r="H18" s="45">
        <v>957.9</v>
      </c>
      <c r="I18" s="50" t="s">
        <v>783</v>
      </c>
      <c r="J18" s="51">
        <v>932</v>
      </c>
    </row>
    <row r="19" spans="1:10" ht="34.5" customHeight="1">
      <c r="A19" s="42" t="s">
        <v>273</v>
      </c>
      <c r="B19" s="49" t="s">
        <v>274</v>
      </c>
      <c r="C19" s="45" t="s">
        <v>268</v>
      </c>
      <c r="D19" s="45" t="s">
        <v>275</v>
      </c>
      <c r="E19" s="45">
        <v>0</v>
      </c>
      <c r="F19" s="45">
        <v>16106</v>
      </c>
      <c r="G19" s="45">
        <v>0</v>
      </c>
      <c r="H19" s="45">
        <v>16106</v>
      </c>
      <c r="I19" s="50" t="s">
        <v>784</v>
      </c>
      <c r="J19" s="51">
        <v>766</v>
      </c>
    </row>
    <row r="20" spans="1:10" ht="34.5" customHeight="1">
      <c r="A20" s="42" t="s">
        <v>276</v>
      </c>
      <c r="B20" s="49" t="s">
        <v>277</v>
      </c>
      <c r="C20" s="45" t="s">
        <v>249</v>
      </c>
      <c r="D20" s="45" t="s">
        <v>275</v>
      </c>
      <c r="E20" s="45"/>
      <c r="F20" s="45">
        <v>1348</v>
      </c>
      <c r="G20" s="45"/>
      <c r="H20" s="45">
        <v>1348</v>
      </c>
      <c r="I20" s="50" t="s">
        <v>785</v>
      </c>
      <c r="J20" s="51">
        <v>738</v>
      </c>
    </row>
    <row r="21" spans="1:10" ht="36" customHeight="1">
      <c r="A21" s="42" t="s">
        <v>278</v>
      </c>
      <c r="B21" s="49" t="s">
        <v>279</v>
      </c>
      <c r="C21" s="45" t="s">
        <v>249</v>
      </c>
      <c r="D21" s="45" t="s">
        <v>275</v>
      </c>
      <c r="E21" s="45">
        <v>0</v>
      </c>
      <c r="F21" s="45">
        <v>993</v>
      </c>
      <c r="G21" s="45">
        <v>0</v>
      </c>
      <c r="H21" s="45">
        <v>993</v>
      </c>
      <c r="I21" s="50" t="s">
        <v>786</v>
      </c>
      <c r="J21" s="51">
        <v>769</v>
      </c>
    </row>
    <row r="22" spans="1:10" ht="36.75" customHeight="1">
      <c r="A22" s="42" t="s">
        <v>280</v>
      </c>
      <c r="B22" s="49" t="s">
        <v>281</v>
      </c>
      <c r="C22" s="45" t="s">
        <v>249</v>
      </c>
      <c r="D22" s="45" t="s">
        <v>275</v>
      </c>
      <c r="E22" s="45">
        <v>0</v>
      </c>
      <c r="F22" s="45">
        <v>34300</v>
      </c>
      <c r="G22" s="45">
        <v>0</v>
      </c>
      <c r="H22" s="45">
        <v>34300</v>
      </c>
      <c r="I22" s="50" t="s">
        <v>787</v>
      </c>
      <c r="J22" s="51">
        <v>116</v>
      </c>
    </row>
    <row r="23" spans="1:10" ht="37.5" customHeight="1">
      <c r="A23" s="42" t="s">
        <v>282</v>
      </c>
      <c r="B23" s="49" t="s">
        <v>283</v>
      </c>
      <c r="C23" s="45" t="s">
        <v>249</v>
      </c>
      <c r="D23" s="45" t="s">
        <v>275</v>
      </c>
      <c r="E23" s="45">
        <v>0</v>
      </c>
      <c r="F23" s="45">
        <v>39400</v>
      </c>
      <c r="G23" s="45">
        <v>0</v>
      </c>
      <c r="H23" s="45">
        <v>39400</v>
      </c>
      <c r="I23" s="50" t="s">
        <v>571</v>
      </c>
      <c r="J23" s="51">
        <v>94.2</v>
      </c>
    </row>
    <row r="24" spans="1:10" ht="36.75" customHeight="1">
      <c r="A24" s="42" t="s">
        <v>284</v>
      </c>
      <c r="B24" s="49" t="s">
        <v>285</v>
      </c>
      <c r="C24" s="45" t="s">
        <v>249</v>
      </c>
      <c r="D24" s="45" t="s">
        <v>275</v>
      </c>
      <c r="E24" s="45">
        <v>0</v>
      </c>
      <c r="F24" s="45">
        <v>111600</v>
      </c>
      <c r="G24" s="45">
        <v>0</v>
      </c>
      <c r="H24" s="45">
        <v>111600</v>
      </c>
      <c r="I24" s="50" t="s">
        <v>788</v>
      </c>
      <c r="J24" s="51">
        <v>69.8</v>
      </c>
    </row>
    <row r="25" spans="1:10" ht="35.25" customHeight="1">
      <c r="A25" s="42" t="s">
        <v>286</v>
      </c>
      <c r="B25" s="49" t="s">
        <v>287</v>
      </c>
      <c r="C25" s="45" t="s">
        <v>249</v>
      </c>
      <c r="D25" s="45" t="s">
        <v>275</v>
      </c>
      <c r="E25" s="45">
        <v>0</v>
      </c>
      <c r="F25" s="45">
        <v>99400</v>
      </c>
      <c r="G25" s="45">
        <v>0</v>
      </c>
      <c r="H25" s="45">
        <v>99400</v>
      </c>
      <c r="I25" s="50" t="s">
        <v>789</v>
      </c>
      <c r="J25" s="51">
        <v>34.200000000000003</v>
      </c>
    </row>
    <row r="26" spans="1:10" ht="37.5" customHeight="1">
      <c r="A26" s="42" t="s">
        <v>288</v>
      </c>
      <c r="B26" s="49" t="s">
        <v>289</v>
      </c>
      <c r="C26" s="45" t="s">
        <v>249</v>
      </c>
      <c r="D26" s="45" t="s">
        <v>275</v>
      </c>
      <c r="E26" s="45">
        <v>0</v>
      </c>
      <c r="F26" s="45">
        <v>95000</v>
      </c>
      <c r="G26" s="45">
        <v>0</v>
      </c>
      <c r="H26" s="45">
        <v>95000</v>
      </c>
      <c r="I26" s="50" t="s">
        <v>790</v>
      </c>
      <c r="J26" s="51">
        <v>38.950000000000003</v>
      </c>
    </row>
    <row r="27" spans="1:10" ht="36" customHeight="1">
      <c r="A27" s="42" t="s">
        <v>290</v>
      </c>
      <c r="B27" s="49" t="s">
        <v>291</v>
      </c>
      <c r="C27" s="45" t="s">
        <v>268</v>
      </c>
      <c r="D27" s="47" t="s">
        <v>433</v>
      </c>
      <c r="E27" s="45">
        <v>24</v>
      </c>
      <c r="F27" s="45">
        <v>4299</v>
      </c>
      <c r="G27" s="45">
        <v>211.18</v>
      </c>
      <c r="H27" s="45">
        <v>4510.18</v>
      </c>
      <c r="I27" s="50" t="s">
        <v>572</v>
      </c>
      <c r="J27" s="51">
        <v>112.05</v>
      </c>
    </row>
    <row r="28" spans="1:10" ht="37.5" customHeight="1">
      <c r="A28" s="42" t="s">
        <v>292</v>
      </c>
      <c r="B28" s="49" t="s">
        <v>293</v>
      </c>
      <c r="C28" s="45" t="s">
        <v>268</v>
      </c>
      <c r="D28" s="45" t="s">
        <v>275</v>
      </c>
      <c r="E28" s="45"/>
      <c r="F28" s="45">
        <v>11907</v>
      </c>
      <c r="G28" s="45"/>
      <c r="H28" s="45">
        <v>11907</v>
      </c>
      <c r="I28" s="50" t="s">
        <v>573</v>
      </c>
      <c r="J28" s="51">
        <v>1537</v>
      </c>
    </row>
    <row r="29" spans="1:10" ht="23.25" customHeight="1">
      <c r="A29" s="42" t="s">
        <v>294</v>
      </c>
      <c r="B29" s="49" t="s">
        <v>295</v>
      </c>
      <c r="C29" s="45" t="s">
        <v>141</v>
      </c>
      <c r="D29" s="45" t="s">
        <v>275</v>
      </c>
      <c r="E29" s="45">
        <v>0</v>
      </c>
      <c r="F29" s="45">
        <v>6040</v>
      </c>
      <c r="G29" s="45">
        <v>0</v>
      </c>
      <c r="H29" s="45">
        <v>6040</v>
      </c>
      <c r="I29" s="50" t="s">
        <v>574</v>
      </c>
      <c r="J29" s="51">
        <v>1281</v>
      </c>
    </row>
    <row r="30" spans="1:10" ht="24" customHeight="1">
      <c r="A30" s="42" t="s">
        <v>296</v>
      </c>
      <c r="B30" s="49" t="s">
        <v>297</v>
      </c>
      <c r="C30" s="45" t="s">
        <v>141</v>
      </c>
      <c r="D30" s="45" t="s">
        <v>275</v>
      </c>
      <c r="E30" s="45">
        <v>0</v>
      </c>
      <c r="F30" s="45">
        <v>58000</v>
      </c>
      <c r="G30" s="45">
        <v>0</v>
      </c>
      <c r="H30" s="45">
        <v>58000</v>
      </c>
      <c r="I30" s="50" t="s">
        <v>575</v>
      </c>
      <c r="J30" s="51">
        <v>1436</v>
      </c>
    </row>
    <row r="31" spans="1:10" ht="21" customHeight="1">
      <c r="A31" s="42" t="s">
        <v>298</v>
      </c>
      <c r="B31" s="49" t="s">
        <v>299</v>
      </c>
      <c r="C31" s="45" t="s">
        <v>141</v>
      </c>
      <c r="D31" s="45" t="s">
        <v>275</v>
      </c>
      <c r="E31" s="45">
        <v>0</v>
      </c>
      <c r="F31" s="45">
        <v>58000</v>
      </c>
      <c r="G31" s="45">
        <v>0</v>
      </c>
      <c r="H31" s="45">
        <v>58000</v>
      </c>
      <c r="I31" s="50" t="s">
        <v>576</v>
      </c>
      <c r="J31" s="51">
        <v>13690</v>
      </c>
    </row>
    <row r="32" spans="1:10" ht="37.5" customHeight="1">
      <c r="A32" s="42" t="s">
        <v>300</v>
      </c>
      <c r="B32" s="49" t="s">
        <v>301</v>
      </c>
      <c r="C32" s="45" t="s">
        <v>268</v>
      </c>
      <c r="D32" s="47" t="s">
        <v>433</v>
      </c>
      <c r="E32" s="45">
        <v>24</v>
      </c>
      <c r="F32" s="45">
        <v>4299</v>
      </c>
      <c r="G32" s="45">
        <v>211.18</v>
      </c>
      <c r="H32" s="45">
        <v>4510.18</v>
      </c>
      <c r="I32" s="50" t="s">
        <v>791</v>
      </c>
      <c r="J32" s="51">
        <v>1197</v>
      </c>
    </row>
    <row r="33" spans="1:10" ht="36" customHeight="1">
      <c r="A33" s="42" t="s">
        <v>302</v>
      </c>
      <c r="B33" s="49" t="s">
        <v>303</v>
      </c>
      <c r="C33" s="45" t="s">
        <v>249</v>
      </c>
      <c r="D33" s="45" t="s">
        <v>568</v>
      </c>
      <c r="E33" s="45">
        <v>18</v>
      </c>
      <c r="F33" s="45">
        <v>961</v>
      </c>
      <c r="G33" s="45">
        <v>196.18</v>
      </c>
      <c r="H33" s="45">
        <v>1157.18</v>
      </c>
      <c r="I33" s="50" t="s">
        <v>577</v>
      </c>
      <c r="J33" s="51">
        <v>1072</v>
      </c>
    </row>
    <row r="34" spans="1:10" ht="23.25" customHeight="1">
      <c r="A34" s="42" t="s">
        <v>304</v>
      </c>
      <c r="B34" s="49" t="s">
        <v>305</v>
      </c>
      <c r="C34" s="45" t="s">
        <v>249</v>
      </c>
      <c r="D34" s="45" t="s">
        <v>568</v>
      </c>
      <c r="E34" s="45">
        <v>18</v>
      </c>
      <c r="F34" s="45">
        <v>1082.5</v>
      </c>
      <c r="G34" s="45">
        <v>196.18</v>
      </c>
      <c r="H34" s="45">
        <v>1278.68</v>
      </c>
      <c r="I34" s="50" t="s">
        <v>578</v>
      </c>
      <c r="J34" s="51">
        <v>166.9</v>
      </c>
    </row>
    <row r="35" spans="1:10" ht="38.25" customHeight="1">
      <c r="A35" s="42" t="s">
        <v>306</v>
      </c>
      <c r="B35" s="49" t="s">
        <v>307</v>
      </c>
      <c r="C35" s="45" t="s">
        <v>249</v>
      </c>
      <c r="D35" s="45" t="s">
        <v>568</v>
      </c>
      <c r="E35" s="45">
        <v>18</v>
      </c>
      <c r="F35" s="45">
        <v>915.45</v>
      </c>
      <c r="G35" s="45">
        <v>196.18</v>
      </c>
      <c r="H35" s="45">
        <v>1111.6300000000001</v>
      </c>
      <c r="I35" s="50" t="s">
        <v>579</v>
      </c>
      <c r="J35" s="51">
        <v>839</v>
      </c>
    </row>
    <row r="36" spans="1:10" ht="39.75" customHeight="1">
      <c r="A36" s="42" t="s">
        <v>308</v>
      </c>
      <c r="B36" s="49" t="s">
        <v>309</v>
      </c>
      <c r="C36" s="45" t="s">
        <v>249</v>
      </c>
      <c r="D36" s="45" t="s">
        <v>570</v>
      </c>
      <c r="E36" s="45">
        <v>33</v>
      </c>
      <c r="F36" s="45">
        <v>222.7</v>
      </c>
      <c r="G36" s="45">
        <v>327.51</v>
      </c>
      <c r="H36" s="45">
        <v>550.21</v>
      </c>
      <c r="I36" s="50" t="s">
        <v>792</v>
      </c>
      <c r="J36" s="51">
        <v>866</v>
      </c>
    </row>
    <row r="37" spans="1:10" ht="32.25" customHeight="1">
      <c r="A37" s="42">
        <v>31</v>
      </c>
      <c r="B37" s="43" t="s">
        <v>310</v>
      </c>
      <c r="C37" s="45" t="s">
        <v>249</v>
      </c>
      <c r="D37" s="45" t="s">
        <v>275</v>
      </c>
      <c r="E37" s="45">
        <v>5</v>
      </c>
      <c r="F37" s="45">
        <v>166.5</v>
      </c>
      <c r="G37" s="45">
        <v>58.25</v>
      </c>
      <c r="H37" s="45">
        <v>224.75</v>
      </c>
      <c r="I37" s="50" t="s">
        <v>580</v>
      </c>
      <c r="J37" s="51">
        <v>74.849999999999994</v>
      </c>
    </row>
    <row r="38" spans="1:10" ht="29.25" customHeight="1">
      <c r="B38" s="54" t="s">
        <v>311</v>
      </c>
      <c r="C38" s="55"/>
      <c r="D38" s="55"/>
      <c r="E38" s="55"/>
      <c r="F38" s="55"/>
      <c r="G38" s="55"/>
      <c r="H38" s="55"/>
      <c r="I38" s="56"/>
    </row>
    <row r="39" spans="1:10" ht="20.25" customHeight="1">
      <c r="B39" s="157" t="s">
        <v>582</v>
      </c>
      <c r="C39" s="157"/>
      <c r="D39" s="157"/>
      <c r="E39" s="157"/>
      <c r="F39" s="157"/>
      <c r="G39" s="157"/>
      <c r="H39" s="157"/>
      <c r="I39" s="157"/>
    </row>
    <row r="40" spans="1:10" ht="26.25" customHeight="1">
      <c r="B40" s="157" t="s">
        <v>581</v>
      </c>
      <c r="C40" s="157"/>
      <c r="D40" s="157"/>
      <c r="E40" s="157"/>
      <c r="F40" s="157"/>
      <c r="G40" s="157"/>
      <c r="H40" s="157"/>
      <c r="I40" s="157"/>
    </row>
  </sheetData>
  <mergeCells count="4">
    <mergeCell ref="B1:I1"/>
    <mergeCell ref="B2:I2"/>
    <mergeCell ref="B39:I39"/>
    <mergeCell ref="B40:I40"/>
  </mergeCells>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AA72"/>
  <sheetViews>
    <sheetView view="pageBreakPreview" zoomScale="91" zoomScaleSheetLayoutView="91" workbookViewId="0">
      <selection activeCell="G48" sqref="G48:K48"/>
    </sheetView>
  </sheetViews>
  <sheetFormatPr defaultRowHeight="16.5"/>
  <cols>
    <col min="1" max="1" width="4.85546875" style="65" customWidth="1"/>
    <col min="2" max="4" width="9.140625" style="65"/>
    <col min="5" max="5" width="16" style="65" customWidth="1"/>
    <col min="6" max="6" width="3.28515625" style="65" customWidth="1"/>
    <col min="7" max="7" width="9.140625" style="65"/>
    <col min="8" max="8" width="5.42578125" style="65" customWidth="1"/>
    <col min="9" max="9" width="9.140625" style="65" hidden="1" customWidth="1"/>
    <col min="10" max="10" width="17.140625" style="65" customWidth="1"/>
    <col min="11" max="11" width="15" style="65" customWidth="1"/>
    <col min="12" max="12" width="6.7109375" style="65" customWidth="1"/>
    <col min="13" max="13" width="18.85546875" style="65" customWidth="1"/>
    <col min="14" max="14" width="13.28515625" style="65" customWidth="1"/>
    <col min="15" max="15" width="13" style="65" customWidth="1"/>
    <col min="16" max="16" width="1.5703125" style="65" customWidth="1"/>
    <col min="17" max="17" width="2.28515625" style="65" customWidth="1"/>
    <col min="18" max="20" width="9.140625" style="65"/>
    <col min="21" max="21" width="4" style="65" customWidth="1"/>
    <col min="22" max="16384" width="9.140625" style="65"/>
  </cols>
  <sheetData>
    <row r="1" spans="1:27" s="57" customFormat="1" ht="17.100000000000001" customHeight="1">
      <c r="A1" s="180" t="s">
        <v>364</v>
      </c>
      <c r="B1" s="180"/>
      <c r="C1" s="180"/>
      <c r="D1" s="180"/>
      <c r="E1" s="180"/>
      <c r="F1" s="180"/>
      <c r="G1" s="180"/>
      <c r="H1" s="180"/>
      <c r="I1" s="180"/>
      <c r="J1" s="180"/>
      <c r="K1" s="180"/>
      <c r="L1" s="180" t="s">
        <v>364</v>
      </c>
      <c r="M1" s="180"/>
      <c r="N1" s="180"/>
      <c r="O1" s="180"/>
      <c r="P1" s="180"/>
      <c r="Q1" s="180"/>
      <c r="R1" s="180"/>
      <c r="S1" s="180"/>
      <c r="T1" s="180"/>
      <c r="U1" s="180"/>
      <c r="V1" s="180"/>
    </row>
    <row r="2" spans="1:27" s="57" customFormat="1" ht="17.100000000000001" customHeight="1">
      <c r="A2" s="180" t="s">
        <v>1</v>
      </c>
      <c r="B2" s="180"/>
      <c r="C2" s="180"/>
      <c r="D2" s="180"/>
      <c r="E2" s="180"/>
      <c r="F2" s="180"/>
      <c r="G2" s="180"/>
      <c r="H2" s="180"/>
      <c r="I2" s="180"/>
      <c r="J2" s="180"/>
      <c r="K2" s="180"/>
      <c r="L2" s="180" t="s">
        <v>1</v>
      </c>
      <c r="M2" s="180"/>
      <c r="N2" s="180"/>
      <c r="O2" s="180"/>
      <c r="P2" s="180"/>
      <c r="Q2" s="180"/>
      <c r="R2" s="180"/>
      <c r="S2" s="180"/>
      <c r="T2" s="180"/>
      <c r="U2" s="180"/>
      <c r="V2" s="180"/>
    </row>
    <row r="3" spans="1:27" s="57" customFormat="1" ht="17.100000000000001" customHeight="1">
      <c r="A3" s="58"/>
      <c r="B3" s="181" t="s">
        <v>365</v>
      </c>
      <c r="C3" s="181"/>
      <c r="D3" s="181"/>
      <c r="E3" s="181"/>
      <c r="F3" s="181"/>
      <c r="G3" s="181"/>
      <c r="H3" s="181"/>
      <c r="I3" s="181"/>
      <c r="J3" s="181"/>
      <c r="K3" s="59"/>
      <c r="L3" s="58"/>
      <c r="M3" s="181" t="s">
        <v>366</v>
      </c>
      <c r="N3" s="181"/>
      <c r="O3" s="181"/>
      <c r="P3" s="181"/>
      <c r="Q3" s="181"/>
      <c r="R3" s="181"/>
      <c r="S3" s="181"/>
      <c r="T3" s="181"/>
      <c r="U3" s="181"/>
      <c r="V3" s="59"/>
    </row>
    <row r="4" spans="1:27" s="57" customFormat="1" ht="17.100000000000001" customHeight="1">
      <c r="A4" s="60"/>
      <c r="B4" s="180" t="s">
        <v>367</v>
      </c>
      <c r="C4" s="182"/>
      <c r="D4" s="182"/>
      <c r="E4" s="182"/>
      <c r="F4" s="182"/>
      <c r="G4" s="182"/>
      <c r="H4" s="182"/>
      <c r="I4" s="182"/>
      <c r="J4" s="182"/>
      <c r="K4" s="61"/>
      <c r="L4" s="60"/>
      <c r="M4" s="180" t="s">
        <v>368</v>
      </c>
      <c r="N4" s="182"/>
      <c r="O4" s="182"/>
      <c r="P4" s="182"/>
      <c r="Q4" s="182"/>
      <c r="R4" s="182"/>
      <c r="S4" s="182"/>
      <c r="T4" s="182"/>
      <c r="U4" s="182"/>
      <c r="V4" s="61"/>
    </row>
    <row r="5" spans="1:27" ht="38.25" customHeight="1">
      <c r="A5" s="62">
        <v>1</v>
      </c>
      <c r="B5" s="165" t="s">
        <v>369</v>
      </c>
      <c r="C5" s="170"/>
      <c r="D5" s="170"/>
      <c r="E5" s="170"/>
      <c r="F5" s="62" t="s">
        <v>370</v>
      </c>
      <c r="G5" s="191" t="s">
        <v>910</v>
      </c>
      <c r="H5" s="192"/>
      <c r="I5" s="192"/>
      <c r="J5" s="192"/>
      <c r="K5" s="192"/>
      <c r="L5" s="63"/>
      <c r="M5" s="63"/>
      <c r="N5" s="63"/>
      <c r="O5" s="63"/>
      <c r="P5" s="63"/>
      <c r="Q5" s="63"/>
      <c r="R5" s="63"/>
      <c r="S5" s="63"/>
      <c r="T5" s="63"/>
      <c r="U5" s="63"/>
      <c r="V5" s="64"/>
    </row>
    <row r="6" spans="1:27" ht="35.25" customHeight="1">
      <c r="A6" s="66">
        <v>2</v>
      </c>
      <c r="B6" s="176" t="s">
        <v>371</v>
      </c>
      <c r="C6" s="193"/>
      <c r="D6" s="193"/>
      <c r="E6" s="193"/>
      <c r="F6" s="62" t="s">
        <v>370</v>
      </c>
      <c r="G6" s="194"/>
      <c r="H6" s="195"/>
      <c r="I6" s="195"/>
      <c r="J6" s="195"/>
      <c r="K6" s="195"/>
      <c r="L6" s="66">
        <v>1</v>
      </c>
      <c r="M6" s="158" t="s">
        <v>372</v>
      </c>
      <c r="N6" s="158"/>
      <c r="O6" s="158"/>
      <c r="P6" s="158"/>
      <c r="Q6" s="67" t="s">
        <v>370</v>
      </c>
      <c r="R6" s="189" t="s">
        <v>373</v>
      </c>
      <c r="S6" s="189"/>
      <c r="T6" s="189"/>
      <c r="U6" s="189"/>
      <c r="V6" s="189"/>
    </row>
    <row r="7" spans="1:27" ht="33.75" customHeight="1">
      <c r="A7" s="62">
        <v>3</v>
      </c>
      <c r="B7" s="165" t="s">
        <v>374</v>
      </c>
      <c r="C7" s="184"/>
      <c r="D7" s="184"/>
      <c r="E7" s="184"/>
      <c r="F7" s="62" t="s">
        <v>370</v>
      </c>
      <c r="G7" s="166" t="s">
        <v>375</v>
      </c>
      <c r="H7" s="183"/>
      <c r="I7" s="183"/>
      <c r="J7" s="183"/>
      <c r="K7" s="183"/>
      <c r="L7" s="66" t="s">
        <v>376</v>
      </c>
      <c r="M7" s="158" t="s">
        <v>377</v>
      </c>
      <c r="N7" s="158"/>
      <c r="O7" s="158"/>
      <c r="P7" s="158"/>
      <c r="Q7" s="67" t="s">
        <v>370</v>
      </c>
      <c r="R7" s="189" t="s">
        <v>378</v>
      </c>
      <c r="S7" s="189"/>
      <c r="T7" s="189"/>
      <c r="U7" s="189"/>
      <c r="V7" s="189"/>
    </row>
    <row r="8" spans="1:27" ht="34.5" customHeight="1">
      <c r="A8" s="62">
        <v>4</v>
      </c>
      <c r="B8" s="165" t="s">
        <v>379</v>
      </c>
      <c r="C8" s="184"/>
      <c r="D8" s="184"/>
      <c r="E8" s="184"/>
      <c r="F8" s="62" t="s">
        <v>370</v>
      </c>
      <c r="G8" s="166" t="s">
        <v>380</v>
      </c>
      <c r="H8" s="183"/>
      <c r="I8" s="183"/>
      <c r="J8" s="183"/>
      <c r="K8" s="183"/>
      <c r="L8" s="66" t="s">
        <v>381</v>
      </c>
      <c r="M8" s="158" t="s">
        <v>382</v>
      </c>
      <c r="N8" s="158"/>
      <c r="O8" s="158"/>
      <c r="P8" s="158"/>
      <c r="Q8" s="67" t="s">
        <v>370</v>
      </c>
      <c r="R8" s="189"/>
      <c r="S8" s="189"/>
      <c r="T8" s="189"/>
      <c r="U8" s="189"/>
      <c r="V8" s="189"/>
      <c r="W8" s="189"/>
      <c r="X8" s="189"/>
      <c r="Y8" s="189"/>
      <c r="Z8" s="189"/>
      <c r="AA8" s="189"/>
    </row>
    <row r="9" spans="1:27" ht="34.5" customHeight="1">
      <c r="A9" s="62">
        <v>5</v>
      </c>
      <c r="B9" s="168" t="s">
        <v>383</v>
      </c>
      <c r="C9" s="165"/>
      <c r="D9" s="165"/>
      <c r="E9" s="165"/>
      <c r="F9" s="62" t="s">
        <v>370</v>
      </c>
      <c r="G9" s="166" t="s">
        <v>384</v>
      </c>
      <c r="H9" s="183"/>
      <c r="I9" s="183"/>
      <c r="J9" s="183"/>
      <c r="K9" s="183"/>
      <c r="L9" s="66" t="s">
        <v>385</v>
      </c>
      <c r="M9" s="158" t="s">
        <v>386</v>
      </c>
      <c r="N9" s="158"/>
      <c r="O9" s="158"/>
      <c r="P9" s="158"/>
      <c r="Q9" s="67" t="s">
        <v>370</v>
      </c>
      <c r="R9" s="189"/>
      <c r="S9" s="189"/>
      <c r="T9" s="189"/>
      <c r="U9" s="189"/>
      <c r="V9" s="189"/>
    </row>
    <row r="10" spans="1:27" ht="38.25" customHeight="1">
      <c r="A10" s="62">
        <v>6</v>
      </c>
      <c r="B10" s="173" t="s">
        <v>387</v>
      </c>
      <c r="C10" s="188"/>
      <c r="D10" s="188"/>
      <c r="E10" s="188"/>
      <c r="F10" s="62" t="s">
        <v>370</v>
      </c>
      <c r="G10" s="166" t="s">
        <v>384</v>
      </c>
      <c r="H10" s="183"/>
      <c r="I10" s="183"/>
      <c r="J10" s="183"/>
      <c r="K10" s="183"/>
      <c r="L10" s="66" t="s">
        <v>388</v>
      </c>
      <c r="M10" s="158" t="s">
        <v>389</v>
      </c>
      <c r="N10" s="158"/>
      <c r="O10" s="158"/>
      <c r="P10" s="158"/>
      <c r="Q10" s="67" t="s">
        <v>370</v>
      </c>
      <c r="R10" s="189" t="s">
        <v>378</v>
      </c>
      <c r="S10" s="189"/>
      <c r="T10" s="189"/>
      <c r="U10" s="189"/>
      <c r="V10" s="189"/>
    </row>
    <row r="11" spans="1:27" ht="22.5" hidden="1" customHeight="1">
      <c r="A11" s="62">
        <v>7</v>
      </c>
      <c r="B11" s="165" t="s">
        <v>390</v>
      </c>
      <c r="C11" s="184"/>
      <c r="D11" s="184"/>
      <c r="E11" s="184"/>
      <c r="F11" s="62" t="s">
        <v>370</v>
      </c>
      <c r="G11" s="166" t="s">
        <v>391</v>
      </c>
      <c r="H11" s="183"/>
      <c r="I11" s="183"/>
      <c r="J11" s="183"/>
      <c r="K11" s="183"/>
      <c r="L11" s="66"/>
      <c r="M11" s="68"/>
      <c r="N11" s="68"/>
      <c r="O11" s="68"/>
      <c r="P11" s="68"/>
      <c r="Q11" s="67"/>
      <c r="R11" s="63"/>
      <c r="S11" s="63"/>
      <c r="T11" s="63"/>
      <c r="U11" s="63"/>
      <c r="V11" s="64"/>
    </row>
    <row r="12" spans="1:27" ht="19.5" customHeight="1">
      <c r="A12" s="62">
        <v>8</v>
      </c>
      <c r="B12" s="173" t="s">
        <v>392</v>
      </c>
      <c r="C12" s="188"/>
      <c r="D12" s="188"/>
      <c r="E12" s="188"/>
      <c r="F12" s="62" t="s">
        <v>370</v>
      </c>
      <c r="G12" s="166" t="s">
        <v>393</v>
      </c>
      <c r="H12" s="166"/>
      <c r="I12" s="166"/>
      <c r="J12" s="166"/>
      <c r="K12" s="166"/>
      <c r="L12" s="66">
        <v>2</v>
      </c>
      <c r="M12" s="158" t="s">
        <v>394</v>
      </c>
      <c r="N12" s="158"/>
      <c r="O12" s="158"/>
      <c r="P12" s="158"/>
      <c r="Q12" s="67"/>
      <c r="R12" s="166"/>
      <c r="S12" s="183"/>
      <c r="T12" s="183"/>
      <c r="U12" s="183"/>
      <c r="V12" s="183"/>
    </row>
    <row r="13" spans="1:27" ht="38.25" customHeight="1">
      <c r="A13" s="62" t="s">
        <v>134</v>
      </c>
      <c r="B13" s="168" t="s">
        <v>395</v>
      </c>
      <c r="C13" s="165"/>
      <c r="D13" s="165"/>
      <c r="E13" s="165"/>
      <c r="F13" s="62" t="s">
        <v>370</v>
      </c>
      <c r="G13" s="166"/>
      <c r="H13" s="166"/>
      <c r="I13" s="166"/>
      <c r="J13" s="166"/>
      <c r="K13" s="166"/>
      <c r="L13" s="66" t="s">
        <v>376</v>
      </c>
      <c r="M13" s="158" t="s">
        <v>396</v>
      </c>
      <c r="N13" s="158"/>
      <c r="O13" s="158"/>
      <c r="P13" s="158"/>
      <c r="Q13" s="67" t="s">
        <v>370</v>
      </c>
      <c r="R13" s="166"/>
      <c r="S13" s="183"/>
      <c r="T13" s="183"/>
      <c r="U13" s="183"/>
      <c r="V13" s="183"/>
    </row>
    <row r="14" spans="1:27" ht="25.5" customHeight="1">
      <c r="A14" s="62">
        <v>9</v>
      </c>
      <c r="B14" s="165" t="s">
        <v>397</v>
      </c>
      <c r="C14" s="184"/>
      <c r="D14" s="184"/>
      <c r="E14" s="184"/>
      <c r="F14" s="62" t="s">
        <v>370</v>
      </c>
      <c r="G14" s="166" t="s">
        <v>103</v>
      </c>
      <c r="H14" s="183"/>
      <c r="I14" s="183"/>
      <c r="J14" s="183"/>
      <c r="K14" s="183"/>
      <c r="L14" s="66"/>
      <c r="M14" s="190"/>
      <c r="N14" s="190"/>
      <c r="O14" s="190"/>
      <c r="P14" s="190"/>
      <c r="Q14" s="69"/>
      <c r="R14" s="70"/>
      <c r="S14" s="70"/>
      <c r="T14" s="63"/>
      <c r="U14" s="63"/>
    </row>
    <row r="15" spans="1:27" ht="33.75" customHeight="1">
      <c r="A15" s="62">
        <v>10</v>
      </c>
      <c r="B15" s="165" t="s">
        <v>398</v>
      </c>
      <c r="C15" s="184"/>
      <c r="D15" s="184"/>
      <c r="E15" s="184"/>
      <c r="F15" s="62" t="s">
        <v>370</v>
      </c>
      <c r="G15" s="178"/>
      <c r="H15" s="164"/>
      <c r="I15" s="164"/>
      <c r="J15" s="164"/>
      <c r="K15" s="164"/>
      <c r="L15" s="66"/>
      <c r="M15" s="70"/>
      <c r="N15" s="70"/>
      <c r="O15" s="70"/>
      <c r="P15" s="70"/>
      <c r="Q15" s="69"/>
      <c r="R15" s="70"/>
      <c r="S15" s="70"/>
      <c r="T15" s="63"/>
      <c r="U15" s="63"/>
    </row>
    <row r="16" spans="1:27" ht="58.5" customHeight="1">
      <c r="A16" s="62">
        <v>11</v>
      </c>
      <c r="B16" s="165" t="s">
        <v>399</v>
      </c>
      <c r="C16" s="184"/>
      <c r="D16" s="184"/>
      <c r="E16" s="184"/>
      <c r="F16" s="62" t="s">
        <v>370</v>
      </c>
      <c r="G16" s="166" t="s">
        <v>400</v>
      </c>
      <c r="H16" s="183"/>
      <c r="I16" s="183"/>
      <c r="J16" s="183"/>
      <c r="K16" s="183"/>
      <c r="L16" s="187"/>
      <c r="M16" s="187"/>
      <c r="N16" s="187"/>
      <c r="O16" s="187"/>
      <c r="P16" s="187"/>
      <c r="Q16" s="187"/>
      <c r="R16" s="187"/>
      <c r="S16" s="186"/>
      <c r="T16" s="186"/>
      <c r="U16" s="186"/>
    </row>
    <row r="17" spans="1:21">
      <c r="A17" s="62">
        <v>12</v>
      </c>
      <c r="B17" s="165" t="s">
        <v>401</v>
      </c>
      <c r="C17" s="184"/>
      <c r="D17" s="184"/>
      <c r="E17" s="184"/>
      <c r="F17" s="62" t="s">
        <v>370</v>
      </c>
      <c r="G17" s="166" t="s">
        <v>402</v>
      </c>
      <c r="H17" s="183"/>
      <c r="I17" s="183"/>
      <c r="J17" s="183"/>
      <c r="K17" s="183"/>
      <c r="L17" s="66"/>
      <c r="M17" s="63"/>
      <c r="N17" s="63"/>
      <c r="O17" s="63"/>
      <c r="P17" s="63"/>
      <c r="Q17" s="63"/>
      <c r="R17" s="63"/>
      <c r="S17" s="63"/>
      <c r="T17" s="63"/>
      <c r="U17" s="63"/>
    </row>
    <row r="18" spans="1:21" ht="33.75" customHeight="1">
      <c r="A18" s="62">
        <v>13</v>
      </c>
      <c r="B18" s="165" t="s">
        <v>403</v>
      </c>
      <c r="C18" s="184"/>
      <c r="D18" s="184"/>
      <c r="E18" s="184"/>
      <c r="F18" s="62" t="s">
        <v>370</v>
      </c>
      <c r="G18" s="166" t="s">
        <v>402</v>
      </c>
      <c r="H18" s="183"/>
      <c r="I18" s="183"/>
      <c r="J18" s="183"/>
      <c r="K18" s="183"/>
      <c r="L18" s="63"/>
      <c r="M18" s="63"/>
      <c r="N18" s="63"/>
      <c r="O18" s="63"/>
      <c r="P18" s="63"/>
      <c r="Q18" s="63"/>
      <c r="R18" s="63"/>
      <c r="S18" s="63"/>
      <c r="T18" s="63"/>
      <c r="U18" s="63"/>
    </row>
    <row r="19" spans="1:21" ht="54" customHeight="1">
      <c r="A19" s="62">
        <v>14</v>
      </c>
      <c r="B19" s="165" t="s">
        <v>404</v>
      </c>
      <c r="C19" s="184"/>
      <c r="D19" s="184"/>
      <c r="E19" s="184"/>
      <c r="F19" s="62" t="s">
        <v>370</v>
      </c>
      <c r="G19" s="166" t="s">
        <v>380</v>
      </c>
      <c r="H19" s="183"/>
      <c r="I19" s="183"/>
      <c r="J19" s="183"/>
      <c r="K19" s="183"/>
    </row>
    <row r="20" spans="1:21">
      <c r="A20" s="62">
        <v>15</v>
      </c>
      <c r="B20" s="165" t="s">
        <v>405</v>
      </c>
      <c r="C20" s="165"/>
      <c r="D20" s="165"/>
      <c r="E20" s="165"/>
      <c r="F20" s="62" t="s">
        <v>370</v>
      </c>
      <c r="G20" s="166" t="s">
        <v>393</v>
      </c>
      <c r="H20" s="183"/>
      <c r="I20" s="183"/>
      <c r="J20" s="183"/>
      <c r="K20" s="183"/>
    </row>
    <row r="21" spans="1:21" ht="50.25" customHeight="1">
      <c r="A21" s="62">
        <v>16</v>
      </c>
      <c r="B21" s="184" t="s">
        <v>406</v>
      </c>
      <c r="C21" s="184"/>
      <c r="D21" s="184"/>
      <c r="E21" s="184"/>
      <c r="F21" s="62"/>
      <c r="G21" s="183" t="s">
        <v>407</v>
      </c>
      <c r="H21" s="183"/>
      <c r="I21" s="183"/>
      <c r="J21" s="183"/>
      <c r="K21" s="183"/>
    </row>
    <row r="22" spans="1:21" ht="58.5" customHeight="1">
      <c r="A22" s="62">
        <v>17</v>
      </c>
      <c r="B22" s="185" t="s">
        <v>408</v>
      </c>
      <c r="C22" s="185"/>
      <c r="D22" s="185"/>
      <c r="E22" s="185"/>
      <c r="F22" s="62"/>
      <c r="G22" s="183" t="s">
        <v>407</v>
      </c>
      <c r="H22" s="183"/>
      <c r="I22" s="183"/>
      <c r="J22" s="183"/>
      <c r="K22" s="183"/>
    </row>
    <row r="23" spans="1:21">
      <c r="A23" s="62"/>
      <c r="B23" s="71"/>
      <c r="C23" s="71"/>
      <c r="D23" s="71"/>
      <c r="E23" s="71"/>
      <c r="F23" s="62"/>
      <c r="G23" s="72"/>
      <c r="H23" s="72"/>
      <c r="I23" s="72"/>
      <c r="J23" s="72"/>
      <c r="K23" s="72"/>
    </row>
    <row r="24" spans="1:21">
      <c r="A24" s="62"/>
      <c r="B24" s="73"/>
      <c r="C24" s="73"/>
      <c r="D24" s="73"/>
      <c r="E24" s="73"/>
      <c r="F24" s="62"/>
      <c r="G24" s="74"/>
      <c r="H24" s="75"/>
      <c r="I24" s="75"/>
      <c r="J24" s="75"/>
      <c r="K24" s="75"/>
    </row>
    <row r="25" spans="1:21">
      <c r="A25" s="69"/>
      <c r="B25" s="69"/>
      <c r="C25" s="69"/>
      <c r="D25" s="69"/>
      <c r="E25" s="69"/>
      <c r="F25" s="69"/>
      <c r="G25" s="69"/>
      <c r="H25" s="76"/>
      <c r="I25" s="76"/>
      <c r="J25" s="76"/>
      <c r="K25" s="76"/>
    </row>
    <row r="26" spans="1:21">
      <c r="A26" s="69"/>
      <c r="B26" s="69"/>
      <c r="C26" s="69"/>
      <c r="D26" s="69"/>
      <c r="E26" s="69"/>
      <c r="F26" s="69"/>
      <c r="G26" s="69"/>
      <c r="H26" s="76"/>
      <c r="I26" s="76"/>
      <c r="J26" s="76"/>
      <c r="K26" s="76"/>
    </row>
    <row r="27" spans="1:21">
      <c r="A27" s="69"/>
      <c r="B27" s="69"/>
      <c r="C27" s="69"/>
      <c r="D27" s="69"/>
      <c r="E27" s="69"/>
      <c r="F27" s="69"/>
      <c r="G27" s="69"/>
      <c r="H27" s="76"/>
      <c r="I27" s="76"/>
      <c r="J27" s="76"/>
      <c r="K27" s="76"/>
    </row>
    <row r="28" spans="1:21" s="57" customFormat="1" ht="15.75">
      <c r="A28" s="180" t="s">
        <v>364</v>
      </c>
      <c r="B28" s="180"/>
      <c r="C28" s="180"/>
      <c r="D28" s="180"/>
      <c r="E28" s="180"/>
      <c r="F28" s="180"/>
      <c r="G28" s="180"/>
      <c r="H28" s="180"/>
      <c r="I28" s="180"/>
      <c r="J28" s="180"/>
      <c r="K28" s="180"/>
    </row>
    <row r="29" spans="1:21" s="57" customFormat="1" ht="15.75">
      <c r="A29" s="180" t="s">
        <v>409</v>
      </c>
      <c r="B29" s="180"/>
      <c r="C29" s="180"/>
      <c r="D29" s="180"/>
      <c r="E29" s="180"/>
      <c r="F29" s="180"/>
      <c r="G29" s="180"/>
      <c r="H29" s="180"/>
      <c r="I29" s="180"/>
      <c r="J29" s="180"/>
      <c r="K29" s="180"/>
    </row>
    <row r="30" spans="1:21" s="57" customFormat="1" ht="15.75">
      <c r="A30" s="58"/>
      <c r="B30" s="181" t="s">
        <v>366</v>
      </c>
      <c r="C30" s="181"/>
      <c r="D30" s="181"/>
      <c r="E30" s="181"/>
      <c r="F30" s="181"/>
      <c r="G30" s="181"/>
      <c r="H30" s="181"/>
      <c r="I30" s="181"/>
      <c r="J30" s="181"/>
      <c r="K30" s="59"/>
    </row>
    <row r="31" spans="1:21" s="57" customFormat="1" ht="15.75">
      <c r="A31" s="60"/>
      <c r="B31" s="180" t="s">
        <v>410</v>
      </c>
      <c r="C31" s="182"/>
      <c r="D31" s="182"/>
      <c r="E31" s="182"/>
      <c r="F31" s="182"/>
      <c r="G31" s="182"/>
      <c r="H31" s="182"/>
      <c r="I31" s="182"/>
      <c r="J31" s="182"/>
      <c r="K31" s="61"/>
    </row>
    <row r="32" spans="1:21" ht="34.5" customHeight="1">
      <c r="A32" s="62">
        <v>1</v>
      </c>
      <c r="B32" s="165" t="s">
        <v>411</v>
      </c>
      <c r="C32" s="170"/>
      <c r="D32" s="170"/>
      <c r="E32" s="170"/>
      <c r="F32" s="67"/>
      <c r="G32" s="77"/>
      <c r="H32" s="167" t="s">
        <v>412</v>
      </c>
      <c r="I32" s="167"/>
      <c r="J32" s="167"/>
      <c r="K32" s="78"/>
    </row>
    <row r="33" spans="1:11">
      <c r="A33" s="62"/>
      <c r="B33" s="176" t="s">
        <v>413</v>
      </c>
      <c r="C33" s="177"/>
      <c r="D33" s="177"/>
      <c r="E33" s="177"/>
      <c r="F33" s="67" t="s">
        <v>370</v>
      </c>
      <c r="G33" s="166" t="s">
        <v>414</v>
      </c>
      <c r="H33" s="167"/>
      <c r="I33" s="167"/>
      <c r="J33" s="167"/>
      <c r="K33" s="167"/>
    </row>
    <row r="34" spans="1:11">
      <c r="A34" s="62"/>
      <c r="B34" s="165" t="s">
        <v>415</v>
      </c>
      <c r="C34" s="169"/>
      <c r="D34" s="169"/>
      <c r="E34" s="169"/>
      <c r="F34" s="67" t="s">
        <v>370</v>
      </c>
      <c r="G34" s="178"/>
      <c r="H34" s="179"/>
      <c r="I34" s="179"/>
      <c r="J34" s="179"/>
      <c r="K34" s="179"/>
    </row>
    <row r="35" spans="1:11">
      <c r="A35" s="62"/>
      <c r="B35" s="165" t="s">
        <v>416</v>
      </c>
      <c r="C35" s="169"/>
      <c r="D35" s="169"/>
      <c r="E35" s="169"/>
      <c r="F35" s="67" t="s">
        <v>370</v>
      </c>
      <c r="G35" s="175"/>
      <c r="H35" s="175"/>
      <c r="I35" s="175"/>
      <c r="J35" s="175"/>
      <c r="K35" s="175"/>
    </row>
    <row r="36" spans="1:11" ht="37.5" customHeight="1">
      <c r="A36" s="62">
        <v>2</v>
      </c>
      <c r="B36" s="168" t="s">
        <v>417</v>
      </c>
      <c r="C36" s="165"/>
      <c r="D36" s="165"/>
      <c r="E36" s="165"/>
      <c r="F36" s="67" t="s">
        <v>370</v>
      </c>
      <c r="G36" s="166" t="s">
        <v>418</v>
      </c>
      <c r="H36" s="167"/>
      <c r="I36" s="167"/>
      <c r="J36" s="167"/>
      <c r="K36" s="167"/>
    </row>
    <row r="37" spans="1:11">
      <c r="A37" s="62">
        <v>3</v>
      </c>
      <c r="B37" s="173" t="s">
        <v>419</v>
      </c>
      <c r="C37" s="174"/>
      <c r="D37" s="174"/>
      <c r="E37" s="174"/>
      <c r="F37" s="67" t="s">
        <v>370</v>
      </c>
      <c r="G37" s="175"/>
      <c r="H37" s="175"/>
      <c r="I37" s="175"/>
      <c r="J37" s="175"/>
      <c r="K37" s="175"/>
    </row>
    <row r="38" spans="1:11" ht="34.5" customHeight="1">
      <c r="A38" s="62">
        <v>4</v>
      </c>
      <c r="B38" s="165" t="s">
        <v>420</v>
      </c>
      <c r="C38" s="169"/>
      <c r="D38" s="169"/>
      <c r="E38" s="169"/>
      <c r="F38" s="67" t="s">
        <v>370</v>
      </c>
      <c r="G38" s="166" t="s">
        <v>432</v>
      </c>
      <c r="H38" s="167"/>
      <c r="I38" s="167"/>
      <c r="J38" s="167"/>
      <c r="K38" s="167"/>
    </row>
    <row r="39" spans="1:11" ht="39.75" customHeight="1">
      <c r="A39" s="62">
        <v>5</v>
      </c>
      <c r="B39" s="173" t="s">
        <v>421</v>
      </c>
      <c r="C39" s="174"/>
      <c r="D39" s="174"/>
      <c r="E39" s="174"/>
      <c r="F39" s="67" t="s">
        <v>370</v>
      </c>
      <c r="G39" s="166" t="s">
        <v>103</v>
      </c>
      <c r="H39" s="167"/>
      <c r="I39" s="167"/>
      <c r="J39" s="167"/>
      <c r="K39" s="167"/>
    </row>
    <row r="40" spans="1:11">
      <c r="A40" s="62">
        <v>6</v>
      </c>
      <c r="B40" s="168" t="s">
        <v>422</v>
      </c>
      <c r="C40" s="165"/>
      <c r="D40" s="165"/>
      <c r="E40" s="165"/>
      <c r="F40" s="67" t="s">
        <v>370</v>
      </c>
      <c r="G40" s="166" t="s">
        <v>103</v>
      </c>
      <c r="H40" s="167"/>
      <c r="I40" s="167"/>
      <c r="J40" s="167"/>
      <c r="K40" s="167"/>
    </row>
    <row r="41" spans="1:11">
      <c r="A41" s="62">
        <v>7</v>
      </c>
      <c r="B41" s="170" t="s">
        <v>423</v>
      </c>
      <c r="C41" s="171"/>
      <c r="D41" s="171"/>
      <c r="E41" s="171"/>
      <c r="F41" s="67" t="s">
        <v>370</v>
      </c>
      <c r="G41" s="172"/>
      <c r="H41" s="172"/>
      <c r="I41" s="172"/>
      <c r="J41" s="172"/>
      <c r="K41" s="172"/>
    </row>
    <row r="42" spans="1:11">
      <c r="A42" s="62"/>
      <c r="B42" s="170" t="s">
        <v>424</v>
      </c>
      <c r="C42" s="171"/>
      <c r="D42" s="171"/>
      <c r="E42" s="171"/>
      <c r="F42" s="67" t="s">
        <v>370</v>
      </c>
      <c r="G42" s="172"/>
      <c r="H42" s="172"/>
      <c r="I42" s="172"/>
      <c r="J42" s="172"/>
      <c r="K42" s="172"/>
    </row>
    <row r="43" spans="1:11">
      <c r="A43" s="62">
        <v>8</v>
      </c>
      <c r="B43" s="165" t="s">
        <v>425</v>
      </c>
      <c r="C43" s="169"/>
      <c r="D43" s="169"/>
      <c r="E43" s="169"/>
      <c r="F43" s="67" t="s">
        <v>370</v>
      </c>
      <c r="G43" s="166" t="s">
        <v>400</v>
      </c>
      <c r="H43" s="167"/>
      <c r="I43" s="167"/>
      <c r="J43" s="167"/>
      <c r="K43" s="167"/>
    </row>
    <row r="44" spans="1:11" ht="33.75" customHeight="1">
      <c r="A44" s="62">
        <v>9</v>
      </c>
      <c r="B44" s="168" t="s">
        <v>426</v>
      </c>
      <c r="C44" s="165"/>
      <c r="D44" s="165"/>
      <c r="E44" s="165"/>
      <c r="F44" s="67" t="s">
        <v>370</v>
      </c>
      <c r="G44" s="166" t="s">
        <v>103</v>
      </c>
      <c r="H44" s="167"/>
      <c r="I44" s="167"/>
      <c r="J44" s="167"/>
      <c r="K44" s="167"/>
    </row>
    <row r="45" spans="1:11" ht="38.25" customHeight="1">
      <c r="A45" s="62">
        <v>10</v>
      </c>
      <c r="B45" s="168" t="s">
        <v>427</v>
      </c>
      <c r="C45" s="165"/>
      <c r="D45" s="165"/>
      <c r="E45" s="165"/>
      <c r="F45" s="67" t="s">
        <v>370</v>
      </c>
      <c r="G45" s="166" t="s">
        <v>103</v>
      </c>
      <c r="H45" s="167"/>
      <c r="I45" s="167"/>
      <c r="J45" s="167"/>
      <c r="K45" s="167"/>
    </row>
    <row r="46" spans="1:11" ht="36.75" customHeight="1">
      <c r="A46" s="62">
        <v>11</v>
      </c>
      <c r="B46" s="168" t="s">
        <v>428</v>
      </c>
      <c r="C46" s="165"/>
      <c r="D46" s="165"/>
      <c r="E46" s="165"/>
      <c r="F46" s="67" t="s">
        <v>370</v>
      </c>
      <c r="G46" s="166" t="s">
        <v>103</v>
      </c>
      <c r="H46" s="167"/>
      <c r="I46" s="167"/>
      <c r="J46" s="167"/>
      <c r="K46" s="167"/>
    </row>
    <row r="47" spans="1:11" ht="67.5" customHeight="1">
      <c r="A47" s="62">
        <v>12</v>
      </c>
      <c r="B47" s="165" t="s">
        <v>429</v>
      </c>
      <c r="C47" s="169"/>
      <c r="D47" s="169"/>
      <c r="E47" s="169"/>
      <c r="F47" s="67" t="s">
        <v>370</v>
      </c>
      <c r="G47" s="166"/>
      <c r="H47" s="167"/>
      <c r="I47" s="167"/>
      <c r="J47" s="167"/>
      <c r="K47" s="167"/>
    </row>
    <row r="48" spans="1:11">
      <c r="A48" s="62">
        <v>13</v>
      </c>
      <c r="B48" s="165" t="s">
        <v>430</v>
      </c>
      <c r="C48" s="165"/>
      <c r="D48" s="165"/>
      <c r="E48" s="165"/>
      <c r="F48" s="67" t="s">
        <v>370</v>
      </c>
      <c r="G48" s="166" t="s">
        <v>373</v>
      </c>
      <c r="H48" s="167"/>
      <c r="I48" s="167"/>
      <c r="J48" s="167"/>
      <c r="K48" s="167"/>
    </row>
    <row r="49" spans="1:11" ht="34.5" customHeight="1">
      <c r="A49" s="62">
        <v>14</v>
      </c>
      <c r="B49" s="165" t="s">
        <v>431</v>
      </c>
      <c r="C49" s="165"/>
      <c r="D49" s="165"/>
      <c r="E49" s="165"/>
      <c r="F49" s="67" t="s">
        <v>370</v>
      </c>
      <c r="G49" s="166" t="s">
        <v>373</v>
      </c>
      <c r="H49" s="167"/>
      <c r="I49" s="167"/>
      <c r="J49" s="167"/>
      <c r="K49" s="167"/>
    </row>
    <row r="50" spans="1:11">
      <c r="A50" s="62"/>
      <c r="B50" s="63"/>
      <c r="C50" s="63"/>
      <c r="D50" s="63"/>
      <c r="E50" s="63"/>
      <c r="F50" s="63"/>
      <c r="G50" s="63"/>
      <c r="H50" s="63"/>
      <c r="I50" s="63"/>
      <c r="J50" s="63"/>
      <c r="K50" s="63"/>
    </row>
    <row r="51" spans="1:11">
      <c r="A51" s="62"/>
      <c r="B51" s="63"/>
      <c r="C51" s="63"/>
      <c r="D51" s="63"/>
      <c r="E51" s="63"/>
      <c r="F51" s="63"/>
      <c r="G51" s="63"/>
      <c r="H51" s="63"/>
      <c r="I51" s="63"/>
      <c r="J51" s="63"/>
      <c r="K51" s="63"/>
    </row>
    <row r="52" spans="1:11">
      <c r="A52" s="66"/>
      <c r="B52" s="158"/>
      <c r="C52" s="158"/>
      <c r="D52" s="158"/>
      <c r="E52" s="158"/>
      <c r="F52" s="79"/>
      <c r="G52" s="63"/>
      <c r="H52" s="63"/>
      <c r="I52" s="63"/>
      <c r="J52" s="63"/>
      <c r="K52" s="64"/>
    </row>
    <row r="53" spans="1:11">
      <c r="A53" s="66"/>
      <c r="B53" s="158"/>
      <c r="C53" s="158"/>
      <c r="D53" s="158"/>
      <c r="E53" s="158"/>
      <c r="F53" s="79"/>
      <c r="G53" s="63"/>
      <c r="H53" s="63"/>
      <c r="I53" s="63"/>
      <c r="J53" s="63"/>
      <c r="K53" s="64"/>
    </row>
    <row r="54" spans="1:11">
      <c r="A54" s="66"/>
      <c r="B54" s="63"/>
      <c r="C54" s="63"/>
      <c r="D54" s="63"/>
      <c r="E54" s="63"/>
      <c r="F54" s="63"/>
      <c r="G54" s="63"/>
      <c r="H54" s="63"/>
      <c r="I54" s="63"/>
      <c r="J54" s="63"/>
      <c r="K54" s="64"/>
    </row>
    <row r="55" spans="1:11">
      <c r="A55" s="66"/>
      <c r="B55" s="158"/>
      <c r="C55" s="158"/>
      <c r="D55" s="158"/>
      <c r="E55" s="158"/>
      <c r="F55" s="79"/>
      <c r="G55" s="63"/>
      <c r="H55" s="63"/>
      <c r="I55" s="63"/>
      <c r="J55" s="63"/>
      <c r="K55" s="64"/>
    </row>
    <row r="56" spans="1:11">
      <c r="A56" s="80"/>
      <c r="B56" s="81"/>
      <c r="C56" s="81"/>
      <c r="D56" s="81"/>
      <c r="E56" s="81"/>
      <c r="F56" s="81"/>
      <c r="G56" s="81"/>
      <c r="H56" s="81"/>
      <c r="I56" s="81"/>
      <c r="J56" s="81"/>
      <c r="K56" s="82"/>
    </row>
    <row r="57" spans="1:11">
      <c r="A57" s="80"/>
      <c r="B57" s="159"/>
      <c r="C57" s="159"/>
      <c r="D57" s="159"/>
      <c r="E57" s="159"/>
      <c r="F57" s="83"/>
      <c r="G57" s="81"/>
      <c r="H57" s="81"/>
      <c r="I57" s="81"/>
      <c r="J57" s="81"/>
      <c r="K57" s="82"/>
    </row>
    <row r="58" spans="1:11">
      <c r="A58" s="80"/>
      <c r="B58" s="81"/>
      <c r="C58" s="81"/>
      <c r="D58" s="81"/>
      <c r="E58" s="81"/>
      <c r="F58" s="81"/>
      <c r="G58" s="81"/>
      <c r="H58" s="81"/>
      <c r="I58" s="81"/>
      <c r="J58" s="81"/>
      <c r="K58" s="82"/>
    </row>
    <row r="59" spans="1:11">
      <c r="A59" s="80"/>
      <c r="B59" s="159"/>
      <c r="C59" s="159"/>
      <c r="D59" s="159"/>
      <c r="E59" s="159"/>
      <c r="F59" s="83"/>
      <c r="G59" s="81"/>
      <c r="H59" s="81"/>
      <c r="I59" s="81"/>
      <c r="J59" s="81"/>
      <c r="K59" s="82"/>
    </row>
    <row r="60" spans="1:11">
      <c r="A60" s="80"/>
      <c r="B60" s="81"/>
      <c r="C60" s="81"/>
      <c r="D60" s="81"/>
      <c r="E60" s="81"/>
      <c r="F60" s="81"/>
      <c r="G60" s="81"/>
      <c r="H60" s="81"/>
      <c r="I60" s="81"/>
      <c r="J60" s="81"/>
      <c r="K60" s="82"/>
    </row>
    <row r="61" spans="1:11">
      <c r="A61" s="80"/>
      <c r="B61" s="159"/>
      <c r="C61" s="159"/>
      <c r="D61" s="159"/>
      <c r="E61" s="159"/>
      <c r="F61" s="83"/>
      <c r="G61" s="81"/>
      <c r="H61" s="81"/>
      <c r="I61" s="81"/>
      <c r="J61" s="81"/>
      <c r="K61" s="82"/>
    </row>
    <row r="62" spans="1:11">
      <c r="A62" s="80"/>
      <c r="B62" s="81"/>
      <c r="C62" s="81"/>
      <c r="D62" s="81"/>
      <c r="E62" s="81"/>
      <c r="F62" s="81"/>
      <c r="G62" s="81"/>
      <c r="H62" s="81"/>
      <c r="I62" s="81"/>
      <c r="J62" s="81"/>
      <c r="K62" s="82"/>
    </row>
    <row r="63" spans="1:11">
      <c r="A63" s="81"/>
      <c r="B63" s="81"/>
      <c r="C63" s="81"/>
      <c r="D63" s="81"/>
      <c r="E63" s="81"/>
      <c r="F63" s="81"/>
      <c r="G63" s="81"/>
      <c r="H63" s="81"/>
      <c r="I63" s="81"/>
      <c r="J63" s="81"/>
      <c r="K63" s="82"/>
    </row>
    <row r="64" spans="1:11">
      <c r="A64" s="81"/>
      <c r="B64" s="81"/>
      <c r="C64" s="81"/>
      <c r="D64" s="81"/>
      <c r="E64" s="81"/>
      <c r="F64" s="81"/>
      <c r="G64" s="81"/>
      <c r="H64" s="81"/>
      <c r="I64" s="81"/>
      <c r="J64" s="81"/>
      <c r="K64" s="82"/>
    </row>
    <row r="65" spans="1:11">
      <c r="A65" s="81"/>
      <c r="B65" s="81"/>
      <c r="C65" s="81"/>
      <c r="D65" s="81"/>
      <c r="E65" s="81"/>
      <c r="F65" s="81"/>
      <c r="G65" s="81"/>
      <c r="H65" s="81"/>
      <c r="I65" s="81"/>
      <c r="J65" s="81"/>
      <c r="K65" s="82"/>
    </row>
    <row r="66" spans="1:11">
      <c r="A66" s="81"/>
      <c r="B66" s="81"/>
      <c r="C66" s="81"/>
      <c r="D66" s="81"/>
      <c r="E66" s="81"/>
      <c r="F66" s="81"/>
      <c r="G66" s="81"/>
      <c r="H66" s="81"/>
      <c r="I66" s="81"/>
      <c r="J66" s="81"/>
      <c r="K66" s="82"/>
    </row>
    <row r="67" spans="1:11">
      <c r="A67" s="81"/>
      <c r="B67" s="81"/>
      <c r="C67" s="81"/>
      <c r="D67" s="81"/>
      <c r="E67" s="81"/>
      <c r="F67" s="81"/>
      <c r="G67" s="81"/>
      <c r="H67" s="81"/>
      <c r="I67" s="81"/>
      <c r="J67" s="81"/>
      <c r="K67" s="82"/>
    </row>
    <row r="68" spans="1:11">
      <c r="A68" s="81"/>
      <c r="B68" s="160"/>
      <c r="C68" s="161"/>
      <c r="D68" s="161"/>
      <c r="E68" s="161"/>
      <c r="F68" s="161"/>
      <c r="G68" s="162"/>
      <c r="H68" s="162"/>
      <c r="I68" s="163"/>
      <c r="J68" s="164"/>
      <c r="K68" s="164"/>
    </row>
    <row r="69" spans="1:11">
      <c r="A69" s="81"/>
      <c r="B69" s="81"/>
      <c r="C69" s="81"/>
      <c r="D69" s="81"/>
      <c r="E69" s="81"/>
      <c r="F69" s="81"/>
      <c r="G69" s="81"/>
      <c r="H69" s="81"/>
      <c r="I69" s="81"/>
      <c r="J69" s="81"/>
      <c r="K69" s="82"/>
    </row>
    <row r="70" spans="1:11">
      <c r="A70" s="81"/>
      <c r="B70" s="81"/>
      <c r="C70" s="81"/>
      <c r="D70" s="81"/>
      <c r="E70" s="81"/>
      <c r="F70" s="81"/>
      <c r="G70" s="81"/>
      <c r="H70" s="81"/>
      <c r="I70" s="81"/>
      <c r="J70" s="81"/>
      <c r="K70" s="82"/>
    </row>
    <row r="71" spans="1:11">
      <c r="A71" s="81"/>
      <c r="B71" s="81"/>
      <c r="C71" s="81"/>
      <c r="D71" s="81"/>
      <c r="E71" s="81"/>
      <c r="F71" s="81"/>
      <c r="G71" s="81"/>
      <c r="H71" s="81"/>
      <c r="I71" s="81"/>
      <c r="J71" s="81"/>
      <c r="K71" s="82"/>
    </row>
    <row r="72" spans="1:11">
      <c r="A72" s="81"/>
      <c r="B72" s="81"/>
      <c r="C72" s="81"/>
      <c r="D72" s="81"/>
      <c r="E72" s="81"/>
      <c r="F72" s="81"/>
      <c r="G72" s="81"/>
      <c r="H72" s="81"/>
      <c r="I72" s="81"/>
      <c r="J72" s="81"/>
      <c r="K72" s="82"/>
    </row>
  </sheetData>
  <mergeCells count="109">
    <mergeCell ref="A1:K1"/>
    <mergeCell ref="L1:V1"/>
    <mergeCell ref="A2:K2"/>
    <mergeCell ref="L2:V2"/>
    <mergeCell ref="B3:J3"/>
    <mergeCell ref="M3:U3"/>
    <mergeCell ref="W8:AA8"/>
    <mergeCell ref="B9:E9"/>
    <mergeCell ref="G9:K9"/>
    <mergeCell ref="M9:P9"/>
    <mergeCell ref="R9:V9"/>
    <mergeCell ref="B7:E7"/>
    <mergeCell ref="G7:K7"/>
    <mergeCell ref="M7:P7"/>
    <mergeCell ref="R7:V7"/>
    <mergeCell ref="B4:J4"/>
    <mergeCell ref="M4:U4"/>
    <mergeCell ref="B5:E5"/>
    <mergeCell ref="G5:K5"/>
    <mergeCell ref="B6:E6"/>
    <mergeCell ref="G6:K6"/>
    <mergeCell ref="M6:P6"/>
    <mergeCell ref="R6:V6"/>
    <mergeCell ref="B10:E10"/>
    <mergeCell ref="G10:K10"/>
    <mergeCell ref="M10:P10"/>
    <mergeCell ref="R10:V10"/>
    <mergeCell ref="B8:E8"/>
    <mergeCell ref="G8:K8"/>
    <mergeCell ref="M8:P8"/>
    <mergeCell ref="R8:V8"/>
    <mergeCell ref="B14:E14"/>
    <mergeCell ref="G14:K14"/>
    <mergeCell ref="M14:P14"/>
    <mergeCell ref="B15:E15"/>
    <mergeCell ref="G15:K15"/>
    <mergeCell ref="B16:E16"/>
    <mergeCell ref="G16:K16"/>
    <mergeCell ref="L16:R16"/>
    <mergeCell ref="B11:E11"/>
    <mergeCell ref="G11:K11"/>
    <mergeCell ref="B12:E12"/>
    <mergeCell ref="G12:K13"/>
    <mergeCell ref="M12:P12"/>
    <mergeCell ref="R12:V12"/>
    <mergeCell ref="B13:E13"/>
    <mergeCell ref="M13:P13"/>
    <mergeCell ref="R13:V13"/>
    <mergeCell ref="B20:E20"/>
    <mergeCell ref="G20:K20"/>
    <mergeCell ref="B21:E21"/>
    <mergeCell ref="G21:K21"/>
    <mergeCell ref="B22:E22"/>
    <mergeCell ref="G22:K22"/>
    <mergeCell ref="S16:U16"/>
    <mergeCell ref="B17:E17"/>
    <mergeCell ref="G17:K17"/>
    <mergeCell ref="B18:E18"/>
    <mergeCell ref="G18:K18"/>
    <mergeCell ref="B19:E19"/>
    <mergeCell ref="G19:K19"/>
    <mergeCell ref="B33:E33"/>
    <mergeCell ref="G33:K33"/>
    <mergeCell ref="B34:E34"/>
    <mergeCell ref="G34:K34"/>
    <mergeCell ref="B35:E35"/>
    <mergeCell ref="G35:K35"/>
    <mergeCell ref="A28:K28"/>
    <mergeCell ref="A29:K29"/>
    <mergeCell ref="B30:J30"/>
    <mergeCell ref="B31:J31"/>
    <mergeCell ref="B32:E32"/>
    <mergeCell ref="H32:J32"/>
    <mergeCell ref="B39:E39"/>
    <mergeCell ref="G39:K39"/>
    <mergeCell ref="B40:E40"/>
    <mergeCell ref="G40:K40"/>
    <mergeCell ref="B41:E41"/>
    <mergeCell ref="G41:K41"/>
    <mergeCell ref="B36:E36"/>
    <mergeCell ref="G36:K36"/>
    <mergeCell ref="B37:E37"/>
    <mergeCell ref="G37:K37"/>
    <mergeCell ref="B38:E38"/>
    <mergeCell ref="G38:K38"/>
    <mergeCell ref="B45:E45"/>
    <mergeCell ref="G45:K45"/>
    <mergeCell ref="B46:E46"/>
    <mergeCell ref="G46:K46"/>
    <mergeCell ref="B47:E47"/>
    <mergeCell ref="G47:K47"/>
    <mergeCell ref="B42:E42"/>
    <mergeCell ref="G42:K42"/>
    <mergeCell ref="B43:E43"/>
    <mergeCell ref="G43:K43"/>
    <mergeCell ref="B44:E44"/>
    <mergeCell ref="G44:K44"/>
    <mergeCell ref="B55:E55"/>
    <mergeCell ref="B57:E57"/>
    <mergeCell ref="B59:E59"/>
    <mergeCell ref="B61:E61"/>
    <mergeCell ref="B68:H68"/>
    <mergeCell ref="I68:K68"/>
    <mergeCell ref="B48:E48"/>
    <mergeCell ref="G48:K48"/>
    <mergeCell ref="B49:E49"/>
    <mergeCell ref="G49:K49"/>
    <mergeCell ref="B52:E52"/>
    <mergeCell ref="B53:E53"/>
  </mergeCells>
  <pageMargins left="0.25" right="0.25"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K526"/>
  <sheetViews>
    <sheetView topLeftCell="A79" workbookViewId="0">
      <selection activeCell="B83" sqref="B83:B84"/>
    </sheetView>
  </sheetViews>
  <sheetFormatPr defaultRowHeight="18.75"/>
  <cols>
    <col min="1" max="1" width="7.28515625" style="14" customWidth="1"/>
    <col min="2" max="2" width="36.42578125" style="15" customWidth="1"/>
    <col min="3" max="4" width="5.28515625" style="14" customWidth="1"/>
    <col min="5" max="5" width="5.85546875" style="14" customWidth="1"/>
    <col min="6" max="6" width="9" style="14" customWidth="1"/>
    <col min="7" max="7" width="9.42578125" style="14" customWidth="1"/>
    <col min="8" max="8" width="9.28515625" style="14" customWidth="1"/>
    <col min="9" max="9" width="12.42578125" style="14" customWidth="1"/>
    <col min="10" max="10" width="8.140625" style="1" customWidth="1"/>
    <col min="11" max="16384" width="9.140625" style="1"/>
  </cols>
  <sheetData>
    <row r="1" spans="1:10" ht="24" customHeight="1">
      <c r="A1" s="141" t="s">
        <v>0</v>
      </c>
      <c r="B1" s="142"/>
      <c r="C1" s="142"/>
      <c r="D1" s="142"/>
      <c r="E1" s="142"/>
      <c r="F1" s="142"/>
      <c r="G1" s="142"/>
      <c r="H1" s="142"/>
      <c r="I1" s="143"/>
      <c r="J1" s="97"/>
    </row>
    <row r="2" spans="1:10" ht="27.75" customHeight="1">
      <c r="A2" s="141" t="s">
        <v>1</v>
      </c>
      <c r="B2" s="142"/>
      <c r="C2" s="142"/>
      <c r="D2" s="142"/>
      <c r="E2" s="142"/>
      <c r="F2" s="142"/>
      <c r="G2" s="142"/>
      <c r="H2" s="142"/>
      <c r="I2" s="143"/>
      <c r="J2" s="97"/>
    </row>
    <row r="3" spans="1:10" ht="18.75" customHeight="1">
      <c r="A3" s="129"/>
      <c r="B3" s="144" t="s">
        <v>465</v>
      </c>
      <c r="C3" s="144"/>
      <c r="D3" s="144"/>
      <c r="E3" s="144"/>
      <c r="F3" s="144"/>
      <c r="G3" s="144"/>
      <c r="H3" s="144"/>
      <c r="I3" s="144"/>
      <c r="J3" s="97"/>
    </row>
    <row r="4" spans="1:10" ht="27.75" customHeight="1">
      <c r="A4" s="129"/>
      <c r="B4" s="144"/>
      <c r="C4" s="144"/>
      <c r="D4" s="144"/>
      <c r="E4" s="144"/>
      <c r="F4" s="144"/>
      <c r="G4" s="144"/>
      <c r="H4" s="144"/>
      <c r="I4" s="144"/>
      <c r="J4" s="97"/>
    </row>
    <row r="5" spans="1:10">
      <c r="A5" s="145" t="s">
        <v>2</v>
      </c>
      <c r="B5" s="146"/>
      <c r="C5" s="146"/>
      <c r="D5" s="146"/>
      <c r="E5" s="146"/>
      <c r="F5" s="146"/>
      <c r="G5" s="146"/>
      <c r="H5" s="146"/>
      <c r="I5" s="147"/>
      <c r="J5" s="97"/>
    </row>
    <row r="6" spans="1:10" s="100" customFormat="1" ht="45.75" customHeight="1">
      <c r="A6" s="101" t="s">
        <v>239</v>
      </c>
      <c r="B6" s="101" t="s">
        <v>3</v>
      </c>
      <c r="C6" s="148" t="s">
        <v>4</v>
      </c>
      <c r="D6" s="148"/>
      <c r="E6" s="148"/>
      <c r="F6" s="129" t="s">
        <v>8</v>
      </c>
      <c r="G6" s="129" t="s">
        <v>9</v>
      </c>
      <c r="H6" s="129" t="s">
        <v>10</v>
      </c>
      <c r="I6" s="129" t="s">
        <v>11</v>
      </c>
      <c r="J6" s="129" t="s">
        <v>5</v>
      </c>
    </row>
    <row r="7" spans="1:10" ht="66" customHeight="1">
      <c r="A7" s="2">
        <v>1</v>
      </c>
      <c r="B7" s="4" t="s">
        <v>496</v>
      </c>
      <c r="C7" s="97"/>
      <c r="D7" s="97"/>
      <c r="E7" s="97"/>
      <c r="F7" s="97"/>
      <c r="G7" s="97"/>
      <c r="H7" s="97"/>
      <c r="I7" s="97"/>
      <c r="J7" s="97"/>
    </row>
    <row r="8" spans="1:10" ht="24.95" customHeight="1">
      <c r="A8" s="2"/>
      <c r="B8" s="4" t="s">
        <v>481</v>
      </c>
      <c r="C8" s="97">
        <v>1</v>
      </c>
      <c r="D8" s="97">
        <v>1</v>
      </c>
      <c r="E8" s="97">
        <v>1</v>
      </c>
      <c r="F8" s="97">
        <v>12.92</v>
      </c>
      <c r="G8" s="97">
        <v>15.32</v>
      </c>
      <c r="H8" s="3"/>
      <c r="I8" s="3">
        <f>PRODUCT(C8:H8)</f>
        <v>197.93440000000001</v>
      </c>
      <c r="J8" s="97"/>
    </row>
    <row r="9" spans="1:10" ht="24.95" customHeight="1">
      <c r="A9" s="2"/>
      <c r="B9" s="4" t="s">
        <v>482</v>
      </c>
      <c r="C9" s="97">
        <v>1</v>
      </c>
      <c r="D9" s="97">
        <v>1</v>
      </c>
      <c r="E9" s="97">
        <v>1</v>
      </c>
      <c r="F9" s="3">
        <v>3</v>
      </c>
      <c r="G9" s="3">
        <v>4.2</v>
      </c>
      <c r="H9" s="3"/>
      <c r="I9" s="3">
        <f>-PRODUCT(C9:H9)</f>
        <v>-12.600000000000001</v>
      </c>
      <c r="J9" s="97"/>
    </row>
    <row r="10" spans="1:10" ht="24.95" customHeight="1">
      <c r="A10" s="2"/>
      <c r="B10" s="4" t="s">
        <v>513</v>
      </c>
      <c r="C10" s="97">
        <v>1</v>
      </c>
      <c r="D10" s="97">
        <v>1</v>
      </c>
      <c r="E10" s="97">
        <v>1</v>
      </c>
      <c r="F10" s="97">
        <v>6.46</v>
      </c>
      <c r="G10" s="3">
        <v>2.4</v>
      </c>
      <c r="H10" s="3"/>
      <c r="I10" s="3">
        <f>PRODUCT(C10:H10)</f>
        <v>15.504</v>
      </c>
      <c r="J10" s="97"/>
    </row>
    <row r="11" spans="1:10" ht="24.95" customHeight="1">
      <c r="A11" s="2"/>
      <c r="B11" s="4"/>
      <c r="C11" s="97"/>
      <c r="D11" s="97"/>
      <c r="E11" s="97"/>
      <c r="F11" s="97"/>
      <c r="G11" s="97"/>
      <c r="H11" s="97" t="s">
        <v>6</v>
      </c>
      <c r="I11" s="3">
        <f>SUM(I8:I10)</f>
        <v>200.83840000000001</v>
      </c>
      <c r="J11" s="97"/>
    </row>
    <row r="12" spans="1:10" ht="24.95" customHeight="1">
      <c r="A12" s="2"/>
      <c r="B12" s="4"/>
      <c r="C12" s="97"/>
      <c r="D12" s="97"/>
      <c r="E12" s="97"/>
      <c r="F12" s="97"/>
      <c r="G12" s="97"/>
      <c r="H12" s="97" t="s">
        <v>7</v>
      </c>
      <c r="I12" s="3">
        <f>CEILING(I11,0.1)</f>
        <v>200.9</v>
      </c>
      <c r="J12" s="103" t="s">
        <v>470</v>
      </c>
    </row>
    <row r="13" spans="1:10" ht="88.5" customHeight="1">
      <c r="A13" s="2">
        <v>2</v>
      </c>
      <c r="B13" s="4" t="s">
        <v>479</v>
      </c>
      <c r="C13" s="97"/>
      <c r="D13" s="97"/>
      <c r="E13" s="97"/>
      <c r="F13" s="97"/>
      <c r="G13" s="97"/>
      <c r="H13" s="97"/>
      <c r="I13" s="97"/>
      <c r="J13" s="97"/>
    </row>
    <row r="14" spans="1:10" ht="24.95" customHeight="1">
      <c r="A14" s="2"/>
      <c r="B14" s="4" t="s">
        <v>484</v>
      </c>
      <c r="C14" s="97">
        <v>1</v>
      </c>
      <c r="D14" s="97">
        <v>1</v>
      </c>
      <c r="E14" s="97">
        <v>1</v>
      </c>
      <c r="F14" s="3">
        <v>3</v>
      </c>
      <c r="G14" s="3">
        <v>3.6</v>
      </c>
      <c r="H14" s="3"/>
      <c r="I14" s="3">
        <f t="shared" ref="I14:I24" si="0">PRODUCT(C14:H14)</f>
        <v>10.8</v>
      </c>
      <c r="J14" s="97"/>
    </row>
    <row r="15" spans="1:10" ht="24.95" customHeight="1">
      <c r="A15" s="2"/>
      <c r="B15" s="4" t="s">
        <v>25</v>
      </c>
      <c r="C15" s="97">
        <v>1</v>
      </c>
      <c r="D15" s="97">
        <v>1</v>
      </c>
      <c r="E15" s="97">
        <v>1</v>
      </c>
      <c r="F15" s="3">
        <v>6</v>
      </c>
      <c r="G15" s="3">
        <v>3.6</v>
      </c>
      <c r="H15" s="3"/>
      <c r="I15" s="3">
        <f t="shared" si="0"/>
        <v>21.6</v>
      </c>
      <c r="J15" s="97"/>
    </row>
    <row r="16" spans="1:10" ht="24.95" customHeight="1">
      <c r="A16" s="2"/>
      <c r="B16" s="4" t="s">
        <v>485</v>
      </c>
      <c r="C16" s="97">
        <v>1</v>
      </c>
      <c r="D16" s="97">
        <v>1</v>
      </c>
      <c r="E16" s="97">
        <v>1</v>
      </c>
      <c r="F16" s="3">
        <v>3</v>
      </c>
      <c r="G16" s="3">
        <v>3.6</v>
      </c>
      <c r="H16" s="3"/>
      <c r="I16" s="3">
        <f t="shared" si="0"/>
        <v>10.8</v>
      </c>
      <c r="J16" s="97"/>
    </row>
    <row r="17" spans="1:10" ht="24.95" customHeight="1">
      <c r="A17" s="2"/>
      <c r="B17" s="4" t="s">
        <v>32</v>
      </c>
      <c r="C17" s="97">
        <v>1</v>
      </c>
      <c r="D17" s="97">
        <v>1</v>
      </c>
      <c r="E17" s="97">
        <v>1</v>
      </c>
      <c r="F17" s="3">
        <v>1.28</v>
      </c>
      <c r="G17" s="3">
        <v>1.6</v>
      </c>
      <c r="H17" s="3"/>
      <c r="I17" s="3">
        <f t="shared" si="0"/>
        <v>2.048</v>
      </c>
      <c r="J17" s="97"/>
    </row>
    <row r="18" spans="1:10" ht="24.95" customHeight="1">
      <c r="A18" s="2"/>
      <c r="B18" s="4" t="s">
        <v>26</v>
      </c>
      <c r="C18" s="97">
        <v>1</v>
      </c>
      <c r="D18" s="97">
        <v>1</v>
      </c>
      <c r="E18" s="97">
        <v>1</v>
      </c>
      <c r="F18" s="3">
        <v>3</v>
      </c>
      <c r="G18" s="3">
        <v>2.79</v>
      </c>
      <c r="H18" s="3"/>
      <c r="I18" s="3">
        <f t="shared" si="0"/>
        <v>8.370000000000001</v>
      </c>
      <c r="J18" s="97"/>
    </row>
    <row r="19" spans="1:10" ht="24.95" customHeight="1">
      <c r="A19" s="2"/>
      <c r="B19" s="4" t="s">
        <v>489</v>
      </c>
      <c r="C19" s="97">
        <v>1</v>
      </c>
      <c r="D19" s="97">
        <v>1</v>
      </c>
      <c r="E19" s="97">
        <v>1</v>
      </c>
      <c r="F19" s="3">
        <v>3</v>
      </c>
      <c r="G19" s="3">
        <v>3.05</v>
      </c>
      <c r="H19" s="3"/>
      <c r="I19" s="3">
        <f t="shared" si="0"/>
        <v>9.1499999999999986</v>
      </c>
      <c r="J19" s="97"/>
    </row>
    <row r="20" spans="1:10" ht="24.95" customHeight="1">
      <c r="A20" s="2"/>
      <c r="B20" s="4" t="s">
        <v>20</v>
      </c>
      <c r="C20" s="97">
        <v>1</v>
      </c>
      <c r="D20" s="97">
        <v>1</v>
      </c>
      <c r="E20" s="97">
        <v>1</v>
      </c>
      <c r="F20" s="3">
        <v>3</v>
      </c>
      <c r="G20" s="3">
        <v>2.79</v>
      </c>
      <c r="H20" s="3"/>
      <c r="I20" s="3">
        <f t="shared" si="0"/>
        <v>8.370000000000001</v>
      </c>
      <c r="J20" s="97"/>
    </row>
    <row r="21" spans="1:10" ht="24.95" customHeight="1">
      <c r="A21" s="2"/>
      <c r="B21" s="4" t="s">
        <v>489</v>
      </c>
      <c r="C21" s="97">
        <v>1</v>
      </c>
      <c r="D21" s="97">
        <v>1</v>
      </c>
      <c r="E21" s="97">
        <v>1</v>
      </c>
      <c r="F21" s="3">
        <v>3</v>
      </c>
      <c r="G21" s="3">
        <v>3.6</v>
      </c>
      <c r="H21" s="3"/>
      <c r="I21" s="3">
        <f t="shared" si="0"/>
        <v>10.8</v>
      </c>
      <c r="J21" s="97"/>
    </row>
    <row r="22" spans="1:10" ht="24.95" customHeight="1">
      <c r="A22" s="2"/>
      <c r="B22" s="4" t="s">
        <v>490</v>
      </c>
      <c r="C22" s="97">
        <v>1</v>
      </c>
      <c r="D22" s="97">
        <v>1</v>
      </c>
      <c r="E22" s="97">
        <v>1</v>
      </c>
      <c r="F22" s="3">
        <v>2.77</v>
      </c>
      <c r="G22" s="3">
        <v>3.6</v>
      </c>
      <c r="H22" s="3"/>
      <c r="I22" s="3">
        <f t="shared" si="0"/>
        <v>9.9719999999999995</v>
      </c>
      <c r="J22" s="97"/>
    </row>
    <row r="23" spans="1:10" ht="24.95" customHeight="1">
      <c r="A23" s="2"/>
      <c r="B23" s="4" t="s">
        <v>491</v>
      </c>
      <c r="C23" s="97">
        <v>1</v>
      </c>
      <c r="D23" s="97">
        <v>1</v>
      </c>
      <c r="E23" s="97">
        <v>1</v>
      </c>
      <c r="F23" s="3">
        <v>3</v>
      </c>
      <c r="G23" s="3">
        <v>4.8499999999999996</v>
      </c>
      <c r="H23" s="3"/>
      <c r="I23" s="3">
        <f t="shared" si="0"/>
        <v>14.549999999999999</v>
      </c>
      <c r="J23" s="97"/>
    </row>
    <row r="24" spans="1:10" ht="24.95" customHeight="1">
      <c r="A24" s="2"/>
      <c r="B24" s="4" t="s">
        <v>492</v>
      </c>
      <c r="C24" s="97">
        <v>1</v>
      </c>
      <c r="D24" s="97">
        <v>1</v>
      </c>
      <c r="E24" s="97">
        <v>1</v>
      </c>
      <c r="F24" s="3">
        <v>3</v>
      </c>
      <c r="G24" s="3">
        <v>3.5</v>
      </c>
      <c r="H24" s="3"/>
      <c r="I24" s="3">
        <f t="shared" si="0"/>
        <v>10.5</v>
      </c>
      <c r="J24" s="97"/>
    </row>
    <row r="25" spans="1:10" ht="24.95" customHeight="1">
      <c r="A25" s="2"/>
      <c r="B25" s="4"/>
      <c r="C25" s="97"/>
      <c r="D25" s="97"/>
      <c r="E25" s="97"/>
      <c r="F25" s="97"/>
      <c r="G25" s="97"/>
      <c r="H25" s="97" t="s">
        <v>6</v>
      </c>
      <c r="I25" s="3">
        <f>SUM(I14:I24)</f>
        <v>116.96</v>
      </c>
      <c r="J25" s="97"/>
    </row>
    <row r="26" spans="1:10" ht="24.95" customHeight="1">
      <c r="A26" s="2"/>
      <c r="B26" s="4"/>
      <c r="C26" s="97"/>
      <c r="D26" s="97"/>
      <c r="E26" s="97"/>
      <c r="F26" s="97"/>
      <c r="G26" s="97"/>
      <c r="H26" s="97" t="s">
        <v>7</v>
      </c>
      <c r="I26" s="3">
        <f>CEILING(I25,0.1)</f>
        <v>117</v>
      </c>
      <c r="J26" s="103" t="s">
        <v>470</v>
      </c>
    </row>
    <row r="27" spans="1:10" ht="99.75" customHeight="1">
      <c r="A27" s="2">
        <v>3</v>
      </c>
      <c r="B27" s="4" t="s">
        <v>480</v>
      </c>
      <c r="C27" s="97"/>
      <c r="D27" s="97"/>
      <c r="E27" s="97"/>
      <c r="F27" s="97"/>
      <c r="G27" s="97"/>
      <c r="H27" s="97"/>
      <c r="I27" s="97"/>
      <c r="J27" s="97"/>
    </row>
    <row r="28" spans="1:10" ht="24.95" customHeight="1">
      <c r="A28" s="2"/>
      <c r="B28" s="4" t="s">
        <v>486</v>
      </c>
      <c r="C28" s="97">
        <v>1</v>
      </c>
      <c r="D28" s="97">
        <v>1</v>
      </c>
      <c r="E28" s="97">
        <v>1</v>
      </c>
      <c r="F28" s="3">
        <v>1.65</v>
      </c>
      <c r="G28" s="3">
        <v>1.6</v>
      </c>
      <c r="H28" s="3"/>
      <c r="I28" s="3">
        <f t="shared" ref="I28:I40" si="1">PRODUCT(C28:H28)</f>
        <v>2.64</v>
      </c>
      <c r="J28" s="97"/>
    </row>
    <row r="29" spans="1:10" ht="24.95" customHeight="1">
      <c r="A29" s="2"/>
      <c r="B29" s="4" t="s">
        <v>487</v>
      </c>
      <c r="C29" s="97">
        <v>1</v>
      </c>
      <c r="D29" s="97">
        <v>1</v>
      </c>
      <c r="E29" s="97">
        <v>1</v>
      </c>
      <c r="F29" s="3">
        <v>6.5</v>
      </c>
      <c r="G29" s="3"/>
      <c r="H29" s="3">
        <v>1.5</v>
      </c>
      <c r="I29" s="3">
        <f t="shared" si="1"/>
        <v>9.75</v>
      </c>
      <c r="J29" s="97"/>
    </row>
    <row r="30" spans="1:10" ht="24.95" customHeight="1">
      <c r="A30" s="2"/>
      <c r="B30" s="4" t="s">
        <v>488</v>
      </c>
      <c r="C30" s="97">
        <v>1</v>
      </c>
      <c r="D30" s="97">
        <v>1</v>
      </c>
      <c r="E30" s="97">
        <v>1</v>
      </c>
      <c r="F30" s="3">
        <v>6</v>
      </c>
      <c r="G30" s="3">
        <v>7.2</v>
      </c>
      <c r="H30" s="3"/>
      <c r="I30" s="3">
        <f t="shared" si="1"/>
        <v>43.2</v>
      </c>
      <c r="J30" s="97"/>
    </row>
    <row r="31" spans="1:10" ht="24.95" customHeight="1">
      <c r="A31" s="2"/>
      <c r="B31" s="4"/>
      <c r="C31" s="97">
        <v>1</v>
      </c>
      <c r="D31" s="97">
        <v>1</v>
      </c>
      <c r="E31" s="97">
        <v>1</v>
      </c>
      <c r="F31" s="3">
        <v>14.4</v>
      </c>
      <c r="G31" s="3"/>
      <c r="H31" s="3">
        <v>0.25</v>
      </c>
      <c r="I31" s="3">
        <f t="shared" si="1"/>
        <v>3.6</v>
      </c>
      <c r="J31" s="97"/>
    </row>
    <row r="32" spans="1:10" ht="24.95" customHeight="1">
      <c r="A32" s="2"/>
      <c r="B32" s="4" t="s">
        <v>493</v>
      </c>
      <c r="C32" s="97">
        <v>1</v>
      </c>
      <c r="D32" s="97">
        <v>1</v>
      </c>
      <c r="E32" s="97">
        <v>1</v>
      </c>
      <c r="F32" s="3">
        <v>1.5</v>
      </c>
      <c r="G32" s="3">
        <v>2.3199999999999998</v>
      </c>
      <c r="H32" s="3"/>
      <c r="I32" s="3">
        <f t="shared" si="1"/>
        <v>3.4799999999999995</v>
      </c>
      <c r="J32" s="97"/>
    </row>
    <row r="33" spans="1:10" ht="24.95" customHeight="1">
      <c r="A33" s="2"/>
      <c r="B33" s="4" t="s">
        <v>33</v>
      </c>
      <c r="C33" s="97">
        <v>1</v>
      </c>
      <c r="D33" s="97">
        <v>1</v>
      </c>
      <c r="E33" s="97">
        <v>1</v>
      </c>
      <c r="F33" s="3">
        <v>1.38</v>
      </c>
      <c r="G33" s="3">
        <v>1</v>
      </c>
      <c r="H33" s="3"/>
      <c r="I33" s="3">
        <f t="shared" si="1"/>
        <v>1.38</v>
      </c>
      <c r="J33" s="97"/>
    </row>
    <row r="34" spans="1:10" ht="24.95" customHeight="1">
      <c r="A34" s="2"/>
      <c r="B34" s="4" t="s">
        <v>487</v>
      </c>
      <c r="C34" s="97">
        <v>1</v>
      </c>
      <c r="D34" s="97">
        <v>1</v>
      </c>
      <c r="E34" s="97">
        <v>1</v>
      </c>
      <c r="F34" s="3">
        <v>4.76</v>
      </c>
      <c r="G34" s="3"/>
      <c r="H34" s="3">
        <v>1.5</v>
      </c>
      <c r="I34" s="3">
        <f t="shared" si="1"/>
        <v>7.14</v>
      </c>
      <c r="J34" s="97"/>
    </row>
    <row r="35" spans="1:10" ht="24.95" customHeight="1">
      <c r="A35" s="2"/>
      <c r="B35" s="4" t="s">
        <v>50</v>
      </c>
      <c r="C35" s="97">
        <v>1</v>
      </c>
      <c r="D35" s="97">
        <v>1</v>
      </c>
      <c r="E35" s="97">
        <v>1</v>
      </c>
      <c r="F35" s="3">
        <v>1.38</v>
      </c>
      <c r="G35" s="3">
        <v>1.2</v>
      </c>
      <c r="H35" s="3"/>
      <c r="I35" s="3">
        <f t="shared" si="1"/>
        <v>1.6559999999999999</v>
      </c>
      <c r="J35" s="97"/>
    </row>
    <row r="36" spans="1:10" ht="24.95" customHeight="1">
      <c r="A36" s="2"/>
      <c r="B36" s="4" t="s">
        <v>487</v>
      </c>
      <c r="C36" s="97">
        <v>1</v>
      </c>
      <c r="D36" s="97">
        <v>1</v>
      </c>
      <c r="E36" s="97">
        <v>1</v>
      </c>
      <c r="F36" s="3">
        <v>5.16</v>
      </c>
      <c r="G36" s="3"/>
      <c r="H36" s="3">
        <v>1.5</v>
      </c>
      <c r="I36" s="3">
        <f t="shared" si="1"/>
        <v>7.74</v>
      </c>
      <c r="J36" s="97"/>
    </row>
    <row r="37" spans="1:10" ht="24.95" customHeight="1">
      <c r="A37" s="2"/>
      <c r="B37" s="4" t="s">
        <v>494</v>
      </c>
      <c r="C37" s="97">
        <v>1</v>
      </c>
      <c r="D37" s="97">
        <v>1</v>
      </c>
      <c r="E37" s="97">
        <v>1</v>
      </c>
      <c r="F37" s="3">
        <v>1</v>
      </c>
      <c r="G37" s="3">
        <v>1.2</v>
      </c>
      <c r="H37" s="3"/>
      <c r="I37" s="3">
        <f t="shared" si="1"/>
        <v>1.2</v>
      </c>
      <c r="J37" s="97"/>
    </row>
    <row r="38" spans="1:10" ht="24.95" customHeight="1">
      <c r="A38" s="2"/>
      <c r="B38" s="4" t="s">
        <v>487</v>
      </c>
      <c r="C38" s="97">
        <v>1</v>
      </c>
      <c r="D38" s="97">
        <v>1</v>
      </c>
      <c r="E38" s="97">
        <v>1</v>
      </c>
      <c r="F38" s="3">
        <v>4.4000000000000004</v>
      </c>
      <c r="G38" s="3"/>
      <c r="H38" s="3">
        <v>1.5</v>
      </c>
      <c r="I38" s="3">
        <f t="shared" si="1"/>
        <v>6.6000000000000005</v>
      </c>
      <c r="J38" s="97"/>
    </row>
    <row r="39" spans="1:10" ht="24.95" customHeight="1">
      <c r="A39" s="2"/>
      <c r="B39" s="4" t="s">
        <v>495</v>
      </c>
      <c r="C39" s="97">
        <v>1</v>
      </c>
      <c r="D39" s="97">
        <v>1</v>
      </c>
      <c r="E39" s="97">
        <v>1</v>
      </c>
      <c r="F39" s="3">
        <v>1</v>
      </c>
      <c r="G39" s="3">
        <v>1.2</v>
      </c>
      <c r="H39" s="3"/>
      <c r="I39" s="3">
        <f t="shared" si="1"/>
        <v>1.2</v>
      </c>
      <c r="J39" s="97"/>
    </row>
    <row r="40" spans="1:10" ht="24.95" customHeight="1">
      <c r="A40" s="2"/>
      <c r="B40" s="4" t="s">
        <v>487</v>
      </c>
      <c r="C40" s="97">
        <v>1</v>
      </c>
      <c r="D40" s="97">
        <v>1</v>
      </c>
      <c r="E40" s="97">
        <v>1</v>
      </c>
      <c r="F40" s="3">
        <v>4.4000000000000004</v>
      </c>
      <c r="G40" s="3"/>
      <c r="H40" s="3">
        <v>1.5</v>
      </c>
      <c r="I40" s="3">
        <f t="shared" si="1"/>
        <v>6.6000000000000005</v>
      </c>
      <c r="J40" s="97"/>
    </row>
    <row r="41" spans="1:10" ht="24.95" customHeight="1">
      <c r="A41" s="2"/>
      <c r="B41" s="4" t="s">
        <v>53</v>
      </c>
      <c r="C41" s="97">
        <v>1</v>
      </c>
      <c r="D41" s="97">
        <v>1</v>
      </c>
      <c r="E41" s="97">
        <v>1</v>
      </c>
      <c r="F41" s="3">
        <v>1</v>
      </c>
      <c r="G41" s="3"/>
      <c r="H41" s="3">
        <v>1.5</v>
      </c>
      <c r="I41" s="3">
        <f>-PRODUCT(C41:H41)</f>
        <v>-1.5</v>
      </c>
      <c r="J41" s="97"/>
    </row>
    <row r="42" spans="1:10" ht="24.95" customHeight="1">
      <c r="A42" s="2"/>
      <c r="B42" s="4" t="s">
        <v>55</v>
      </c>
      <c r="C42" s="97">
        <v>1</v>
      </c>
      <c r="D42" s="97">
        <v>2</v>
      </c>
      <c r="E42" s="97">
        <v>1</v>
      </c>
      <c r="F42" s="3">
        <v>0.75</v>
      </c>
      <c r="G42" s="3"/>
      <c r="H42" s="3">
        <v>1.5</v>
      </c>
      <c r="I42" s="3">
        <f>-PRODUCT(C42:H42)</f>
        <v>-2.25</v>
      </c>
      <c r="J42" s="97"/>
    </row>
    <row r="43" spans="1:10" ht="24.95" customHeight="1">
      <c r="A43" s="2"/>
      <c r="B43" s="4" t="s">
        <v>517</v>
      </c>
      <c r="C43" s="97">
        <v>1</v>
      </c>
      <c r="D43" s="97">
        <v>2</v>
      </c>
      <c r="E43" s="97">
        <v>1</v>
      </c>
      <c r="F43" s="3">
        <v>0.75</v>
      </c>
      <c r="G43" s="3"/>
      <c r="H43" s="3">
        <v>2.5</v>
      </c>
      <c r="I43" s="3">
        <f>-PRODUCT(C43:H43)</f>
        <v>-3.75</v>
      </c>
      <c r="J43" s="97"/>
    </row>
    <row r="44" spans="1:10" ht="24.95" customHeight="1">
      <c r="A44" s="2"/>
      <c r="B44" s="4"/>
      <c r="C44" s="97"/>
      <c r="D44" s="97"/>
      <c r="E44" s="97"/>
      <c r="F44" s="97"/>
      <c r="G44" s="97"/>
      <c r="H44" s="97" t="s">
        <v>6</v>
      </c>
      <c r="I44" s="3">
        <f>SUM(I28:I43)</f>
        <v>88.685999999999993</v>
      </c>
      <c r="J44" s="97"/>
    </row>
    <row r="45" spans="1:10" ht="24.95" customHeight="1">
      <c r="A45" s="2"/>
      <c r="B45" s="4"/>
      <c r="C45" s="97"/>
      <c r="D45" s="97"/>
      <c r="E45" s="97"/>
      <c r="F45" s="97"/>
      <c r="G45" s="97"/>
      <c r="H45" s="97" t="s">
        <v>7</v>
      </c>
      <c r="I45" s="3">
        <f>CEILING(I44,0.1)</f>
        <v>88.7</v>
      </c>
      <c r="J45" s="103" t="s">
        <v>470</v>
      </c>
    </row>
    <row r="46" spans="1:10" ht="50.25" customHeight="1">
      <c r="A46" s="2">
        <v>4</v>
      </c>
      <c r="B46" s="4" t="s">
        <v>497</v>
      </c>
      <c r="C46" s="97"/>
      <c r="D46" s="97"/>
      <c r="E46" s="97"/>
      <c r="F46" s="97"/>
      <c r="G46" s="97"/>
      <c r="H46" s="97"/>
      <c r="I46" s="3"/>
      <c r="J46" s="103"/>
    </row>
    <row r="47" spans="1:10" ht="24.95" customHeight="1">
      <c r="A47" s="2"/>
      <c r="B47" s="4" t="s">
        <v>498</v>
      </c>
      <c r="C47" s="97">
        <v>1</v>
      </c>
      <c r="D47" s="97">
        <v>1</v>
      </c>
      <c r="E47" s="97">
        <v>1</v>
      </c>
      <c r="F47" s="3">
        <v>3</v>
      </c>
      <c r="G47" s="3">
        <v>3.6</v>
      </c>
      <c r="H47" s="3"/>
      <c r="I47" s="3">
        <f t="shared" ref="I47:I56" si="2">PRODUCT(C47:H47)</f>
        <v>10.8</v>
      </c>
      <c r="J47" s="103"/>
    </row>
    <row r="48" spans="1:10" ht="24.95" customHeight="1">
      <c r="A48" s="2"/>
      <c r="B48" s="4" t="s">
        <v>483</v>
      </c>
      <c r="C48" s="97">
        <v>1</v>
      </c>
      <c r="D48" s="97">
        <v>1</v>
      </c>
      <c r="E48" s="97">
        <v>1</v>
      </c>
      <c r="F48" s="3">
        <v>6.46</v>
      </c>
      <c r="G48" s="3">
        <v>2.4</v>
      </c>
      <c r="H48" s="3"/>
      <c r="I48" s="3">
        <f t="shared" si="2"/>
        <v>15.504</v>
      </c>
      <c r="J48" s="103"/>
    </row>
    <row r="49" spans="1:10" ht="24.95" customHeight="1">
      <c r="A49" s="2"/>
      <c r="B49" s="4" t="s">
        <v>500</v>
      </c>
      <c r="C49" s="97">
        <v>1</v>
      </c>
      <c r="D49" s="97">
        <v>2</v>
      </c>
      <c r="E49" s="97">
        <v>1</v>
      </c>
      <c r="F49" s="3">
        <v>1.46</v>
      </c>
      <c r="G49" s="3">
        <v>0.6</v>
      </c>
      <c r="H49" s="3"/>
      <c r="I49" s="3">
        <f t="shared" si="2"/>
        <v>1.752</v>
      </c>
      <c r="J49" s="103"/>
    </row>
    <row r="50" spans="1:10" ht="24.95" customHeight="1">
      <c r="A50" s="2"/>
      <c r="B50" s="4" t="s">
        <v>501</v>
      </c>
      <c r="C50" s="97">
        <v>1</v>
      </c>
      <c r="D50" s="97">
        <v>2</v>
      </c>
      <c r="E50" s="97">
        <v>1</v>
      </c>
      <c r="F50" s="3">
        <v>1.96</v>
      </c>
      <c r="G50" s="3">
        <v>0.6</v>
      </c>
      <c r="H50" s="3"/>
      <c r="I50" s="3">
        <f t="shared" si="2"/>
        <v>2.3519999999999999</v>
      </c>
      <c r="J50" s="103"/>
    </row>
    <row r="51" spans="1:10" ht="24.95" customHeight="1">
      <c r="A51" s="2"/>
      <c r="B51" s="4" t="s">
        <v>502</v>
      </c>
      <c r="C51" s="97">
        <v>1</v>
      </c>
      <c r="D51" s="97">
        <v>1</v>
      </c>
      <c r="E51" s="97">
        <v>1</v>
      </c>
      <c r="F51" s="3">
        <v>1.96</v>
      </c>
      <c r="G51" s="3">
        <v>0.6</v>
      </c>
      <c r="H51" s="3"/>
      <c r="I51" s="3">
        <f t="shared" si="2"/>
        <v>1.1759999999999999</v>
      </c>
      <c r="J51" s="103"/>
    </row>
    <row r="52" spans="1:10" ht="24.95" customHeight="1">
      <c r="A52" s="2"/>
      <c r="B52" s="4" t="s">
        <v>503</v>
      </c>
      <c r="C52" s="97">
        <v>1</v>
      </c>
      <c r="D52" s="97">
        <v>1</v>
      </c>
      <c r="E52" s="97">
        <v>1</v>
      </c>
      <c r="F52" s="3">
        <v>1.96</v>
      </c>
      <c r="G52" s="3">
        <v>0.6</v>
      </c>
      <c r="H52" s="3"/>
      <c r="I52" s="3">
        <f t="shared" si="2"/>
        <v>1.1759999999999999</v>
      </c>
      <c r="J52" s="103"/>
    </row>
    <row r="53" spans="1:10" ht="24.95" customHeight="1">
      <c r="A53" s="2"/>
      <c r="B53" s="4" t="s">
        <v>499</v>
      </c>
      <c r="C53" s="97">
        <v>1</v>
      </c>
      <c r="D53" s="97">
        <v>4</v>
      </c>
      <c r="E53" s="97">
        <v>1</v>
      </c>
      <c r="F53" s="3">
        <v>1.46</v>
      </c>
      <c r="G53" s="3">
        <v>0.6</v>
      </c>
      <c r="H53" s="3"/>
      <c r="I53" s="3">
        <f t="shared" si="2"/>
        <v>3.504</v>
      </c>
      <c r="J53" s="103"/>
    </row>
    <row r="54" spans="1:10" ht="24.95" customHeight="1">
      <c r="A54" s="2"/>
      <c r="B54" s="4" t="s">
        <v>504</v>
      </c>
      <c r="C54" s="97">
        <v>1</v>
      </c>
      <c r="D54" s="97">
        <v>5</v>
      </c>
      <c r="E54" s="97">
        <v>1</v>
      </c>
      <c r="F54" s="3">
        <v>0.96</v>
      </c>
      <c r="G54" s="3">
        <v>0.6</v>
      </c>
      <c r="H54" s="3"/>
      <c r="I54" s="3">
        <f t="shared" si="2"/>
        <v>2.88</v>
      </c>
      <c r="J54" s="103"/>
    </row>
    <row r="55" spans="1:10" ht="24.95" customHeight="1">
      <c r="A55" s="2"/>
      <c r="B55" s="4" t="s">
        <v>25</v>
      </c>
      <c r="C55" s="97">
        <v>1</v>
      </c>
      <c r="D55" s="97">
        <v>1</v>
      </c>
      <c r="E55" s="97">
        <v>1</v>
      </c>
      <c r="F55" s="3">
        <v>3</v>
      </c>
      <c r="G55" s="3">
        <v>3.6</v>
      </c>
      <c r="H55" s="3"/>
      <c r="I55" s="3">
        <f t="shared" si="2"/>
        <v>10.8</v>
      </c>
      <c r="J55" s="103"/>
    </row>
    <row r="56" spans="1:10" ht="24.95" customHeight="1">
      <c r="A56" s="2"/>
      <c r="B56" s="4" t="s">
        <v>507</v>
      </c>
      <c r="C56" s="97">
        <v>1</v>
      </c>
      <c r="D56" s="97">
        <v>2</v>
      </c>
      <c r="E56" s="97">
        <v>2</v>
      </c>
      <c r="F56" s="3">
        <v>3</v>
      </c>
      <c r="G56" s="3">
        <v>0.23</v>
      </c>
      <c r="H56" s="3"/>
      <c r="I56" s="3">
        <f t="shared" si="2"/>
        <v>2.7600000000000002</v>
      </c>
      <c r="J56" s="103"/>
    </row>
    <row r="57" spans="1:10" ht="24.95" customHeight="1">
      <c r="A57" s="2"/>
      <c r="B57" s="4"/>
      <c r="C57" s="97"/>
      <c r="D57" s="97"/>
      <c r="E57" s="97"/>
      <c r="F57" s="97"/>
      <c r="G57" s="97"/>
      <c r="H57" s="97" t="s">
        <v>6</v>
      </c>
      <c r="I57" s="3">
        <f>SUM(I47:I56)</f>
        <v>52.704000000000001</v>
      </c>
      <c r="J57" s="103"/>
    </row>
    <row r="58" spans="1:10" ht="24.95" customHeight="1">
      <c r="A58" s="2"/>
      <c r="B58" s="4"/>
      <c r="C58" s="97"/>
      <c r="D58" s="97"/>
      <c r="E58" s="97"/>
      <c r="F58" s="97"/>
      <c r="G58" s="97"/>
      <c r="H58" s="97" t="s">
        <v>7</v>
      </c>
      <c r="I58" s="3">
        <f>CEILING(I57,0.1)</f>
        <v>52.800000000000004</v>
      </c>
      <c r="J58" s="103" t="s">
        <v>470</v>
      </c>
    </row>
    <row r="59" spans="1:10" ht="24.95" customHeight="1">
      <c r="A59" s="2">
        <v>5</v>
      </c>
      <c r="B59" s="4" t="s">
        <v>505</v>
      </c>
      <c r="C59" s="97"/>
      <c r="D59" s="97"/>
      <c r="E59" s="97"/>
      <c r="F59" s="97"/>
      <c r="G59" s="97"/>
      <c r="H59" s="97"/>
      <c r="I59" s="3"/>
      <c r="J59" s="103"/>
    </row>
    <row r="60" spans="1:10" ht="24.95" customHeight="1">
      <c r="A60" s="2"/>
      <c r="B60" s="4" t="s">
        <v>506</v>
      </c>
      <c r="C60" s="97">
        <v>1</v>
      </c>
      <c r="D60" s="97">
        <v>1</v>
      </c>
      <c r="E60" s="97">
        <v>1</v>
      </c>
      <c r="F60" s="3">
        <v>14.4</v>
      </c>
      <c r="G60" s="3">
        <v>0.05</v>
      </c>
      <c r="H60" s="3">
        <v>0.6</v>
      </c>
      <c r="I60" s="3">
        <f t="shared" ref="I60" si="3">PRODUCT(C60:H60)</f>
        <v>0.43200000000000005</v>
      </c>
      <c r="J60" s="103"/>
    </row>
    <row r="61" spans="1:10" ht="24.95" customHeight="1">
      <c r="A61" s="2"/>
      <c r="B61" s="4"/>
      <c r="C61" s="97"/>
      <c r="D61" s="97"/>
      <c r="E61" s="97"/>
      <c r="F61" s="97"/>
      <c r="G61" s="97"/>
      <c r="H61" s="97" t="s">
        <v>7</v>
      </c>
      <c r="I61" s="3">
        <f>CEILING(I60,0.1)</f>
        <v>0.5</v>
      </c>
      <c r="J61" s="103" t="s">
        <v>469</v>
      </c>
    </row>
    <row r="62" spans="1:10" ht="51.75" customHeight="1">
      <c r="A62" s="2">
        <v>6</v>
      </c>
      <c r="B62" s="4" t="s">
        <v>117</v>
      </c>
      <c r="C62" s="97"/>
      <c r="D62" s="97"/>
      <c r="E62" s="97"/>
      <c r="F62" s="97"/>
      <c r="G62" s="97"/>
      <c r="H62" s="97"/>
      <c r="I62" s="97"/>
      <c r="J62" s="97"/>
    </row>
    <row r="63" spans="1:10" ht="24.95" customHeight="1">
      <c r="A63" s="2"/>
      <c r="B63" s="4" t="s">
        <v>118</v>
      </c>
      <c r="C63" s="97"/>
      <c r="D63" s="97"/>
      <c r="E63" s="97"/>
      <c r="F63" s="97"/>
      <c r="G63" s="97"/>
      <c r="H63" s="97"/>
      <c r="I63" s="97"/>
      <c r="J63" s="97"/>
    </row>
    <row r="64" spans="1:10" ht="24.95" customHeight="1">
      <c r="A64" s="2"/>
      <c r="B64" s="4" t="s">
        <v>467</v>
      </c>
      <c r="C64" s="97">
        <v>1</v>
      </c>
      <c r="D64" s="97">
        <v>1</v>
      </c>
      <c r="E64" s="97">
        <v>1</v>
      </c>
      <c r="F64" s="97">
        <v>56.62</v>
      </c>
      <c r="G64" s="97">
        <v>0.38</v>
      </c>
      <c r="H64" s="3">
        <v>0.2</v>
      </c>
      <c r="I64" s="3">
        <f>PRODUCT(C64:H64)</f>
        <v>4.3031199999999998</v>
      </c>
      <c r="J64" s="97"/>
    </row>
    <row r="65" spans="1:10" ht="24.95" customHeight="1">
      <c r="A65" s="2"/>
      <c r="B65" s="4" t="s">
        <v>468</v>
      </c>
      <c r="C65" s="97">
        <v>1</v>
      </c>
      <c r="D65" s="97">
        <v>1</v>
      </c>
      <c r="E65" s="97">
        <v>1</v>
      </c>
      <c r="F65" s="3">
        <v>26.08</v>
      </c>
      <c r="G65" s="97">
        <v>0.38</v>
      </c>
      <c r="H65" s="3">
        <v>0.4</v>
      </c>
      <c r="I65" s="3">
        <f>PRODUCT(C65:H65)</f>
        <v>3.9641599999999997</v>
      </c>
      <c r="J65" s="99"/>
    </row>
    <row r="66" spans="1:10" ht="24.95" customHeight="1">
      <c r="A66" s="2"/>
      <c r="B66" s="4"/>
      <c r="C66" s="97"/>
      <c r="D66" s="97"/>
      <c r="E66" s="97"/>
      <c r="F66" s="97"/>
      <c r="G66" s="97"/>
      <c r="H66" s="3" t="s">
        <v>6</v>
      </c>
      <c r="I66" s="3">
        <f>SUM(I64:I65)</f>
        <v>8.2672799999999995</v>
      </c>
      <c r="J66" s="99"/>
    </row>
    <row r="67" spans="1:10" ht="24.95" customHeight="1">
      <c r="A67" s="2"/>
      <c r="B67" s="4"/>
      <c r="C67" s="97"/>
      <c r="D67" s="97"/>
      <c r="E67" s="97"/>
      <c r="F67" s="97"/>
      <c r="G67" s="97"/>
      <c r="H67" s="3" t="s">
        <v>7</v>
      </c>
      <c r="I67" s="3">
        <f>CEILING(I66,0.1)</f>
        <v>8.3000000000000007</v>
      </c>
      <c r="J67" s="103" t="s">
        <v>469</v>
      </c>
    </row>
    <row r="68" spans="1:10" ht="49.5" customHeight="1">
      <c r="A68" s="2">
        <v>7</v>
      </c>
      <c r="B68" s="4" t="s">
        <v>119</v>
      </c>
      <c r="C68" s="97"/>
      <c r="D68" s="97"/>
      <c r="E68" s="97"/>
      <c r="F68" s="97"/>
      <c r="G68" s="97"/>
      <c r="H68" s="3"/>
      <c r="I68" s="3"/>
      <c r="J68" s="103"/>
    </row>
    <row r="69" spans="1:10" ht="24.95" customHeight="1">
      <c r="A69" s="2"/>
      <c r="B69" s="4" t="s">
        <v>467</v>
      </c>
      <c r="C69" s="97">
        <v>1</v>
      </c>
      <c r="D69" s="97">
        <v>1</v>
      </c>
      <c r="E69" s="97">
        <v>1</v>
      </c>
      <c r="F69" s="97">
        <v>56.62</v>
      </c>
      <c r="G69" s="97">
        <v>0.38</v>
      </c>
      <c r="H69" s="3">
        <v>0.1</v>
      </c>
      <c r="I69" s="3">
        <f t="shared" ref="I69:I71" si="4">PRODUCT(C69:H69)</f>
        <v>2.1515599999999999</v>
      </c>
      <c r="J69" s="97"/>
    </row>
    <row r="70" spans="1:10" ht="24.95" customHeight="1">
      <c r="A70" s="2"/>
      <c r="B70" s="4" t="s">
        <v>476</v>
      </c>
      <c r="C70" s="97">
        <v>1</v>
      </c>
      <c r="D70" s="97">
        <v>1</v>
      </c>
      <c r="E70" s="97">
        <v>1</v>
      </c>
      <c r="F70" s="3">
        <v>26.08</v>
      </c>
      <c r="G70" s="97">
        <v>0.38</v>
      </c>
      <c r="H70" s="3">
        <v>0.1</v>
      </c>
      <c r="I70" s="3">
        <f t="shared" si="4"/>
        <v>0.99103999999999992</v>
      </c>
      <c r="J70" s="99"/>
    </row>
    <row r="71" spans="1:10" ht="24.95" customHeight="1">
      <c r="A71" s="2"/>
      <c r="B71" s="4" t="s">
        <v>468</v>
      </c>
      <c r="C71" s="97">
        <v>1</v>
      </c>
      <c r="D71" s="97">
        <v>1</v>
      </c>
      <c r="E71" s="97">
        <v>1</v>
      </c>
      <c r="F71" s="3">
        <v>15</v>
      </c>
      <c r="G71" s="3">
        <v>4.5</v>
      </c>
      <c r="H71" s="94">
        <v>0.08</v>
      </c>
      <c r="I71" s="3">
        <f t="shared" si="4"/>
        <v>5.4</v>
      </c>
      <c r="J71" s="99"/>
    </row>
    <row r="72" spans="1:10" ht="24.95" customHeight="1">
      <c r="A72" s="2"/>
      <c r="B72" s="4"/>
      <c r="C72" s="97"/>
      <c r="D72" s="97"/>
      <c r="E72" s="97"/>
      <c r="F72" s="97"/>
      <c r="G72" s="97"/>
      <c r="H72" s="3" t="s">
        <v>6</v>
      </c>
      <c r="I72" s="3">
        <f>SUM(I69:I71)</f>
        <v>8.5426000000000002</v>
      </c>
      <c r="J72" s="99"/>
    </row>
    <row r="73" spans="1:10" ht="24.95" customHeight="1">
      <c r="A73" s="2"/>
      <c r="B73" s="4"/>
      <c r="C73" s="97"/>
      <c r="D73" s="97"/>
      <c r="E73" s="97"/>
      <c r="F73" s="97"/>
      <c r="G73" s="97"/>
      <c r="H73" s="3" t="s">
        <v>7</v>
      </c>
      <c r="I73" s="3">
        <f>CEILING(I72,0.1)</f>
        <v>8.6</v>
      </c>
      <c r="J73" s="103" t="s">
        <v>469</v>
      </c>
    </row>
    <row r="74" spans="1:10" ht="49.5" customHeight="1">
      <c r="A74" s="2">
        <v>8</v>
      </c>
      <c r="B74" s="4" t="s">
        <v>477</v>
      </c>
      <c r="C74" s="97"/>
      <c r="D74" s="97"/>
      <c r="E74" s="97"/>
      <c r="F74" s="97"/>
      <c r="G74" s="97"/>
      <c r="H74" s="3"/>
      <c r="I74" s="3"/>
      <c r="J74" s="103"/>
    </row>
    <row r="75" spans="1:10" ht="24.95" customHeight="1">
      <c r="A75" s="2"/>
      <c r="B75" s="4" t="s">
        <v>468</v>
      </c>
      <c r="C75" s="97">
        <v>1</v>
      </c>
      <c r="D75" s="97">
        <v>1</v>
      </c>
      <c r="E75" s="97">
        <v>1</v>
      </c>
      <c r="F75" s="3">
        <v>15</v>
      </c>
      <c r="G75" s="3">
        <v>4.5</v>
      </c>
      <c r="H75" s="3">
        <v>0.05</v>
      </c>
      <c r="I75" s="3">
        <f t="shared" ref="I75" si="5">PRODUCT(C75:H75)</f>
        <v>3.375</v>
      </c>
      <c r="J75" s="103"/>
    </row>
    <row r="76" spans="1:10" ht="24.95" customHeight="1">
      <c r="A76" s="2"/>
      <c r="B76" s="4"/>
      <c r="C76" s="97"/>
      <c r="D76" s="97"/>
      <c r="E76" s="97"/>
      <c r="F76" s="97"/>
      <c r="G76" s="97"/>
      <c r="H76" s="3" t="s">
        <v>7</v>
      </c>
      <c r="I76" s="3">
        <f>CEILING(I75,0.1)</f>
        <v>3.4000000000000004</v>
      </c>
      <c r="J76" s="103" t="s">
        <v>469</v>
      </c>
    </row>
    <row r="77" spans="1:10" ht="86.25" customHeight="1">
      <c r="A77" s="2">
        <v>9</v>
      </c>
      <c r="B77" s="38" t="s">
        <v>471</v>
      </c>
      <c r="C77" s="97"/>
      <c r="D77" s="97"/>
      <c r="E77" s="97"/>
      <c r="F77" s="97"/>
      <c r="G77" s="97"/>
      <c r="H77" s="3"/>
      <c r="I77" s="3"/>
      <c r="J77" s="103"/>
    </row>
    <row r="78" spans="1:10" ht="24.95" customHeight="1">
      <c r="A78" s="2"/>
      <c r="B78" s="4" t="s">
        <v>467</v>
      </c>
      <c r="C78" s="97">
        <v>1</v>
      </c>
      <c r="D78" s="97">
        <v>1</v>
      </c>
      <c r="E78" s="97">
        <v>1</v>
      </c>
      <c r="F78" s="97">
        <v>56.62</v>
      </c>
      <c r="G78" s="97">
        <v>0.23</v>
      </c>
      <c r="H78" s="3">
        <v>0.2</v>
      </c>
      <c r="I78" s="3">
        <f t="shared" ref="I78:I80" si="6">PRODUCT(C78:H78)</f>
        <v>2.6045200000000004</v>
      </c>
      <c r="J78" s="97"/>
    </row>
    <row r="79" spans="1:10" ht="24.95" customHeight="1">
      <c r="A79" s="2"/>
      <c r="B79" s="4" t="s">
        <v>473</v>
      </c>
      <c r="C79" s="97">
        <v>1</v>
      </c>
      <c r="D79" s="97">
        <v>20</v>
      </c>
      <c r="E79" s="97">
        <v>1</v>
      </c>
      <c r="F79" s="97">
        <v>0.23</v>
      </c>
      <c r="G79" s="97">
        <v>0.23</v>
      </c>
      <c r="H79" s="3">
        <v>0.45</v>
      </c>
      <c r="I79" s="3">
        <f t="shared" si="6"/>
        <v>0.47610000000000013</v>
      </c>
      <c r="J79" s="99"/>
    </row>
    <row r="80" spans="1:10" ht="24.95" customHeight="1">
      <c r="A80" s="2"/>
      <c r="B80" s="4" t="s">
        <v>468</v>
      </c>
      <c r="C80" s="97">
        <v>1</v>
      </c>
      <c r="D80" s="97">
        <v>1</v>
      </c>
      <c r="E80" s="97">
        <v>1</v>
      </c>
      <c r="F80" s="3">
        <v>26.08</v>
      </c>
      <c r="G80" s="97">
        <v>0.23</v>
      </c>
      <c r="H80" s="3">
        <v>0.45</v>
      </c>
      <c r="I80" s="3">
        <f t="shared" si="6"/>
        <v>2.6992800000000003</v>
      </c>
      <c r="J80" s="99"/>
    </row>
    <row r="81" spans="1:10" ht="24.95" customHeight="1">
      <c r="A81" s="2"/>
      <c r="B81" s="4"/>
      <c r="C81" s="97"/>
      <c r="D81" s="97"/>
      <c r="E81" s="97"/>
      <c r="F81" s="97"/>
      <c r="G81" s="97"/>
      <c r="H81" s="3" t="s">
        <v>6</v>
      </c>
      <c r="I81" s="3">
        <f>SUM(I78:I80)</f>
        <v>5.7799000000000014</v>
      </c>
      <c r="J81" s="99"/>
    </row>
    <row r="82" spans="1:10" ht="24.95" customHeight="1">
      <c r="A82" s="2"/>
      <c r="B82" s="4"/>
      <c r="C82" s="97"/>
      <c r="D82" s="97"/>
      <c r="E82" s="97"/>
      <c r="F82" s="97"/>
      <c r="G82" s="97"/>
      <c r="H82" s="3" t="s">
        <v>7</v>
      </c>
      <c r="I82" s="3">
        <f>CEILING(I81,0.1)</f>
        <v>5.8000000000000007</v>
      </c>
      <c r="J82" s="103" t="s">
        <v>469</v>
      </c>
    </row>
    <row r="83" spans="1:10" ht="69" customHeight="1">
      <c r="A83" s="2">
        <v>10</v>
      </c>
      <c r="B83" s="38" t="s">
        <v>749</v>
      </c>
      <c r="C83" s="97"/>
      <c r="D83" s="97"/>
      <c r="E83" s="97"/>
      <c r="F83" s="97"/>
      <c r="G83" s="97"/>
      <c r="H83" s="3"/>
      <c r="I83" s="3"/>
      <c r="J83" s="103"/>
    </row>
    <row r="84" spans="1:10" ht="24.95" customHeight="1">
      <c r="A84" s="2"/>
      <c r="B84" s="4" t="s">
        <v>750</v>
      </c>
      <c r="C84" s="97"/>
      <c r="D84" s="97"/>
      <c r="E84" s="97"/>
      <c r="F84" s="97"/>
      <c r="G84" s="97"/>
      <c r="H84" s="3"/>
      <c r="I84" s="3"/>
      <c r="J84" s="103"/>
    </row>
    <row r="85" spans="1:10" ht="24.95" customHeight="1">
      <c r="A85" s="2"/>
      <c r="B85" s="4" t="s">
        <v>751</v>
      </c>
      <c r="C85" s="97">
        <v>1</v>
      </c>
      <c r="D85" s="97">
        <v>1</v>
      </c>
      <c r="E85" s="97">
        <v>1</v>
      </c>
      <c r="F85" s="3">
        <v>15.32</v>
      </c>
      <c r="G85" s="3">
        <v>0.23</v>
      </c>
      <c r="H85" s="3">
        <v>0.6</v>
      </c>
      <c r="I85" s="3">
        <f t="shared" ref="I85" si="7">PRODUCT(C85:H85)</f>
        <v>2.11416</v>
      </c>
      <c r="J85" s="103"/>
    </row>
    <row r="86" spans="1:10" ht="24.95" customHeight="1">
      <c r="A86" s="2"/>
      <c r="B86" s="4"/>
      <c r="C86" s="97"/>
      <c r="D86" s="97"/>
      <c r="E86" s="97"/>
      <c r="F86" s="97"/>
      <c r="G86" s="97"/>
      <c r="H86" s="97" t="s">
        <v>7</v>
      </c>
      <c r="I86" s="3">
        <f>CEILING(I85,0.1)</f>
        <v>2.2000000000000002</v>
      </c>
      <c r="J86" s="103" t="s">
        <v>469</v>
      </c>
    </row>
    <row r="87" spans="1:10" ht="85.5" customHeight="1">
      <c r="A87" s="2">
        <v>11</v>
      </c>
      <c r="B87" s="38" t="s">
        <v>472</v>
      </c>
      <c r="C87" s="97"/>
      <c r="D87" s="97"/>
      <c r="E87" s="97"/>
      <c r="F87" s="97"/>
      <c r="G87" s="97"/>
      <c r="H87" s="97"/>
      <c r="I87" s="3"/>
      <c r="J87" s="103"/>
    </row>
    <row r="88" spans="1:10" ht="24.95" customHeight="1">
      <c r="A88" s="2"/>
      <c r="B88" s="4" t="s">
        <v>588</v>
      </c>
      <c r="C88" s="97"/>
      <c r="D88" s="97"/>
      <c r="E88" s="97"/>
      <c r="F88" s="97"/>
      <c r="G88" s="97"/>
      <c r="H88" s="97"/>
      <c r="I88" s="3"/>
      <c r="J88" s="103"/>
    </row>
    <row r="89" spans="1:10" ht="24.95" customHeight="1">
      <c r="A89" s="2"/>
      <c r="B89" s="4" t="s">
        <v>467</v>
      </c>
      <c r="C89" s="97">
        <v>1</v>
      </c>
      <c r="D89" s="97">
        <v>1</v>
      </c>
      <c r="E89" s="97">
        <v>1</v>
      </c>
      <c r="F89" s="97">
        <v>56.62</v>
      </c>
      <c r="G89" s="97"/>
      <c r="H89" s="3">
        <v>0.45</v>
      </c>
      <c r="I89" s="3">
        <f>PRODUCT(C89:H89)</f>
        <v>25.478999999999999</v>
      </c>
      <c r="J89" s="97"/>
    </row>
    <row r="90" spans="1:10" ht="24.95" customHeight="1">
      <c r="A90" s="2"/>
      <c r="B90" s="2"/>
      <c r="C90" s="97"/>
      <c r="D90" s="97"/>
      <c r="E90" s="97"/>
      <c r="F90" s="97"/>
      <c r="G90" s="97"/>
      <c r="H90" s="97" t="s">
        <v>7</v>
      </c>
      <c r="I90" s="3">
        <f>CEILING(I89,0.1)</f>
        <v>25.5</v>
      </c>
      <c r="J90" s="103" t="s">
        <v>470</v>
      </c>
    </row>
    <row r="91" spans="1:10" ht="66" customHeight="1">
      <c r="A91" s="2">
        <v>12</v>
      </c>
      <c r="B91" s="4" t="s">
        <v>474</v>
      </c>
      <c r="C91" s="97"/>
      <c r="D91" s="97"/>
      <c r="E91" s="97"/>
      <c r="F91" s="97"/>
      <c r="G91" s="97"/>
      <c r="H91" s="97"/>
      <c r="I91" s="3"/>
      <c r="J91" s="103"/>
    </row>
    <row r="92" spans="1:10" ht="24.95" customHeight="1">
      <c r="A92" s="2"/>
      <c r="B92" s="4" t="s">
        <v>467</v>
      </c>
      <c r="C92" s="97">
        <v>1</v>
      </c>
      <c r="D92" s="97">
        <v>1</v>
      </c>
      <c r="E92" s="97">
        <v>1</v>
      </c>
      <c r="F92" s="97">
        <v>56.62</v>
      </c>
      <c r="G92" s="97">
        <v>0.78</v>
      </c>
      <c r="H92" s="3">
        <v>0.45</v>
      </c>
      <c r="I92" s="3">
        <f>PRODUCT(C92:H92)</f>
        <v>19.873620000000003</v>
      </c>
      <c r="J92" s="97"/>
    </row>
    <row r="93" spans="1:10" ht="24.95" customHeight="1">
      <c r="A93" s="2"/>
      <c r="B93" s="2"/>
      <c r="C93" s="97"/>
      <c r="D93" s="97"/>
      <c r="E93" s="97"/>
      <c r="F93" s="97"/>
      <c r="G93" s="97"/>
      <c r="H93" s="97" t="s">
        <v>7</v>
      </c>
      <c r="I93" s="3">
        <f>CEILING(I92,0.1)</f>
        <v>19.900000000000002</v>
      </c>
      <c r="J93" s="103" t="s">
        <v>469</v>
      </c>
    </row>
    <row r="94" spans="1:10" ht="63" customHeight="1">
      <c r="A94" s="2">
        <v>13</v>
      </c>
      <c r="B94" s="4" t="s">
        <v>475</v>
      </c>
      <c r="C94" s="97"/>
      <c r="D94" s="97"/>
      <c r="E94" s="97"/>
      <c r="F94" s="97"/>
      <c r="G94" s="97"/>
      <c r="H94" s="97"/>
      <c r="I94" s="3"/>
      <c r="J94" s="103"/>
    </row>
    <row r="95" spans="1:10" ht="24.95" customHeight="1">
      <c r="A95" s="2"/>
      <c r="B95" s="4" t="s">
        <v>467</v>
      </c>
      <c r="C95" s="97">
        <v>1</v>
      </c>
      <c r="D95" s="97">
        <v>1</v>
      </c>
      <c r="E95" s="97">
        <v>1</v>
      </c>
      <c r="F95" s="97">
        <v>56.62</v>
      </c>
      <c r="G95" s="97">
        <v>0.78</v>
      </c>
      <c r="H95" s="3">
        <v>0.1</v>
      </c>
      <c r="I95" s="3">
        <f>PRODUCT(C95:H95)</f>
        <v>4.4163600000000001</v>
      </c>
      <c r="J95" s="97"/>
    </row>
    <row r="96" spans="1:10" ht="24.95" customHeight="1">
      <c r="A96" s="2"/>
      <c r="B96" s="2"/>
      <c r="C96" s="97"/>
      <c r="D96" s="97"/>
      <c r="E96" s="97"/>
      <c r="F96" s="97"/>
      <c r="G96" s="97"/>
      <c r="H96" s="97" t="s">
        <v>7</v>
      </c>
      <c r="I96" s="3">
        <f>CEILING(I95,0.1)</f>
        <v>4.5</v>
      </c>
      <c r="J96" s="103" t="s">
        <v>469</v>
      </c>
    </row>
    <row r="97" spans="1:10" ht="69.75" customHeight="1">
      <c r="A97" s="2">
        <v>14</v>
      </c>
      <c r="B97" s="38" t="s">
        <v>478</v>
      </c>
      <c r="C97" s="97"/>
      <c r="D97" s="97"/>
      <c r="E97" s="97"/>
      <c r="F97" s="97"/>
      <c r="G97" s="97"/>
      <c r="H97" s="97"/>
      <c r="I97" s="3"/>
      <c r="J97" s="103"/>
    </row>
    <row r="98" spans="1:10" ht="24.95" customHeight="1">
      <c r="A98" s="2"/>
      <c r="B98" s="4" t="s">
        <v>467</v>
      </c>
      <c r="C98" s="97">
        <v>1</v>
      </c>
      <c r="D98" s="97">
        <v>1</v>
      </c>
      <c r="E98" s="97">
        <v>1</v>
      </c>
      <c r="F98" s="97">
        <v>56.62</v>
      </c>
      <c r="G98" s="3">
        <v>0.9</v>
      </c>
      <c r="H98" s="3"/>
      <c r="I98" s="3">
        <f>PRODUCT(C98:H98)</f>
        <v>50.957999999999998</v>
      </c>
      <c r="J98" s="12"/>
    </row>
    <row r="99" spans="1:10" ht="24.95" customHeight="1">
      <c r="A99" s="2"/>
      <c r="B99" s="2"/>
      <c r="C99" s="97"/>
      <c r="D99" s="97"/>
      <c r="E99" s="97"/>
      <c r="F99" s="97"/>
      <c r="G99" s="97"/>
      <c r="H99" s="97" t="s">
        <v>6</v>
      </c>
      <c r="I99" s="3">
        <f>SUM(I97:I98)</f>
        <v>50.957999999999998</v>
      </c>
      <c r="J99" s="12"/>
    </row>
    <row r="100" spans="1:10" ht="24.95" customHeight="1">
      <c r="A100" s="2"/>
      <c r="B100" s="2"/>
      <c r="C100" s="97"/>
      <c r="D100" s="97"/>
      <c r="E100" s="97"/>
      <c r="F100" s="97"/>
      <c r="G100" s="97"/>
      <c r="H100" s="97" t="s">
        <v>7</v>
      </c>
      <c r="I100" s="3">
        <f>CEILING(I99,0.1)</f>
        <v>51</v>
      </c>
      <c r="J100" s="103" t="s">
        <v>470</v>
      </c>
    </row>
    <row r="101" spans="1:10" ht="82.5" customHeight="1">
      <c r="A101" s="2">
        <v>15</v>
      </c>
      <c r="B101" s="4" t="s">
        <v>508</v>
      </c>
      <c r="C101" s="97"/>
      <c r="D101" s="97"/>
      <c r="E101" s="97"/>
      <c r="F101" s="97"/>
      <c r="G101" s="97"/>
      <c r="H101" s="97"/>
      <c r="I101" s="3"/>
      <c r="J101" s="103"/>
    </row>
    <row r="102" spans="1:10" ht="24.95" customHeight="1">
      <c r="A102" s="2"/>
      <c r="B102" s="35" t="s">
        <v>509</v>
      </c>
      <c r="C102" s="97"/>
      <c r="D102" s="97"/>
      <c r="E102" s="97"/>
      <c r="F102" s="97"/>
      <c r="G102" s="97"/>
      <c r="H102" s="97"/>
      <c r="I102" s="3"/>
      <c r="J102" s="103"/>
    </row>
    <row r="103" spans="1:10" ht="24.95" customHeight="1">
      <c r="A103" s="2"/>
      <c r="B103" s="4" t="s">
        <v>506</v>
      </c>
      <c r="C103" s="97">
        <v>1</v>
      </c>
      <c r="D103" s="97">
        <v>1</v>
      </c>
      <c r="E103" s="97">
        <v>1</v>
      </c>
      <c r="F103" s="3">
        <v>14.4</v>
      </c>
      <c r="G103" s="3">
        <v>0.05</v>
      </c>
      <c r="H103" s="3">
        <v>0.6</v>
      </c>
      <c r="I103" s="3">
        <f t="shared" ref="I103" si="8">PRODUCT(C103:H103)</f>
        <v>0.43200000000000005</v>
      </c>
      <c r="J103" s="103"/>
    </row>
    <row r="104" spans="1:10" ht="24.95" customHeight="1">
      <c r="A104" s="2"/>
      <c r="B104" s="4"/>
      <c r="C104" s="97"/>
      <c r="D104" s="97"/>
      <c r="E104" s="97"/>
      <c r="F104" s="97"/>
      <c r="G104" s="97"/>
      <c r="H104" s="97" t="s">
        <v>7</v>
      </c>
      <c r="I104" s="3">
        <f>CEILING(I103,0.1)</f>
        <v>0.5</v>
      </c>
      <c r="J104" s="103" t="s">
        <v>469</v>
      </c>
    </row>
    <row r="105" spans="1:10" ht="47.25" customHeight="1">
      <c r="A105" s="17">
        <v>16</v>
      </c>
      <c r="B105" s="107" t="s">
        <v>529</v>
      </c>
      <c r="C105" s="97"/>
      <c r="D105" s="97"/>
      <c r="E105" s="97"/>
      <c r="F105" s="97"/>
      <c r="G105" s="97"/>
      <c r="H105" s="97"/>
      <c r="I105" s="3"/>
      <c r="J105" s="103"/>
    </row>
    <row r="106" spans="1:10" ht="85.5" customHeight="1">
      <c r="A106" s="17"/>
      <c r="B106" s="107" t="s">
        <v>530</v>
      </c>
      <c r="C106" s="97"/>
      <c r="D106" s="97"/>
      <c r="E106" s="97"/>
      <c r="F106" s="97"/>
      <c r="G106" s="97"/>
      <c r="H106" s="97"/>
      <c r="I106" s="3"/>
      <c r="J106" s="103"/>
    </row>
    <row r="107" spans="1:10" ht="24.95" customHeight="1">
      <c r="A107" s="2"/>
      <c r="B107" s="4" t="s">
        <v>510</v>
      </c>
      <c r="C107" s="97">
        <v>1</v>
      </c>
      <c r="D107" s="97">
        <v>2</v>
      </c>
      <c r="E107" s="97">
        <v>1</v>
      </c>
      <c r="F107" s="3">
        <v>14.4</v>
      </c>
      <c r="G107" s="3"/>
      <c r="H107" s="3">
        <v>0.6</v>
      </c>
      <c r="I107" s="3">
        <f t="shared" ref="I107:I108" si="9">PRODUCT(C107:H107)</f>
        <v>17.28</v>
      </c>
      <c r="J107" s="103"/>
    </row>
    <row r="108" spans="1:10" ht="24.95" customHeight="1">
      <c r="A108" s="2"/>
      <c r="B108" s="4" t="s">
        <v>511</v>
      </c>
      <c r="C108" s="97">
        <v>1</v>
      </c>
      <c r="D108" s="97">
        <v>1</v>
      </c>
      <c r="E108" s="97">
        <v>1</v>
      </c>
      <c r="F108" s="3">
        <v>14.4</v>
      </c>
      <c r="G108" s="3">
        <v>0.05</v>
      </c>
      <c r="H108" s="3"/>
      <c r="I108" s="3">
        <f t="shared" si="9"/>
        <v>0.72000000000000008</v>
      </c>
      <c r="J108" s="103"/>
    </row>
    <row r="109" spans="1:10" ht="24.95" customHeight="1">
      <c r="A109" s="2"/>
      <c r="B109" s="4"/>
      <c r="C109" s="97"/>
      <c r="D109" s="97"/>
      <c r="E109" s="97"/>
      <c r="F109" s="97"/>
      <c r="G109" s="97"/>
      <c r="H109" s="97" t="s">
        <v>6</v>
      </c>
      <c r="I109" s="3">
        <f>SUM(I107:I108)</f>
        <v>18</v>
      </c>
      <c r="J109" s="103"/>
    </row>
    <row r="110" spans="1:10" ht="24.95" customHeight="1">
      <c r="A110" s="2"/>
      <c r="B110" s="4"/>
      <c r="C110" s="97"/>
      <c r="D110" s="97"/>
      <c r="E110" s="97"/>
      <c r="F110" s="97"/>
      <c r="G110" s="97"/>
      <c r="H110" s="97" t="s">
        <v>6</v>
      </c>
      <c r="I110" s="3">
        <f>CEILING(I109,0.1)</f>
        <v>18</v>
      </c>
      <c r="J110" s="104" t="s">
        <v>470</v>
      </c>
    </row>
    <row r="111" spans="1:10" ht="51" customHeight="1">
      <c r="A111" s="2">
        <v>17</v>
      </c>
      <c r="B111" s="4" t="s">
        <v>363</v>
      </c>
      <c r="C111" s="97"/>
      <c r="D111" s="97"/>
      <c r="E111" s="97"/>
      <c r="F111" s="97"/>
      <c r="G111" s="97"/>
      <c r="H111" s="97"/>
      <c r="I111" s="3"/>
      <c r="J111" s="103"/>
    </row>
    <row r="112" spans="1:10" ht="24.95" customHeight="1">
      <c r="A112" s="2"/>
      <c r="B112" s="4" t="s">
        <v>498</v>
      </c>
      <c r="C112" s="97">
        <v>1</v>
      </c>
      <c r="D112" s="97">
        <v>1</v>
      </c>
      <c r="E112" s="97">
        <v>1</v>
      </c>
      <c r="F112" s="3">
        <v>3</v>
      </c>
      <c r="G112" s="3">
        <v>3.6</v>
      </c>
      <c r="H112" s="3"/>
      <c r="I112" s="3">
        <f t="shared" ref="I112:I116" si="10">PRODUCT(C112:H112)</f>
        <v>10.8</v>
      </c>
      <c r="J112" s="103"/>
    </row>
    <row r="113" spans="1:11" ht="24.95" customHeight="1">
      <c r="A113" s="2"/>
      <c r="B113" s="4" t="s">
        <v>483</v>
      </c>
      <c r="C113" s="97">
        <v>1</v>
      </c>
      <c r="D113" s="97">
        <v>1</v>
      </c>
      <c r="E113" s="97">
        <v>1</v>
      </c>
      <c r="F113" s="3">
        <v>6.46</v>
      </c>
      <c r="G113" s="3">
        <v>2.4</v>
      </c>
      <c r="H113" s="3"/>
      <c r="I113" s="3">
        <f t="shared" si="10"/>
        <v>15.504</v>
      </c>
      <c r="J113" s="103"/>
    </row>
    <row r="114" spans="1:11" ht="24.95" customHeight="1">
      <c r="A114" s="2"/>
      <c r="B114" s="4" t="s">
        <v>25</v>
      </c>
      <c r="C114" s="97">
        <v>1</v>
      </c>
      <c r="D114" s="97">
        <v>1</v>
      </c>
      <c r="E114" s="97">
        <v>1</v>
      </c>
      <c r="F114" s="3">
        <v>3</v>
      </c>
      <c r="G114" s="3">
        <v>3.6</v>
      </c>
      <c r="H114" s="3"/>
      <c r="I114" s="3">
        <f t="shared" si="10"/>
        <v>10.8</v>
      </c>
      <c r="J114" s="103"/>
    </row>
    <row r="115" spans="1:11" ht="24.95" customHeight="1">
      <c r="A115" s="2"/>
      <c r="B115" s="4" t="s">
        <v>510</v>
      </c>
      <c r="C115" s="97">
        <v>1</v>
      </c>
      <c r="D115" s="97">
        <v>2</v>
      </c>
      <c r="E115" s="97">
        <v>1</v>
      </c>
      <c r="F115" s="3">
        <v>14.4</v>
      </c>
      <c r="G115" s="3"/>
      <c r="H115" s="3">
        <v>0.6</v>
      </c>
      <c r="I115" s="3">
        <f t="shared" si="10"/>
        <v>17.28</v>
      </c>
      <c r="J115" s="103"/>
    </row>
    <row r="116" spans="1:11" ht="24.95" customHeight="1">
      <c r="A116" s="2"/>
      <c r="B116" s="4" t="s">
        <v>511</v>
      </c>
      <c r="C116" s="97">
        <v>1</v>
      </c>
      <c r="D116" s="97">
        <v>1</v>
      </c>
      <c r="E116" s="97">
        <v>1</v>
      </c>
      <c r="F116" s="3">
        <v>14.4</v>
      </c>
      <c r="G116" s="3">
        <v>0.05</v>
      </c>
      <c r="H116" s="3"/>
      <c r="I116" s="3">
        <f t="shared" si="10"/>
        <v>0.72000000000000008</v>
      </c>
      <c r="J116" s="103"/>
    </row>
    <row r="117" spans="1:11" ht="24.95" customHeight="1">
      <c r="A117" s="2"/>
      <c r="B117" s="4"/>
      <c r="C117" s="97"/>
      <c r="D117" s="97"/>
      <c r="E117" s="97"/>
      <c r="F117" s="3"/>
      <c r="G117" s="3"/>
      <c r="H117" s="3" t="s">
        <v>6</v>
      </c>
      <c r="I117" s="3">
        <f>SUM(I112:I116)</f>
        <v>55.103999999999999</v>
      </c>
      <c r="J117" s="103"/>
    </row>
    <row r="118" spans="1:11" ht="24.95" customHeight="1">
      <c r="A118" s="2"/>
      <c r="B118" s="4"/>
      <c r="C118" s="97"/>
      <c r="D118" s="97"/>
      <c r="E118" s="97"/>
      <c r="F118" s="3"/>
      <c r="G118" s="3"/>
      <c r="H118" s="97" t="s">
        <v>6</v>
      </c>
      <c r="I118" s="3">
        <f>CEILING(I117,0.1)</f>
        <v>55.2</v>
      </c>
      <c r="J118" s="104" t="s">
        <v>470</v>
      </c>
    </row>
    <row r="119" spans="1:11" ht="45.75" customHeight="1">
      <c r="A119" s="16">
        <v>18</v>
      </c>
      <c r="B119" s="4" t="s">
        <v>355</v>
      </c>
      <c r="C119" s="97"/>
      <c r="D119" s="97"/>
      <c r="E119" s="97"/>
      <c r="F119" s="97"/>
      <c r="G119" s="97"/>
      <c r="H119" s="97"/>
      <c r="I119" s="97"/>
      <c r="J119" s="97"/>
      <c r="K119" s="18"/>
    </row>
    <row r="120" spans="1:11" ht="24.95" customHeight="1">
      <c r="A120" s="17"/>
      <c r="B120" s="4" t="s">
        <v>467</v>
      </c>
      <c r="C120" s="97">
        <v>1</v>
      </c>
      <c r="D120" s="97">
        <v>1</v>
      </c>
      <c r="E120" s="97">
        <v>1</v>
      </c>
      <c r="F120" s="97">
        <v>56.62</v>
      </c>
      <c r="G120" s="97"/>
      <c r="H120" s="3">
        <v>0.6</v>
      </c>
      <c r="I120" s="3">
        <f>PRODUCT(C120:H120)</f>
        <v>33.971999999999994</v>
      </c>
      <c r="J120" s="97"/>
      <c r="K120" s="18"/>
    </row>
    <row r="121" spans="1:11" ht="24.95" customHeight="1">
      <c r="A121" s="17"/>
      <c r="B121" s="4" t="s">
        <v>468</v>
      </c>
      <c r="C121" s="97">
        <v>1</v>
      </c>
      <c r="D121" s="97">
        <v>1</v>
      </c>
      <c r="E121" s="97">
        <v>1</v>
      </c>
      <c r="F121" s="3">
        <v>26.08</v>
      </c>
      <c r="G121" s="97"/>
      <c r="H121" s="3">
        <v>0.15</v>
      </c>
      <c r="I121" s="3">
        <f t="shared" ref="I121:I130" si="11">PRODUCT(C121:H121)</f>
        <v>3.9119999999999995</v>
      </c>
      <c r="J121" s="97"/>
      <c r="K121" s="18"/>
    </row>
    <row r="122" spans="1:11" ht="24.95" customHeight="1">
      <c r="A122" s="17"/>
      <c r="B122" s="4" t="s">
        <v>500</v>
      </c>
      <c r="C122" s="97">
        <v>1</v>
      </c>
      <c r="D122" s="97">
        <v>2</v>
      </c>
      <c r="E122" s="97">
        <v>1</v>
      </c>
      <c r="F122" s="3">
        <v>1.46</v>
      </c>
      <c r="G122" s="3">
        <v>0.6</v>
      </c>
      <c r="H122" s="3"/>
      <c r="I122" s="3">
        <f t="shared" si="11"/>
        <v>1.752</v>
      </c>
      <c r="J122" s="97"/>
      <c r="K122" s="18"/>
    </row>
    <row r="123" spans="1:11" ht="24.95" customHeight="1">
      <c r="A123" s="17"/>
      <c r="B123" s="4" t="s">
        <v>501</v>
      </c>
      <c r="C123" s="97">
        <v>1</v>
      </c>
      <c r="D123" s="97">
        <v>2</v>
      </c>
      <c r="E123" s="97">
        <v>1</v>
      </c>
      <c r="F123" s="3">
        <v>1.96</v>
      </c>
      <c r="G123" s="3">
        <v>0.6</v>
      </c>
      <c r="H123" s="3"/>
      <c r="I123" s="3">
        <f t="shared" si="11"/>
        <v>2.3519999999999999</v>
      </c>
      <c r="J123" s="97"/>
      <c r="K123" s="18"/>
    </row>
    <row r="124" spans="1:11" ht="24.95" customHeight="1">
      <c r="A124" s="17"/>
      <c r="B124" s="4" t="s">
        <v>502</v>
      </c>
      <c r="C124" s="97">
        <v>1</v>
      </c>
      <c r="D124" s="97">
        <v>1</v>
      </c>
      <c r="E124" s="97">
        <v>1</v>
      </c>
      <c r="F124" s="3">
        <v>1.96</v>
      </c>
      <c r="G124" s="3">
        <v>0.6</v>
      </c>
      <c r="H124" s="3"/>
      <c r="I124" s="3">
        <f t="shared" si="11"/>
        <v>1.1759999999999999</v>
      </c>
      <c r="J124" s="97"/>
      <c r="K124" s="18"/>
    </row>
    <row r="125" spans="1:11" ht="24.95" customHeight="1">
      <c r="A125" s="17"/>
      <c r="B125" s="4" t="s">
        <v>503</v>
      </c>
      <c r="C125" s="97">
        <v>1</v>
      </c>
      <c r="D125" s="97">
        <v>1</v>
      </c>
      <c r="E125" s="97">
        <v>1</v>
      </c>
      <c r="F125" s="3">
        <v>1.96</v>
      </c>
      <c r="G125" s="3">
        <v>0.6</v>
      </c>
      <c r="H125" s="3"/>
      <c r="I125" s="3">
        <f t="shared" si="11"/>
        <v>1.1759999999999999</v>
      </c>
      <c r="J125" s="97"/>
      <c r="K125" s="18"/>
    </row>
    <row r="126" spans="1:11" ht="24.95" customHeight="1">
      <c r="A126" s="17"/>
      <c r="B126" s="4" t="s">
        <v>499</v>
      </c>
      <c r="C126" s="97">
        <v>1</v>
      </c>
      <c r="D126" s="97">
        <v>4</v>
      </c>
      <c r="E126" s="97">
        <v>1</v>
      </c>
      <c r="F126" s="3">
        <v>1.46</v>
      </c>
      <c r="G126" s="3">
        <v>0.6</v>
      </c>
      <c r="H126" s="3"/>
      <c r="I126" s="3">
        <f t="shared" si="11"/>
        <v>3.504</v>
      </c>
      <c r="J126" s="97"/>
      <c r="K126" s="18"/>
    </row>
    <row r="127" spans="1:11" ht="24.95" customHeight="1">
      <c r="A127" s="17"/>
      <c r="B127" s="4" t="s">
        <v>504</v>
      </c>
      <c r="C127" s="97">
        <v>1</v>
      </c>
      <c r="D127" s="97">
        <v>5</v>
      </c>
      <c r="E127" s="97">
        <v>1</v>
      </c>
      <c r="F127" s="3">
        <v>0.96</v>
      </c>
      <c r="G127" s="3">
        <v>0.6</v>
      </c>
      <c r="H127" s="3"/>
      <c r="I127" s="3">
        <f t="shared" si="11"/>
        <v>2.88</v>
      </c>
      <c r="J127" s="97"/>
      <c r="K127" s="18"/>
    </row>
    <row r="128" spans="1:11" ht="24.95" customHeight="1">
      <c r="A128" s="17"/>
      <c r="B128" s="4" t="s">
        <v>507</v>
      </c>
      <c r="C128" s="97">
        <v>1</v>
      </c>
      <c r="D128" s="97">
        <v>2</v>
      </c>
      <c r="E128" s="97">
        <v>2</v>
      </c>
      <c r="F128" s="3">
        <v>3</v>
      </c>
      <c r="G128" s="3"/>
      <c r="H128" s="3">
        <v>0.23</v>
      </c>
      <c r="I128" s="3">
        <f t="shared" si="11"/>
        <v>2.7600000000000002</v>
      </c>
      <c r="J128" s="97"/>
      <c r="K128" s="18"/>
    </row>
    <row r="129" spans="1:11" ht="24.95" customHeight="1">
      <c r="A129" s="17"/>
      <c r="B129" s="4" t="s">
        <v>752</v>
      </c>
      <c r="C129" s="97">
        <v>1</v>
      </c>
      <c r="D129" s="97">
        <v>2</v>
      </c>
      <c r="E129" s="97">
        <v>1</v>
      </c>
      <c r="F129" s="3">
        <v>15.32</v>
      </c>
      <c r="G129" s="3"/>
      <c r="H129" s="3">
        <v>0.6</v>
      </c>
      <c r="I129" s="3">
        <f t="shared" si="11"/>
        <v>18.384</v>
      </c>
      <c r="J129" s="97"/>
      <c r="K129" s="18"/>
    </row>
    <row r="130" spans="1:11" ht="24.95" customHeight="1">
      <c r="A130" s="17"/>
      <c r="B130" s="4" t="s">
        <v>753</v>
      </c>
      <c r="C130" s="97">
        <v>1</v>
      </c>
      <c r="D130" s="97">
        <v>1</v>
      </c>
      <c r="E130" s="97">
        <v>1</v>
      </c>
      <c r="F130" s="3">
        <v>15.32</v>
      </c>
      <c r="G130" s="3">
        <v>0.23</v>
      </c>
      <c r="H130" s="3"/>
      <c r="I130" s="3">
        <f t="shared" si="11"/>
        <v>3.5236000000000001</v>
      </c>
      <c r="J130" s="97"/>
      <c r="K130" s="18"/>
    </row>
    <row r="131" spans="1:11" ht="24.95" customHeight="1">
      <c r="A131" s="17"/>
      <c r="B131" s="8"/>
      <c r="C131" s="97"/>
      <c r="D131" s="97"/>
      <c r="E131" s="97"/>
      <c r="F131" s="3"/>
      <c r="G131" s="3"/>
      <c r="H131" s="97" t="s">
        <v>6</v>
      </c>
      <c r="I131" s="3">
        <f>SUM(I120:I130)</f>
        <v>75.391599999999997</v>
      </c>
      <c r="J131" s="97"/>
      <c r="K131" s="18"/>
    </row>
    <row r="132" spans="1:11" ht="24.95" customHeight="1">
      <c r="A132" s="17"/>
      <c r="B132" s="8"/>
      <c r="C132" s="97"/>
      <c r="D132" s="97"/>
      <c r="E132" s="97"/>
      <c r="F132" s="97"/>
      <c r="G132" s="97"/>
      <c r="H132" s="97" t="s">
        <v>28</v>
      </c>
      <c r="I132" s="3">
        <f>CEILING(I131,0.1)</f>
        <v>75.400000000000006</v>
      </c>
      <c r="J132" s="97" t="s">
        <v>29</v>
      </c>
      <c r="K132" s="18"/>
    </row>
    <row r="133" spans="1:11" ht="50.25" customHeight="1">
      <c r="A133" s="17">
        <v>19</v>
      </c>
      <c r="B133" s="4" t="s">
        <v>27</v>
      </c>
      <c r="C133" s="97"/>
      <c r="D133" s="97"/>
      <c r="E133" s="97"/>
      <c r="F133" s="97"/>
      <c r="G133" s="97"/>
      <c r="H133" s="97"/>
      <c r="I133" s="97"/>
      <c r="J133" s="97"/>
      <c r="K133" s="18"/>
    </row>
    <row r="134" spans="1:11" ht="24.95" customHeight="1">
      <c r="A134" s="17"/>
      <c r="B134" s="8" t="s">
        <v>46</v>
      </c>
      <c r="C134" s="97">
        <v>1</v>
      </c>
      <c r="D134" s="97"/>
      <c r="E134" s="97">
        <v>1</v>
      </c>
      <c r="F134" s="97">
        <v>1.5</v>
      </c>
      <c r="G134" s="3">
        <v>1.2</v>
      </c>
      <c r="H134" s="97"/>
      <c r="I134" s="3">
        <f t="shared" ref="I134" si="12">PRODUCT(C134:H134)</f>
        <v>1.7999999999999998</v>
      </c>
      <c r="J134" s="8"/>
      <c r="K134" s="18"/>
    </row>
    <row r="135" spans="1:11" ht="24.95" customHeight="1">
      <c r="A135" s="17"/>
      <c r="B135" s="23"/>
      <c r="C135" s="24"/>
      <c r="D135" s="24"/>
      <c r="E135" s="24"/>
      <c r="F135" s="25"/>
      <c r="G135" s="26"/>
      <c r="H135" s="26" t="s">
        <v>6</v>
      </c>
      <c r="I135" s="30">
        <f>I134</f>
        <v>1.7999999999999998</v>
      </c>
      <c r="J135" s="97" t="s">
        <v>29</v>
      </c>
      <c r="K135" s="18"/>
    </row>
    <row r="136" spans="1:11" ht="45.75" customHeight="1">
      <c r="A136" s="17">
        <v>20</v>
      </c>
      <c r="B136" s="106" t="s">
        <v>512</v>
      </c>
      <c r="C136" s="24"/>
      <c r="D136" s="24"/>
      <c r="E136" s="24"/>
      <c r="F136" s="25"/>
      <c r="G136" s="26"/>
      <c r="H136" s="26"/>
      <c r="I136" s="30"/>
      <c r="J136" s="97"/>
      <c r="K136" s="18"/>
    </row>
    <row r="137" spans="1:11" ht="24.95" customHeight="1">
      <c r="A137" s="17"/>
      <c r="B137" s="4" t="s">
        <v>481</v>
      </c>
      <c r="C137" s="97">
        <v>1</v>
      </c>
      <c r="D137" s="97">
        <v>1</v>
      </c>
      <c r="E137" s="97">
        <v>1</v>
      </c>
      <c r="F137" s="97">
        <v>12.92</v>
      </c>
      <c r="G137" s="97">
        <v>15.32</v>
      </c>
      <c r="H137" s="3"/>
      <c r="I137" s="3">
        <f>PRODUCT(C137:H137)</f>
        <v>197.93440000000001</v>
      </c>
      <c r="J137" s="97"/>
      <c r="K137" s="18"/>
    </row>
    <row r="138" spans="1:11" ht="24.95" customHeight="1">
      <c r="A138" s="17"/>
      <c r="B138" s="4" t="s">
        <v>482</v>
      </c>
      <c r="C138" s="97">
        <v>1</v>
      </c>
      <c r="D138" s="97">
        <v>1</v>
      </c>
      <c r="E138" s="97">
        <v>1</v>
      </c>
      <c r="F138" s="3">
        <v>3</v>
      </c>
      <c r="G138" s="3">
        <v>4.2</v>
      </c>
      <c r="H138" s="3"/>
      <c r="I138" s="3">
        <f>-PRODUCT(C138:H138)</f>
        <v>-12.600000000000001</v>
      </c>
      <c r="J138" s="97"/>
      <c r="K138" s="18"/>
    </row>
    <row r="139" spans="1:11" ht="24.95" customHeight="1">
      <c r="A139" s="17"/>
      <c r="B139" s="4" t="s">
        <v>513</v>
      </c>
      <c r="C139" s="97">
        <v>1</v>
      </c>
      <c r="D139" s="97">
        <v>1</v>
      </c>
      <c r="E139" s="97">
        <v>1</v>
      </c>
      <c r="F139" s="97">
        <v>6.46</v>
      </c>
      <c r="G139" s="3">
        <v>2.4</v>
      </c>
      <c r="H139" s="3"/>
      <c r="I139" s="3">
        <f>PRODUCT(C139:H139)</f>
        <v>15.504</v>
      </c>
      <c r="J139" s="97"/>
      <c r="K139" s="18"/>
    </row>
    <row r="140" spans="1:11" ht="24.95" customHeight="1">
      <c r="A140" s="17"/>
      <c r="B140" s="4"/>
      <c r="C140" s="97"/>
      <c r="D140" s="97"/>
      <c r="E140" s="97"/>
      <c r="F140" s="97"/>
      <c r="G140" s="97"/>
      <c r="H140" s="97" t="s">
        <v>6</v>
      </c>
      <c r="I140" s="3">
        <f>SUM(I137:I139)</f>
        <v>200.83840000000001</v>
      </c>
      <c r="J140" s="97"/>
      <c r="K140" s="18"/>
    </row>
    <row r="141" spans="1:11" ht="24.95" customHeight="1">
      <c r="A141" s="17"/>
      <c r="B141" s="4"/>
      <c r="C141" s="97"/>
      <c r="D141" s="97"/>
      <c r="E141" s="97"/>
      <c r="F141" s="97"/>
      <c r="G141" s="97"/>
      <c r="H141" s="97" t="s">
        <v>7</v>
      </c>
      <c r="I141" s="3">
        <f>CEILING(I140,0.1)</f>
        <v>200.9</v>
      </c>
      <c r="J141" s="103" t="s">
        <v>470</v>
      </c>
      <c r="K141" s="18"/>
    </row>
    <row r="142" spans="1:11" ht="24.95" customHeight="1">
      <c r="A142" s="17">
        <v>21</v>
      </c>
      <c r="B142" s="23" t="s">
        <v>514</v>
      </c>
      <c r="C142" s="24"/>
      <c r="D142" s="24"/>
      <c r="E142" s="24"/>
      <c r="F142" s="25"/>
      <c r="G142" s="26"/>
      <c r="H142" s="26"/>
      <c r="I142" s="30"/>
      <c r="J142" s="97"/>
      <c r="K142" s="18"/>
    </row>
    <row r="143" spans="1:11" ht="24.95" customHeight="1">
      <c r="A143" s="17"/>
      <c r="B143" s="4" t="s">
        <v>481</v>
      </c>
      <c r="C143" s="97">
        <v>1</v>
      </c>
      <c r="D143" s="97">
        <v>1</v>
      </c>
      <c r="E143" s="97">
        <v>1</v>
      </c>
      <c r="F143" s="97">
        <v>12.92</v>
      </c>
      <c r="G143" s="97">
        <v>15.32</v>
      </c>
      <c r="H143" s="3">
        <v>0.2</v>
      </c>
      <c r="I143" s="3">
        <f>PRODUCT(C143:H143)</f>
        <v>39.586880000000008</v>
      </c>
      <c r="J143" s="97"/>
      <c r="K143" s="18"/>
    </row>
    <row r="144" spans="1:11" ht="24.95" customHeight="1">
      <c r="A144" s="17"/>
      <c r="B144" s="4" t="s">
        <v>482</v>
      </c>
      <c r="C144" s="97">
        <v>1</v>
      </c>
      <c r="D144" s="97">
        <v>1</v>
      </c>
      <c r="E144" s="97">
        <v>1</v>
      </c>
      <c r="F144" s="3">
        <v>3</v>
      </c>
      <c r="G144" s="3">
        <v>4.2</v>
      </c>
      <c r="H144" s="3">
        <v>0.2</v>
      </c>
      <c r="I144" s="3">
        <f>-PRODUCT(C144:H144)</f>
        <v>-2.5200000000000005</v>
      </c>
      <c r="J144" s="97"/>
      <c r="K144" s="18"/>
    </row>
    <row r="145" spans="1:11" ht="24.95" customHeight="1">
      <c r="A145" s="17"/>
      <c r="B145" s="4" t="s">
        <v>513</v>
      </c>
      <c r="C145" s="97">
        <v>1</v>
      </c>
      <c r="D145" s="97">
        <v>1</v>
      </c>
      <c r="E145" s="97">
        <v>1</v>
      </c>
      <c r="F145" s="97">
        <v>6.46</v>
      </c>
      <c r="G145" s="3">
        <v>2.4</v>
      </c>
      <c r="H145" s="3">
        <v>0.2</v>
      </c>
      <c r="I145" s="3">
        <f>PRODUCT(C145:H145)</f>
        <v>3.1008</v>
      </c>
      <c r="J145" s="97"/>
      <c r="K145" s="18"/>
    </row>
    <row r="146" spans="1:11" ht="24.95" customHeight="1">
      <c r="A146" s="17"/>
      <c r="B146" s="4"/>
      <c r="C146" s="97"/>
      <c r="D146" s="97"/>
      <c r="E146" s="97"/>
      <c r="F146" s="97"/>
      <c r="G146" s="97"/>
      <c r="H146" s="97" t="s">
        <v>6</v>
      </c>
      <c r="I146" s="3">
        <f>SUM(I143:I145)</f>
        <v>40.167680000000004</v>
      </c>
      <c r="J146" s="97"/>
      <c r="K146" s="18"/>
    </row>
    <row r="147" spans="1:11" ht="24.95" customHeight="1">
      <c r="A147" s="17"/>
      <c r="B147" s="4"/>
      <c r="C147" s="97"/>
      <c r="D147" s="97"/>
      <c r="E147" s="97"/>
      <c r="F147" s="97"/>
      <c r="G147" s="97"/>
      <c r="H147" s="97" t="s">
        <v>7</v>
      </c>
      <c r="I147" s="3">
        <f>CEILING(I146,0.1)</f>
        <v>40.200000000000003</v>
      </c>
      <c r="J147" s="103" t="s">
        <v>469</v>
      </c>
      <c r="K147" s="18"/>
    </row>
    <row r="148" spans="1:11" ht="42.75" customHeight="1">
      <c r="A148" s="17">
        <v>22</v>
      </c>
      <c r="B148" s="23" t="s">
        <v>515</v>
      </c>
      <c r="C148" s="24"/>
      <c r="D148" s="24"/>
      <c r="E148" s="24"/>
      <c r="F148" s="25"/>
      <c r="G148" s="26"/>
      <c r="H148" s="26"/>
      <c r="I148" s="30"/>
      <c r="J148" s="97"/>
      <c r="K148" s="18"/>
    </row>
    <row r="149" spans="1:11" ht="24.95" customHeight="1">
      <c r="A149" s="17"/>
      <c r="B149" s="4" t="s">
        <v>516</v>
      </c>
      <c r="C149" s="97">
        <v>1</v>
      </c>
      <c r="D149" s="97">
        <v>1</v>
      </c>
      <c r="E149" s="97">
        <v>1</v>
      </c>
      <c r="F149" s="3">
        <v>6.5</v>
      </c>
      <c r="G149" s="3"/>
      <c r="H149" s="3">
        <v>1.5</v>
      </c>
      <c r="I149" s="3">
        <f t="shared" ref="I149:I153" si="13">PRODUCT(C149:H149)</f>
        <v>9.75</v>
      </c>
      <c r="J149" s="97"/>
      <c r="K149" s="18"/>
    </row>
    <row r="150" spans="1:11" ht="24.95" customHeight="1">
      <c r="A150" s="17"/>
      <c r="B150" s="4" t="s">
        <v>518</v>
      </c>
      <c r="C150" s="97">
        <v>1</v>
      </c>
      <c r="D150" s="97">
        <v>1</v>
      </c>
      <c r="E150" s="97">
        <v>1</v>
      </c>
      <c r="F150" s="3">
        <v>4.76</v>
      </c>
      <c r="G150" s="3"/>
      <c r="H150" s="3">
        <v>1.5</v>
      </c>
      <c r="I150" s="3">
        <f t="shared" si="13"/>
        <v>7.14</v>
      </c>
      <c r="J150" s="97"/>
      <c r="K150" s="18"/>
    </row>
    <row r="151" spans="1:11" ht="24.95" customHeight="1">
      <c r="A151" s="17"/>
      <c r="B151" s="4" t="s">
        <v>519</v>
      </c>
      <c r="C151" s="97">
        <v>1</v>
      </c>
      <c r="D151" s="97">
        <v>1</v>
      </c>
      <c r="E151" s="97">
        <v>1</v>
      </c>
      <c r="F151" s="3">
        <v>5.16</v>
      </c>
      <c r="G151" s="3"/>
      <c r="H151" s="3">
        <v>1.5</v>
      </c>
      <c r="I151" s="3">
        <f t="shared" si="13"/>
        <v>7.74</v>
      </c>
      <c r="J151" s="97"/>
      <c r="K151" s="18"/>
    </row>
    <row r="152" spans="1:11" ht="24.95" customHeight="1">
      <c r="A152" s="17"/>
      <c r="B152" s="4" t="s">
        <v>494</v>
      </c>
      <c r="C152" s="97">
        <v>1</v>
      </c>
      <c r="D152" s="97">
        <v>1</v>
      </c>
      <c r="E152" s="97">
        <v>1</v>
      </c>
      <c r="F152" s="3">
        <v>4.4000000000000004</v>
      </c>
      <c r="G152" s="3"/>
      <c r="H152" s="3">
        <v>1.5</v>
      </c>
      <c r="I152" s="3">
        <f t="shared" si="13"/>
        <v>6.6000000000000005</v>
      </c>
      <c r="J152" s="97"/>
      <c r="K152" s="18"/>
    </row>
    <row r="153" spans="1:11" ht="24.95" customHeight="1">
      <c r="A153" s="17"/>
      <c r="B153" s="4" t="s">
        <v>495</v>
      </c>
      <c r="C153" s="97">
        <v>1</v>
      </c>
      <c r="D153" s="97">
        <v>1</v>
      </c>
      <c r="E153" s="97">
        <v>1</v>
      </c>
      <c r="F153" s="3">
        <v>4.4000000000000004</v>
      </c>
      <c r="G153" s="3"/>
      <c r="H153" s="3">
        <v>1.5</v>
      </c>
      <c r="I153" s="3">
        <f t="shared" si="13"/>
        <v>6.6000000000000005</v>
      </c>
      <c r="J153" s="97"/>
      <c r="K153" s="18"/>
    </row>
    <row r="154" spans="1:11" ht="24.95" customHeight="1">
      <c r="A154" s="17"/>
      <c r="B154" s="4" t="s">
        <v>53</v>
      </c>
      <c r="C154" s="97">
        <v>1</v>
      </c>
      <c r="D154" s="97">
        <v>1</v>
      </c>
      <c r="E154" s="97">
        <v>1</v>
      </c>
      <c r="F154" s="3">
        <v>1</v>
      </c>
      <c r="G154" s="3"/>
      <c r="H154" s="3">
        <v>1.5</v>
      </c>
      <c r="I154" s="3">
        <f>-PRODUCT(C154:H154)</f>
        <v>-1.5</v>
      </c>
      <c r="J154" s="97"/>
      <c r="K154" s="18"/>
    </row>
    <row r="155" spans="1:11" ht="24.95" customHeight="1">
      <c r="A155" s="17"/>
      <c r="B155" s="4" t="s">
        <v>55</v>
      </c>
      <c r="C155" s="97">
        <v>1</v>
      </c>
      <c r="D155" s="97">
        <v>2</v>
      </c>
      <c r="E155" s="97">
        <v>1</v>
      </c>
      <c r="F155" s="3">
        <v>0.75</v>
      </c>
      <c r="G155" s="3"/>
      <c r="H155" s="3">
        <v>1.5</v>
      </c>
      <c r="I155" s="3">
        <f>-PRODUCT(C155:H155)</f>
        <v>-2.25</v>
      </c>
      <c r="J155" s="97"/>
      <c r="K155" s="18"/>
    </row>
    <row r="156" spans="1:11" ht="24.95" customHeight="1">
      <c r="A156" s="17"/>
      <c r="B156" s="4" t="s">
        <v>517</v>
      </c>
      <c r="C156" s="97">
        <v>1</v>
      </c>
      <c r="D156" s="97">
        <v>2</v>
      </c>
      <c r="E156" s="97">
        <v>1</v>
      </c>
      <c r="F156" s="3">
        <v>0.75</v>
      </c>
      <c r="G156" s="3"/>
      <c r="H156" s="3">
        <v>2.5</v>
      </c>
      <c r="I156" s="3">
        <f>-PRODUCT(C156:H156)</f>
        <v>-3.75</v>
      </c>
      <c r="J156" s="97"/>
      <c r="K156" s="18"/>
    </row>
    <row r="157" spans="1:11" ht="24.95" customHeight="1">
      <c r="A157" s="17"/>
      <c r="B157" s="4" t="s">
        <v>520</v>
      </c>
      <c r="C157" s="97"/>
      <c r="D157" s="97"/>
      <c r="E157" s="97"/>
      <c r="F157" s="3"/>
      <c r="G157" s="3"/>
      <c r="H157" s="3"/>
      <c r="I157" s="3"/>
      <c r="J157" s="97"/>
      <c r="K157" s="18"/>
    </row>
    <row r="158" spans="1:11" ht="24.95" customHeight="1">
      <c r="A158" s="17"/>
      <c r="B158" s="4" t="s">
        <v>484</v>
      </c>
      <c r="C158" s="97">
        <v>1</v>
      </c>
      <c r="D158" s="97">
        <v>1</v>
      </c>
      <c r="E158" s="97">
        <v>1</v>
      </c>
      <c r="F158" s="3">
        <v>13.2</v>
      </c>
      <c r="G158" s="3"/>
      <c r="H158" s="3">
        <v>0.1</v>
      </c>
      <c r="I158" s="3">
        <f t="shared" ref="I158:I168" si="14">PRODUCT(C158:H158)</f>
        <v>1.32</v>
      </c>
      <c r="J158" s="97"/>
      <c r="K158" s="18"/>
    </row>
    <row r="159" spans="1:11" ht="24.95" customHeight="1">
      <c r="A159" s="17"/>
      <c r="B159" s="4" t="s">
        <v>25</v>
      </c>
      <c r="C159" s="97">
        <v>1</v>
      </c>
      <c r="D159" s="97">
        <v>1</v>
      </c>
      <c r="E159" s="97">
        <v>1</v>
      </c>
      <c r="F159" s="3">
        <v>19.2</v>
      </c>
      <c r="G159" s="3"/>
      <c r="H159" s="3">
        <v>0.1</v>
      </c>
      <c r="I159" s="3">
        <f t="shared" si="14"/>
        <v>1.92</v>
      </c>
      <c r="J159" s="97"/>
      <c r="K159" s="18"/>
    </row>
    <row r="160" spans="1:11" ht="24.95" customHeight="1">
      <c r="A160" s="17"/>
      <c r="B160" s="4" t="s">
        <v>485</v>
      </c>
      <c r="C160" s="97">
        <v>1</v>
      </c>
      <c r="D160" s="97">
        <v>1</v>
      </c>
      <c r="E160" s="97">
        <v>1</v>
      </c>
      <c r="F160" s="3">
        <v>13.2</v>
      </c>
      <c r="G160" s="3"/>
      <c r="H160" s="3">
        <v>0.1</v>
      </c>
      <c r="I160" s="3">
        <f t="shared" si="14"/>
        <v>1.32</v>
      </c>
      <c r="J160" s="97"/>
      <c r="K160" s="18"/>
    </row>
    <row r="161" spans="1:11" ht="24.95" customHeight="1">
      <c r="A161" s="17"/>
      <c r="B161" s="4" t="s">
        <v>32</v>
      </c>
      <c r="C161" s="97">
        <v>1</v>
      </c>
      <c r="D161" s="97">
        <v>1</v>
      </c>
      <c r="E161" s="97">
        <v>1</v>
      </c>
      <c r="F161" s="3">
        <v>5.76</v>
      </c>
      <c r="G161" s="3"/>
      <c r="H161" s="3">
        <v>0.1</v>
      </c>
      <c r="I161" s="3">
        <f t="shared" si="14"/>
        <v>0.57599999999999996</v>
      </c>
      <c r="J161" s="97"/>
      <c r="K161" s="18"/>
    </row>
    <row r="162" spans="1:11" ht="24.95" customHeight="1">
      <c r="A162" s="17"/>
      <c r="B162" s="4" t="s">
        <v>26</v>
      </c>
      <c r="C162" s="97">
        <v>1</v>
      </c>
      <c r="D162" s="97">
        <v>1</v>
      </c>
      <c r="E162" s="97">
        <v>1</v>
      </c>
      <c r="F162" s="3">
        <v>11.58</v>
      </c>
      <c r="G162" s="3"/>
      <c r="H162" s="3">
        <v>0.1</v>
      </c>
      <c r="I162" s="3">
        <f t="shared" si="14"/>
        <v>1.1580000000000001</v>
      </c>
      <c r="J162" s="97"/>
      <c r="K162" s="18"/>
    </row>
    <row r="163" spans="1:11" ht="24.95" customHeight="1">
      <c r="A163" s="17"/>
      <c r="B163" s="4" t="s">
        <v>489</v>
      </c>
      <c r="C163" s="97">
        <v>1</v>
      </c>
      <c r="D163" s="97">
        <v>1</v>
      </c>
      <c r="E163" s="97">
        <v>1</v>
      </c>
      <c r="F163" s="3">
        <v>12.1</v>
      </c>
      <c r="G163" s="3"/>
      <c r="H163" s="3">
        <v>0.1</v>
      </c>
      <c r="I163" s="3">
        <f t="shared" si="14"/>
        <v>1.21</v>
      </c>
      <c r="J163" s="97"/>
      <c r="K163" s="18"/>
    </row>
    <row r="164" spans="1:11" ht="24.95" customHeight="1">
      <c r="A164" s="17"/>
      <c r="B164" s="4" t="s">
        <v>20</v>
      </c>
      <c r="C164" s="97">
        <v>1</v>
      </c>
      <c r="D164" s="97">
        <v>1</v>
      </c>
      <c r="E164" s="97">
        <v>1</v>
      </c>
      <c r="F164" s="3">
        <v>11.58</v>
      </c>
      <c r="G164" s="3"/>
      <c r="H164" s="3">
        <v>0.1</v>
      </c>
      <c r="I164" s="3">
        <f t="shared" si="14"/>
        <v>1.1580000000000001</v>
      </c>
      <c r="J164" s="97"/>
      <c r="K164" s="18"/>
    </row>
    <row r="165" spans="1:11" ht="24.95" customHeight="1">
      <c r="A165" s="17"/>
      <c r="B165" s="4" t="s">
        <v>489</v>
      </c>
      <c r="C165" s="97">
        <v>1</v>
      </c>
      <c r="D165" s="97">
        <v>1</v>
      </c>
      <c r="E165" s="97">
        <v>1</v>
      </c>
      <c r="F165" s="3">
        <v>13.2</v>
      </c>
      <c r="G165" s="3"/>
      <c r="H165" s="3">
        <v>0.1</v>
      </c>
      <c r="I165" s="3">
        <f t="shared" si="14"/>
        <v>1.32</v>
      </c>
      <c r="J165" s="97"/>
      <c r="K165" s="18"/>
    </row>
    <row r="166" spans="1:11" ht="24.95" customHeight="1">
      <c r="A166" s="17"/>
      <c r="B166" s="4" t="s">
        <v>490</v>
      </c>
      <c r="C166" s="97">
        <v>1</v>
      </c>
      <c r="D166" s="97">
        <v>1</v>
      </c>
      <c r="E166" s="97">
        <v>1</v>
      </c>
      <c r="F166" s="3">
        <v>12.74</v>
      </c>
      <c r="G166" s="3"/>
      <c r="H166" s="3">
        <v>0.1</v>
      </c>
      <c r="I166" s="3">
        <f t="shared" si="14"/>
        <v>1.274</v>
      </c>
      <c r="J166" s="97"/>
      <c r="K166" s="18"/>
    </row>
    <row r="167" spans="1:11" ht="24.95" customHeight="1">
      <c r="A167" s="17"/>
      <c r="B167" s="4" t="s">
        <v>491</v>
      </c>
      <c r="C167" s="97">
        <v>1</v>
      </c>
      <c r="D167" s="97">
        <v>1</v>
      </c>
      <c r="E167" s="97">
        <v>1</v>
      </c>
      <c r="F167" s="3">
        <v>15.7</v>
      </c>
      <c r="G167" s="3"/>
      <c r="H167" s="3">
        <v>0.1</v>
      </c>
      <c r="I167" s="3">
        <f t="shared" si="14"/>
        <v>1.57</v>
      </c>
      <c r="J167" s="97"/>
      <c r="K167" s="18"/>
    </row>
    <row r="168" spans="1:11" ht="24.95" customHeight="1">
      <c r="A168" s="17"/>
      <c r="B168" s="4" t="s">
        <v>492</v>
      </c>
      <c r="C168" s="97">
        <v>1</v>
      </c>
      <c r="D168" s="97">
        <v>1</v>
      </c>
      <c r="E168" s="97">
        <v>1</v>
      </c>
      <c r="F168" s="3">
        <v>13</v>
      </c>
      <c r="G168" s="3"/>
      <c r="H168" s="3">
        <v>0.1</v>
      </c>
      <c r="I168" s="3">
        <f t="shared" si="14"/>
        <v>1.3</v>
      </c>
      <c r="J168" s="97"/>
      <c r="K168" s="18"/>
    </row>
    <row r="169" spans="1:11" ht="24.95" customHeight="1">
      <c r="A169" s="17"/>
      <c r="B169" s="4"/>
      <c r="C169" s="97"/>
      <c r="D169" s="97"/>
      <c r="E169" s="97"/>
      <c r="F169" s="97"/>
      <c r="G169" s="97"/>
      <c r="H169" s="97" t="s">
        <v>6</v>
      </c>
      <c r="I169" s="3">
        <f>SUM(I149:I168)</f>
        <v>44.45600000000001</v>
      </c>
      <c r="J169" s="97"/>
      <c r="K169" s="18"/>
    </row>
    <row r="170" spans="1:11" ht="24.95" customHeight="1">
      <c r="A170" s="17"/>
      <c r="B170" s="4"/>
      <c r="C170" s="97"/>
      <c r="D170" s="97"/>
      <c r="E170" s="97"/>
      <c r="F170" s="97"/>
      <c r="G170" s="97"/>
      <c r="H170" s="97" t="s">
        <v>7</v>
      </c>
      <c r="I170" s="3">
        <f>CEILING(I169,0.1)</f>
        <v>44.5</v>
      </c>
      <c r="J170" s="103" t="s">
        <v>470</v>
      </c>
      <c r="K170" s="18"/>
    </row>
    <row r="171" spans="1:11" ht="52.5" customHeight="1">
      <c r="A171" s="17">
        <v>23</v>
      </c>
      <c r="B171" s="23" t="s">
        <v>521</v>
      </c>
      <c r="C171" s="24"/>
      <c r="D171" s="24"/>
      <c r="E171" s="24"/>
      <c r="F171" s="25"/>
      <c r="G171" s="26"/>
      <c r="H171" s="26"/>
      <c r="I171" s="30"/>
      <c r="J171" s="97"/>
      <c r="K171" s="18"/>
    </row>
    <row r="172" spans="1:11" ht="24.95" customHeight="1">
      <c r="A172" s="17"/>
      <c r="B172" s="4" t="s">
        <v>486</v>
      </c>
      <c r="C172" s="97">
        <v>1</v>
      </c>
      <c r="D172" s="97">
        <v>1</v>
      </c>
      <c r="E172" s="97">
        <v>1</v>
      </c>
      <c r="F172" s="3">
        <v>1.65</v>
      </c>
      <c r="G172" s="3">
        <v>1.6</v>
      </c>
      <c r="H172" s="3"/>
      <c r="I172" s="3">
        <f t="shared" ref="I172:I179" si="15">PRODUCT(C172:H172)</f>
        <v>2.64</v>
      </c>
      <c r="J172" s="97"/>
      <c r="K172" s="18"/>
    </row>
    <row r="173" spans="1:11" ht="24.95" customHeight="1">
      <c r="A173" s="17"/>
      <c r="B173" s="4" t="s">
        <v>488</v>
      </c>
      <c r="C173" s="97">
        <v>1</v>
      </c>
      <c r="D173" s="97">
        <v>1</v>
      </c>
      <c r="E173" s="97">
        <v>1</v>
      </c>
      <c r="F173" s="3">
        <v>6</v>
      </c>
      <c r="G173" s="3">
        <v>7.2</v>
      </c>
      <c r="H173" s="3"/>
      <c r="I173" s="3">
        <f t="shared" si="15"/>
        <v>43.2</v>
      </c>
      <c r="J173" s="97"/>
      <c r="K173" s="18"/>
    </row>
    <row r="174" spans="1:11" ht="24.95" customHeight="1">
      <c r="A174" s="17"/>
      <c r="B174" s="4"/>
      <c r="C174" s="97">
        <v>1</v>
      </c>
      <c r="D174" s="97">
        <v>1</v>
      </c>
      <c r="E174" s="97">
        <v>1</v>
      </c>
      <c r="F174" s="3">
        <v>14.4</v>
      </c>
      <c r="G174" s="3"/>
      <c r="H174" s="3">
        <v>0.25</v>
      </c>
      <c r="I174" s="3">
        <f t="shared" si="15"/>
        <v>3.6</v>
      </c>
      <c r="J174" s="97"/>
      <c r="K174" s="18"/>
    </row>
    <row r="175" spans="1:11" ht="24.95" customHeight="1">
      <c r="A175" s="17"/>
      <c r="B175" s="4" t="s">
        <v>493</v>
      </c>
      <c r="C175" s="97">
        <v>1</v>
      </c>
      <c r="D175" s="97">
        <v>1</v>
      </c>
      <c r="E175" s="97">
        <v>1</v>
      </c>
      <c r="F175" s="3">
        <v>1.5</v>
      </c>
      <c r="G175" s="3">
        <v>2.3199999999999998</v>
      </c>
      <c r="H175" s="3"/>
      <c r="I175" s="3">
        <f t="shared" si="15"/>
        <v>3.4799999999999995</v>
      </c>
      <c r="J175" s="97"/>
      <c r="K175" s="18"/>
    </row>
    <row r="176" spans="1:11" ht="24.95" customHeight="1">
      <c r="A176" s="17"/>
      <c r="B176" s="4" t="s">
        <v>33</v>
      </c>
      <c r="C176" s="97">
        <v>1</v>
      </c>
      <c r="D176" s="97">
        <v>1</v>
      </c>
      <c r="E176" s="97">
        <v>1</v>
      </c>
      <c r="F176" s="3">
        <v>1.38</v>
      </c>
      <c r="G176" s="3">
        <v>1</v>
      </c>
      <c r="H176" s="3"/>
      <c r="I176" s="3">
        <f t="shared" si="15"/>
        <v>1.38</v>
      </c>
      <c r="J176" s="97"/>
      <c r="K176" s="18"/>
    </row>
    <row r="177" spans="1:11" ht="24.95" customHeight="1">
      <c r="A177" s="17"/>
      <c r="B177" s="4" t="s">
        <v>50</v>
      </c>
      <c r="C177" s="97">
        <v>1</v>
      </c>
      <c r="D177" s="97">
        <v>1</v>
      </c>
      <c r="E177" s="97">
        <v>1</v>
      </c>
      <c r="F177" s="3">
        <v>1.38</v>
      </c>
      <c r="G177" s="3">
        <v>1.2</v>
      </c>
      <c r="H177" s="3"/>
      <c r="I177" s="3">
        <f t="shared" si="15"/>
        <v>1.6559999999999999</v>
      </c>
      <c r="J177" s="97"/>
      <c r="K177" s="18"/>
    </row>
    <row r="178" spans="1:11" ht="24.95" customHeight="1">
      <c r="A178" s="17"/>
      <c r="B178" s="4" t="s">
        <v>494</v>
      </c>
      <c r="C178" s="97">
        <v>1</v>
      </c>
      <c r="D178" s="97">
        <v>1</v>
      </c>
      <c r="E178" s="97">
        <v>1</v>
      </c>
      <c r="F178" s="3">
        <v>1</v>
      </c>
      <c r="G178" s="3">
        <v>1.2</v>
      </c>
      <c r="H178" s="3"/>
      <c r="I178" s="3">
        <f t="shared" si="15"/>
        <v>1.2</v>
      </c>
      <c r="J178" s="97"/>
      <c r="K178" s="18"/>
    </row>
    <row r="179" spans="1:11" ht="24.95" customHeight="1">
      <c r="A179" s="17"/>
      <c r="B179" s="4" t="s">
        <v>495</v>
      </c>
      <c r="C179" s="97">
        <v>1</v>
      </c>
      <c r="D179" s="97">
        <v>1</v>
      </c>
      <c r="E179" s="97">
        <v>1</v>
      </c>
      <c r="F179" s="3">
        <v>1</v>
      </c>
      <c r="G179" s="3">
        <v>1.2</v>
      </c>
      <c r="H179" s="3"/>
      <c r="I179" s="3">
        <f t="shared" si="15"/>
        <v>1.2</v>
      </c>
      <c r="J179" s="97"/>
      <c r="K179" s="18"/>
    </row>
    <row r="180" spans="1:11" ht="24.95" customHeight="1">
      <c r="A180" s="17"/>
      <c r="B180" s="4"/>
      <c r="C180" s="97"/>
      <c r="D180" s="97"/>
      <c r="E180" s="97"/>
      <c r="F180" s="97"/>
      <c r="G180" s="97"/>
      <c r="H180" s="97" t="s">
        <v>6</v>
      </c>
      <c r="I180" s="3">
        <f>SUM(I172:I179)</f>
        <v>58.356000000000009</v>
      </c>
      <c r="J180" s="97"/>
      <c r="K180" s="18"/>
    </row>
    <row r="181" spans="1:11" ht="24.95" customHeight="1">
      <c r="A181" s="17"/>
      <c r="B181" s="4"/>
      <c r="C181" s="97"/>
      <c r="D181" s="97"/>
      <c r="E181" s="97"/>
      <c r="F181" s="97"/>
      <c r="G181" s="97"/>
      <c r="H181" s="97" t="s">
        <v>7</v>
      </c>
      <c r="I181" s="3">
        <f>CEILING(I180,0.1)</f>
        <v>58.400000000000006</v>
      </c>
      <c r="J181" s="103" t="s">
        <v>470</v>
      </c>
      <c r="K181" s="18"/>
    </row>
    <row r="182" spans="1:11" ht="46.5" customHeight="1">
      <c r="A182" s="17">
        <v>24</v>
      </c>
      <c r="B182" s="23" t="s">
        <v>522</v>
      </c>
      <c r="C182" s="24"/>
      <c r="D182" s="24"/>
      <c r="E182" s="24"/>
      <c r="F182" s="25"/>
      <c r="G182" s="26"/>
      <c r="H182" s="26"/>
      <c r="I182" s="30"/>
      <c r="J182" s="97"/>
      <c r="K182" s="18"/>
    </row>
    <row r="183" spans="1:11" ht="24.95" customHeight="1">
      <c r="A183" s="17"/>
      <c r="B183" s="4" t="s">
        <v>484</v>
      </c>
      <c r="C183" s="97">
        <v>1</v>
      </c>
      <c r="D183" s="97">
        <v>1</v>
      </c>
      <c r="E183" s="97">
        <v>1</v>
      </c>
      <c r="F183" s="3">
        <v>3</v>
      </c>
      <c r="G183" s="3">
        <v>3.6</v>
      </c>
      <c r="H183" s="3"/>
      <c r="I183" s="3">
        <f t="shared" ref="I183:I190" si="16">PRODUCT(C183:H183)</f>
        <v>10.8</v>
      </c>
      <c r="J183" s="97"/>
      <c r="K183" s="18"/>
    </row>
    <row r="184" spans="1:11" ht="24.95" customHeight="1">
      <c r="A184" s="17"/>
      <c r="B184" s="4" t="s">
        <v>25</v>
      </c>
      <c r="C184" s="97">
        <v>1</v>
      </c>
      <c r="D184" s="97">
        <v>1</v>
      </c>
      <c r="E184" s="97">
        <v>1</v>
      </c>
      <c r="F184" s="3">
        <v>6</v>
      </c>
      <c r="G184" s="3">
        <v>3.6</v>
      </c>
      <c r="H184" s="3"/>
      <c r="I184" s="3">
        <f t="shared" si="16"/>
        <v>21.6</v>
      </c>
      <c r="J184" s="97"/>
      <c r="K184" s="18"/>
    </row>
    <row r="185" spans="1:11" ht="24.95" customHeight="1">
      <c r="A185" s="17"/>
      <c r="B185" s="4" t="s">
        <v>485</v>
      </c>
      <c r="C185" s="97">
        <v>1</v>
      </c>
      <c r="D185" s="97">
        <v>1</v>
      </c>
      <c r="E185" s="97">
        <v>1</v>
      </c>
      <c r="F185" s="3">
        <v>3</v>
      </c>
      <c r="G185" s="3">
        <v>3.6</v>
      </c>
      <c r="H185" s="3"/>
      <c r="I185" s="3">
        <f t="shared" si="16"/>
        <v>10.8</v>
      </c>
      <c r="J185" s="97"/>
      <c r="K185" s="18"/>
    </row>
    <row r="186" spans="1:11" ht="24.95" customHeight="1">
      <c r="A186" s="17"/>
      <c r="B186" s="4" t="s">
        <v>32</v>
      </c>
      <c r="C186" s="97">
        <v>1</v>
      </c>
      <c r="D186" s="97">
        <v>1</v>
      </c>
      <c r="E186" s="97">
        <v>1</v>
      </c>
      <c r="F186" s="3">
        <v>1.28</v>
      </c>
      <c r="G186" s="3">
        <v>1.6</v>
      </c>
      <c r="H186" s="3"/>
      <c r="I186" s="3">
        <f t="shared" si="16"/>
        <v>2.048</v>
      </c>
      <c r="J186" s="97"/>
      <c r="K186" s="18"/>
    </row>
    <row r="187" spans="1:11" ht="24.95" customHeight="1">
      <c r="A187" s="17"/>
      <c r="B187" s="4" t="s">
        <v>26</v>
      </c>
      <c r="C187" s="97">
        <v>1</v>
      </c>
      <c r="D187" s="97">
        <v>1</v>
      </c>
      <c r="E187" s="97">
        <v>1</v>
      </c>
      <c r="F187" s="3">
        <v>3</v>
      </c>
      <c r="G187" s="3">
        <v>2.79</v>
      </c>
      <c r="H187" s="3"/>
      <c r="I187" s="3">
        <f t="shared" si="16"/>
        <v>8.370000000000001</v>
      </c>
      <c r="J187" s="97"/>
      <c r="K187" s="18"/>
    </row>
    <row r="188" spans="1:11" ht="24.95" customHeight="1">
      <c r="A188" s="17"/>
      <c r="B188" s="4" t="s">
        <v>489</v>
      </c>
      <c r="C188" s="97">
        <v>1</v>
      </c>
      <c r="D188" s="97">
        <v>1</v>
      </c>
      <c r="E188" s="97">
        <v>1</v>
      </c>
      <c r="F188" s="3">
        <v>3</v>
      </c>
      <c r="G188" s="3">
        <v>3.05</v>
      </c>
      <c r="H188" s="3"/>
      <c r="I188" s="3">
        <f t="shared" si="16"/>
        <v>9.1499999999999986</v>
      </c>
      <c r="J188" s="97"/>
      <c r="K188" s="18"/>
    </row>
    <row r="189" spans="1:11" ht="24.95" customHeight="1">
      <c r="A189" s="17"/>
      <c r="B189" s="4" t="s">
        <v>20</v>
      </c>
      <c r="C189" s="97">
        <v>1</v>
      </c>
      <c r="D189" s="97">
        <v>1</v>
      </c>
      <c r="E189" s="97">
        <v>1</v>
      </c>
      <c r="F189" s="3">
        <v>3</v>
      </c>
      <c r="G189" s="3">
        <v>2.79</v>
      </c>
      <c r="H189" s="3"/>
      <c r="I189" s="3">
        <f t="shared" si="16"/>
        <v>8.370000000000001</v>
      </c>
      <c r="J189" s="97"/>
      <c r="K189" s="18"/>
    </row>
    <row r="190" spans="1:11" ht="24.95" customHeight="1">
      <c r="A190" s="17"/>
      <c r="B190" s="4" t="s">
        <v>489</v>
      </c>
      <c r="C190" s="97">
        <v>1</v>
      </c>
      <c r="D190" s="97">
        <v>1</v>
      </c>
      <c r="E190" s="97">
        <v>1</v>
      </c>
      <c r="F190" s="3">
        <v>3</v>
      </c>
      <c r="G190" s="3">
        <v>3.6</v>
      </c>
      <c r="H190" s="3"/>
      <c r="I190" s="3">
        <f t="shared" si="16"/>
        <v>10.8</v>
      </c>
      <c r="J190" s="97"/>
      <c r="K190" s="18"/>
    </row>
    <row r="191" spans="1:11" ht="24.95" customHeight="1">
      <c r="A191" s="17"/>
      <c r="B191" s="4"/>
      <c r="C191" s="97"/>
      <c r="D191" s="97"/>
      <c r="E191" s="97"/>
      <c r="F191" s="97"/>
      <c r="G191" s="97"/>
      <c r="H191" s="97" t="s">
        <v>6</v>
      </c>
      <c r="I191" s="3">
        <f>SUM(I183:I190)</f>
        <v>81.938000000000002</v>
      </c>
      <c r="J191" s="97"/>
      <c r="K191" s="18"/>
    </row>
    <row r="192" spans="1:11" ht="24.95" customHeight="1">
      <c r="A192" s="17"/>
      <c r="B192" s="4"/>
      <c r="C192" s="97"/>
      <c r="D192" s="97"/>
      <c r="E192" s="97"/>
      <c r="F192" s="97"/>
      <c r="G192" s="97"/>
      <c r="H192" s="97" t="s">
        <v>7</v>
      </c>
      <c r="I192" s="3">
        <f>CEILING(I191,0.1)</f>
        <v>82</v>
      </c>
      <c r="J192" s="103" t="s">
        <v>470</v>
      </c>
      <c r="K192" s="18"/>
    </row>
    <row r="193" spans="1:11" ht="48" customHeight="1">
      <c r="A193" s="17">
        <v>25</v>
      </c>
      <c r="B193" s="23" t="s">
        <v>523</v>
      </c>
      <c r="C193" s="24"/>
      <c r="D193" s="24"/>
      <c r="E193" s="24"/>
      <c r="F193" s="25"/>
      <c r="G193" s="26"/>
      <c r="H193" s="26"/>
      <c r="I193" s="30"/>
      <c r="J193" s="97"/>
      <c r="K193" s="18"/>
    </row>
    <row r="194" spans="1:11" ht="24.95" customHeight="1">
      <c r="A194" s="17"/>
      <c r="B194" s="4" t="s">
        <v>490</v>
      </c>
      <c r="C194" s="97">
        <v>1</v>
      </c>
      <c r="D194" s="97">
        <v>1</v>
      </c>
      <c r="E194" s="97">
        <v>1</v>
      </c>
      <c r="F194" s="3">
        <v>2.77</v>
      </c>
      <c r="G194" s="3">
        <v>3.6</v>
      </c>
      <c r="H194" s="3"/>
      <c r="I194" s="3">
        <f t="shared" ref="I194:I197" si="17">PRODUCT(C194:H194)</f>
        <v>9.9719999999999995</v>
      </c>
      <c r="J194" s="97"/>
      <c r="K194" s="18"/>
    </row>
    <row r="195" spans="1:11" ht="24.95" customHeight="1">
      <c r="A195" s="17"/>
      <c r="B195" s="4" t="s">
        <v>491</v>
      </c>
      <c r="C195" s="97">
        <v>1</v>
      </c>
      <c r="D195" s="97">
        <v>1</v>
      </c>
      <c r="E195" s="97">
        <v>1</v>
      </c>
      <c r="F195" s="3">
        <v>3</v>
      </c>
      <c r="G195" s="3">
        <v>4.8499999999999996</v>
      </c>
      <c r="H195" s="3"/>
      <c r="I195" s="3">
        <f t="shared" si="17"/>
        <v>14.549999999999999</v>
      </c>
      <c r="J195" s="97"/>
      <c r="K195" s="18"/>
    </row>
    <row r="196" spans="1:11" ht="24.95" customHeight="1">
      <c r="A196" s="17"/>
      <c r="B196" s="4" t="s">
        <v>33</v>
      </c>
      <c r="C196" s="97">
        <v>1</v>
      </c>
      <c r="D196" s="97">
        <v>1</v>
      </c>
      <c r="E196" s="97">
        <v>1</v>
      </c>
      <c r="F196" s="3">
        <v>1</v>
      </c>
      <c r="G196" s="3">
        <v>1.2</v>
      </c>
      <c r="H196" s="3"/>
      <c r="I196" s="3">
        <f>-PRODUCT(C196:H196)</f>
        <v>-1.2</v>
      </c>
      <c r="J196" s="97"/>
      <c r="K196" s="18"/>
    </row>
    <row r="197" spans="1:11" ht="24.95" customHeight="1">
      <c r="A197" s="17"/>
      <c r="B197" s="4" t="s">
        <v>492</v>
      </c>
      <c r="C197" s="97">
        <v>1</v>
      </c>
      <c r="D197" s="97">
        <v>1</v>
      </c>
      <c r="E197" s="97">
        <v>1</v>
      </c>
      <c r="F197" s="3">
        <v>3</v>
      </c>
      <c r="G197" s="3">
        <v>3.5</v>
      </c>
      <c r="H197" s="3"/>
      <c r="I197" s="3">
        <f t="shared" si="17"/>
        <v>10.5</v>
      </c>
      <c r="J197" s="97"/>
      <c r="K197" s="18"/>
    </row>
    <row r="198" spans="1:11" ht="24.95" customHeight="1">
      <c r="A198" s="17"/>
      <c r="B198" s="4" t="s">
        <v>33</v>
      </c>
      <c r="C198" s="97">
        <v>1</v>
      </c>
      <c r="D198" s="97">
        <v>1</v>
      </c>
      <c r="E198" s="97">
        <v>1</v>
      </c>
      <c r="F198" s="3">
        <v>1</v>
      </c>
      <c r="G198" s="3">
        <v>1.2</v>
      </c>
      <c r="H198" s="3"/>
      <c r="I198" s="3">
        <f>-PRODUCT(C198:H198)</f>
        <v>-1.2</v>
      </c>
      <c r="J198" s="97"/>
      <c r="K198" s="18"/>
    </row>
    <row r="199" spans="1:11" ht="24.95" customHeight="1">
      <c r="A199" s="17"/>
      <c r="B199" s="23"/>
      <c r="C199" s="24"/>
      <c r="D199" s="24"/>
      <c r="E199" s="24"/>
      <c r="F199" s="25"/>
      <c r="G199" s="26"/>
      <c r="H199" s="26" t="s">
        <v>6</v>
      </c>
      <c r="I199" s="30">
        <f>SUM(I194:I198)</f>
        <v>32.622</v>
      </c>
      <c r="J199" s="97"/>
      <c r="K199" s="18"/>
    </row>
    <row r="200" spans="1:11" ht="24.95" customHeight="1">
      <c r="A200" s="17"/>
      <c r="B200" s="23"/>
      <c r="C200" s="24"/>
      <c r="D200" s="24"/>
      <c r="E200" s="24"/>
      <c r="F200" s="25"/>
      <c r="G200" s="26"/>
      <c r="H200" s="97" t="s">
        <v>7</v>
      </c>
      <c r="I200" s="3">
        <f>CEILING(I199,0.1)</f>
        <v>32.700000000000003</v>
      </c>
      <c r="J200" s="103" t="s">
        <v>470</v>
      </c>
      <c r="K200" s="18"/>
    </row>
    <row r="201" spans="1:11" ht="49.5" customHeight="1">
      <c r="A201" s="17">
        <v>26</v>
      </c>
      <c r="B201" s="107" t="s">
        <v>566</v>
      </c>
      <c r="C201" s="108"/>
      <c r="D201" s="108"/>
      <c r="E201" s="108"/>
      <c r="F201" s="108"/>
      <c r="G201" s="108"/>
      <c r="H201" s="108"/>
      <c r="I201" s="108"/>
      <c r="J201" s="108"/>
      <c r="K201" s="18"/>
    </row>
    <row r="202" spans="1:11" ht="24.95" customHeight="1">
      <c r="A202" s="17"/>
      <c r="B202" s="108" t="s">
        <v>525</v>
      </c>
      <c r="C202" s="108"/>
      <c r="D202" s="108"/>
      <c r="E202" s="108"/>
      <c r="F202" s="36">
        <f>I104</f>
        <v>0.5</v>
      </c>
      <c r="G202" s="110" t="s">
        <v>524</v>
      </c>
      <c r="H202" s="112">
        <v>100</v>
      </c>
      <c r="I202" s="109">
        <f>H202*F202</f>
        <v>50</v>
      </c>
      <c r="J202" s="108"/>
      <c r="K202" s="18"/>
    </row>
    <row r="203" spans="1:11" ht="24.95" customHeight="1">
      <c r="A203" s="17"/>
      <c r="B203" s="108"/>
      <c r="C203" s="108"/>
      <c r="D203" s="108"/>
      <c r="E203" s="108"/>
      <c r="F203" s="36"/>
      <c r="G203" s="110"/>
      <c r="H203" s="110"/>
      <c r="I203" s="111">
        <f>I202/1000</f>
        <v>0.05</v>
      </c>
      <c r="J203" s="108"/>
      <c r="K203" s="18"/>
    </row>
    <row r="204" spans="1:11" ht="24.95" customHeight="1">
      <c r="A204" s="17"/>
      <c r="B204" s="108"/>
      <c r="C204" s="108"/>
      <c r="D204" s="108"/>
      <c r="E204" s="108"/>
      <c r="F204" s="108"/>
      <c r="G204" s="108"/>
      <c r="H204" s="108" t="s">
        <v>28</v>
      </c>
      <c r="I204" s="111">
        <v>0.05</v>
      </c>
      <c r="J204" s="108" t="s">
        <v>452</v>
      </c>
      <c r="K204" s="18"/>
    </row>
    <row r="205" spans="1:11" ht="85.5" customHeight="1">
      <c r="A205" s="17">
        <v>27</v>
      </c>
      <c r="B205" s="23" t="s">
        <v>526</v>
      </c>
      <c r="C205" s="24"/>
      <c r="D205" s="24"/>
      <c r="E205" s="24"/>
      <c r="F205" s="25"/>
      <c r="G205" s="26"/>
      <c r="H205" s="26"/>
      <c r="I205" s="30"/>
      <c r="J205" s="97"/>
      <c r="K205" s="18"/>
    </row>
    <row r="206" spans="1:11" ht="24.95" customHeight="1">
      <c r="A206" s="17"/>
      <c r="B206" s="107" t="s">
        <v>86</v>
      </c>
      <c r="C206" s="110">
        <v>1</v>
      </c>
      <c r="D206" s="110">
        <v>1</v>
      </c>
      <c r="E206" s="110">
        <v>8</v>
      </c>
      <c r="F206" s="36">
        <v>1</v>
      </c>
      <c r="G206" s="36"/>
      <c r="H206" s="36">
        <v>2.1</v>
      </c>
      <c r="I206" s="20">
        <f t="shared" ref="I206" si="18">PRODUCT(C206:H206)</f>
        <v>16.8</v>
      </c>
      <c r="J206" s="103"/>
      <c r="K206" s="18"/>
    </row>
    <row r="207" spans="1:11" ht="24.95" customHeight="1">
      <c r="A207" s="17"/>
      <c r="B207" s="107"/>
      <c r="C207" s="110"/>
      <c r="D207" s="110"/>
      <c r="E207" s="110"/>
      <c r="F207" s="110"/>
      <c r="G207" s="36"/>
      <c r="H207" s="110" t="s">
        <v>28</v>
      </c>
      <c r="I207" s="36">
        <f>CEILING(I206,0.1)</f>
        <v>16.8</v>
      </c>
      <c r="J207" s="103" t="s">
        <v>470</v>
      </c>
      <c r="K207" s="18"/>
    </row>
    <row r="208" spans="1:11" ht="66.75" customHeight="1">
      <c r="A208" s="17">
        <v>28</v>
      </c>
      <c r="B208" s="23" t="s">
        <v>528</v>
      </c>
      <c r="C208" s="24"/>
      <c r="D208" s="24"/>
      <c r="E208" s="24"/>
      <c r="F208" s="25"/>
      <c r="G208" s="26"/>
      <c r="H208" s="26"/>
      <c r="I208" s="30"/>
      <c r="J208" s="97"/>
      <c r="K208" s="18"/>
    </row>
    <row r="209" spans="1:11" ht="46.5" customHeight="1">
      <c r="A209" s="17"/>
      <c r="B209" s="23" t="s">
        <v>711</v>
      </c>
      <c r="C209" s="24"/>
      <c r="D209" s="24"/>
      <c r="E209" s="24"/>
      <c r="F209" s="25"/>
      <c r="G209" s="26"/>
      <c r="H209" s="26"/>
      <c r="I209" s="30"/>
      <c r="J209" s="99"/>
      <c r="K209" s="18"/>
    </row>
    <row r="210" spans="1:11" ht="24.95" customHeight="1">
      <c r="A210" s="17"/>
      <c r="B210" s="23" t="s">
        <v>527</v>
      </c>
      <c r="C210" s="110">
        <v>1</v>
      </c>
      <c r="D210" s="110">
        <v>1</v>
      </c>
      <c r="E210" s="110">
        <v>2</v>
      </c>
      <c r="F210" s="36">
        <v>1.5</v>
      </c>
      <c r="G210" s="36"/>
      <c r="H210" s="36">
        <v>2.1</v>
      </c>
      <c r="I210" s="20">
        <f t="shared" ref="I210" si="19">PRODUCT(C210:H210)</f>
        <v>6.3000000000000007</v>
      </c>
      <c r="J210" s="103"/>
      <c r="K210" s="18"/>
    </row>
    <row r="211" spans="1:11" ht="24.95" customHeight="1">
      <c r="A211" s="17"/>
      <c r="B211" s="23"/>
      <c r="C211" s="110"/>
      <c r="D211" s="110"/>
      <c r="E211" s="110"/>
      <c r="F211" s="110"/>
      <c r="G211" s="36"/>
      <c r="H211" s="110" t="s">
        <v>28</v>
      </c>
      <c r="I211" s="36">
        <f>CEILING(I210,0.1)</f>
        <v>6.3000000000000007</v>
      </c>
      <c r="J211" s="103" t="s">
        <v>470</v>
      </c>
      <c r="K211" s="18"/>
    </row>
    <row r="212" spans="1:11" ht="44.25" customHeight="1">
      <c r="A212" s="17">
        <v>29</v>
      </c>
      <c r="B212" s="93" t="s">
        <v>754</v>
      </c>
      <c r="C212" s="123"/>
      <c r="D212" s="123"/>
      <c r="E212" s="123"/>
      <c r="F212" s="124"/>
      <c r="G212" s="124"/>
      <c r="H212" s="124"/>
      <c r="I212" s="124"/>
      <c r="J212" s="103"/>
      <c r="K212" s="18"/>
    </row>
    <row r="213" spans="1:11" ht="24.95" customHeight="1">
      <c r="A213" s="17"/>
      <c r="B213" s="125" t="s">
        <v>755</v>
      </c>
      <c r="C213" s="123">
        <v>1</v>
      </c>
      <c r="D213" s="123">
        <v>1</v>
      </c>
      <c r="E213" s="123">
        <v>1</v>
      </c>
      <c r="F213" s="126">
        <v>4.2</v>
      </c>
      <c r="G213" s="126">
        <v>5.4</v>
      </c>
      <c r="H213" s="124"/>
      <c r="I213" s="126">
        <f>PRODUCT(C213:H213)</f>
        <v>22.680000000000003</v>
      </c>
      <c r="J213" s="103"/>
      <c r="K213" s="18"/>
    </row>
    <row r="214" spans="1:11" ht="24.95" customHeight="1">
      <c r="A214" s="17"/>
      <c r="B214" s="125"/>
      <c r="C214" s="123"/>
      <c r="D214" s="123"/>
      <c r="E214" s="123"/>
      <c r="F214" s="124"/>
      <c r="G214" s="3"/>
      <c r="H214" s="110" t="s">
        <v>28</v>
      </c>
      <c r="I214" s="36">
        <f>CEILING(I213,0.1)</f>
        <v>22.700000000000003</v>
      </c>
      <c r="J214" s="103" t="s">
        <v>470</v>
      </c>
      <c r="K214" s="18"/>
    </row>
    <row r="215" spans="1:11" ht="47.25" customHeight="1">
      <c r="A215" s="17">
        <v>30</v>
      </c>
      <c r="B215" s="93" t="s">
        <v>812</v>
      </c>
      <c r="C215" s="123"/>
      <c r="D215" s="123"/>
      <c r="E215" s="123"/>
      <c r="F215" s="124"/>
      <c r="G215" s="124"/>
      <c r="H215" s="124"/>
      <c r="I215" s="124"/>
      <c r="J215" s="103"/>
      <c r="K215" s="18"/>
    </row>
    <row r="216" spans="1:11" ht="24.95" customHeight="1">
      <c r="A216" s="17"/>
      <c r="B216" s="125" t="s">
        <v>756</v>
      </c>
      <c r="C216" s="123">
        <v>1</v>
      </c>
      <c r="D216" s="123">
        <v>1</v>
      </c>
      <c r="E216" s="123">
        <v>2</v>
      </c>
      <c r="F216" s="126">
        <v>0.75</v>
      </c>
      <c r="G216" s="124"/>
      <c r="H216" s="124"/>
      <c r="I216" s="126">
        <f>PRODUCT(C216:H216)</f>
        <v>1.5</v>
      </c>
      <c r="J216" s="103"/>
      <c r="K216" s="18"/>
    </row>
    <row r="217" spans="1:11" ht="24.95" customHeight="1">
      <c r="A217" s="17"/>
      <c r="B217" s="125"/>
      <c r="C217" s="123">
        <v>1</v>
      </c>
      <c r="D217" s="123">
        <v>1</v>
      </c>
      <c r="E217" s="123">
        <v>2</v>
      </c>
      <c r="F217" s="126">
        <v>0.75</v>
      </c>
      <c r="G217" s="124"/>
      <c r="H217" s="124"/>
      <c r="I217" s="126">
        <f>PRODUCT(C217:H217)</f>
        <v>1.5</v>
      </c>
      <c r="J217" s="103"/>
      <c r="K217" s="18"/>
    </row>
    <row r="218" spans="1:11" ht="24.95" customHeight="1">
      <c r="A218" s="17"/>
      <c r="B218" s="125"/>
      <c r="C218" s="123"/>
      <c r="D218" s="123"/>
      <c r="E218" s="123"/>
      <c r="F218" s="124"/>
      <c r="G218" s="124"/>
      <c r="H218" s="124" t="s">
        <v>6</v>
      </c>
      <c r="I218" s="95">
        <f>SUM(I216:I217)</f>
        <v>3</v>
      </c>
      <c r="J218" s="103"/>
      <c r="K218" s="18"/>
    </row>
    <row r="219" spans="1:11" ht="24.95" customHeight="1">
      <c r="A219" s="17"/>
      <c r="B219" s="125"/>
      <c r="C219" s="123"/>
      <c r="D219" s="123"/>
      <c r="E219" s="123"/>
      <c r="F219" s="124"/>
      <c r="G219" s="3"/>
      <c r="H219" s="110" t="s">
        <v>28</v>
      </c>
      <c r="I219" s="36">
        <f>CEILING(I218,0.1)</f>
        <v>3</v>
      </c>
      <c r="J219" s="103" t="s">
        <v>12</v>
      </c>
      <c r="K219" s="18"/>
    </row>
    <row r="220" spans="1:11" ht="45.75" customHeight="1">
      <c r="A220" s="17">
        <v>31</v>
      </c>
      <c r="B220" s="93" t="s">
        <v>757</v>
      </c>
      <c r="C220" s="123"/>
      <c r="D220" s="123"/>
      <c r="E220" s="123"/>
      <c r="F220" s="124"/>
      <c r="G220" s="124"/>
      <c r="H220" s="124"/>
      <c r="I220" s="124"/>
      <c r="J220" s="103"/>
      <c r="K220" s="18"/>
    </row>
    <row r="221" spans="1:11" ht="24.95" customHeight="1">
      <c r="A221" s="17"/>
      <c r="B221" s="125" t="s">
        <v>755</v>
      </c>
      <c r="C221" s="123">
        <v>1</v>
      </c>
      <c r="D221" s="123">
        <v>4</v>
      </c>
      <c r="E221" s="123">
        <v>4</v>
      </c>
      <c r="F221" s="124"/>
      <c r="G221" s="124"/>
      <c r="H221" s="124"/>
      <c r="I221" s="126">
        <f>PRODUCT(C221:H221)</f>
        <v>16</v>
      </c>
      <c r="J221" s="103"/>
      <c r="K221" s="18"/>
    </row>
    <row r="222" spans="1:11" ht="24.95" customHeight="1">
      <c r="A222" s="17"/>
      <c r="B222" s="125"/>
      <c r="C222" s="123"/>
      <c r="D222" s="123"/>
      <c r="E222" s="123"/>
      <c r="F222" s="126">
        <f>I221</f>
        <v>16</v>
      </c>
      <c r="G222" s="124" t="s">
        <v>758</v>
      </c>
      <c r="H222" s="124">
        <v>0.40699999999999997</v>
      </c>
      <c r="I222" s="126">
        <f>PRODUCT(C222:H222)</f>
        <v>6.5119999999999996</v>
      </c>
      <c r="J222" s="103"/>
      <c r="K222" s="18"/>
    </row>
    <row r="223" spans="1:11" ht="24.95" customHeight="1">
      <c r="A223" s="17"/>
      <c r="B223" s="125"/>
      <c r="C223" s="123"/>
      <c r="D223" s="123"/>
      <c r="E223" s="123"/>
      <c r="F223" s="124"/>
      <c r="G223" s="3"/>
      <c r="H223" s="110" t="s">
        <v>28</v>
      </c>
      <c r="I223" s="36">
        <f>CEILING(I222,0.1)</f>
        <v>6.6000000000000005</v>
      </c>
      <c r="J223" s="3" t="s">
        <v>200</v>
      </c>
      <c r="K223" s="18"/>
    </row>
    <row r="224" spans="1:11" ht="31.5" customHeight="1">
      <c r="A224" s="17">
        <v>32</v>
      </c>
      <c r="B224" s="93" t="s">
        <v>759</v>
      </c>
      <c r="C224" s="110"/>
      <c r="D224" s="110"/>
      <c r="E224" s="110"/>
      <c r="F224" s="110"/>
      <c r="G224" s="36"/>
      <c r="H224" s="110"/>
      <c r="I224" s="36"/>
      <c r="J224" s="103"/>
      <c r="K224" s="18"/>
    </row>
    <row r="225" spans="1:11" ht="24.95" customHeight="1">
      <c r="A225" s="17"/>
      <c r="B225" s="23" t="s">
        <v>755</v>
      </c>
      <c r="C225" s="123">
        <v>1</v>
      </c>
      <c r="D225" s="123">
        <v>3</v>
      </c>
      <c r="E225" s="123">
        <v>1</v>
      </c>
      <c r="F225" s="126">
        <v>4.2</v>
      </c>
      <c r="G225" s="124"/>
      <c r="H225" s="124"/>
      <c r="I225" s="126">
        <f>PRODUCT(C225:H225)</f>
        <v>12.600000000000001</v>
      </c>
      <c r="J225" s="103"/>
      <c r="K225" s="18"/>
    </row>
    <row r="226" spans="1:11" ht="24.95" customHeight="1">
      <c r="A226" s="17"/>
      <c r="B226" s="23"/>
      <c r="C226" s="123">
        <v>1</v>
      </c>
      <c r="D226" s="123">
        <v>2</v>
      </c>
      <c r="E226" s="123">
        <v>1</v>
      </c>
      <c r="F226" s="126">
        <v>5.4</v>
      </c>
      <c r="G226" s="124"/>
      <c r="H226" s="124"/>
      <c r="I226" s="126">
        <f>PRODUCT(C226:H226)</f>
        <v>10.8</v>
      </c>
      <c r="J226" s="103"/>
      <c r="K226" s="18"/>
    </row>
    <row r="227" spans="1:11" ht="24.95" customHeight="1">
      <c r="A227" s="17"/>
      <c r="B227" s="23"/>
      <c r="C227" s="110"/>
      <c r="D227" s="110"/>
      <c r="E227" s="110"/>
      <c r="F227" s="110"/>
      <c r="G227" s="36"/>
      <c r="H227" s="110" t="s">
        <v>6</v>
      </c>
      <c r="I227" s="36">
        <f>SUM(I225:I226)</f>
        <v>23.400000000000002</v>
      </c>
      <c r="J227" s="103"/>
      <c r="K227" s="18"/>
    </row>
    <row r="228" spans="1:11" ht="24.95" customHeight="1">
      <c r="A228" s="17"/>
      <c r="B228" s="23"/>
      <c r="C228" s="110"/>
      <c r="D228" s="110"/>
      <c r="E228" s="110"/>
      <c r="F228" s="110"/>
      <c r="G228" s="36"/>
      <c r="H228" s="110" t="s">
        <v>28</v>
      </c>
      <c r="I228" s="36">
        <f>CEILING(I227,0.1)</f>
        <v>23.400000000000002</v>
      </c>
      <c r="J228" s="103" t="s">
        <v>12</v>
      </c>
      <c r="K228" s="18"/>
    </row>
    <row r="229" spans="1:11" ht="43.5" customHeight="1">
      <c r="A229" s="17">
        <v>33</v>
      </c>
      <c r="B229" s="23" t="s">
        <v>760</v>
      </c>
      <c r="C229" s="110"/>
      <c r="D229" s="110"/>
      <c r="E229" s="110"/>
      <c r="F229" s="110"/>
      <c r="G229" s="36"/>
      <c r="H229" s="110"/>
      <c r="I229" s="36"/>
      <c r="J229" s="103"/>
      <c r="K229" s="18"/>
    </row>
    <row r="230" spans="1:11" ht="24.95" customHeight="1">
      <c r="A230" s="17"/>
      <c r="B230" s="23" t="s">
        <v>756</v>
      </c>
      <c r="C230" s="123">
        <v>1</v>
      </c>
      <c r="D230" s="123">
        <v>4</v>
      </c>
      <c r="E230" s="123">
        <v>8</v>
      </c>
      <c r="F230" s="124">
        <v>5.5E-2</v>
      </c>
      <c r="G230" s="124"/>
      <c r="H230" s="124"/>
      <c r="I230" s="126">
        <f>PRODUCT(C230:H230)</f>
        <v>1.76</v>
      </c>
      <c r="J230" s="103"/>
      <c r="K230" s="18"/>
    </row>
    <row r="231" spans="1:11" ht="24.95" customHeight="1">
      <c r="A231" s="17"/>
      <c r="B231" s="23"/>
      <c r="C231" s="110"/>
      <c r="D231" s="110"/>
      <c r="E231" s="110"/>
      <c r="F231" s="110"/>
      <c r="G231" s="36"/>
      <c r="H231" s="110" t="s">
        <v>28</v>
      </c>
      <c r="I231" s="36">
        <f>CEILING(I230,0.1)</f>
        <v>1.8</v>
      </c>
      <c r="J231" s="3" t="s">
        <v>200</v>
      </c>
      <c r="K231" s="18"/>
    </row>
    <row r="232" spans="1:11" ht="47.25" customHeight="1">
      <c r="A232" s="17">
        <v>34</v>
      </c>
      <c r="B232" s="34" t="s">
        <v>451</v>
      </c>
      <c r="C232" s="24"/>
      <c r="D232" s="24"/>
      <c r="E232" s="24"/>
      <c r="F232" s="25"/>
      <c r="G232" s="26"/>
      <c r="H232" s="26"/>
      <c r="I232" s="30"/>
      <c r="J232" s="97"/>
      <c r="K232" s="18"/>
    </row>
    <row r="233" spans="1:11" ht="24.95" customHeight="1">
      <c r="A233" s="17"/>
      <c r="B233" s="4" t="s">
        <v>498</v>
      </c>
      <c r="C233" s="97">
        <v>1</v>
      </c>
      <c r="D233" s="97">
        <v>1</v>
      </c>
      <c r="E233" s="97">
        <v>1</v>
      </c>
      <c r="F233" s="3">
        <v>3</v>
      </c>
      <c r="G233" s="3">
        <v>3.6</v>
      </c>
      <c r="H233" s="3"/>
      <c r="I233" s="3">
        <f t="shared" ref="I233:I235" si="20">PRODUCT(C233:H233)</f>
        <v>10.8</v>
      </c>
      <c r="J233" s="97"/>
      <c r="K233" s="18"/>
    </row>
    <row r="234" spans="1:11" ht="24.95" customHeight="1">
      <c r="A234" s="17"/>
      <c r="B234" s="4" t="s">
        <v>483</v>
      </c>
      <c r="C234" s="97">
        <v>1</v>
      </c>
      <c r="D234" s="97">
        <v>1</v>
      </c>
      <c r="E234" s="97">
        <v>1</v>
      </c>
      <c r="F234" s="3">
        <v>6.46</v>
      </c>
      <c r="G234" s="3">
        <v>2.4</v>
      </c>
      <c r="H234" s="3"/>
      <c r="I234" s="3">
        <f t="shared" si="20"/>
        <v>15.504</v>
      </c>
      <c r="J234" s="97"/>
      <c r="K234" s="18"/>
    </row>
    <row r="235" spans="1:11" ht="24.95" customHeight="1">
      <c r="A235" s="17"/>
      <c r="B235" s="4" t="s">
        <v>25</v>
      </c>
      <c r="C235" s="97">
        <v>1</v>
      </c>
      <c r="D235" s="97">
        <v>1</v>
      </c>
      <c r="E235" s="97">
        <v>1</v>
      </c>
      <c r="F235" s="3">
        <v>3</v>
      </c>
      <c r="G235" s="3">
        <v>3.6</v>
      </c>
      <c r="H235" s="3"/>
      <c r="I235" s="3">
        <f t="shared" si="20"/>
        <v>10.8</v>
      </c>
      <c r="J235" s="97"/>
      <c r="K235" s="18"/>
    </row>
    <row r="236" spans="1:11" ht="24.95" customHeight="1">
      <c r="A236" s="17"/>
      <c r="B236" s="23"/>
      <c r="C236" s="24"/>
      <c r="D236" s="24"/>
      <c r="E236" s="24"/>
      <c r="F236" s="25"/>
      <c r="G236" s="26"/>
      <c r="H236" s="26" t="s">
        <v>6</v>
      </c>
      <c r="I236" s="30">
        <f>SUM(I233:I235)</f>
        <v>37.103999999999999</v>
      </c>
      <c r="J236" s="97"/>
      <c r="K236" s="18"/>
    </row>
    <row r="237" spans="1:11" ht="24.95" customHeight="1">
      <c r="A237" s="17"/>
      <c r="B237" s="23"/>
      <c r="C237" s="24"/>
      <c r="D237" s="24"/>
      <c r="E237" s="24"/>
      <c r="F237" s="25"/>
      <c r="G237" s="26"/>
      <c r="H237" s="110" t="s">
        <v>28</v>
      </c>
      <c r="I237" s="36">
        <f>CEILING(I236,0.1)</f>
        <v>37.200000000000003</v>
      </c>
      <c r="J237" s="103" t="s">
        <v>470</v>
      </c>
      <c r="K237" s="18"/>
    </row>
    <row r="238" spans="1:11" ht="48.75" customHeight="1">
      <c r="A238" s="17">
        <v>35</v>
      </c>
      <c r="B238" s="34" t="s">
        <v>531</v>
      </c>
      <c r="C238" s="17"/>
      <c r="D238" s="17"/>
      <c r="E238" s="17"/>
      <c r="F238" s="20"/>
      <c r="G238" s="20"/>
      <c r="H238" s="17"/>
      <c r="I238" s="20"/>
      <c r="J238" s="17"/>
      <c r="K238" s="18"/>
    </row>
    <row r="239" spans="1:11" ht="24.95" customHeight="1">
      <c r="A239" s="17"/>
      <c r="B239" s="8" t="s">
        <v>34</v>
      </c>
      <c r="C239" s="97">
        <v>1</v>
      </c>
      <c r="D239" s="97">
        <v>1</v>
      </c>
      <c r="E239" s="97">
        <v>1</v>
      </c>
      <c r="F239" s="3">
        <v>6</v>
      </c>
      <c r="G239" s="3">
        <v>3.6</v>
      </c>
      <c r="H239" s="3"/>
      <c r="I239" s="3">
        <f t="shared" ref="I239:I260" si="21">PRODUCT(C239:H239)</f>
        <v>21.6</v>
      </c>
      <c r="J239" s="17"/>
      <c r="K239" s="18"/>
    </row>
    <row r="240" spans="1:11" ht="24.95" customHeight="1">
      <c r="A240" s="17"/>
      <c r="B240" s="8" t="s">
        <v>31</v>
      </c>
      <c r="C240" s="97">
        <v>1</v>
      </c>
      <c r="D240" s="97">
        <v>1</v>
      </c>
      <c r="E240" s="97">
        <v>1</v>
      </c>
      <c r="F240" s="3">
        <v>3</v>
      </c>
      <c r="G240" s="3">
        <v>3.6</v>
      </c>
      <c r="H240" s="3"/>
      <c r="I240" s="3">
        <f t="shared" si="21"/>
        <v>10.8</v>
      </c>
      <c r="J240" s="17"/>
      <c r="K240" s="18"/>
    </row>
    <row r="241" spans="1:11" ht="24.95" customHeight="1">
      <c r="A241" s="17"/>
      <c r="B241" s="8" t="s">
        <v>35</v>
      </c>
      <c r="C241" s="97">
        <v>1</v>
      </c>
      <c r="D241" s="97">
        <v>1</v>
      </c>
      <c r="E241" s="97">
        <v>1</v>
      </c>
      <c r="F241" s="3">
        <v>6.46</v>
      </c>
      <c r="G241" s="3">
        <v>2.4</v>
      </c>
      <c r="H241" s="3"/>
      <c r="I241" s="3">
        <f t="shared" si="21"/>
        <v>15.504</v>
      </c>
      <c r="J241" s="17"/>
      <c r="K241" s="18"/>
    </row>
    <row r="242" spans="1:11" ht="24.95" customHeight="1">
      <c r="A242" s="17"/>
      <c r="B242" s="8" t="s">
        <v>36</v>
      </c>
      <c r="C242" s="97">
        <v>1</v>
      </c>
      <c r="D242" s="97">
        <v>1</v>
      </c>
      <c r="E242" s="97">
        <v>1</v>
      </c>
      <c r="F242" s="3">
        <v>3</v>
      </c>
      <c r="G242" s="3">
        <v>4.8499999999999996</v>
      </c>
      <c r="H242" s="3"/>
      <c r="I242" s="3">
        <f t="shared" si="21"/>
        <v>14.549999999999999</v>
      </c>
      <c r="J242" s="19"/>
      <c r="K242" s="18"/>
    </row>
    <row r="243" spans="1:11" ht="24.95" customHeight="1">
      <c r="A243" s="17"/>
      <c r="B243" s="8" t="s">
        <v>37</v>
      </c>
      <c r="C243" s="97">
        <v>1</v>
      </c>
      <c r="D243" s="97">
        <v>1</v>
      </c>
      <c r="E243" s="97">
        <v>1</v>
      </c>
      <c r="F243" s="3">
        <v>3</v>
      </c>
      <c r="G243" s="3">
        <v>3.5</v>
      </c>
      <c r="H243" s="3"/>
      <c r="I243" s="3">
        <f t="shared" si="21"/>
        <v>10.5</v>
      </c>
      <c r="J243" s="17"/>
      <c r="K243" s="18"/>
    </row>
    <row r="244" spans="1:11" ht="24.95" customHeight="1">
      <c r="A244" s="17"/>
      <c r="B244" s="8" t="s">
        <v>38</v>
      </c>
      <c r="C244" s="97">
        <v>1</v>
      </c>
      <c r="D244" s="97">
        <v>1</v>
      </c>
      <c r="E244" s="97">
        <v>1</v>
      </c>
      <c r="F244" s="3">
        <v>2.77</v>
      </c>
      <c r="G244" s="3">
        <v>3.6</v>
      </c>
      <c r="H244" s="3"/>
      <c r="I244" s="3">
        <f t="shared" si="21"/>
        <v>9.9719999999999995</v>
      </c>
      <c r="J244" s="17"/>
      <c r="K244" s="18"/>
    </row>
    <row r="245" spans="1:11" ht="24.95" customHeight="1">
      <c r="A245" s="17"/>
      <c r="B245" s="8" t="s">
        <v>39</v>
      </c>
      <c r="C245" s="97">
        <v>1</v>
      </c>
      <c r="D245" s="97">
        <v>1</v>
      </c>
      <c r="E245" s="97">
        <v>1</v>
      </c>
      <c r="F245" s="3">
        <v>3</v>
      </c>
      <c r="G245" s="3">
        <v>2.3199999999999998</v>
      </c>
      <c r="H245" s="3"/>
      <c r="I245" s="3">
        <f t="shared" si="21"/>
        <v>6.9599999999999991</v>
      </c>
      <c r="J245" s="17"/>
      <c r="K245" s="18"/>
    </row>
    <row r="246" spans="1:11" ht="24.95" customHeight="1">
      <c r="A246" s="17"/>
      <c r="B246" s="8" t="s">
        <v>19</v>
      </c>
      <c r="C246" s="97">
        <v>1</v>
      </c>
      <c r="D246" s="97">
        <v>1</v>
      </c>
      <c r="E246" s="97">
        <v>1</v>
      </c>
      <c r="F246" s="3">
        <v>3</v>
      </c>
      <c r="G246" s="3">
        <v>3.6</v>
      </c>
      <c r="H246" s="3"/>
      <c r="I246" s="3">
        <f t="shared" si="21"/>
        <v>10.8</v>
      </c>
      <c r="J246" s="17"/>
      <c r="K246" s="18"/>
    </row>
    <row r="247" spans="1:11" ht="24.95" customHeight="1">
      <c r="A247" s="17"/>
      <c r="B247" s="8" t="s">
        <v>20</v>
      </c>
      <c r="C247" s="97">
        <v>1</v>
      </c>
      <c r="D247" s="97">
        <v>1</v>
      </c>
      <c r="E247" s="97">
        <v>1</v>
      </c>
      <c r="F247" s="3">
        <v>3</v>
      </c>
      <c r="G247" s="3">
        <v>2.79</v>
      </c>
      <c r="H247" s="3"/>
      <c r="I247" s="3">
        <f t="shared" si="21"/>
        <v>8.370000000000001</v>
      </c>
      <c r="J247" s="17"/>
      <c r="K247" s="18"/>
    </row>
    <row r="248" spans="1:11" ht="24.95" customHeight="1">
      <c r="A248" s="17"/>
      <c r="B248" s="8" t="s">
        <v>19</v>
      </c>
      <c r="C248" s="97">
        <v>1</v>
      </c>
      <c r="D248" s="97">
        <v>1</v>
      </c>
      <c r="E248" s="97">
        <v>1</v>
      </c>
      <c r="F248" s="3">
        <v>3</v>
      </c>
      <c r="G248" s="3">
        <v>3.05</v>
      </c>
      <c r="H248" s="3"/>
      <c r="I248" s="3">
        <f t="shared" si="21"/>
        <v>9.1499999999999986</v>
      </c>
      <c r="J248" s="17"/>
      <c r="K248" s="18"/>
    </row>
    <row r="249" spans="1:11" ht="24.95" customHeight="1">
      <c r="A249" s="17"/>
      <c r="B249" s="8" t="s">
        <v>26</v>
      </c>
      <c r="C249" s="97">
        <v>1</v>
      </c>
      <c r="D249" s="97">
        <v>1</v>
      </c>
      <c r="E249" s="97">
        <v>1</v>
      </c>
      <c r="F249" s="3">
        <v>3</v>
      </c>
      <c r="G249" s="3">
        <v>2.79</v>
      </c>
      <c r="H249" s="3"/>
      <c r="I249" s="3">
        <f t="shared" si="21"/>
        <v>8.370000000000001</v>
      </c>
      <c r="J249" s="17"/>
      <c r="K249" s="18"/>
    </row>
    <row r="250" spans="1:11" ht="24.95" customHeight="1">
      <c r="A250" s="17"/>
      <c r="B250" s="8" t="s">
        <v>32</v>
      </c>
      <c r="C250" s="97">
        <v>1</v>
      </c>
      <c r="D250" s="97">
        <v>1</v>
      </c>
      <c r="E250" s="97">
        <v>1</v>
      </c>
      <c r="F250" s="3">
        <v>1.28</v>
      </c>
      <c r="G250" s="3">
        <v>1.6</v>
      </c>
      <c r="H250" s="3"/>
      <c r="I250" s="3">
        <f t="shared" si="21"/>
        <v>2.048</v>
      </c>
      <c r="J250" s="17"/>
      <c r="K250" s="18"/>
    </row>
    <row r="251" spans="1:11" ht="24.95" customHeight="1">
      <c r="A251" s="17"/>
      <c r="B251" s="8" t="s">
        <v>33</v>
      </c>
      <c r="C251" s="97">
        <v>1</v>
      </c>
      <c r="D251" s="97">
        <v>1</v>
      </c>
      <c r="E251" s="97">
        <v>1</v>
      </c>
      <c r="F251" s="3">
        <v>1.65</v>
      </c>
      <c r="G251" s="3">
        <v>1.6</v>
      </c>
      <c r="H251" s="3"/>
      <c r="I251" s="3">
        <f t="shared" si="21"/>
        <v>2.64</v>
      </c>
      <c r="J251" s="17"/>
      <c r="K251" s="18"/>
    </row>
    <row r="252" spans="1:11" ht="24.95" customHeight="1">
      <c r="A252" s="17"/>
      <c r="B252" s="8" t="s">
        <v>14</v>
      </c>
      <c r="C252" s="97">
        <v>1</v>
      </c>
      <c r="D252" s="97">
        <v>1</v>
      </c>
      <c r="E252" s="97">
        <v>1</v>
      </c>
      <c r="F252" s="3">
        <v>6</v>
      </c>
      <c r="G252" s="3">
        <v>7.2</v>
      </c>
      <c r="H252" s="3"/>
      <c r="I252" s="3">
        <f t="shared" si="21"/>
        <v>43.2</v>
      </c>
      <c r="J252" s="19"/>
      <c r="K252" s="18"/>
    </row>
    <row r="253" spans="1:11" ht="24.95" customHeight="1">
      <c r="A253" s="17"/>
      <c r="B253" s="8" t="s">
        <v>79</v>
      </c>
      <c r="C253" s="97">
        <v>1</v>
      </c>
      <c r="D253" s="97">
        <v>1</v>
      </c>
      <c r="E253" s="97">
        <v>1</v>
      </c>
      <c r="F253" s="3">
        <v>3</v>
      </c>
      <c r="G253" s="3">
        <v>4.2</v>
      </c>
      <c r="H253" s="3"/>
      <c r="I253" s="3">
        <f>-PRODUCT(C253:H253)</f>
        <v>-12.600000000000001</v>
      </c>
      <c r="J253" s="17"/>
      <c r="K253" s="18"/>
    </row>
    <row r="254" spans="1:11" ht="24.95" customHeight="1">
      <c r="A254" s="17"/>
      <c r="B254" s="8" t="s">
        <v>40</v>
      </c>
      <c r="C254" s="97">
        <v>1</v>
      </c>
      <c r="D254" s="97">
        <v>1</v>
      </c>
      <c r="E254" s="97">
        <v>2</v>
      </c>
      <c r="F254" s="3">
        <v>1.46</v>
      </c>
      <c r="G254" s="3">
        <v>0.6</v>
      </c>
      <c r="H254" s="3"/>
      <c r="I254" s="3">
        <f t="shared" si="21"/>
        <v>1.752</v>
      </c>
      <c r="J254" s="17"/>
      <c r="K254" s="18"/>
    </row>
    <row r="255" spans="1:11" ht="24.95" customHeight="1">
      <c r="A255" s="17"/>
      <c r="B255" s="8" t="s">
        <v>41</v>
      </c>
      <c r="C255" s="97">
        <v>1</v>
      </c>
      <c r="D255" s="97">
        <v>1</v>
      </c>
      <c r="E255" s="97">
        <v>2</v>
      </c>
      <c r="F255" s="3">
        <v>1.96</v>
      </c>
      <c r="G255" s="3">
        <v>0.6</v>
      </c>
      <c r="H255" s="3"/>
      <c r="I255" s="3">
        <f t="shared" si="21"/>
        <v>2.3519999999999999</v>
      </c>
      <c r="J255" s="17"/>
      <c r="K255" s="18"/>
    </row>
    <row r="256" spans="1:11" ht="24.95" customHeight="1">
      <c r="A256" s="17"/>
      <c r="B256" s="8" t="s">
        <v>42</v>
      </c>
      <c r="C256" s="97">
        <v>1</v>
      </c>
      <c r="D256" s="97">
        <v>1</v>
      </c>
      <c r="E256" s="97">
        <v>1</v>
      </c>
      <c r="F256" s="3">
        <v>1.96</v>
      </c>
      <c r="G256" s="3">
        <v>0.6</v>
      </c>
      <c r="H256" s="3"/>
      <c r="I256" s="3">
        <f t="shared" si="21"/>
        <v>1.1759999999999999</v>
      </c>
      <c r="J256" s="17"/>
      <c r="K256" s="18"/>
    </row>
    <row r="257" spans="1:11" ht="24.95" customHeight="1">
      <c r="A257" s="17"/>
      <c r="B257" s="8" t="s">
        <v>43</v>
      </c>
      <c r="C257" s="97">
        <v>1</v>
      </c>
      <c r="D257" s="97">
        <v>1</v>
      </c>
      <c r="E257" s="97">
        <v>3</v>
      </c>
      <c r="F257" s="3">
        <v>1.46</v>
      </c>
      <c r="G257" s="3">
        <v>0.6</v>
      </c>
      <c r="H257" s="3"/>
      <c r="I257" s="3">
        <f t="shared" si="21"/>
        <v>2.6279999999999997</v>
      </c>
      <c r="J257" s="17"/>
      <c r="K257" s="18"/>
    </row>
    <row r="258" spans="1:11" ht="24.95" customHeight="1">
      <c r="A258" s="17"/>
      <c r="B258" s="8"/>
      <c r="C258" s="97">
        <v>1</v>
      </c>
      <c r="D258" s="97">
        <v>1</v>
      </c>
      <c r="E258" s="97">
        <v>1</v>
      </c>
      <c r="F258" s="3">
        <v>3</v>
      </c>
      <c r="G258" s="3">
        <v>0.6</v>
      </c>
      <c r="H258" s="3"/>
      <c r="I258" s="3">
        <f t="shared" si="21"/>
        <v>1.7999999999999998</v>
      </c>
      <c r="J258" s="17"/>
      <c r="K258" s="18"/>
    </row>
    <row r="259" spans="1:11" ht="24.95" customHeight="1">
      <c r="A259" s="17"/>
      <c r="B259" s="8" t="s">
        <v>44</v>
      </c>
      <c r="C259" s="97">
        <v>1</v>
      </c>
      <c r="D259" s="97">
        <v>1</v>
      </c>
      <c r="E259" s="97">
        <v>4</v>
      </c>
      <c r="F259" s="3">
        <v>0.96</v>
      </c>
      <c r="G259" s="3">
        <v>0.6</v>
      </c>
      <c r="H259" s="3"/>
      <c r="I259" s="3">
        <f t="shared" si="21"/>
        <v>2.3039999999999998</v>
      </c>
      <c r="J259" s="17"/>
      <c r="K259" s="18"/>
    </row>
    <row r="260" spans="1:11" ht="24.95" customHeight="1">
      <c r="A260" s="17"/>
      <c r="B260" s="8" t="s">
        <v>45</v>
      </c>
      <c r="C260" s="97">
        <v>1</v>
      </c>
      <c r="D260" s="97">
        <v>1</v>
      </c>
      <c r="E260" s="97">
        <v>1</v>
      </c>
      <c r="F260" s="3">
        <v>28.54</v>
      </c>
      <c r="G260" s="3">
        <v>0.15</v>
      </c>
      <c r="H260" s="3"/>
      <c r="I260" s="3">
        <f t="shared" si="21"/>
        <v>4.2809999999999997</v>
      </c>
      <c r="J260" s="17"/>
      <c r="K260" s="18"/>
    </row>
    <row r="261" spans="1:11" ht="24.95" customHeight="1">
      <c r="A261" s="17"/>
      <c r="B261" s="8"/>
      <c r="C261" s="97"/>
      <c r="D261" s="97"/>
      <c r="E261" s="97"/>
      <c r="F261" s="3"/>
      <c r="G261" s="3"/>
      <c r="H261" s="97" t="s">
        <v>6</v>
      </c>
      <c r="I261" s="3">
        <f>SUM(I239:I260)</f>
        <v>178.15700000000001</v>
      </c>
      <c r="J261" s="97"/>
      <c r="K261" s="18"/>
    </row>
    <row r="262" spans="1:11" ht="24.95" customHeight="1">
      <c r="A262" s="17"/>
      <c r="B262" s="8"/>
      <c r="C262" s="97"/>
      <c r="D262" s="97"/>
      <c r="E262" s="97"/>
      <c r="F262" s="3"/>
      <c r="G262" s="3"/>
      <c r="H262" s="97" t="s">
        <v>28</v>
      </c>
      <c r="I262" s="3">
        <f>CEILING(I261,0.1)</f>
        <v>178.20000000000002</v>
      </c>
      <c r="J262" s="97" t="s">
        <v>29</v>
      </c>
      <c r="K262" s="18"/>
    </row>
    <row r="263" spans="1:11" ht="47.25" customHeight="1">
      <c r="A263" s="17">
        <v>36</v>
      </c>
      <c r="B263" s="4" t="s">
        <v>534</v>
      </c>
      <c r="C263" s="97"/>
      <c r="D263" s="97"/>
      <c r="E263" s="97"/>
      <c r="F263" s="3"/>
      <c r="G263" s="3"/>
      <c r="H263" s="97"/>
      <c r="I263" s="3"/>
      <c r="J263" s="97"/>
      <c r="K263" s="18"/>
    </row>
    <row r="264" spans="1:11" ht="24.95" customHeight="1">
      <c r="A264" s="17"/>
      <c r="B264" s="4" t="s">
        <v>510</v>
      </c>
      <c r="C264" s="97">
        <v>1</v>
      </c>
      <c r="D264" s="97">
        <v>2</v>
      </c>
      <c r="E264" s="97">
        <v>1</v>
      </c>
      <c r="F264" s="3">
        <v>14.4</v>
      </c>
      <c r="G264" s="3"/>
      <c r="H264" s="3">
        <v>0.6</v>
      </c>
      <c r="I264" s="3">
        <f t="shared" ref="I264:I266" si="22">PRODUCT(C264:H264)</f>
        <v>17.28</v>
      </c>
      <c r="J264" s="97"/>
      <c r="K264" s="18"/>
    </row>
    <row r="265" spans="1:11" ht="24.95" customHeight="1">
      <c r="A265" s="17"/>
      <c r="B265" s="4" t="s">
        <v>511</v>
      </c>
      <c r="C265" s="97">
        <v>1</v>
      </c>
      <c r="D265" s="97">
        <v>1</v>
      </c>
      <c r="E265" s="97">
        <v>1</v>
      </c>
      <c r="F265" s="3">
        <v>14.4</v>
      </c>
      <c r="G265" s="3">
        <v>0.05</v>
      </c>
      <c r="H265" s="3"/>
      <c r="I265" s="3">
        <f t="shared" si="22"/>
        <v>0.72000000000000008</v>
      </c>
      <c r="J265" s="97"/>
      <c r="K265" s="18"/>
    </row>
    <row r="266" spans="1:11" ht="24.95" customHeight="1">
      <c r="A266" s="17"/>
      <c r="B266" s="4" t="s">
        <v>507</v>
      </c>
      <c r="C266" s="97">
        <v>1</v>
      </c>
      <c r="D266" s="97">
        <v>2</v>
      </c>
      <c r="E266" s="97">
        <v>2</v>
      </c>
      <c r="F266" s="3">
        <v>3</v>
      </c>
      <c r="G266" s="3"/>
      <c r="H266" s="3">
        <v>0.23</v>
      </c>
      <c r="I266" s="3">
        <f t="shared" si="22"/>
        <v>2.7600000000000002</v>
      </c>
      <c r="J266" s="97"/>
      <c r="K266" s="18"/>
    </row>
    <row r="267" spans="1:11" ht="24.95" customHeight="1">
      <c r="A267" s="17"/>
      <c r="B267" s="8"/>
      <c r="C267" s="97"/>
      <c r="D267" s="97"/>
      <c r="E267" s="97"/>
      <c r="F267" s="3"/>
      <c r="G267" s="3"/>
      <c r="H267" s="97" t="s">
        <v>6</v>
      </c>
      <c r="I267" s="3">
        <f>SUM(I264:I266)</f>
        <v>20.76</v>
      </c>
      <c r="J267" s="97"/>
      <c r="K267" s="18"/>
    </row>
    <row r="268" spans="1:11" ht="24.95" customHeight="1">
      <c r="A268" s="17"/>
      <c r="B268" s="8"/>
      <c r="C268" s="97"/>
      <c r="D268" s="97"/>
      <c r="E268" s="97"/>
      <c r="F268" s="97"/>
      <c r="G268" s="97"/>
      <c r="H268" s="97" t="s">
        <v>28</v>
      </c>
      <c r="I268" s="3">
        <f>CEILING(I267,0.1)</f>
        <v>20.8</v>
      </c>
      <c r="J268" s="97" t="s">
        <v>29</v>
      </c>
      <c r="K268" s="18"/>
    </row>
    <row r="269" spans="1:11" ht="43.5" customHeight="1">
      <c r="A269" s="17">
        <v>37</v>
      </c>
      <c r="B269" s="4" t="s">
        <v>535</v>
      </c>
      <c r="C269" s="97"/>
      <c r="D269" s="97"/>
      <c r="E269" s="97"/>
      <c r="F269" s="3"/>
      <c r="G269" s="3"/>
      <c r="H269" s="97"/>
      <c r="I269" s="3"/>
      <c r="J269" s="97"/>
      <c r="K269" s="18"/>
    </row>
    <row r="270" spans="1:11" ht="24.95" customHeight="1">
      <c r="A270" s="17"/>
      <c r="B270" s="4" t="s">
        <v>510</v>
      </c>
      <c r="C270" s="97">
        <v>1</v>
      </c>
      <c r="D270" s="97">
        <v>2</v>
      </c>
      <c r="E270" s="97">
        <v>1</v>
      </c>
      <c r="F270" s="3">
        <v>14.4</v>
      </c>
      <c r="G270" s="3"/>
      <c r="H270" s="3">
        <v>0.6</v>
      </c>
      <c r="I270" s="3">
        <f t="shared" ref="I270:I272" si="23">PRODUCT(C270:H270)</f>
        <v>17.28</v>
      </c>
      <c r="J270" s="97"/>
      <c r="K270" s="18"/>
    </row>
    <row r="271" spans="1:11" ht="24.95" customHeight="1">
      <c r="A271" s="17"/>
      <c r="B271" s="4" t="s">
        <v>511</v>
      </c>
      <c r="C271" s="97">
        <v>1</v>
      </c>
      <c r="D271" s="97">
        <v>1</v>
      </c>
      <c r="E271" s="97">
        <v>1</v>
      </c>
      <c r="F271" s="3">
        <v>14.4</v>
      </c>
      <c r="G271" s="3">
        <v>0.05</v>
      </c>
      <c r="H271" s="3"/>
      <c r="I271" s="3">
        <f t="shared" si="23"/>
        <v>0.72000000000000008</v>
      </c>
      <c r="J271" s="97"/>
      <c r="K271" s="18"/>
    </row>
    <row r="272" spans="1:11" ht="24.95" customHeight="1">
      <c r="A272" s="17"/>
      <c r="B272" s="4" t="s">
        <v>507</v>
      </c>
      <c r="C272" s="97">
        <v>1</v>
      </c>
      <c r="D272" s="97">
        <v>2</v>
      </c>
      <c r="E272" s="97">
        <v>2</v>
      </c>
      <c r="F272" s="3">
        <v>3</v>
      </c>
      <c r="G272" s="3"/>
      <c r="H272" s="3">
        <v>0.23</v>
      </c>
      <c r="I272" s="3">
        <f t="shared" si="23"/>
        <v>2.7600000000000002</v>
      </c>
      <c r="J272" s="97"/>
      <c r="K272" s="18"/>
    </row>
    <row r="273" spans="1:11" ht="24.95" customHeight="1">
      <c r="A273" s="17"/>
      <c r="B273" s="8"/>
      <c r="C273" s="97"/>
      <c r="D273" s="97"/>
      <c r="E273" s="97"/>
      <c r="F273" s="3"/>
      <c r="G273" s="3"/>
      <c r="H273" s="97" t="s">
        <v>6</v>
      </c>
      <c r="I273" s="3">
        <f>SUM(I270:I272)</f>
        <v>20.76</v>
      </c>
      <c r="J273" s="97"/>
      <c r="K273" s="18"/>
    </row>
    <row r="274" spans="1:11" ht="24.95" customHeight="1">
      <c r="A274" s="17"/>
      <c r="B274" s="8"/>
      <c r="C274" s="97"/>
      <c r="D274" s="97"/>
      <c r="E274" s="97"/>
      <c r="F274" s="97"/>
      <c r="G274" s="97"/>
      <c r="H274" s="97" t="s">
        <v>28</v>
      </c>
      <c r="I274" s="3">
        <f>CEILING(I273,0.1)</f>
        <v>20.8</v>
      </c>
      <c r="J274" s="97" t="s">
        <v>29</v>
      </c>
      <c r="K274" s="18"/>
    </row>
    <row r="275" spans="1:11" ht="51" customHeight="1">
      <c r="A275" s="17">
        <v>38</v>
      </c>
      <c r="B275" s="4" t="s">
        <v>532</v>
      </c>
      <c r="C275" s="97"/>
      <c r="D275" s="97"/>
      <c r="E275" s="97"/>
      <c r="F275" s="3"/>
      <c r="G275" s="3"/>
      <c r="H275" s="97"/>
      <c r="I275" s="3"/>
      <c r="J275" s="97"/>
      <c r="K275" s="18"/>
    </row>
    <row r="276" spans="1:11" ht="24.95" customHeight="1">
      <c r="A276" s="17"/>
      <c r="B276" s="8" t="s">
        <v>47</v>
      </c>
      <c r="C276" s="97">
        <v>1</v>
      </c>
      <c r="D276" s="97">
        <v>1</v>
      </c>
      <c r="E276" s="97">
        <v>1</v>
      </c>
      <c r="F276" s="3">
        <v>13.2</v>
      </c>
      <c r="G276" s="3"/>
      <c r="H276" s="3">
        <v>3.08</v>
      </c>
      <c r="I276" s="3">
        <f t="shared" ref="I276:I297" si="24">PRODUCT(C276:H276)</f>
        <v>40.655999999999999</v>
      </c>
      <c r="J276" s="97"/>
      <c r="K276" s="18"/>
    </row>
    <row r="277" spans="1:11" ht="24.95" customHeight="1">
      <c r="A277" s="17"/>
      <c r="B277" s="8" t="s">
        <v>48</v>
      </c>
      <c r="C277" s="97">
        <v>1</v>
      </c>
      <c r="D277" s="97">
        <v>1</v>
      </c>
      <c r="E277" s="97">
        <v>1</v>
      </c>
      <c r="F277" s="3">
        <v>19.2</v>
      </c>
      <c r="G277" s="3"/>
      <c r="H277" s="3">
        <v>3.08</v>
      </c>
      <c r="I277" s="3">
        <f t="shared" si="24"/>
        <v>59.135999999999996</v>
      </c>
      <c r="J277" s="97"/>
      <c r="K277" s="18"/>
    </row>
    <row r="278" spans="1:11" ht="24.95" customHeight="1">
      <c r="A278" s="17"/>
      <c r="B278" s="8" t="s">
        <v>31</v>
      </c>
      <c r="C278" s="97">
        <v>1</v>
      </c>
      <c r="D278" s="97">
        <v>1</v>
      </c>
      <c r="E278" s="97">
        <v>1</v>
      </c>
      <c r="F278" s="3">
        <v>13.2</v>
      </c>
      <c r="G278" s="3"/>
      <c r="H278" s="3">
        <v>3.08</v>
      </c>
      <c r="I278" s="3">
        <f t="shared" si="24"/>
        <v>40.655999999999999</v>
      </c>
      <c r="J278" s="97"/>
      <c r="K278" s="18"/>
    </row>
    <row r="279" spans="1:11" ht="24.95" customHeight="1">
      <c r="A279" s="17"/>
      <c r="B279" s="8" t="s">
        <v>36</v>
      </c>
      <c r="C279" s="97">
        <v>1</v>
      </c>
      <c r="D279" s="97">
        <v>1</v>
      </c>
      <c r="E279" s="97">
        <v>1</v>
      </c>
      <c r="F279" s="3">
        <v>15.7</v>
      </c>
      <c r="G279" s="3"/>
      <c r="H279" s="3">
        <v>3.08</v>
      </c>
      <c r="I279" s="3">
        <f t="shared" si="24"/>
        <v>48.356000000000002</v>
      </c>
      <c r="J279" s="97"/>
      <c r="K279" s="18"/>
    </row>
    <row r="280" spans="1:11" ht="24.95" customHeight="1">
      <c r="A280" s="17"/>
      <c r="B280" s="8" t="s">
        <v>78</v>
      </c>
      <c r="C280" s="97">
        <v>1</v>
      </c>
      <c r="D280" s="97">
        <v>1</v>
      </c>
      <c r="E280" s="97">
        <v>1</v>
      </c>
      <c r="F280" s="3">
        <v>4.4000000000000004</v>
      </c>
      <c r="G280" s="3"/>
      <c r="H280" s="3">
        <v>1.5</v>
      </c>
      <c r="I280" s="3">
        <f t="shared" si="24"/>
        <v>6.6000000000000005</v>
      </c>
      <c r="J280" s="97"/>
      <c r="K280" s="18"/>
    </row>
    <row r="281" spans="1:11" ht="24.95" customHeight="1">
      <c r="A281" s="17"/>
      <c r="B281" s="8" t="s">
        <v>37</v>
      </c>
      <c r="C281" s="97">
        <v>1</v>
      </c>
      <c r="D281" s="97">
        <v>1</v>
      </c>
      <c r="E281" s="97">
        <v>1</v>
      </c>
      <c r="F281" s="3">
        <v>13</v>
      </c>
      <c r="G281" s="3"/>
      <c r="H281" s="3">
        <v>3.18</v>
      </c>
      <c r="I281" s="3">
        <f t="shared" si="24"/>
        <v>41.34</v>
      </c>
      <c r="J281" s="97"/>
      <c r="K281" s="18"/>
    </row>
    <row r="282" spans="1:11" ht="24.95" customHeight="1">
      <c r="A282" s="17"/>
      <c r="B282" s="8" t="s">
        <v>78</v>
      </c>
      <c r="C282" s="97">
        <v>1</v>
      </c>
      <c r="D282" s="97">
        <v>1</v>
      </c>
      <c r="E282" s="97">
        <v>1</v>
      </c>
      <c r="F282" s="3">
        <v>4.4000000000000004</v>
      </c>
      <c r="G282" s="3"/>
      <c r="H282" s="3">
        <v>1.5</v>
      </c>
      <c r="I282" s="3">
        <f t="shared" si="24"/>
        <v>6.6000000000000005</v>
      </c>
      <c r="J282" s="97"/>
      <c r="K282" s="18"/>
    </row>
    <row r="283" spans="1:11" ht="24.95" customHeight="1">
      <c r="A283" s="17"/>
      <c r="B283" s="8" t="s">
        <v>38</v>
      </c>
      <c r="C283" s="97">
        <v>1</v>
      </c>
      <c r="D283" s="97">
        <v>1</v>
      </c>
      <c r="E283" s="97">
        <v>1</v>
      </c>
      <c r="F283" s="3">
        <v>12.74</v>
      </c>
      <c r="G283" s="3"/>
      <c r="H283" s="3">
        <v>3.18</v>
      </c>
      <c r="I283" s="3">
        <f t="shared" si="24"/>
        <v>40.513200000000005</v>
      </c>
      <c r="J283" s="97"/>
      <c r="K283" s="18"/>
    </row>
    <row r="284" spans="1:11" ht="24.95" customHeight="1">
      <c r="A284" s="17"/>
      <c r="B284" s="8" t="s">
        <v>14</v>
      </c>
      <c r="C284" s="97">
        <v>1</v>
      </c>
      <c r="D284" s="97">
        <v>1</v>
      </c>
      <c r="E284" s="97">
        <v>1</v>
      </c>
      <c r="F284" s="3">
        <v>7.64</v>
      </c>
      <c r="G284" s="3"/>
      <c r="H284" s="3">
        <v>3.18</v>
      </c>
      <c r="I284" s="3">
        <f t="shared" si="24"/>
        <v>24.295200000000001</v>
      </c>
      <c r="J284" s="97"/>
      <c r="K284" s="18"/>
    </row>
    <row r="285" spans="1:11" ht="24.95" customHeight="1">
      <c r="A285" s="17"/>
      <c r="B285" s="8" t="s">
        <v>49</v>
      </c>
      <c r="C285" s="97">
        <v>1</v>
      </c>
      <c r="D285" s="97">
        <v>1</v>
      </c>
      <c r="E285" s="97">
        <v>1</v>
      </c>
      <c r="F285" s="3">
        <v>4.76</v>
      </c>
      <c r="G285" s="3"/>
      <c r="H285" s="3">
        <v>1.5</v>
      </c>
      <c r="I285" s="3">
        <f t="shared" si="24"/>
        <v>7.14</v>
      </c>
      <c r="J285" s="97"/>
      <c r="K285" s="18"/>
    </row>
    <row r="286" spans="1:11" ht="24.95" customHeight="1">
      <c r="A286" s="17"/>
      <c r="B286" s="8" t="s">
        <v>50</v>
      </c>
      <c r="C286" s="97">
        <v>1</v>
      </c>
      <c r="D286" s="97">
        <v>1</v>
      </c>
      <c r="E286" s="97">
        <v>1</v>
      </c>
      <c r="F286" s="3">
        <v>5.16</v>
      </c>
      <c r="G286" s="3"/>
      <c r="H286" s="3">
        <v>1.5</v>
      </c>
      <c r="I286" s="3">
        <f t="shared" si="24"/>
        <v>7.74</v>
      </c>
      <c r="J286" s="97"/>
      <c r="K286" s="18"/>
    </row>
    <row r="287" spans="1:11" ht="24.95" customHeight="1">
      <c r="A287" s="17"/>
      <c r="B287" s="8" t="s">
        <v>19</v>
      </c>
      <c r="C287" s="97">
        <v>1</v>
      </c>
      <c r="D287" s="97">
        <v>1</v>
      </c>
      <c r="E287" s="97">
        <v>1</v>
      </c>
      <c r="F287" s="3">
        <v>13.2</v>
      </c>
      <c r="G287" s="3"/>
      <c r="H287" s="3">
        <v>3.18</v>
      </c>
      <c r="I287" s="3">
        <f t="shared" si="24"/>
        <v>41.975999999999999</v>
      </c>
      <c r="J287" s="97"/>
      <c r="K287" s="18"/>
    </row>
    <row r="288" spans="1:11" ht="24.95" customHeight="1">
      <c r="A288" s="17"/>
      <c r="B288" s="8" t="s">
        <v>20</v>
      </c>
      <c r="C288" s="97">
        <v>1</v>
      </c>
      <c r="D288" s="97">
        <v>1</v>
      </c>
      <c r="E288" s="97">
        <v>1</v>
      </c>
      <c r="F288" s="3">
        <v>11.58</v>
      </c>
      <c r="G288" s="3"/>
      <c r="H288" s="3">
        <v>3.18</v>
      </c>
      <c r="I288" s="3">
        <f t="shared" si="24"/>
        <v>36.824400000000004</v>
      </c>
      <c r="J288" s="97"/>
      <c r="K288" s="18"/>
    </row>
    <row r="289" spans="1:11" ht="24.95" customHeight="1">
      <c r="A289" s="17"/>
      <c r="B289" s="8" t="s">
        <v>19</v>
      </c>
      <c r="C289" s="97">
        <v>1</v>
      </c>
      <c r="D289" s="97">
        <v>1</v>
      </c>
      <c r="E289" s="97">
        <v>1</v>
      </c>
      <c r="F289" s="3">
        <v>12.1</v>
      </c>
      <c r="G289" s="3"/>
      <c r="H289" s="3">
        <v>3.18</v>
      </c>
      <c r="I289" s="3">
        <f t="shared" si="24"/>
        <v>38.478000000000002</v>
      </c>
      <c r="J289" s="97"/>
      <c r="K289" s="18"/>
    </row>
    <row r="290" spans="1:11" ht="24.95" customHeight="1">
      <c r="A290" s="17"/>
      <c r="B290" s="8" t="s">
        <v>26</v>
      </c>
      <c r="C290" s="97">
        <v>1</v>
      </c>
      <c r="D290" s="97">
        <v>1</v>
      </c>
      <c r="E290" s="97">
        <v>1</v>
      </c>
      <c r="F290" s="3">
        <v>11.58</v>
      </c>
      <c r="G290" s="3"/>
      <c r="H290" s="3">
        <v>3.18</v>
      </c>
      <c r="I290" s="3">
        <f t="shared" si="24"/>
        <v>36.824400000000004</v>
      </c>
      <c r="J290" s="97"/>
      <c r="K290" s="18"/>
    </row>
    <row r="291" spans="1:11" ht="24.95" customHeight="1">
      <c r="A291" s="17"/>
      <c r="B291" s="8" t="s">
        <v>32</v>
      </c>
      <c r="C291" s="97">
        <v>1</v>
      </c>
      <c r="D291" s="97">
        <v>1</v>
      </c>
      <c r="E291" s="97">
        <v>1</v>
      </c>
      <c r="F291" s="3">
        <v>5.76</v>
      </c>
      <c r="G291" s="3"/>
      <c r="H291" s="3">
        <v>3.18</v>
      </c>
      <c r="I291" s="3">
        <f t="shared" si="24"/>
        <v>18.316800000000001</v>
      </c>
      <c r="J291" s="97"/>
      <c r="K291" s="18"/>
    </row>
    <row r="292" spans="1:11" ht="24.95" customHeight="1">
      <c r="A292" s="17"/>
      <c r="B292" s="8" t="s">
        <v>33</v>
      </c>
      <c r="C292" s="97">
        <v>1</v>
      </c>
      <c r="D292" s="97">
        <v>1</v>
      </c>
      <c r="E292" s="97">
        <v>1</v>
      </c>
      <c r="F292" s="3">
        <v>6.5</v>
      </c>
      <c r="G292" s="3"/>
      <c r="H292" s="3">
        <v>3.18</v>
      </c>
      <c r="I292" s="3">
        <f t="shared" si="24"/>
        <v>20.67</v>
      </c>
      <c r="J292" s="97"/>
      <c r="K292" s="18"/>
    </row>
    <row r="293" spans="1:11" ht="24.95" customHeight="1">
      <c r="A293" s="17"/>
      <c r="B293" s="8" t="s">
        <v>14</v>
      </c>
      <c r="C293" s="97">
        <v>1</v>
      </c>
      <c r="D293" s="97">
        <v>1</v>
      </c>
      <c r="E293" s="97">
        <v>1</v>
      </c>
      <c r="F293" s="3">
        <v>26.4</v>
      </c>
      <c r="G293" s="3"/>
      <c r="H293" s="3">
        <v>3.18</v>
      </c>
      <c r="I293" s="3">
        <f t="shared" si="24"/>
        <v>83.951999999999998</v>
      </c>
      <c r="J293" s="97"/>
      <c r="K293" s="18"/>
    </row>
    <row r="294" spans="1:11" ht="24.95" customHeight="1">
      <c r="A294" s="17"/>
      <c r="B294" s="8" t="s">
        <v>81</v>
      </c>
      <c r="C294" s="97">
        <v>1</v>
      </c>
      <c r="D294" s="97">
        <v>1</v>
      </c>
      <c r="E294" s="97">
        <v>1</v>
      </c>
      <c r="F294" s="3">
        <v>14.4</v>
      </c>
      <c r="G294" s="3"/>
      <c r="H294" s="3">
        <v>1</v>
      </c>
      <c r="I294" s="3">
        <f t="shared" si="24"/>
        <v>14.4</v>
      </c>
      <c r="J294" s="97"/>
      <c r="K294" s="18"/>
    </row>
    <row r="295" spans="1:11" ht="24.95" customHeight="1">
      <c r="A295" s="17"/>
      <c r="B295" s="8" t="s">
        <v>82</v>
      </c>
      <c r="C295" s="97">
        <v>1</v>
      </c>
      <c r="D295" s="97">
        <v>1</v>
      </c>
      <c r="E295" s="97">
        <v>1</v>
      </c>
      <c r="F295" s="3">
        <v>14.6</v>
      </c>
      <c r="G295" s="3"/>
      <c r="H295" s="3">
        <v>0.75</v>
      </c>
      <c r="I295" s="3">
        <f t="shared" si="24"/>
        <v>10.95</v>
      </c>
      <c r="J295" s="97"/>
      <c r="K295" s="18"/>
    </row>
    <row r="296" spans="1:11" ht="24.95" customHeight="1">
      <c r="A296" s="17"/>
      <c r="B296" s="8" t="s">
        <v>84</v>
      </c>
      <c r="C296" s="97">
        <v>1</v>
      </c>
      <c r="D296" s="97">
        <v>1</v>
      </c>
      <c r="E296" s="97">
        <v>1</v>
      </c>
      <c r="F296" s="3">
        <v>14.5</v>
      </c>
      <c r="G296" s="3">
        <v>0.05</v>
      </c>
      <c r="H296" s="3"/>
      <c r="I296" s="3">
        <f t="shared" si="24"/>
        <v>0.72500000000000009</v>
      </c>
      <c r="J296" s="97"/>
      <c r="K296" s="18"/>
    </row>
    <row r="297" spans="1:11" ht="24.95" customHeight="1">
      <c r="A297" s="17"/>
      <c r="B297" s="8" t="s">
        <v>354</v>
      </c>
      <c r="C297" s="97">
        <v>1</v>
      </c>
      <c r="D297" s="97">
        <v>1</v>
      </c>
      <c r="E297" s="97">
        <v>1</v>
      </c>
      <c r="F297" s="3">
        <v>2.4</v>
      </c>
      <c r="G297" s="3"/>
      <c r="H297" s="3">
        <v>1.6</v>
      </c>
      <c r="I297" s="3">
        <f t="shared" si="24"/>
        <v>3.84</v>
      </c>
      <c r="J297" s="97"/>
      <c r="K297" s="18"/>
    </row>
    <row r="298" spans="1:11" ht="24.95" customHeight="1">
      <c r="A298" s="17"/>
      <c r="B298" s="8" t="s">
        <v>52</v>
      </c>
      <c r="C298" s="97">
        <v>1</v>
      </c>
      <c r="D298" s="97">
        <v>2</v>
      </c>
      <c r="E298" s="97">
        <v>1</v>
      </c>
      <c r="F298" s="3">
        <v>1.5</v>
      </c>
      <c r="G298" s="3"/>
      <c r="H298" s="3">
        <v>2.1</v>
      </c>
      <c r="I298" s="3">
        <f>-PRODUCT(C298:H298)</f>
        <v>-6.3000000000000007</v>
      </c>
      <c r="J298" s="97"/>
      <c r="K298" s="18"/>
    </row>
    <row r="299" spans="1:11" ht="24.95" customHeight="1">
      <c r="A299" s="17"/>
      <c r="B299" s="8" t="s">
        <v>53</v>
      </c>
      <c r="C299" s="97">
        <v>1</v>
      </c>
      <c r="D299" s="97">
        <v>8</v>
      </c>
      <c r="E299" s="97">
        <v>1</v>
      </c>
      <c r="F299" s="3">
        <v>1</v>
      </c>
      <c r="G299" s="3"/>
      <c r="H299" s="3">
        <v>2.1</v>
      </c>
      <c r="I299" s="3">
        <f t="shared" ref="I299:I311" si="25">-PRODUCT(C299:H299)</f>
        <v>-16.8</v>
      </c>
      <c r="J299" s="97"/>
      <c r="K299" s="18"/>
    </row>
    <row r="300" spans="1:11" ht="24.95" customHeight="1">
      <c r="A300" s="17"/>
      <c r="B300" s="8" t="s">
        <v>54</v>
      </c>
      <c r="C300" s="97">
        <v>1</v>
      </c>
      <c r="D300" s="97">
        <v>1</v>
      </c>
      <c r="E300" s="97">
        <v>2</v>
      </c>
      <c r="F300" s="3">
        <v>0.75</v>
      </c>
      <c r="G300" s="3"/>
      <c r="H300" s="3">
        <v>2.1</v>
      </c>
      <c r="I300" s="3">
        <f t="shared" si="25"/>
        <v>-3.1500000000000004</v>
      </c>
      <c r="J300" s="97"/>
      <c r="K300" s="18"/>
    </row>
    <row r="301" spans="1:11" ht="24.95" customHeight="1">
      <c r="A301" s="17"/>
      <c r="B301" s="8"/>
      <c r="C301" s="97">
        <v>1</v>
      </c>
      <c r="D301" s="97">
        <v>1</v>
      </c>
      <c r="E301" s="97">
        <v>2</v>
      </c>
      <c r="F301" s="3">
        <v>0.75</v>
      </c>
      <c r="G301" s="3"/>
      <c r="H301" s="3">
        <v>0.45</v>
      </c>
      <c r="I301" s="3">
        <f t="shared" si="25"/>
        <v>-0.67500000000000004</v>
      </c>
      <c r="J301" s="97"/>
      <c r="K301" s="18"/>
    </row>
    <row r="302" spans="1:11" ht="24.95" customHeight="1">
      <c r="A302" s="17"/>
      <c r="B302" s="8" t="s">
        <v>55</v>
      </c>
      <c r="C302" s="97">
        <v>1</v>
      </c>
      <c r="D302" s="97">
        <v>2</v>
      </c>
      <c r="E302" s="97">
        <v>2</v>
      </c>
      <c r="F302" s="3">
        <v>0.75</v>
      </c>
      <c r="G302" s="3"/>
      <c r="H302" s="3">
        <v>1.5</v>
      </c>
      <c r="I302" s="3">
        <f t="shared" si="25"/>
        <v>-4.5</v>
      </c>
      <c r="J302" s="97"/>
      <c r="K302" s="18"/>
    </row>
    <row r="303" spans="1:11" ht="24.95" customHeight="1">
      <c r="A303" s="17"/>
      <c r="B303" s="8" t="s">
        <v>56</v>
      </c>
      <c r="C303" s="97">
        <v>1</v>
      </c>
      <c r="D303" s="97">
        <v>2</v>
      </c>
      <c r="E303" s="97">
        <v>2</v>
      </c>
      <c r="F303" s="3">
        <v>1</v>
      </c>
      <c r="G303" s="3"/>
      <c r="H303" s="3">
        <v>1.3</v>
      </c>
      <c r="I303" s="3">
        <f t="shared" si="25"/>
        <v>-5.2</v>
      </c>
      <c r="J303" s="97"/>
      <c r="K303" s="18"/>
    </row>
    <row r="304" spans="1:11" ht="24.95" customHeight="1">
      <c r="A304" s="17"/>
      <c r="B304" s="8" t="s">
        <v>57</v>
      </c>
      <c r="C304" s="97">
        <v>1</v>
      </c>
      <c r="D304" s="97">
        <v>1</v>
      </c>
      <c r="E304" s="97">
        <v>2</v>
      </c>
      <c r="F304" s="3">
        <v>1.5</v>
      </c>
      <c r="G304" s="3"/>
      <c r="H304" s="3">
        <v>1.3</v>
      </c>
      <c r="I304" s="3">
        <f t="shared" si="25"/>
        <v>-3.9000000000000004</v>
      </c>
      <c r="J304" s="97"/>
      <c r="K304" s="18"/>
    </row>
    <row r="305" spans="1:11" ht="24.95" customHeight="1">
      <c r="A305" s="17"/>
      <c r="B305" s="8" t="s">
        <v>58</v>
      </c>
      <c r="C305" s="97">
        <v>1</v>
      </c>
      <c r="D305" s="97">
        <v>1</v>
      </c>
      <c r="E305" s="97">
        <v>2</v>
      </c>
      <c r="F305" s="3">
        <v>1.5</v>
      </c>
      <c r="G305" s="3"/>
      <c r="H305" s="3">
        <v>1.2</v>
      </c>
      <c r="I305" s="3">
        <f t="shared" si="25"/>
        <v>-3.5999999999999996</v>
      </c>
      <c r="J305" s="97"/>
      <c r="K305" s="18"/>
    </row>
    <row r="306" spans="1:11" ht="24.95" customHeight="1">
      <c r="A306" s="17"/>
      <c r="B306" s="8" t="s">
        <v>59</v>
      </c>
      <c r="C306" s="97">
        <v>1</v>
      </c>
      <c r="D306" s="97">
        <v>1</v>
      </c>
      <c r="E306" s="97">
        <v>2</v>
      </c>
      <c r="F306" s="3">
        <v>1.5</v>
      </c>
      <c r="G306" s="3"/>
      <c r="H306" s="3">
        <v>0.6</v>
      </c>
      <c r="I306" s="3">
        <f t="shared" si="25"/>
        <v>-1.7999999999999998</v>
      </c>
      <c r="J306" s="97"/>
      <c r="K306" s="18"/>
    </row>
    <row r="307" spans="1:11" ht="24.95" customHeight="1">
      <c r="A307" s="17"/>
      <c r="B307" s="8" t="s">
        <v>60</v>
      </c>
      <c r="C307" s="97">
        <v>5</v>
      </c>
      <c r="D307" s="97">
        <v>1</v>
      </c>
      <c r="E307" s="97">
        <v>2</v>
      </c>
      <c r="F307" s="3">
        <v>1</v>
      </c>
      <c r="G307" s="3"/>
      <c r="H307" s="3">
        <v>2.1</v>
      </c>
      <c r="I307" s="3">
        <f t="shared" si="25"/>
        <v>-21</v>
      </c>
      <c r="J307" s="97"/>
      <c r="K307" s="18"/>
    </row>
    <row r="308" spans="1:11" ht="24.95" customHeight="1">
      <c r="A308" s="17"/>
      <c r="B308" s="8" t="s">
        <v>61</v>
      </c>
      <c r="C308" s="97">
        <v>1</v>
      </c>
      <c r="D308" s="97">
        <v>1</v>
      </c>
      <c r="E308" s="97">
        <v>2</v>
      </c>
      <c r="F308" s="3">
        <v>1</v>
      </c>
      <c r="G308" s="3"/>
      <c r="H308" s="3">
        <v>0.55000000000000004</v>
      </c>
      <c r="I308" s="3">
        <f t="shared" si="25"/>
        <v>-1.1000000000000001</v>
      </c>
      <c r="J308" s="97"/>
      <c r="K308" s="18"/>
    </row>
    <row r="309" spans="1:11" ht="24.95" customHeight="1">
      <c r="A309" s="17"/>
      <c r="B309" s="8" t="s">
        <v>62</v>
      </c>
      <c r="C309" s="97">
        <v>3</v>
      </c>
      <c r="D309" s="97">
        <v>1</v>
      </c>
      <c r="E309" s="97">
        <v>2</v>
      </c>
      <c r="F309" s="3">
        <v>1</v>
      </c>
      <c r="G309" s="3"/>
      <c r="H309" s="3">
        <v>0.6</v>
      </c>
      <c r="I309" s="3">
        <f t="shared" si="25"/>
        <v>-3.5999999999999996</v>
      </c>
      <c r="J309" s="97"/>
      <c r="K309" s="18"/>
    </row>
    <row r="310" spans="1:11" ht="24.95" customHeight="1">
      <c r="A310" s="17"/>
      <c r="B310" s="8" t="s">
        <v>63</v>
      </c>
      <c r="C310" s="97">
        <v>5</v>
      </c>
      <c r="D310" s="97">
        <v>1</v>
      </c>
      <c r="E310" s="97">
        <v>2</v>
      </c>
      <c r="F310" s="3">
        <v>1</v>
      </c>
      <c r="G310" s="3"/>
      <c r="H310" s="3">
        <v>0.55000000000000004</v>
      </c>
      <c r="I310" s="3">
        <f t="shared" si="25"/>
        <v>-5.5</v>
      </c>
      <c r="J310" s="97"/>
      <c r="K310" s="18"/>
    </row>
    <row r="311" spans="1:11" ht="24.95" customHeight="1">
      <c r="A311" s="17"/>
      <c r="B311" s="8" t="s">
        <v>64</v>
      </c>
      <c r="C311" s="97">
        <v>5</v>
      </c>
      <c r="D311" s="97">
        <v>1</v>
      </c>
      <c r="E311" s="97">
        <v>2</v>
      </c>
      <c r="F311" s="3">
        <v>0.5</v>
      </c>
      <c r="G311" s="3"/>
      <c r="H311" s="3">
        <v>0.55000000000000004</v>
      </c>
      <c r="I311" s="3">
        <f t="shared" si="25"/>
        <v>-2.75</v>
      </c>
      <c r="J311" s="97"/>
      <c r="K311" s="18"/>
    </row>
    <row r="312" spans="1:11" ht="24.95" customHeight="1">
      <c r="A312" s="17"/>
      <c r="B312" s="8" t="s">
        <v>65</v>
      </c>
      <c r="C312" s="97">
        <v>1</v>
      </c>
      <c r="D312" s="97">
        <v>1</v>
      </c>
      <c r="E312" s="97">
        <v>2</v>
      </c>
      <c r="F312" s="3">
        <v>5.7</v>
      </c>
      <c r="G312" s="3">
        <v>0.15</v>
      </c>
      <c r="H312" s="3"/>
      <c r="I312" s="3">
        <f>PRODUCT(C312:H312)</f>
        <v>1.71</v>
      </c>
      <c r="J312" s="97"/>
      <c r="K312" s="18"/>
    </row>
    <row r="313" spans="1:11" ht="24.95" customHeight="1">
      <c r="A313" s="17"/>
      <c r="B313" s="8" t="s">
        <v>10</v>
      </c>
      <c r="C313" s="97">
        <v>1</v>
      </c>
      <c r="D313" s="97">
        <v>1</v>
      </c>
      <c r="E313" s="97">
        <v>8</v>
      </c>
      <c r="F313" s="3">
        <v>5.2</v>
      </c>
      <c r="G313" s="3">
        <v>0.18</v>
      </c>
      <c r="H313" s="3"/>
      <c r="I313" s="3">
        <f t="shared" ref="I313:I327" si="26">PRODUCT(C313:H313)</f>
        <v>7.4879999999999995</v>
      </c>
      <c r="J313" s="97"/>
      <c r="K313" s="18"/>
    </row>
    <row r="314" spans="1:11" ht="24.95" customHeight="1">
      <c r="A314" s="17"/>
      <c r="B314" s="8" t="s">
        <v>66</v>
      </c>
      <c r="C314" s="97">
        <v>1</v>
      </c>
      <c r="D314" s="97">
        <v>1</v>
      </c>
      <c r="E314" s="97">
        <v>1</v>
      </c>
      <c r="F314" s="3">
        <v>4.95</v>
      </c>
      <c r="G314" s="3">
        <v>0.18</v>
      </c>
      <c r="H314" s="3"/>
      <c r="I314" s="3">
        <f t="shared" si="26"/>
        <v>0.89100000000000001</v>
      </c>
      <c r="J314" s="97"/>
      <c r="K314" s="18"/>
    </row>
    <row r="315" spans="1:11" ht="24.95" customHeight="1">
      <c r="A315" s="17"/>
      <c r="B315" s="8"/>
      <c r="C315" s="97">
        <v>1</v>
      </c>
      <c r="D315" s="97">
        <v>1</v>
      </c>
      <c r="E315" s="97">
        <v>1</v>
      </c>
      <c r="F315" s="3">
        <v>2.4</v>
      </c>
      <c r="G315" s="3">
        <v>0.18</v>
      </c>
      <c r="H315" s="3"/>
      <c r="I315" s="3">
        <f t="shared" si="26"/>
        <v>0.432</v>
      </c>
      <c r="J315" s="97"/>
      <c r="K315" s="18"/>
    </row>
    <row r="316" spans="1:11" ht="24.95" customHeight="1">
      <c r="A316" s="17"/>
      <c r="B316" s="8" t="s">
        <v>67</v>
      </c>
      <c r="C316" s="97">
        <v>1</v>
      </c>
      <c r="D316" s="97">
        <v>1</v>
      </c>
      <c r="E316" s="97">
        <v>2</v>
      </c>
      <c r="F316" s="3">
        <v>3.75</v>
      </c>
      <c r="G316" s="3">
        <v>0.18</v>
      </c>
      <c r="H316" s="97"/>
      <c r="I316" s="3">
        <f t="shared" si="26"/>
        <v>1.3499999999999999</v>
      </c>
      <c r="J316" s="97"/>
      <c r="K316" s="18"/>
    </row>
    <row r="317" spans="1:11" ht="24.95" customHeight="1">
      <c r="A317" s="17"/>
      <c r="B317" s="8" t="s">
        <v>68</v>
      </c>
      <c r="C317" s="97">
        <v>1</v>
      </c>
      <c r="D317" s="97">
        <v>1</v>
      </c>
      <c r="E317" s="97">
        <v>2</v>
      </c>
      <c r="F317" s="3">
        <v>4.5999999999999996</v>
      </c>
      <c r="G317" s="3">
        <v>0.09</v>
      </c>
      <c r="H317" s="97"/>
      <c r="I317" s="3">
        <f t="shared" si="26"/>
        <v>0.82799999999999996</v>
      </c>
      <c r="J317" s="97"/>
      <c r="K317" s="18"/>
    </row>
    <row r="318" spans="1:11" ht="24.95" customHeight="1">
      <c r="A318" s="17"/>
      <c r="B318" s="8" t="s">
        <v>69</v>
      </c>
      <c r="C318" s="97">
        <v>1</v>
      </c>
      <c r="D318" s="97">
        <v>1</v>
      </c>
      <c r="E318" s="97">
        <v>2</v>
      </c>
      <c r="F318" s="3">
        <v>5.6</v>
      </c>
      <c r="G318" s="3">
        <v>0.09</v>
      </c>
      <c r="H318" s="97"/>
      <c r="I318" s="3">
        <f t="shared" si="26"/>
        <v>1.008</v>
      </c>
      <c r="J318" s="97"/>
      <c r="K318" s="18"/>
    </row>
    <row r="319" spans="1:11" ht="24.95" customHeight="1">
      <c r="A319" s="17"/>
      <c r="B319" s="8" t="s">
        <v>70</v>
      </c>
      <c r="C319" s="97">
        <v>1</v>
      </c>
      <c r="D319" s="97">
        <v>1</v>
      </c>
      <c r="E319" s="97">
        <v>1</v>
      </c>
      <c r="F319" s="3">
        <v>5.4</v>
      </c>
      <c r="G319" s="3">
        <v>0.09</v>
      </c>
      <c r="H319" s="97"/>
      <c r="I319" s="3">
        <f t="shared" si="26"/>
        <v>0.48599999999999999</v>
      </c>
      <c r="J319" s="97"/>
      <c r="K319" s="18"/>
    </row>
    <row r="320" spans="1:11" ht="24.95" customHeight="1">
      <c r="A320" s="17"/>
      <c r="B320" s="8" t="s">
        <v>71</v>
      </c>
      <c r="C320" s="97">
        <v>1</v>
      </c>
      <c r="D320" s="97">
        <v>1</v>
      </c>
      <c r="E320" s="97">
        <v>1</v>
      </c>
      <c r="F320" s="3">
        <v>4.2</v>
      </c>
      <c r="G320" s="3">
        <v>0.09</v>
      </c>
      <c r="H320" s="97"/>
      <c r="I320" s="3">
        <f>PRODUCT(C320:H320)</f>
        <v>0.378</v>
      </c>
      <c r="J320" s="97"/>
      <c r="K320" s="18"/>
    </row>
    <row r="321" spans="1:11" ht="24.95" customHeight="1">
      <c r="A321" s="17"/>
      <c r="B321" s="8" t="s">
        <v>72</v>
      </c>
      <c r="C321" s="97">
        <v>1</v>
      </c>
      <c r="D321" s="97">
        <v>1</v>
      </c>
      <c r="E321" s="97">
        <v>2</v>
      </c>
      <c r="F321" s="3">
        <v>5.7</v>
      </c>
      <c r="G321" s="3">
        <v>0.23</v>
      </c>
      <c r="H321" s="97"/>
      <c r="I321" s="3">
        <f t="shared" si="26"/>
        <v>2.6220000000000003</v>
      </c>
      <c r="J321" s="97"/>
      <c r="K321" s="18"/>
    </row>
    <row r="322" spans="1:11" ht="24.95" customHeight="1">
      <c r="A322" s="17"/>
      <c r="B322" s="8" t="s">
        <v>73</v>
      </c>
      <c r="C322" s="97">
        <v>1</v>
      </c>
      <c r="D322" s="97">
        <v>1</v>
      </c>
      <c r="E322" s="97">
        <v>5</v>
      </c>
      <c r="F322" s="3">
        <v>5.2</v>
      </c>
      <c r="G322" s="3">
        <v>0.23</v>
      </c>
      <c r="H322" s="97"/>
      <c r="I322" s="3">
        <f t="shared" si="26"/>
        <v>5.98</v>
      </c>
      <c r="J322" s="97"/>
      <c r="K322" s="18"/>
    </row>
    <row r="323" spans="1:11" ht="24.95" customHeight="1">
      <c r="A323" s="17"/>
      <c r="B323" s="8" t="s">
        <v>74</v>
      </c>
      <c r="C323" s="97">
        <v>1</v>
      </c>
      <c r="D323" s="97">
        <v>1</v>
      </c>
      <c r="E323" s="97">
        <v>1</v>
      </c>
      <c r="F323" s="3">
        <v>3.1</v>
      </c>
      <c r="G323" s="3">
        <v>0.09</v>
      </c>
      <c r="H323" s="97"/>
      <c r="I323" s="3">
        <f t="shared" si="26"/>
        <v>0.27899999999999997</v>
      </c>
      <c r="J323" s="97"/>
      <c r="K323" s="18"/>
    </row>
    <row r="324" spans="1:11" ht="24.95" customHeight="1">
      <c r="A324" s="17"/>
      <c r="B324" s="8" t="s">
        <v>75</v>
      </c>
      <c r="C324" s="97">
        <v>1</v>
      </c>
      <c r="D324" s="97">
        <v>1</v>
      </c>
      <c r="E324" s="97">
        <v>3</v>
      </c>
      <c r="F324" s="3">
        <v>3.2</v>
      </c>
      <c r="G324" s="3">
        <v>0.09</v>
      </c>
      <c r="H324" s="97"/>
      <c r="I324" s="3">
        <f t="shared" si="26"/>
        <v>0.8640000000000001</v>
      </c>
      <c r="J324" s="97"/>
      <c r="K324" s="18"/>
    </row>
    <row r="325" spans="1:11" ht="24.95" customHeight="1">
      <c r="A325" s="17"/>
      <c r="B325" s="8" t="s">
        <v>76</v>
      </c>
      <c r="C325" s="97">
        <v>1</v>
      </c>
      <c r="D325" s="97">
        <v>1</v>
      </c>
      <c r="E325" s="97">
        <v>5</v>
      </c>
      <c r="F325" s="3">
        <v>3.1</v>
      </c>
      <c r="G325" s="3">
        <v>0.09</v>
      </c>
      <c r="H325" s="97"/>
      <c r="I325" s="3">
        <f t="shared" si="26"/>
        <v>1.395</v>
      </c>
      <c r="J325" s="97"/>
      <c r="K325" s="18"/>
    </row>
    <row r="326" spans="1:11" ht="24.95" customHeight="1">
      <c r="A326" s="17"/>
      <c r="B326" s="8" t="s">
        <v>77</v>
      </c>
      <c r="C326" s="97">
        <v>1</v>
      </c>
      <c r="D326" s="97">
        <v>1</v>
      </c>
      <c r="E326" s="97">
        <v>5</v>
      </c>
      <c r="F326" s="3">
        <v>2.1</v>
      </c>
      <c r="G326" s="3">
        <v>0.09</v>
      </c>
      <c r="H326" s="97"/>
      <c r="I326" s="3">
        <f t="shared" si="26"/>
        <v>0.94499999999999995</v>
      </c>
      <c r="J326" s="97"/>
      <c r="K326" s="18"/>
    </row>
    <row r="327" spans="1:11" ht="24.95" customHeight="1">
      <c r="A327" s="17"/>
      <c r="B327" s="8" t="s">
        <v>85</v>
      </c>
      <c r="C327" s="97">
        <v>1</v>
      </c>
      <c r="D327" s="97">
        <v>1</v>
      </c>
      <c r="E327" s="97">
        <v>2</v>
      </c>
      <c r="F327" s="3">
        <v>4.2</v>
      </c>
      <c r="G327" s="3">
        <v>0.6</v>
      </c>
      <c r="H327" s="3"/>
      <c r="I327" s="3">
        <f t="shared" si="26"/>
        <v>5.04</v>
      </c>
      <c r="J327" s="97"/>
      <c r="K327" s="18"/>
    </row>
    <row r="328" spans="1:11" ht="24.95" customHeight="1">
      <c r="A328" s="17"/>
      <c r="B328" s="8"/>
      <c r="C328" s="97"/>
      <c r="D328" s="97"/>
      <c r="E328" s="97"/>
      <c r="F328" s="3"/>
      <c r="G328" s="3"/>
      <c r="H328" s="97" t="s">
        <v>6</v>
      </c>
      <c r="I328" s="3">
        <f>SUM(I276:I327)</f>
        <v>581.8100000000004</v>
      </c>
      <c r="J328" s="97"/>
      <c r="K328" s="18"/>
    </row>
    <row r="329" spans="1:11" ht="24.95" customHeight="1">
      <c r="A329" s="17"/>
      <c r="B329" s="8" t="s">
        <v>538</v>
      </c>
      <c r="C329" s="97"/>
      <c r="D329" s="97"/>
      <c r="E329" s="97"/>
      <c r="F329" s="3"/>
      <c r="G329" s="3"/>
      <c r="H329" s="97"/>
      <c r="I329" s="3">
        <f>-I273</f>
        <v>-20.76</v>
      </c>
      <c r="J329" s="97"/>
      <c r="K329" s="18"/>
    </row>
    <row r="330" spans="1:11" ht="24.95" customHeight="1">
      <c r="A330" s="17"/>
      <c r="B330" s="8"/>
      <c r="C330" s="97"/>
      <c r="D330" s="97"/>
      <c r="E330" s="97"/>
      <c r="F330" s="3"/>
      <c r="G330" s="3"/>
      <c r="H330" s="97" t="s">
        <v>6</v>
      </c>
      <c r="I330" s="3">
        <f>SUM(I328:I329)</f>
        <v>561.05000000000041</v>
      </c>
      <c r="J330" s="97"/>
      <c r="K330" s="18"/>
    </row>
    <row r="331" spans="1:11" ht="24.95" customHeight="1">
      <c r="A331" s="17"/>
      <c r="B331" s="8"/>
      <c r="C331" s="97"/>
      <c r="D331" s="97"/>
      <c r="E331" s="97"/>
      <c r="F331" s="3"/>
      <c r="G331" s="3"/>
      <c r="H331" s="97" t="s">
        <v>28</v>
      </c>
      <c r="I331" s="3">
        <f>CEILING(I330,0.1)</f>
        <v>561.1</v>
      </c>
      <c r="J331" s="97" t="s">
        <v>29</v>
      </c>
      <c r="K331" s="18"/>
    </row>
    <row r="332" spans="1:11" ht="72" customHeight="1">
      <c r="A332" s="17">
        <v>39</v>
      </c>
      <c r="B332" s="4" t="s">
        <v>533</v>
      </c>
      <c r="C332" s="97"/>
      <c r="D332" s="97"/>
      <c r="E332" s="97"/>
      <c r="F332" s="3"/>
      <c r="G332" s="3"/>
      <c r="H332" s="97"/>
      <c r="I332" s="3"/>
      <c r="J332" s="97"/>
      <c r="K332" s="18"/>
    </row>
    <row r="333" spans="1:11" ht="24.95" customHeight="1">
      <c r="A333" s="17"/>
      <c r="B333" s="4" t="s">
        <v>536</v>
      </c>
      <c r="C333" s="97">
        <v>1</v>
      </c>
      <c r="D333" s="97">
        <v>1</v>
      </c>
      <c r="E333" s="97">
        <v>1</v>
      </c>
      <c r="F333" s="3">
        <v>26.08</v>
      </c>
      <c r="G333" s="97"/>
      <c r="H333" s="3">
        <v>0.53</v>
      </c>
      <c r="I333" s="3">
        <f t="shared" ref="I333:I341" si="27">PRODUCT(C333:H333)</f>
        <v>13.8224</v>
      </c>
      <c r="J333" s="97"/>
      <c r="K333" s="18"/>
    </row>
    <row r="334" spans="1:11" ht="24.95" customHeight="1">
      <c r="A334" s="17"/>
      <c r="B334" s="4" t="s">
        <v>500</v>
      </c>
      <c r="C334" s="97">
        <v>1</v>
      </c>
      <c r="D334" s="97">
        <v>2</v>
      </c>
      <c r="E334" s="97">
        <v>1</v>
      </c>
      <c r="F334" s="3">
        <v>1.46</v>
      </c>
      <c r="G334" s="3">
        <v>0.6</v>
      </c>
      <c r="H334" s="3"/>
      <c r="I334" s="3">
        <f t="shared" si="27"/>
        <v>1.752</v>
      </c>
      <c r="J334" s="97"/>
      <c r="K334" s="18"/>
    </row>
    <row r="335" spans="1:11" ht="24.95" customHeight="1">
      <c r="A335" s="17"/>
      <c r="B335" s="4" t="s">
        <v>501</v>
      </c>
      <c r="C335" s="97">
        <v>1</v>
      </c>
      <c r="D335" s="97">
        <v>2</v>
      </c>
      <c r="E335" s="97">
        <v>1</v>
      </c>
      <c r="F335" s="3">
        <v>1.96</v>
      </c>
      <c r="G335" s="3">
        <v>0.6</v>
      </c>
      <c r="H335" s="3"/>
      <c r="I335" s="3">
        <f t="shared" si="27"/>
        <v>2.3519999999999999</v>
      </c>
      <c r="J335" s="97"/>
      <c r="K335" s="18"/>
    </row>
    <row r="336" spans="1:11" ht="24.95" customHeight="1">
      <c r="A336" s="17"/>
      <c r="B336" s="4" t="s">
        <v>502</v>
      </c>
      <c r="C336" s="97">
        <v>1</v>
      </c>
      <c r="D336" s="97">
        <v>1</v>
      </c>
      <c r="E336" s="97">
        <v>1</v>
      </c>
      <c r="F336" s="3">
        <v>1.96</v>
      </c>
      <c r="G336" s="3">
        <v>0.6</v>
      </c>
      <c r="H336" s="3"/>
      <c r="I336" s="3">
        <f t="shared" si="27"/>
        <v>1.1759999999999999</v>
      </c>
      <c r="J336" s="97"/>
      <c r="K336" s="18"/>
    </row>
    <row r="337" spans="1:11" ht="24.95" customHeight="1">
      <c r="A337" s="17"/>
      <c r="B337" s="4" t="s">
        <v>503</v>
      </c>
      <c r="C337" s="97">
        <v>1</v>
      </c>
      <c r="D337" s="97">
        <v>1</v>
      </c>
      <c r="E337" s="97">
        <v>1</v>
      </c>
      <c r="F337" s="3">
        <v>1.96</v>
      </c>
      <c r="G337" s="3">
        <v>0.6</v>
      </c>
      <c r="H337" s="3"/>
      <c r="I337" s="3">
        <f t="shared" si="27"/>
        <v>1.1759999999999999</v>
      </c>
      <c r="J337" s="97"/>
      <c r="K337" s="18"/>
    </row>
    <row r="338" spans="1:11" ht="24.95" customHeight="1">
      <c r="A338" s="17"/>
      <c r="B338" s="4" t="s">
        <v>499</v>
      </c>
      <c r="C338" s="97">
        <v>1</v>
      </c>
      <c r="D338" s="97">
        <v>4</v>
      </c>
      <c r="E338" s="97">
        <v>1</v>
      </c>
      <c r="F338" s="3">
        <v>1.46</v>
      </c>
      <c r="G338" s="3">
        <v>0.6</v>
      </c>
      <c r="H338" s="3"/>
      <c r="I338" s="3">
        <f t="shared" si="27"/>
        <v>3.504</v>
      </c>
      <c r="J338" s="97"/>
      <c r="K338" s="18"/>
    </row>
    <row r="339" spans="1:11" ht="24.95" customHeight="1">
      <c r="A339" s="17"/>
      <c r="B339" s="4" t="s">
        <v>504</v>
      </c>
      <c r="C339" s="97">
        <v>1</v>
      </c>
      <c r="D339" s="97">
        <v>5</v>
      </c>
      <c r="E339" s="97">
        <v>1</v>
      </c>
      <c r="F339" s="3">
        <v>0.96</v>
      </c>
      <c r="G339" s="3">
        <v>0.6</v>
      </c>
      <c r="H339" s="3"/>
      <c r="I339" s="3">
        <f t="shared" si="27"/>
        <v>2.88</v>
      </c>
      <c r="J339" s="97"/>
      <c r="K339" s="18"/>
    </row>
    <row r="340" spans="1:11" ht="24.95" customHeight="1">
      <c r="A340" s="17"/>
      <c r="B340" s="4" t="s">
        <v>752</v>
      </c>
      <c r="C340" s="97">
        <v>1</v>
      </c>
      <c r="D340" s="97">
        <v>2</v>
      </c>
      <c r="E340" s="97">
        <v>1</v>
      </c>
      <c r="F340" s="3">
        <v>15.32</v>
      </c>
      <c r="G340" s="3"/>
      <c r="H340" s="3">
        <v>0.6</v>
      </c>
      <c r="I340" s="3">
        <f t="shared" si="27"/>
        <v>18.384</v>
      </c>
      <c r="J340" s="97"/>
      <c r="K340" s="18"/>
    </row>
    <row r="341" spans="1:11" ht="24.95" customHeight="1">
      <c r="A341" s="17"/>
      <c r="B341" s="4" t="s">
        <v>753</v>
      </c>
      <c r="C341" s="97">
        <v>1</v>
      </c>
      <c r="D341" s="97">
        <v>1</v>
      </c>
      <c r="E341" s="97">
        <v>1</v>
      </c>
      <c r="F341" s="3">
        <v>15.32</v>
      </c>
      <c r="G341" s="3">
        <v>0.23</v>
      </c>
      <c r="H341" s="3"/>
      <c r="I341" s="3">
        <f t="shared" si="27"/>
        <v>3.5236000000000001</v>
      </c>
      <c r="J341" s="97"/>
      <c r="K341" s="18"/>
    </row>
    <row r="342" spans="1:11" ht="24.95" customHeight="1">
      <c r="A342" s="17"/>
      <c r="B342" s="8"/>
      <c r="C342" s="97"/>
      <c r="D342" s="97"/>
      <c r="E342" s="97"/>
      <c r="F342" s="3"/>
      <c r="G342" s="3"/>
      <c r="H342" s="97" t="s">
        <v>6</v>
      </c>
      <c r="I342" s="3">
        <f>SUM(I333:I341)</f>
        <v>48.57</v>
      </c>
      <c r="J342" s="97"/>
      <c r="K342" s="18"/>
    </row>
    <row r="343" spans="1:11" ht="24.95" customHeight="1">
      <c r="A343" s="17"/>
      <c r="B343" s="8"/>
      <c r="C343" s="97"/>
      <c r="D343" s="97"/>
      <c r="E343" s="97"/>
      <c r="F343" s="97"/>
      <c r="G343" s="97"/>
      <c r="H343" s="97" t="s">
        <v>28</v>
      </c>
      <c r="I343" s="3">
        <f>CEILING(I342,0.1)</f>
        <v>48.6</v>
      </c>
      <c r="J343" s="97" t="s">
        <v>29</v>
      </c>
      <c r="K343" s="18"/>
    </row>
    <row r="344" spans="1:11" ht="75" customHeight="1">
      <c r="A344" s="17">
        <v>40</v>
      </c>
      <c r="B344" s="4" t="s">
        <v>537</v>
      </c>
      <c r="C344" s="97"/>
      <c r="D344" s="97"/>
      <c r="E344" s="97"/>
      <c r="F344" s="3"/>
      <c r="G344" s="3"/>
      <c r="H344" s="97"/>
      <c r="I344" s="3"/>
      <c r="J344" s="97"/>
      <c r="K344" s="18"/>
    </row>
    <row r="345" spans="1:11" ht="24.95" customHeight="1">
      <c r="A345" s="17"/>
      <c r="B345" s="8" t="s">
        <v>51</v>
      </c>
      <c r="C345" s="97">
        <v>1</v>
      </c>
      <c r="D345" s="97">
        <v>1</v>
      </c>
      <c r="E345" s="97">
        <v>1</v>
      </c>
      <c r="F345" s="3">
        <v>43.56</v>
      </c>
      <c r="G345" s="3"/>
      <c r="H345" s="3">
        <v>3.95</v>
      </c>
      <c r="I345" s="3">
        <f t="shared" ref="I345:I348" si="28">PRODUCT(C345:H345)</f>
        <v>172.06200000000001</v>
      </c>
      <c r="J345" s="97"/>
      <c r="K345" s="18"/>
    </row>
    <row r="346" spans="1:11" ht="24.95" customHeight="1">
      <c r="A346" s="17"/>
      <c r="B346" s="8" t="s">
        <v>80</v>
      </c>
      <c r="C346" s="97">
        <v>2</v>
      </c>
      <c r="D346" s="97">
        <v>1</v>
      </c>
      <c r="E346" s="97">
        <v>2</v>
      </c>
      <c r="F346" s="3">
        <v>0.9</v>
      </c>
      <c r="G346" s="3"/>
      <c r="H346" s="3">
        <v>3.3</v>
      </c>
      <c r="I346" s="3">
        <f t="shared" si="28"/>
        <v>11.879999999999999</v>
      </c>
      <c r="J346" s="97"/>
      <c r="K346" s="18"/>
    </row>
    <row r="347" spans="1:11" ht="24.95" customHeight="1">
      <c r="A347" s="17"/>
      <c r="B347" s="8" t="s">
        <v>30</v>
      </c>
      <c r="C347" s="97">
        <v>1</v>
      </c>
      <c r="D347" s="97">
        <v>1</v>
      </c>
      <c r="E347" s="97">
        <v>1</v>
      </c>
      <c r="F347" s="3">
        <v>12.92</v>
      </c>
      <c r="G347" s="3"/>
      <c r="H347" s="3">
        <v>0.3</v>
      </c>
      <c r="I347" s="3">
        <f t="shared" si="28"/>
        <v>3.8759999999999999</v>
      </c>
      <c r="J347" s="97"/>
      <c r="K347" s="18"/>
    </row>
    <row r="348" spans="1:11" ht="24.95" customHeight="1">
      <c r="A348" s="17"/>
      <c r="B348" s="8" t="s">
        <v>354</v>
      </c>
      <c r="C348" s="97">
        <v>1</v>
      </c>
      <c r="D348" s="97">
        <v>1</v>
      </c>
      <c r="E348" s="97">
        <v>1</v>
      </c>
      <c r="F348" s="3">
        <v>2.4</v>
      </c>
      <c r="G348" s="3"/>
      <c r="H348" s="3">
        <v>1.6</v>
      </c>
      <c r="I348" s="3">
        <f t="shared" si="28"/>
        <v>3.84</v>
      </c>
      <c r="J348" s="97"/>
      <c r="K348" s="18"/>
    </row>
    <row r="349" spans="1:11" ht="24.95" customHeight="1">
      <c r="A349" s="17"/>
      <c r="B349" s="8" t="s">
        <v>52</v>
      </c>
      <c r="C349" s="97">
        <v>1</v>
      </c>
      <c r="D349" s="97">
        <v>2</v>
      </c>
      <c r="E349" s="97">
        <v>1</v>
      </c>
      <c r="F349" s="3">
        <v>1.5</v>
      </c>
      <c r="G349" s="3"/>
      <c r="H349" s="3">
        <v>2.1</v>
      </c>
      <c r="I349" s="3">
        <f>-PRODUCT(C349:H349)</f>
        <v>-6.3000000000000007</v>
      </c>
      <c r="J349" s="97"/>
      <c r="K349" s="18"/>
    </row>
    <row r="350" spans="1:11" ht="24.95" customHeight="1">
      <c r="A350" s="17"/>
      <c r="B350" s="8" t="s">
        <v>57</v>
      </c>
      <c r="C350" s="97">
        <v>1</v>
      </c>
      <c r="D350" s="97">
        <v>1</v>
      </c>
      <c r="E350" s="97">
        <v>2</v>
      </c>
      <c r="F350" s="3">
        <v>1.5</v>
      </c>
      <c r="G350" s="3"/>
      <c r="H350" s="3">
        <v>1.3</v>
      </c>
      <c r="I350" s="3">
        <f t="shared" ref="I350:I357" si="29">-PRODUCT(C350:H350)</f>
        <v>-3.9000000000000004</v>
      </c>
      <c r="J350" s="97"/>
      <c r="K350" s="18"/>
    </row>
    <row r="351" spans="1:11" ht="24.95" customHeight="1">
      <c r="A351" s="17"/>
      <c r="B351" s="8" t="s">
        <v>58</v>
      </c>
      <c r="C351" s="97">
        <v>1</v>
      </c>
      <c r="D351" s="97">
        <v>1</v>
      </c>
      <c r="E351" s="97">
        <v>2</v>
      </c>
      <c r="F351" s="3">
        <v>1.5</v>
      </c>
      <c r="G351" s="3"/>
      <c r="H351" s="3">
        <v>1.2</v>
      </c>
      <c r="I351" s="3">
        <f t="shared" si="29"/>
        <v>-3.5999999999999996</v>
      </c>
      <c r="J351" s="97"/>
      <c r="K351" s="18"/>
    </row>
    <row r="352" spans="1:11" ht="24.95" customHeight="1">
      <c r="A352" s="17"/>
      <c r="B352" s="8" t="s">
        <v>59</v>
      </c>
      <c r="C352" s="97">
        <v>1</v>
      </c>
      <c r="D352" s="97">
        <v>1</v>
      </c>
      <c r="E352" s="97">
        <v>2</v>
      </c>
      <c r="F352" s="3">
        <v>1.5</v>
      </c>
      <c r="G352" s="3"/>
      <c r="H352" s="3">
        <v>0.6</v>
      </c>
      <c r="I352" s="3">
        <f t="shared" si="29"/>
        <v>-1.7999999999999998</v>
      </c>
      <c r="J352" s="97"/>
      <c r="K352" s="18"/>
    </row>
    <row r="353" spans="1:11" ht="24.95" customHeight="1">
      <c r="A353" s="17"/>
      <c r="B353" s="8" t="s">
        <v>60</v>
      </c>
      <c r="C353" s="97">
        <v>5</v>
      </c>
      <c r="D353" s="97">
        <v>1</v>
      </c>
      <c r="E353" s="97">
        <v>2</v>
      </c>
      <c r="F353" s="3">
        <v>1</v>
      </c>
      <c r="G353" s="3"/>
      <c r="H353" s="3">
        <v>2.1</v>
      </c>
      <c r="I353" s="3">
        <f t="shared" si="29"/>
        <v>-21</v>
      </c>
      <c r="J353" s="97"/>
      <c r="K353" s="18"/>
    </row>
    <row r="354" spans="1:11" ht="24.95" customHeight="1">
      <c r="A354" s="17"/>
      <c r="B354" s="8" t="s">
        <v>61</v>
      </c>
      <c r="C354" s="97">
        <v>1</v>
      </c>
      <c r="D354" s="97">
        <v>1</v>
      </c>
      <c r="E354" s="97">
        <v>2</v>
      </c>
      <c r="F354" s="3">
        <v>1</v>
      </c>
      <c r="G354" s="3"/>
      <c r="H354" s="3">
        <v>0.55000000000000004</v>
      </c>
      <c r="I354" s="3">
        <f t="shared" si="29"/>
        <v>-1.1000000000000001</v>
      </c>
      <c r="J354" s="97"/>
      <c r="K354" s="18"/>
    </row>
    <row r="355" spans="1:11" ht="24.95" customHeight="1">
      <c r="A355" s="17"/>
      <c r="B355" s="8" t="s">
        <v>62</v>
      </c>
      <c r="C355" s="97">
        <v>3</v>
      </c>
      <c r="D355" s="97">
        <v>1</v>
      </c>
      <c r="E355" s="97">
        <v>2</v>
      </c>
      <c r="F355" s="3">
        <v>1</v>
      </c>
      <c r="G355" s="3"/>
      <c r="H355" s="3">
        <v>0.6</v>
      </c>
      <c r="I355" s="3">
        <f t="shared" si="29"/>
        <v>-3.5999999999999996</v>
      </c>
      <c r="J355" s="97"/>
      <c r="K355" s="18"/>
    </row>
    <row r="356" spans="1:11" ht="24.95" customHeight="1">
      <c r="A356" s="17"/>
      <c r="B356" s="8" t="s">
        <v>63</v>
      </c>
      <c r="C356" s="97">
        <v>5</v>
      </c>
      <c r="D356" s="97">
        <v>1</v>
      </c>
      <c r="E356" s="97">
        <v>2</v>
      </c>
      <c r="F356" s="3">
        <v>1</v>
      </c>
      <c r="G356" s="3"/>
      <c r="H356" s="3">
        <v>0.55000000000000004</v>
      </c>
      <c r="I356" s="3">
        <f t="shared" si="29"/>
        <v>-5.5</v>
      </c>
      <c r="J356" s="97"/>
      <c r="K356" s="18"/>
    </row>
    <row r="357" spans="1:11" ht="24.95" customHeight="1">
      <c r="A357" s="17"/>
      <c r="B357" s="8" t="s">
        <v>64</v>
      </c>
      <c r="C357" s="97">
        <v>5</v>
      </c>
      <c r="D357" s="97">
        <v>1</v>
      </c>
      <c r="E357" s="97">
        <v>2</v>
      </c>
      <c r="F357" s="3">
        <v>0.5</v>
      </c>
      <c r="G357" s="3"/>
      <c r="H357" s="3">
        <v>0.55000000000000004</v>
      </c>
      <c r="I357" s="3">
        <f t="shared" si="29"/>
        <v>-2.75</v>
      </c>
      <c r="J357" s="97"/>
      <c r="K357" s="18"/>
    </row>
    <row r="358" spans="1:11" ht="24.95" customHeight="1">
      <c r="A358" s="17"/>
      <c r="B358" s="8" t="s">
        <v>68</v>
      </c>
      <c r="C358" s="97">
        <v>1</v>
      </c>
      <c r="D358" s="97">
        <v>1</v>
      </c>
      <c r="E358" s="97">
        <v>2</v>
      </c>
      <c r="F358" s="3">
        <v>4.5999999999999996</v>
      </c>
      <c r="G358" s="3">
        <v>0.09</v>
      </c>
      <c r="H358" s="97"/>
      <c r="I358" s="3">
        <f t="shared" ref="I358:I373" si="30">PRODUCT(C358:H358)</f>
        <v>0.82799999999999996</v>
      </c>
      <c r="J358" s="97"/>
      <c r="K358" s="18"/>
    </row>
    <row r="359" spans="1:11" ht="24.95" customHeight="1">
      <c r="A359" s="17"/>
      <c r="B359" s="8" t="s">
        <v>69</v>
      </c>
      <c r="C359" s="97">
        <v>1</v>
      </c>
      <c r="D359" s="97">
        <v>1</v>
      </c>
      <c r="E359" s="97">
        <v>2</v>
      </c>
      <c r="F359" s="3">
        <v>5.6</v>
      </c>
      <c r="G359" s="3">
        <v>0.09</v>
      </c>
      <c r="H359" s="97"/>
      <c r="I359" s="3">
        <f t="shared" si="30"/>
        <v>1.008</v>
      </c>
      <c r="J359" s="97"/>
      <c r="K359" s="18"/>
    </row>
    <row r="360" spans="1:11" ht="24.95" customHeight="1">
      <c r="A360" s="17"/>
      <c r="B360" s="8" t="s">
        <v>70</v>
      </c>
      <c r="C360" s="97">
        <v>1</v>
      </c>
      <c r="D360" s="97">
        <v>1</v>
      </c>
      <c r="E360" s="97">
        <v>1</v>
      </c>
      <c r="F360" s="3">
        <v>5.4</v>
      </c>
      <c r="G360" s="3">
        <v>0.09</v>
      </c>
      <c r="H360" s="97"/>
      <c r="I360" s="3">
        <f t="shared" si="30"/>
        <v>0.48599999999999999</v>
      </c>
      <c r="J360" s="97"/>
      <c r="K360" s="18"/>
    </row>
    <row r="361" spans="1:11" ht="24.95" customHeight="1">
      <c r="A361" s="17"/>
      <c r="B361" s="8" t="s">
        <v>71</v>
      </c>
      <c r="C361" s="97">
        <v>1</v>
      </c>
      <c r="D361" s="97">
        <v>1</v>
      </c>
      <c r="E361" s="97">
        <v>1</v>
      </c>
      <c r="F361" s="3">
        <v>4.2</v>
      </c>
      <c r="G361" s="3">
        <v>0.09</v>
      </c>
      <c r="H361" s="97"/>
      <c r="I361" s="3">
        <f t="shared" si="30"/>
        <v>0.378</v>
      </c>
      <c r="J361" s="97"/>
      <c r="K361" s="18"/>
    </row>
    <row r="362" spans="1:11" ht="24.95" customHeight="1">
      <c r="A362" s="17"/>
      <c r="B362" s="8" t="s">
        <v>74</v>
      </c>
      <c r="C362" s="97">
        <v>1</v>
      </c>
      <c r="D362" s="97">
        <v>1</v>
      </c>
      <c r="E362" s="97">
        <v>1</v>
      </c>
      <c r="F362" s="3">
        <v>3.1</v>
      </c>
      <c r="G362" s="3">
        <v>0.09</v>
      </c>
      <c r="H362" s="97"/>
      <c r="I362" s="3">
        <f t="shared" si="30"/>
        <v>0.27899999999999997</v>
      </c>
      <c r="J362" s="97"/>
      <c r="K362" s="18"/>
    </row>
    <row r="363" spans="1:11" ht="24.95" customHeight="1">
      <c r="A363" s="17"/>
      <c r="B363" s="8" t="s">
        <v>75</v>
      </c>
      <c r="C363" s="97">
        <v>1</v>
      </c>
      <c r="D363" s="97">
        <v>1</v>
      </c>
      <c r="E363" s="97">
        <v>3</v>
      </c>
      <c r="F363" s="3">
        <v>3.2</v>
      </c>
      <c r="G363" s="3">
        <v>0.09</v>
      </c>
      <c r="H363" s="97"/>
      <c r="I363" s="3">
        <f t="shared" si="30"/>
        <v>0.8640000000000001</v>
      </c>
      <c r="J363" s="97"/>
      <c r="K363" s="18"/>
    </row>
    <row r="364" spans="1:11" ht="24.95" customHeight="1">
      <c r="A364" s="17"/>
      <c r="B364" s="8" t="s">
        <v>76</v>
      </c>
      <c r="C364" s="97">
        <v>1</v>
      </c>
      <c r="D364" s="97">
        <v>1</v>
      </c>
      <c r="E364" s="97">
        <v>5</v>
      </c>
      <c r="F364" s="3">
        <v>3.1</v>
      </c>
      <c r="G364" s="3">
        <v>0.09</v>
      </c>
      <c r="H364" s="97"/>
      <c r="I364" s="3">
        <f t="shared" si="30"/>
        <v>1.395</v>
      </c>
      <c r="J364" s="97"/>
      <c r="K364" s="18"/>
    </row>
    <row r="365" spans="1:11" ht="24.95" customHeight="1">
      <c r="A365" s="17"/>
      <c r="B365" s="8" t="s">
        <v>77</v>
      </c>
      <c r="C365" s="97">
        <v>1</v>
      </c>
      <c r="D365" s="97">
        <v>1</v>
      </c>
      <c r="E365" s="97">
        <v>5</v>
      </c>
      <c r="F365" s="3">
        <v>2.1</v>
      </c>
      <c r="G365" s="3">
        <v>0.09</v>
      </c>
      <c r="H365" s="97"/>
      <c r="I365" s="3">
        <f t="shared" si="30"/>
        <v>0.94499999999999995</v>
      </c>
      <c r="J365" s="97"/>
      <c r="K365" s="18"/>
    </row>
    <row r="366" spans="1:11" ht="24.95" customHeight="1">
      <c r="A366" s="17"/>
      <c r="B366" s="8" t="s">
        <v>83</v>
      </c>
      <c r="C366" s="97">
        <v>13</v>
      </c>
      <c r="D366" s="97">
        <v>1</v>
      </c>
      <c r="E366" s="97">
        <v>2</v>
      </c>
      <c r="F366" s="3">
        <v>1.46</v>
      </c>
      <c r="G366" s="3"/>
      <c r="H366" s="3">
        <v>0.75</v>
      </c>
      <c r="I366" s="3">
        <f t="shared" si="30"/>
        <v>28.47</v>
      </c>
      <c r="J366" s="97"/>
      <c r="K366" s="18"/>
    </row>
    <row r="367" spans="1:11" ht="24.95" customHeight="1">
      <c r="A367" s="17"/>
      <c r="B367" s="8" t="s">
        <v>539</v>
      </c>
      <c r="C367" s="97">
        <v>1</v>
      </c>
      <c r="D367" s="97">
        <v>1</v>
      </c>
      <c r="E367" s="97">
        <v>2</v>
      </c>
      <c r="F367" s="3">
        <v>1.46</v>
      </c>
      <c r="G367" s="3">
        <v>0.6</v>
      </c>
      <c r="H367" s="3"/>
      <c r="I367" s="3">
        <f t="shared" si="30"/>
        <v>1.752</v>
      </c>
      <c r="J367" s="97"/>
      <c r="K367" s="18"/>
    </row>
    <row r="368" spans="1:11" ht="24.95" customHeight="1">
      <c r="A368" s="17"/>
      <c r="B368" s="8" t="s">
        <v>540</v>
      </c>
      <c r="C368" s="97">
        <v>1</v>
      </c>
      <c r="D368" s="97">
        <v>1</v>
      </c>
      <c r="E368" s="97">
        <v>2</v>
      </c>
      <c r="F368" s="3">
        <v>1.96</v>
      </c>
      <c r="G368" s="3">
        <v>0.6</v>
      </c>
      <c r="H368" s="3"/>
      <c r="I368" s="3">
        <f t="shared" si="30"/>
        <v>2.3519999999999999</v>
      </c>
      <c r="J368" s="97"/>
      <c r="K368" s="18"/>
    </row>
    <row r="369" spans="1:11" ht="24.95" customHeight="1">
      <c r="A369" s="17"/>
      <c r="B369" s="8" t="s">
        <v>541</v>
      </c>
      <c r="C369" s="97">
        <v>1</v>
      </c>
      <c r="D369" s="97">
        <v>1</v>
      </c>
      <c r="E369" s="97">
        <v>1</v>
      </c>
      <c r="F369" s="3">
        <v>1.96</v>
      </c>
      <c r="G369" s="3">
        <v>0.6</v>
      </c>
      <c r="H369" s="3"/>
      <c r="I369" s="3">
        <f t="shared" si="30"/>
        <v>1.1759999999999999</v>
      </c>
      <c r="J369" s="97"/>
      <c r="K369" s="18"/>
    </row>
    <row r="370" spans="1:11" ht="24.95" customHeight="1">
      <c r="A370" s="17"/>
      <c r="B370" s="8" t="s">
        <v>542</v>
      </c>
      <c r="C370" s="97">
        <v>1</v>
      </c>
      <c r="D370" s="97">
        <v>2</v>
      </c>
      <c r="E370" s="97">
        <v>3</v>
      </c>
      <c r="F370" s="3">
        <v>0.6</v>
      </c>
      <c r="G370" s="3">
        <v>0.6</v>
      </c>
      <c r="H370" s="3"/>
      <c r="I370" s="3">
        <f t="shared" si="30"/>
        <v>2.1599999999999997</v>
      </c>
      <c r="J370" s="97"/>
      <c r="K370" s="18"/>
    </row>
    <row r="371" spans="1:11" ht="24.95" customHeight="1">
      <c r="A371" s="17"/>
      <c r="B371" s="8" t="s">
        <v>543</v>
      </c>
      <c r="C371" s="97">
        <v>1</v>
      </c>
      <c r="D371" s="97">
        <v>2</v>
      </c>
      <c r="E371" s="97">
        <v>4</v>
      </c>
      <c r="F371" s="3">
        <v>0.6</v>
      </c>
      <c r="G371" s="3">
        <v>0.6</v>
      </c>
      <c r="H371" s="3"/>
      <c r="I371" s="3">
        <f t="shared" si="30"/>
        <v>2.88</v>
      </c>
      <c r="J371" s="97"/>
      <c r="K371" s="18"/>
    </row>
    <row r="372" spans="1:11" ht="24.95" customHeight="1">
      <c r="A372" s="17"/>
      <c r="B372" s="4" t="s">
        <v>98</v>
      </c>
      <c r="C372" s="97">
        <v>1</v>
      </c>
      <c r="D372" s="97">
        <v>1</v>
      </c>
      <c r="E372" s="97">
        <v>1</v>
      </c>
      <c r="F372" s="3">
        <v>11.26</v>
      </c>
      <c r="G372" s="3"/>
      <c r="H372" s="3">
        <v>0.3</v>
      </c>
      <c r="I372" s="3">
        <f t="shared" si="30"/>
        <v>3.3779999999999997</v>
      </c>
      <c r="J372" s="97"/>
      <c r="K372" s="18"/>
    </row>
    <row r="373" spans="1:11" ht="24.95" customHeight="1">
      <c r="A373" s="17"/>
      <c r="B373" s="4" t="s">
        <v>99</v>
      </c>
      <c r="C373" s="97">
        <v>1</v>
      </c>
      <c r="D373" s="97">
        <v>1</v>
      </c>
      <c r="E373" s="97">
        <v>2</v>
      </c>
      <c r="F373" s="3">
        <v>1.96</v>
      </c>
      <c r="G373" s="3"/>
      <c r="H373" s="3">
        <v>0.3</v>
      </c>
      <c r="I373" s="3">
        <f t="shared" si="30"/>
        <v>1.1759999999999999</v>
      </c>
      <c r="J373" s="97"/>
      <c r="K373" s="18"/>
    </row>
    <row r="374" spans="1:11" ht="24.95" customHeight="1">
      <c r="A374" s="17"/>
      <c r="B374" s="8"/>
      <c r="C374" s="97"/>
      <c r="D374" s="97"/>
      <c r="E374" s="97"/>
      <c r="F374" s="3"/>
      <c r="G374" s="3"/>
      <c r="H374" s="3" t="s">
        <v>6</v>
      </c>
      <c r="I374" s="3">
        <f>SUM(I345:I373)</f>
        <v>191.63499999999996</v>
      </c>
      <c r="J374" s="97"/>
      <c r="K374" s="18"/>
    </row>
    <row r="375" spans="1:11" ht="24.95" customHeight="1">
      <c r="A375" s="17"/>
      <c r="B375" s="8"/>
      <c r="C375" s="97"/>
      <c r="D375" s="97"/>
      <c r="E375" s="97"/>
      <c r="F375" s="3"/>
      <c r="G375" s="3"/>
      <c r="H375" s="97" t="s">
        <v>28</v>
      </c>
      <c r="I375" s="3">
        <f>CEILING(I374,0.1)</f>
        <v>191.70000000000002</v>
      </c>
      <c r="J375" s="97" t="s">
        <v>29</v>
      </c>
      <c r="K375" s="18"/>
    </row>
    <row r="376" spans="1:11" ht="66.75" customHeight="1">
      <c r="A376" s="17">
        <v>41</v>
      </c>
      <c r="B376" s="4" t="s">
        <v>547</v>
      </c>
      <c r="C376" s="97"/>
      <c r="D376" s="97"/>
      <c r="E376" s="97"/>
      <c r="F376" s="3"/>
      <c r="G376" s="3"/>
      <c r="H376" s="97"/>
      <c r="I376" s="3"/>
      <c r="J376" s="97"/>
      <c r="K376" s="18"/>
    </row>
    <row r="377" spans="1:11" ht="24.95" customHeight="1">
      <c r="A377" s="17"/>
      <c r="B377" s="4" t="s">
        <v>86</v>
      </c>
      <c r="C377" s="97">
        <v>1</v>
      </c>
      <c r="D377" s="97">
        <v>1</v>
      </c>
      <c r="E377" s="97">
        <v>8</v>
      </c>
      <c r="F377" s="3">
        <v>1</v>
      </c>
      <c r="G377" s="3">
        <v>2.6</v>
      </c>
      <c r="H377" s="3">
        <v>2.1</v>
      </c>
      <c r="I377" s="3">
        <f t="shared" ref="I377" si="31">PRODUCT(C377:H377)</f>
        <v>43.680000000000007</v>
      </c>
      <c r="J377" s="97"/>
      <c r="K377" s="18"/>
    </row>
    <row r="378" spans="1:11" ht="24.95" customHeight="1">
      <c r="A378" s="17"/>
      <c r="B378" s="8"/>
      <c r="C378" s="97"/>
      <c r="D378" s="97"/>
      <c r="E378" s="97"/>
      <c r="F378" s="3"/>
      <c r="G378" s="3"/>
      <c r="H378" s="97" t="s">
        <v>28</v>
      </c>
      <c r="I378" s="3">
        <f>CEILING(I377,0.1)</f>
        <v>43.7</v>
      </c>
      <c r="J378" s="97" t="s">
        <v>29</v>
      </c>
      <c r="K378" s="18"/>
    </row>
    <row r="379" spans="1:11" ht="63" customHeight="1">
      <c r="A379" s="17">
        <v>42</v>
      </c>
      <c r="B379" s="4" t="s">
        <v>744</v>
      </c>
      <c r="C379" s="97"/>
      <c r="D379" s="97"/>
      <c r="E379" s="97"/>
      <c r="F379" s="3"/>
      <c r="G379" s="3"/>
      <c r="H379" s="97"/>
      <c r="I379" s="3"/>
      <c r="J379" s="97"/>
      <c r="K379" s="18"/>
    </row>
    <row r="380" spans="1:11" ht="24.95" customHeight="1">
      <c r="A380" s="17"/>
      <c r="B380" s="4" t="s">
        <v>88</v>
      </c>
      <c r="C380" s="97">
        <v>1</v>
      </c>
      <c r="D380" s="97">
        <v>1</v>
      </c>
      <c r="E380" s="97">
        <v>1</v>
      </c>
      <c r="F380" s="3">
        <v>0.75</v>
      </c>
      <c r="G380" s="3">
        <v>2.6</v>
      </c>
      <c r="H380" s="3">
        <v>2.1</v>
      </c>
      <c r="I380" s="3">
        <f t="shared" ref="I380:I386" si="32">PRODUCT(C380:H380)</f>
        <v>4.0950000000000006</v>
      </c>
      <c r="J380" s="97"/>
      <c r="K380" s="18"/>
    </row>
    <row r="381" spans="1:11" ht="24.95" customHeight="1">
      <c r="A381" s="17"/>
      <c r="B381" s="4"/>
      <c r="C381" s="97">
        <v>1</v>
      </c>
      <c r="D381" s="97">
        <v>1</v>
      </c>
      <c r="E381" s="97">
        <v>1</v>
      </c>
      <c r="F381" s="3">
        <v>0.75</v>
      </c>
      <c r="G381" s="3">
        <v>1.5</v>
      </c>
      <c r="H381" s="3">
        <v>0.45</v>
      </c>
      <c r="I381" s="3">
        <f t="shared" si="32"/>
        <v>0.50624999999999998</v>
      </c>
      <c r="J381" s="97"/>
      <c r="K381" s="18"/>
    </row>
    <row r="382" spans="1:11" ht="24.95" customHeight="1">
      <c r="A382" s="17"/>
      <c r="B382" s="4" t="s">
        <v>87</v>
      </c>
      <c r="C382" s="97">
        <v>1</v>
      </c>
      <c r="D382" s="97">
        <v>1</v>
      </c>
      <c r="E382" s="97">
        <v>2</v>
      </c>
      <c r="F382" s="3">
        <v>0.75</v>
      </c>
      <c r="G382" s="3">
        <v>2.6</v>
      </c>
      <c r="H382" s="3">
        <v>1.5</v>
      </c>
      <c r="I382" s="3">
        <f t="shared" si="32"/>
        <v>5.8500000000000005</v>
      </c>
      <c r="J382" s="97"/>
      <c r="K382" s="18"/>
    </row>
    <row r="383" spans="1:11" ht="24.95" customHeight="1">
      <c r="A383" s="17"/>
      <c r="B383" s="4" t="s">
        <v>89</v>
      </c>
      <c r="C383" s="97">
        <v>1</v>
      </c>
      <c r="D383" s="97">
        <v>1</v>
      </c>
      <c r="E383" s="97">
        <v>2</v>
      </c>
      <c r="F383" s="3">
        <v>1</v>
      </c>
      <c r="G383" s="3">
        <v>2.6</v>
      </c>
      <c r="H383" s="3">
        <v>1.3</v>
      </c>
      <c r="I383" s="3">
        <f t="shared" si="32"/>
        <v>6.7600000000000007</v>
      </c>
      <c r="J383" s="97"/>
      <c r="K383" s="18"/>
    </row>
    <row r="384" spans="1:11" ht="24.95" customHeight="1">
      <c r="A384" s="17"/>
      <c r="B384" s="4" t="s">
        <v>90</v>
      </c>
      <c r="C384" s="97">
        <v>1</v>
      </c>
      <c r="D384" s="97">
        <v>1</v>
      </c>
      <c r="E384" s="97">
        <v>2</v>
      </c>
      <c r="F384" s="3">
        <v>1.5</v>
      </c>
      <c r="G384" s="3">
        <v>2.6</v>
      </c>
      <c r="H384" s="3">
        <v>1.3</v>
      </c>
      <c r="I384" s="3">
        <f t="shared" si="32"/>
        <v>10.14</v>
      </c>
      <c r="J384" s="97"/>
      <c r="K384" s="18"/>
    </row>
    <row r="385" spans="1:11" ht="24.95" customHeight="1">
      <c r="A385" s="17"/>
      <c r="B385" s="4" t="s">
        <v>91</v>
      </c>
      <c r="C385" s="97">
        <v>1</v>
      </c>
      <c r="D385" s="97">
        <v>1</v>
      </c>
      <c r="E385" s="97">
        <v>1</v>
      </c>
      <c r="F385" s="3">
        <v>1.5</v>
      </c>
      <c r="G385" s="3">
        <v>2.6</v>
      </c>
      <c r="H385" s="3">
        <v>1.2</v>
      </c>
      <c r="I385" s="3">
        <f t="shared" si="32"/>
        <v>4.6800000000000006</v>
      </c>
      <c r="J385" s="97"/>
      <c r="K385" s="18"/>
    </row>
    <row r="386" spans="1:11" ht="24.95" customHeight="1">
      <c r="A386" s="17"/>
      <c r="B386" s="4" t="s">
        <v>92</v>
      </c>
      <c r="C386" s="97">
        <v>1</v>
      </c>
      <c r="D386" s="97">
        <v>1</v>
      </c>
      <c r="E386" s="97">
        <v>1</v>
      </c>
      <c r="F386" s="3">
        <v>1.5</v>
      </c>
      <c r="G386" s="3">
        <v>1.5</v>
      </c>
      <c r="H386" s="3">
        <v>0.6</v>
      </c>
      <c r="I386" s="3">
        <f t="shared" si="32"/>
        <v>1.3499999999999999</v>
      </c>
      <c r="J386" s="97"/>
      <c r="K386" s="18"/>
    </row>
    <row r="387" spans="1:11" ht="24.95" customHeight="1">
      <c r="A387" s="17"/>
      <c r="B387" s="4"/>
      <c r="C387" s="97"/>
      <c r="D387" s="97"/>
      <c r="E387" s="97"/>
      <c r="F387" s="3"/>
      <c r="G387" s="3"/>
      <c r="H387" s="97" t="s">
        <v>6</v>
      </c>
      <c r="I387" s="3">
        <f>SUM(I380:I386)</f>
        <v>33.381250000000009</v>
      </c>
      <c r="J387" s="97"/>
      <c r="K387" s="18"/>
    </row>
    <row r="388" spans="1:11" ht="24.95" customHeight="1">
      <c r="A388" s="17"/>
      <c r="B388" s="8"/>
      <c r="C388" s="97"/>
      <c r="D388" s="97"/>
      <c r="E388" s="97"/>
      <c r="F388" s="3"/>
      <c r="G388" s="3"/>
      <c r="H388" s="97" t="s">
        <v>28</v>
      </c>
      <c r="I388" s="3">
        <f>CEILING(I387,0.1)</f>
        <v>33.4</v>
      </c>
      <c r="J388" s="97" t="s">
        <v>29</v>
      </c>
      <c r="K388" s="18"/>
    </row>
    <row r="389" spans="1:11" ht="48.75" customHeight="1">
      <c r="A389" s="17">
        <v>43</v>
      </c>
      <c r="B389" s="4" t="s">
        <v>746</v>
      </c>
      <c r="C389" s="97"/>
      <c r="D389" s="97"/>
      <c r="E389" s="97"/>
      <c r="F389" s="3"/>
      <c r="G389" s="3"/>
      <c r="H389" s="97"/>
      <c r="I389" s="3"/>
      <c r="J389" s="97"/>
      <c r="K389" s="18"/>
    </row>
    <row r="390" spans="1:11" ht="24.95" customHeight="1">
      <c r="A390" s="17"/>
      <c r="B390" s="4" t="s">
        <v>97</v>
      </c>
      <c r="C390" s="97">
        <v>1</v>
      </c>
      <c r="D390" s="97">
        <v>1</v>
      </c>
      <c r="E390" s="97">
        <v>2</v>
      </c>
      <c r="F390" s="3">
        <v>1.5</v>
      </c>
      <c r="G390" s="3">
        <v>2</v>
      </c>
      <c r="H390" s="3">
        <v>2.1</v>
      </c>
      <c r="I390" s="3">
        <f t="shared" ref="I390" si="33">PRODUCT(C390:H390)</f>
        <v>12.600000000000001</v>
      </c>
      <c r="J390" s="97"/>
      <c r="K390" s="18"/>
    </row>
    <row r="391" spans="1:11" ht="24.95" customHeight="1">
      <c r="A391" s="17"/>
      <c r="B391" s="4"/>
      <c r="C391" s="97"/>
      <c r="D391" s="97"/>
      <c r="E391" s="97"/>
      <c r="F391" s="3"/>
      <c r="G391" s="3"/>
      <c r="H391" s="97" t="s">
        <v>6</v>
      </c>
      <c r="I391" s="3">
        <f>SUM(I390)</f>
        <v>12.600000000000001</v>
      </c>
      <c r="J391" s="97"/>
      <c r="K391" s="18"/>
    </row>
    <row r="392" spans="1:11" ht="24.95" customHeight="1">
      <c r="A392" s="17"/>
      <c r="B392" s="8"/>
      <c r="C392" s="97"/>
      <c r="D392" s="97"/>
      <c r="E392" s="97"/>
      <c r="F392" s="3"/>
      <c r="G392" s="3"/>
      <c r="H392" s="97" t="s">
        <v>28</v>
      </c>
      <c r="I392" s="3">
        <f>CEILING(I391,0.1)</f>
        <v>12.600000000000001</v>
      </c>
      <c r="J392" s="97" t="s">
        <v>29</v>
      </c>
      <c r="K392" s="18"/>
    </row>
    <row r="393" spans="1:11" ht="66.75" customHeight="1">
      <c r="A393" s="17">
        <v>44</v>
      </c>
      <c r="B393" s="4" t="s">
        <v>761</v>
      </c>
      <c r="C393" s="97"/>
      <c r="D393" s="97"/>
      <c r="E393" s="97"/>
      <c r="F393" s="3"/>
      <c r="G393" s="3"/>
      <c r="H393" s="97"/>
      <c r="I393" s="3"/>
      <c r="J393" s="97"/>
      <c r="K393" s="18"/>
    </row>
    <row r="394" spans="1:11" ht="24.95" customHeight="1">
      <c r="A394" s="17"/>
      <c r="B394" s="8" t="s">
        <v>762</v>
      </c>
      <c r="C394" s="97">
        <v>1</v>
      </c>
      <c r="D394" s="97">
        <v>1</v>
      </c>
      <c r="E394" s="97">
        <v>1</v>
      </c>
      <c r="F394" s="3">
        <v>3.14</v>
      </c>
      <c r="G394" s="3">
        <v>0.05</v>
      </c>
      <c r="H394" s="3">
        <f>I219</f>
        <v>3</v>
      </c>
      <c r="I394" s="3">
        <f t="shared" ref="I394:I395" si="34">PRODUCT(C394:H394)</f>
        <v>0.47100000000000009</v>
      </c>
      <c r="J394" s="97"/>
      <c r="K394" s="18"/>
    </row>
    <row r="395" spans="1:11" ht="24.95" customHeight="1">
      <c r="A395" s="17"/>
      <c r="B395" s="8" t="s">
        <v>763</v>
      </c>
      <c r="C395" s="97">
        <v>1</v>
      </c>
      <c r="D395" s="97">
        <v>1</v>
      </c>
      <c r="E395" s="97">
        <v>1</v>
      </c>
      <c r="F395" s="3">
        <v>3.14</v>
      </c>
      <c r="G395" s="3">
        <v>0.05</v>
      </c>
      <c r="H395" s="3">
        <f>I228</f>
        <v>23.400000000000002</v>
      </c>
      <c r="I395" s="3">
        <f t="shared" si="34"/>
        <v>3.6738000000000008</v>
      </c>
      <c r="J395" s="97"/>
      <c r="K395" s="18"/>
    </row>
    <row r="396" spans="1:11" ht="24.95" customHeight="1">
      <c r="A396" s="17"/>
      <c r="B396" s="8"/>
      <c r="C396" s="97"/>
      <c r="D396" s="97"/>
      <c r="E396" s="97"/>
      <c r="F396" s="3"/>
      <c r="G396" s="3"/>
      <c r="H396" s="97" t="s">
        <v>6</v>
      </c>
      <c r="I396" s="3">
        <f>SUM(I394:I395)</f>
        <v>4.1448000000000009</v>
      </c>
      <c r="J396" s="97"/>
      <c r="K396" s="18"/>
    </row>
    <row r="397" spans="1:11" ht="24.95" customHeight="1">
      <c r="A397" s="17"/>
      <c r="B397" s="8"/>
      <c r="C397" s="97"/>
      <c r="D397" s="97"/>
      <c r="E397" s="97"/>
      <c r="F397" s="3"/>
      <c r="G397" s="3"/>
      <c r="H397" s="97" t="s">
        <v>28</v>
      </c>
      <c r="I397" s="3">
        <f>CEILING(I396,0.1)</f>
        <v>4.2</v>
      </c>
      <c r="J397" s="97" t="s">
        <v>29</v>
      </c>
      <c r="K397" s="18"/>
    </row>
    <row r="398" spans="1:11" ht="62.25" customHeight="1">
      <c r="A398" s="17">
        <v>45</v>
      </c>
      <c r="B398" s="4" t="s">
        <v>745</v>
      </c>
      <c r="C398" s="97"/>
      <c r="D398" s="97"/>
      <c r="E398" s="97"/>
      <c r="F398" s="3"/>
      <c r="G398" s="3"/>
      <c r="H398" s="97"/>
      <c r="I398" s="3"/>
      <c r="J398" s="97"/>
      <c r="K398" s="18"/>
    </row>
    <row r="399" spans="1:11" ht="24.95" customHeight="1">
      <c r="A399" s="17"/>
      <c r="B399" s="4" t="s">
        <v>100</v>
      </c>
      <c r="C399" s="97">
        <v>1</v>
      </c>
      <c r="D399" s="97">
        <v>1</v>
      </c>
      <c r="E399" s="97">
        <v>5</v>
      </c>
      <c r="F399" s="3">
        <v>1</v>
      </c>
      <c r="G399" s="3"/>
      <c r="H399" s="3">
        <v>2.1</v>
      </c>
      <c r="I399" s="3">
        <f t="shared" ref="I399:I409" si="35">PRODUCT(C399:H399)</f>
        <v>10.5</v>
      </c>
      <c r="J399" s="97"/>
      <c r="K399" s="18"/>
    </row>
    <row r="400" spans="1:11" ht="24.95" customHeight="1">
      <c r="A400" s="17"/>
      <c r="B400" s="4" t="s">
        <v>89</v>
      </c>
      <c r="C400" s="97">
        <v>1</v>
      </c>
      <c r="D400" s="97">
        <v>1</v>
      </c>
      <c r="E400" s="97">
        <v>2</v>
      </c>
      <c r="F400" s="3">
        <v>1</v>
      </c>
      <c r="G400" s="3"/>
      <c r="H400" s="3">
        <v>1.3</v>
      </c>
      <c r="I400" s="3">
        <f t="shared" si="35"/>
        <v>2.6</v>
      </c>
      <c r="J400" s="97"/>
      <c r="K400" s="18"/>
    </row>
    <row r="401" spans="1:11" ht="24.95" customHeight="1">
      <c r="A401" s="17"/>
      <c r="B401" s="4" t="s">
        <v>90</v>
      </c>
      <c r="C401" s="97">
        <v>1</v>
      </c>
      <c r="D401" s="97">
        <v>1</v>
      </c>
      <c r="E401" s="97">
        <v>2</v>
      </c>
      <c r="F401" s="3">
        <v>1.5</v>
      </c>
      <c r="G401" s="3"/>
      <c r="H401" s="3">
        <v>1.3</v>
      </c>
      <c r="I401" s="3">
        <f t="shared" si="35"/>
        <v>3.9000000000000004</v>
      </c>
      <c r="J401" s="97"/>
      <c r="K401" s="18"/>
    </row>
    <row r="402" spans="1:11" ht="24.95" customHeight="1">
      <c r="A402" s="17"/>
      <c r="B402" s="4" t="s">
        <v>91</v>
      </c>
      <c r="C402" s="97">
        <v>1</v>
      </c>
      <c r="D402" s="97">
        <v>1</v>
      </c>
      <c r="E402" s="97">
        <v>1</v>
      </c>
      <c r="F402" s="3">
        <v>1.5</v>
      </c>
      <c r="G402" s="3"/>
      <c r="H402" s="3">
        <v>1.2</v>
      </c>
      <c r="I402" s="3">
        <f t="shared" si="35"/>
        <v>1.7999999999999998</v>
      </c>
      <c r="J402" s="97"/>
      <c r="K402" s="18"/>
    </row>
    <row r="403" spans="1:11" ht="24.95" customHeight="1">
      <c r="A403" s="17"/>
      <c r="B403" s="4" t="s">
        <v>92</v>
      </c>
      <c r="C403" s="97">
        <v>1</v>
      </c>
      <c r="D403" s="97">
        <v>1</v>
      </c>
      <c r="E403" s="97">
        <v>1</v>
      </c>
      <c r="F403" s="3">
        <v>1.5</v>
      </c>
      <c r="G403" s="3"/>
      <c r="H403" s="3">
        <v>0.6</v>
      </c>
      <c r="I403" s="3">
        <f t="shared" si="35"/>
        <v>0.89999999999999991</v>
      </c>
      <c r="J403" s="97"/>
      <c r="K403" s="18"/>
    </row>
    <row r="404" spans="1:11" ht="24.95" customHeight="1">
      <c r="A404" s="17"/>
      <c r="B404" s="4" t="s">
        <v>93</v>
      </c>
      <c r="C404" s="97">
        <v>1</v>
      </c>
      <c r="D404" s="97">
        <v>1</v>
      </c>
      <c r="E404" s="97">
        <v>1</v>
      </c>
      <c r="F404" s="3">
        <v>1</v>
      </c>
      <c r="G404" s="3"/>
      <c r="H404" s="3">
        <v>0.55000000000000004</v>
      </c>
      <c r="I404" s="3">
        <f t="shared" si="35"/>
        <v>0.55000000000000004</v>
      </c>
      <c r="J404" s="97"/>
      <c r="K404" s="18"/>
    </row>
    <row r="405" spans="1:11" ht="24.95" customHeight="1">
      <c r="A405" s="17"/>
      <c r="B405" s="4" t="s">
        <v>94</v>
      </c>
      <c r="C405" s="97">
        <v>1</v>
      </c>
      <c r="D405" s="97">
        <v>1</v>
      </c>
      <c r="E405" s="97">
        <v>3</v>
      </c>
      <c r="F405" s="3">
        <v>1</v>
      </c>
      <c r="G405" s="3"/>
      <c r="H405" s="3">
        <v>0.6</v>
      </c>
      <c r="I405" s="3">
        <f t="shared" si="35"/>
        <v>1.7999999999999998</v>
      </c>
      <c r="J405" s="97"/>
      <c r="K405" s="18"/>
    </row>
    <row r="406" spans="1:11" ht="24.95" customHeight="1">
      <c r="A406" s="17"/>
      <c r="B406" s="4" t="s">
        <v>95</v>
      </c>
      <c r="C406" s="97">
        <v>1</v>
      </c>
      <c r="D406" s="97">
        <v>1</v>
      </c>
      <c r="E406" s="97">
        <v>4</v>
      </c>
      <c r="F406" s="3">
        <v>1</v>
      </c>
      <c r="G406" s="3"/>
      <c r="H406" s="3">
        <v>0.55000000000000004</v>
      </c>
      <c r="I406" s="3">
        <f t="shared" si="35"/>
        <v>2.2000000000000002</v>
      </c>
      <c r="J406" s="97"/>
      <c r="K406" s="18"/>
    </row>
    <row r="407" spans="1:11" ht="24.95" customHeight="1">
      <c r="A407" s="17"/>
      <c r="B407" s="4" t="s">
        <v>96</v>
      </c>
      <c r="C407" s="97">
        <v>1</v>
      </c>
      <c r="D407" s="97">
        <v>1</v>
      </c>
      <c r="E407" s="97">
        <v>5</v>
      </c>
      <c r="F407" s="3">
        <v>0.5</v>
      </c>
      <c r="G407" s="3"/>
      <c r="H407" s="3">
        <v>0.55000000000000004</v>
      </c>
      <c r="I407" s="3">
        <f t="shared" si="35"/>
        <v>1.375</v>
      </c>
      <c r="J407" s="97"/>
      <c r="K407" s="18"/>
    </row>
    <row r="408" spans="1:11" ht="24.95" customHeight="1">
      <c r="A408" s="17"/>
      <c r="B408" s="4" t="s">
        <v>101</v>
      </c>
      <c r="C408" s="97">
        <v>1</v>
      </c>
      <c r="D408" s="97">
        <v>1</v>
      </c>
      <c r="E408" s="3">
        <v>3.14</v>
      </c>
      <c r="F408" s="3">
        <v>1.05</v>
      </c>
      <c r="G408" s="3"/>
      <c r="H408" s="3">
        <v>1</v>
      </c>
      <c r="I408" s="3">
        <f t="shared" si="35"/>
        <v>3.2970000000000002</v>
      </c>
      <c r="J408" s="97"/>
      <c r="K408" s="18"/>
    </row>
    <row r="409" spans="1:11" ht="24.95" customHeight="1">
      <c r="A409" s="17"/>
      <c r="B409" s="4" t="s">
        <v>102</v>
      </c>
      <c r="C409" s="97">
        <v>1</v>
      </c>
      <c r="D409" s="97">
        <v>1</v>
      </c>
      <c r="E409" s="3">
        <v>3.14</v>
      </c>
      <c r="F409" s="3">
        <v>1.05</v>
      </c>
      <c r="G409" s="3">
        <v>1.05</v>
      </c>
      <c r="H409" s="3">
        <v>0.25</v>
      </c>
      <c r="I409" s="3">
        <f t="shared" si="35"/>
        <v>0.86546250000000002</v>
      </c>
      <c r="J409" s="97"/>
      <c r="K409" s="18"/>
    </row>
    <row r="410" spans="1:11" ht="24.95" customHeight="1">
      <c r="A410" s="17"/>
      <c r="B410" s="4"/>
      <c r="C410" s="97"/>
      <c r="D410" s="97"/>
      <c r="E410" s="97"/>
      <c r="F410" s="3"/>
      <c r="G410" s="3"/>
      <c r="H410" s="97" t="s">
        <v>6</v>
      </c>
      <c r="I410" s="3">
        <f>SUM(I399:I409)</f>
        <v>29.7874625</v>
      </c>
      <c r="J410" s="97"/>
      <c r="K410" s="18"/>
    </row>
    <row r="411" spans="1:11" ht="24.95" customHeight="1">
      <c r="A411" s="17"/>
      <c r="B411" s="8"/>
      <c r="C411" s="97"/>
      <c r="D411" s="97"/>
      <c r="E411" s="97"/>
      <c r="F411" s="3"/>
      <c r="G411" s="3"/>
      <c r="H411" s="97" t="s">
        <v>28</v>
      </c>
      <c r="I411" s="3">
        <f>CEILING(I410,0.1)</f>
        <v>29.8</v>
      </c>
      <c r="J411" s="97" t="s">
        <v>29</v>
      </c>
      <c r="K411" s="18"/>
    </row>
    <row r="412" spans="1:11" ht="64.5" customHeight="1">
      <c r="A412" s="17">
        <v>46</v>
      </c>
      <c r="B412" s="106" t="s">
        <v>826</v>
      </c>
      <c r="C412" s="113"/>
      <c r="D412" s="113"/>
      <c r="E412" s="113"/>
      <c r="F412" s="114"/>
      <c r="G412" s="114"/>
      <c r="H412" s="114"/>
      <c r="I412" s="114"/>
      <c r="J412" s="115"/>
      <c r="K412" s="18"/>
    </row>
    <row r="413" spans="1:11" ht="24.95" customHeight="1">
      <c r="A413" s="17"/>
      <c r="B413" s="9" t="s">
        <v>544</v>
      </c>
      <c r="C413" s="113">
        <v>1</v>
      </c>
      <c r="D413" s="113">
        <v>3</v>
      </c>
      <c r="E413" s="113">
        <v>1</v>
      </c>
      <c r="F413" s="114"/>
      <c r="G413" s="114"/>
      <c r="H413" s="114"/>
      <c r="I413" s="114">
        <f t="shared" ref="I413:I414" si="36">PRODUCT(C413:H413)</f>
        <v>3</v>
      </c>
      <c r="J413" s="115"/>
      <c r="K413" s="18"/>
    </row>
    <row r="414" spans="1:11" ht="24.95" customHeight="1">
      <c r="A414" s="17"/>
      <c r="B414" s="9" t="s">
        <v>545</v>
      </c>
      <c r="C414" s="113">
        <v>1</v>
      </c>
      <c r="D414" s="113">
        <v>1</v>
      </c>
      <c r="E414" s="113">
        <v>1</v>
      </c>
      <c r="F414" s="114"/>
      <c r="G414" s="114"/>
      <c r="H414" s="114"/>
      <c r="I414" s="114">
        <f t="shared" si="36"/>
        <v>1</v>
      </c>
      <c r="J414" s="115"/>
      <c r="K414" s="18"/>
    </row>
    <row r="415" spans="1:11" ht="24.95" customHeight="1">
      <c r="A415" s="17"/>
      <c r="B415" s="102"/>
      <c r="C415" s="113"/>
      <c r="D415" s="113"/>
      <c r="E415" s="113"/>
      <c r="F415" s="114"/>
      <c r="G415" s="114"/>
      <c r="H415" s="114" t="s">
        <v>6</v>
      </c>
      <c r="I415" s="114">
        <f>SUM(I413:I414)</f>
        <v>4</v>
      </c>
      <c r="J415" s="115"/>
      <c r="K415" s="18"/>
    </row>
    <row r="416" spans="1:11" ht="24.95" customHeight="1">
      <c r="A416" s="17"/>
      <c r="B416" s="102"/>
      <c r="C416" s="113"/>
      <c r="D416" s="113"/>
      <c r="E416" s="113"/>
      <c r="F416" s="114"/>
      <c r="G416" s="114"/>
      <c r="H416" s="114" t="s">
        <v>7</v>
      </c>
      <c r="I416" s="114">
        <f>CEILING(I415,0.1)</f>
        <v>4</v>
      </c>
      <c r="J416" s="115" t="s">
        <v>4</v>
      </c>
      <c r="K416" s="18"/>
    </row>
    <row r="417" spans="1:11" ht="24.95" customHeight="1">
      <c r="A417" s="17">
        <v>47</v>
      </c>
      <c r="B417" s="9" t="s">
        <v>546</v>
      </c>
      <c r="C417" s="113"/>
      <c r="D417" s="113"/>
      <c r="E417" s="113"/>
      <c r="F417" s="114"/>
      <c r="G417" s="114"/>
      <c r="H417" s="114"/>
      <c r="I417" s="114"/>
      <c r="J417" s="115"/>
      <c r="K417" s="18"/>
    </row>
    <row r="418" spans="1:11" ht="24.95" customHeight="1">
      <c r="A418" s="17"/>
      <c r="B418" s="9" t="s">
        <v>548</v>
      </c>
      <c r="C418" s="113">
        <v>1</v>
      </c>
      <c r="D418" s="113">
        <v>1</v>
      </c>
      <c r="E418" s="113">
        <v>1</v>
      </c>
      <c r="F418" s="114"/>
      <c r="G418" s="114"/>
      <c r="H418" s="114"/>
      <c r="I418" s="114">
        <f t="shared" ref="I418:I419" si="37">PRODUCT(C418:H418)</f>
        <v>1</v>
      </c>
      <c r="J418" s="115"/>
      <c r="K418" s="18"/>
    </row>
    <row r="419" spans="1:11" ht="24.95" customHeight="1">
      <c r="A419" s="17"/>
      <c r="B419" s="9" t="s">
        <v>549</v>
      </c>
      <c r="C419" s="113">
        <v>1</v>
      </c>
      <c r="D419" s="113">
        <v>1</v>
      </c>
      <c r="E419" s="113">
        <v>1</v>
      </c>
      <c r="F419" s="114"/>
      <c r="G419" s="114"/>
      <c r="H419" s="114"/>
      <c r="I419" s="114">
        <f t="shared" si="37"/>
        <v>1</v>
      </c>
      <c r="J419" s="115"/>
      <c r="K419" s="18"/>
    </row>
    <row r="420" spans="1:11" ht="24.95" customHeight="1">
      <c r="A420" s="17"/>
      <c r="B420" s="9"/>
      <c r="C420" s="113"/>
      <c r="D420" s="113"/>
      <c r="E420" s="113"/>
      <c r="F420" s="114"/>
      <c r="G420" s="114"/>
      <c r="H420" s="114" t="s">
        <v>6</v>
      </c>
      <c r="I420" s="114">
        <f>SUM(I418:I419)</f>
        <v>2</v>
      </c>
      <c r="J420" s="115" t="s">
        <v>4</v>
      </c>
      <c r="K420" s="18"/>
    </row>
    <row r="421" spans="1:11" ht="24.95" customHeight="1">
      <c r="A421" s="17">
        <v>48</v>
      </c>
      <c r="B421" s="8" t="s">
        <v>550</v>
      </c>
      <c r="C421" s="97"/>
      <c r="D421" s="97"/>
      <c r="E421" s="97"/>
      <c r="F421" s="3"/>
      <c r="G421" s="3"/>
      <c r="H421" s="3"/>
      <c r="I421" s="3"/>
      <c r="J421" s="97"/>
      <c r="K421" s="18"/>
    </row>
    <row r="422" spans="1:11" ht="24.95" customHeight="1">
      <c r="A422" s="17"/>
      <c r="B422" s="8" t="s">
        <v>545</v>
      </c>
      <c r="C422" s="113">
        <v>1</v>
      </c>
      <c r="D422" s="113">
        <v>1</v>
      </c>
      <c r="E422" s="113">
        <v>1</v>
      </c>
      <c r="F422" s="114"/>
      <c r="G422" s="114"/>
      <c r="H422" s="114"/>
      <c r="I422" s="114">
        <f t="shared" ref="I422:I423" si="38">PRODUCT(C422:H422)</f>
        <v>1</v>
      </c>
      <c r="J422" s="97"/>
      <c r="K422" s="18"/>
    </row>
    <row r="423" spans="1:11" ht="24.95" customHeight="1">
      <c r="A423" s="17"/>
      <c r="B423" s="8" t="s">
        <v>549</v>
      </c>
      <c r="C423" s="113">
        <v>1</v>
      </c>
      <c r="D423" s="113">
        <v>1</v>
      </c>
      <c r="E423" s="113">
        <v>1</v>
      </c>
      <c r="F423" s="114"/>
      <c r="G423" s="114"/>
      <c r="H423" s="114"/>
      <c r="I423" s="114">
        <f t="shared" si="38"/>
        <v>1</v>
      </c>
      <c r="J423" s="97"/>
      <c r="K423" s="18"/>
    </row>
    <row r="424" spans="1:11" ht="24.95" customHeight="1">
      <c r="A424" s="17"/>
      <c r="B424" s="8"/>
      <c r="C424" s="97"/>
      <c r="D424" s="97"/>
      <c r="E424" s="97"/>
      <c r="F424" s="3"/>
      <c r="G424" s="3"/>
      <c r="H424" s="3" t="s">
        <v>6</v>
      </c>
      <c r="I424" s="3">
        <f>SUM(I422:I423)</f>
        <v>2</v>
      </c>
      <c r="J424" s="115" t="s">
        <v>4</v>
      </c>
      <c r="K424" s="18"/>
    </row>
    <row r="425" spans="1:11" ht="24.95" customHeight="1">
      <c r="A425" s="17">
        <v>49</v>
      </c>
      <c r="B425" s="8" t="s">
        <v>550</v>
      </c>
      <c r="C425" s="97"/>
      <c r="D425" s="97"/>
      <c r="E425" s="97"/>
      <c r="F425" s="3"/>
      <c r="G425" s="3"/>
      <c r="H425" s="3"/>
      <c r="I425" s="3"/>
      <c r="J425" s="97"/>
      <c r="K425" s="18"/>
    </row>
    <row r="426" spans="1:11" ht="24.95" customHeight="1">
      <c r="A426" s="17"/>
      <c r="B426" s="8" t="s">
        <v>545</v>
      </c>
      <c r="C426" s="113">
        <v>1</v>
      </c>
      <c r="D426" s="113">
        <v>4</v>
      </c>
      <c r="E426" s="113">
        <v>1</v>
      </c>
      <c r="F426" s="114"/>
      <c r="G426" s="114"/>
      <c r="H426" s="114"/>
      <c r="I426" s="114">
        <f t="shared" ref="I426" si="39">PRODUCT(C426:H426)</f>
        <v>4</v>
      </c>
      <c r="J426" s="97"/>
      <c r="K426" s="18"/>
    </row>
    <row r="427" spans="1:11" ht="24.95" customHeight="1">
      <c r="A427" s="17"/>
      <c r="B427" s="8"/>
      <c r="C427" s="97"/>
      <c r="D427" s="97"/>
      <c r="E427" s="97"/>
      <c r="F427" s="3"/>
      <c r="G427" s="3"/>
      <c r="H427" s="3" t="s">
        <v>6</v>
      </c>
      <c r="I427" s="3">
        <f>SUM(I426:I426)</f>
        <v>4</v>
      </c>
      <c r="J427" s="115" t="s">
        <v>4</v>
      </c>
      <c r="K427" s="18"/>
    </row>
    <row r="428" spans="1:11" ht="24.95" customHeight="1">
      <c r="A428" s="17">
        <v>50</v>
      </c>
      <c r="B428" s="8" t="s">
        <v>551</v>
      </c>
      <c r="C428" s="97"/>
      <c r="D428" s="97"/>
      <c r="E428" s="97"/>
      <c r="F428" s="3"/>
      <c r="G428" s="3"/>
      <c r="H428" s="3"/>
      <c r="I428" s="3"/>
      <c r="J428" s="115"/>
      <c r="K428" s="18"/>
    </row>
    <row r="429" spans="1:11" ht="24.95" customHeight="1">
      <c r="A429" s="17"/>
      <c r="B429" s="4" t="s">
        <v>67</v>
      </c>
      <c r="C429" s="97">
        <v>1</v>
      </c>
      <c r="D429" s="97">
        <v>2</v>
      </c>
      <c r="E429" s="97">
        <v>1</v>
      </c>
      <c r="F429" s="3">
        <v>0.75</v>
      </c>
      <c r="G429" s="3"/>
      <c r="H429" s="3">
        <v>1.5</v>
      </c>
      <c r="I429" s="3">
        <f>PRODUCT(C429:H429)</f>
        <v>2.25</v>
      </c>
      <c r="J429" s="115"/>
      <c r="K429" s="18"/>
    </row>
    <row r="430" spans="1:11" ht="24.95" customHeight="1">
      <c r="A430" s="17"/>
      <c r="B430" s="4" t="s">
        <v>552</v>
      </c>
      <c r="C430" s="97">
        <v>1</v>
      </c>
      <c r="D430" s="97">
        <v>2</v>
      </c>
      <c r="E430" s="97">
        <v>1</v>
      </c>
      <c r="F430" s="3">
        <v>0.75</v>
      </c>
      <c r="G430" s="3"/>
      <c r="H430" s="3">
        <v>2.5</v>
      </c>
      <c r="I430" s="3">
        <f>PRODUCT(C430:H430)</f>
        <v>3.75</v>
      </c>
      <c r="J430" s="115"/>
      <c r="K430" s="18"/>
    </row>
    <row r="431" spans="1:11" ht="24.95" customHeight="1">
      <c r="A431" s="17"/>
      <c r="B431" s="8"/>
      <c r="C431" s="97"/>
      <c r="D431" s="97"/>
      <c r="E431" s="97"/>
      <c r="F431" s="3"/>
      <c r="G431" s="3"/>
      <c r="H431" s="3" t="s">
        <v>6</v>
      </c>
      <c r="I431" s="3">
        <f>SUM(I429:I430)</f>
        <v>6</v>
      </c>
      <c r="J431" s="115"/>
      <c r="K431" s="18"/>
    </row>
    <row r="432" spans="1:11" ht="24.95" customHeight="1">
      <c r="A432" s="17"/>
      <c r="B432" s="8"/>
      <c r="C432" s="97"/>
      <c r="D432" s="97"/>
      <c r="E432" s="97"/>
      <c r="F432" s="3"/>
      <c r="G432" s="3"/>
      <c r="H432" s="97" t="s">
        <v>28</v>
      </c>
      <c r="I432" s="3">
        <f>CEILING(I431,0.1)</f>
        <v>6</v>
      </c>
      <c r="J432" s="97" t="s">
        <v>29</v>
      </c>
      <c r="K432" s="18"/>
    </row>
    <row r="433" spans="1:11" ht="98.25" customHeight="1">
      <c r="A433" s="17">
        <v>51</v>
      </c>
      <c r="B433" s="38" t="s">
        <v>464</v>
      </c>
      <c r="C433" s="97"/>
      <c r="D433" s="97"/>
      <c r="E433" s="97"/>
      <c r="F433" s="3"/>
      <c r="G433" s="3"/>
      <c r="H433" s="26"/>
      <c r="I433" s="30"/>
      <c r="J433" s="97"/>
      <c r="K433" s="18"/>
    </row>
    <row r="434" spans="1:11" ht="24.95" customHeight="1">
      <c r="A434" s="17"/>
      <c r="B434" s="38" t="s">
        <v>121</v>
      </c>
      <c r="C434" s="97"/>
      <c r="D434" s="97"/>
      <c r="E434" s="97"/>
      <c r="F434" s="3"/>
      <c r="G434" s="3"/>
      <c r="H434" s="26"/>
      <c r="I434" s="30"/>
      <c r="J434" s="97"/>
      <c r="K434" s="18"/>
    </row>
    <row r="435" spans="1:11" ht="24.95" customHeight="1">
      <c r="A435" s="17"/>
      <c r="B435" s="28" t="s">
        <v>25</v>
      </c>
      <c r="C435" s="24">
        <v>1</v>
      </c>
      <c r="D435" s="24">
        <v>2</v>
      </c>
      <c r="E435" s="29">
        <v>1</v>
      </c>
      <c r="F435" s="30"/>
      <c r="G435" s="30"/>
      <c r="H435" s="25"/>
      <c r="I435" s="30">
        <f t="shared" ref="I435:I442" si="40">PRODUCT(B435:H435)</f>
        <v>2</v>
      </c>
      <c r="J435" s="97"/>
      <c r="K435" s="18"/>
    </row>
    <row r="436" spans="1:11" ht="24.95" customHeight="1">
      <c r="A436" s="17"/>
      <c r="B436" s="28" t="s">
        <v>484</v>
      </c>
      <c r="C436" s="24">
        <v>1</v>
      </c>
      <c r="D436" s="24">
        <v>2</v>
      </c>
      <c r="E436" s="29">
        <v>1</v>
      </c>
      <c r="F436" s="30"/>
      <c r="G436" s="30"/>
      <c r="H436" s="25"/>
      <c r="I436" s="30">
        <f t="shared" si="40"/>
        <v>2</v>
      </c>
      <c r="J436" s="97"/>
      <c r="K436" s="18"/>
    </row>
    <row r="437" spans="1:11" ht="24.95" customHeight="1">
      <c r="A437" s="17"/>
      <c r="B437" s="28" t="s">
        <v>485</v>
      </c>
      <c r="C437" s="24">
        <v>1</v>
      </c>
      <c r="D437" s="24">
        <v>2</v>
      </c>
      <c r="E437" s="29">
        <v>1</v>
      </c>
      <c r="F437" s="30"/>
      <c r="G437" s="30"/>
      <c r="H437" s="25"/>
      <c r="I437" s="30">
        <f t="shared" si="40"/>
        <v>2</v>
      </c>
      <c r="J437" s="97"/>
      <c r="K437" s="18"/>
    </row>
    <row r="438" spans="1:11" ht="24.95" customHeight="1">
      <c r="A438" s="17"/>
      <c r="B438" s="8" t="s">
        <v>14</v>
      </c>
      <c r="C438" s="24">
        <v>1</v>
      </c>
      <c r="D438" s="24">
        <v>1</v>
      </c>
      <c r="E438" s="29">
        <v>3</v>
      </c>
      <c r="F438" s="30"/>
      <c r="G438" s="30"/>
      <c r="H438" s="25"/>
      <c r="I438" s="30">
        <f t="shared" si="40"/>
        <v>3</v>
      </c>
      <c r="J438" s="97"/>
      <c r="K438" s="18"/>
    </row>
    <row r="439" spans="1:11" ht="24.95" customHeight="1">
      <c r="A439" s="17"/>
      <c r="B439" s="8" t="s">
        <v>26</v>
      </c>
      <c r="C439" s="24">
        <v>1</v>
      </c>
      <c r="D439" s="24">
        <v>1</v>
      </c>
      <c r="E439" s="29">
        <v>1</v>
      </c>
      <c r="F439" s="30"/>
      <c r="G439" s="30"/>
      <c r="H439" s="25"/>
      <c r="I439" s="30">
        <f t="shared" si="40"/>
        <v>1</v>
      </c>
      <c r="J439" s="97"/>
      <c r="K439" s="18"/>
    </row>
    <row r="440" spans="1:11" ht="24.95" customHeight="1">
      <c r="A440" s="17"/>
      <c r="B440" s="28" t="s">
        <v>19</v>
      </c>
      <c r="C440" s="24">
        <v>1</v>
      </c>
      <c r="D440" s="24">
        <v>1</v>
      </c>
      <c r="E440" s="29">
        <v>1</v>
      </c>
      <c r="F440" s="30"/>
      <c r="G440" s="30"/>
      <c r="H440" s="25"/>
      <c r="I440" s="30">
        <f t="shared" si="40"/>
        <v>1</v>
      </c>
      <c r="J440" s="97"/>
      <c r="K440" s="18"/>
    </row>
    <row r="441" spans="1:11" ht="24.95" customHeight="1">
      <c r="A441" s="17"/>
      <c r="B441" s="28" t="s">
        <v>13</v>
      </c>
      <c r="C441" s="24">
        <v>1</v>
      </c>
      <c r="D441" s="24">
        <v>1</v>
      </c>
      <c r="E441" s="29">
        <v>1</v>
      </c>
      <c r="F441" s="30"/>
      <c r="G441" s="30"/>
      <c r="H441" s="25"/>
      <c r="I441" s="30">
        <f t="shared" si="40"/>
        <v>1</v>
      </c>
      <c r="J441" s="97"/>
      <c r="K441" s="18"/>
    </row>
    <row r="442" spans="1:11" ht="24.95" customHeight="1">
      <c r="A442" s="17"/>
      <c r="B442" s="38" t="s">
        <v>123</v>
      </c>
      <c r="C442" s="24">
        <v>1</v>
      </c>
      <c r="D442" s="24">
        <v>4</v>
      </c>
      <c r="E442" s="29">
        <v>1</v>
      </c>
      <c r="F442" s="30"/>
      <c r="G442" s="30"/>
      <c r="H442" s="25"/>
      <c r="I442" s="30">
        <f t="shared" si="40"/>
        <v>4</v>
      </c>
      <c r="J442" s="97"/>
      <c r="K442" s="18"/>
    </row>
    <row r="443" spans="1:11" ht="24.95" customHeight="1">
      <c r="A443" s="17"/>
      <c r="B443" s="38"/>
      <c r="C443" s="97"/>
      <c r="D443" s="97"/>
      <c r="E443" s="97"/>
      <c r="F443" s="3"/>
      <c r="G443" s="3"/>
      <c r="H443" s="26" t="s">
        <v>6</v>
      </c>
      <c r="I443" s="30">
        <f>SUM(I435:I442)</f>
        <v>16</v>
      </c>
      <c r="J443" s="97" t="s">
        <v>4</v>
      </c>
      <c r="K443" s="18"/>
    </row>
    <row r="444" spans="1:11" ht="48" customHeight="1">
      <c r="A444" s="17"/>
      <c r="B444" s="38" t="s">
        <v>122</v>
      </c>
      <c r="C444" s="97"/>
      <c r="D444" s="97"/>
      <c r="E444" s="97"/>
      <c r="F444" s="3"/>
      <c r="G444" s="3"/>
      <c r="H444" s="26"/>
      <c r="I444" s="30"/>
      <c r="J444" s="97"/>
      <c r="K444" s="18"/>
    </row>
    <row r="445" spans="1:11" ht="24.95" customHeight="1">
      <c r="A445" s="17"/>
      <c r="B445" s="28" t="s">
        <v>25</v>
      </c>
      <c r="C445" s="24">
        <v>1</v>
      </c>
      <c r="D445" s="24">
        <v>1</v>
      </c>
      <c r="E445" s="29">
        <v>1</v>
      </c>
      <c r="F445" s="30"/>
      <c r="G445" s="30"/>
      <c r="H445" s="25"/>
      <c r="I445" s="30">
        <f t="shared" ref="I445:I451" si="41">PRODUCT(B445:H445)</f>
        <v>1</v>
      </c>
      <c r="J445" s="97"/>
      <c r="K445" s="18"/>
    </row>
    <row r="446" spans="1:11" ht="24.95" customHeight="1">
      <c r="A446" s="17"/>
      <c r="B446" s="28" t="s">
        <v>484</v>
      </c>
      <c r="C446" s="24">
        <v>1</v>
      </c>
      <c r="D446" s="24">
        <v>1</v>
      </c>
      <c r="E446" s="29">
        <v>1</v>
      </c>
      <c r="F446" s="30"/>
      <c r="G446" s="30"/>
      <c r="H446" s="25"/>
      <c r="I446" s="30">
        <f t="shared" si="41"/>
        <v>1</v>
      </c>
      <c r="J446" s="97"/>
      <c r="K446" s="18"/>
    </row>
    <row r="447" spans="1:11" ht="24.95" customHeight="1">
      <c r="A447" s="17"/>
      <c r="B447" s="28" t="s">
        <v>485</v>
      </c>
      <c r="C447" s="24">
        <v>1</v>
      </c>
      <c r="D447" s="24">
        <v>1</v>
      </c>
      <c r="E447" s="29">
        <v>1</v>
      </c>
      <c r="F447" s="30"/>
      <c r="G447" s="30"/>
      <c r="H447" s="25"/>
      <c r="I447" s="30">
        <f t="shared" si="41"/>
        <v>1</v>
      </c>
      <c r="J447" s="97"/>
      <c r="K447" s="18"/>
    </row>
    <row r="448" spans="1:11" ht="24.95" customHeight="1">
      <c r="A448" s="17"/>
      <c r="B448" s="28" t="s">
        <v>15</v>
      </c>
      <c r="C448" s="24">
        <v>1</v>
      </c>
      <c r="D448" s="24">
        <v>1</v>
      </c>
      <c r="E448" s="29">
        <v>1</v>
      </c>
      <c r="F448" s="30"/>
      <c r="G448" s="30"/>
      <c r="H448" s="25"/>
      <c r="I448" s="30">
        <f t="shared" si="41"/>
        <v>1</v>
      </c>
      <c r="J448" s="97"/>
      <c r="K448" s="18"/>
    </row>
    <row r="449" spans="1:11" ht="24.95" customHeight="1">
      <c r="A449" s="17"/>
      <c r="B449" s="28" t="s">
        <v>16</v>
      </c>
      <c r="C449" s="24">
        <v>1</v>
      </c>
      <c r="D449" s="24">
        <v>4</v>
      </c>
      <c r="E449" s="29">
        <v>1</v>
      </c>
      <c r="F449" s="30"/>
      <c r="G449" s="30"/>
      <c r="H449" s="25"/>
      <c r="I449" s="30">
        <f t="shared" si="41"/>
        <v>4</v>
      </c>
      <c r="J449" s="97"/>
      <c r="K449" s="18"/>
    </row>
    <row r="450" spans="1:11" ht="24.95" customHeight="1">
      <c r="A450" s="17"/>
      <c r="B450" s="28" t="s">
        <v>17</v>
      </c>
      <c r="C450" s="24">
        <v>1</v>
      </c>
      <c r="D450" s="24">
        <v>1</v>
      </c>
      <c r="E450" s="29">
        <v>2</v>
      </c>
      <c r="F450" s="30"/>
      <c r="G450" s="30"/>
      <c r="H450" s="25"/>
      <c r="I450" s="30">
        <f t="shared" si="41"/>
        <v>2</v>
      </c>
      <c r="J450" s="97"/>
      <c r="K450" s="18"/>
    </row>
    <row r="451" spans="1:11" ht="24.95" customHeight="1">
      <c r="A451" s="17"/>
      <c r="B451" s="28" t="s">
        <v>13</v>
      </c>
      <c r="C451" s="24">
        <v>1</v>
      </c>
      <c r="D451" s="24">
        <v>1</v>
      </c>
      <c r="E451" s="29">
        <v>1</v>
      </c>
      <c r="F451" s="30"/>
      <c r="G451" s="30"/>
      <c r="H451" s="25"/>
      <c r="I451" s="30">
        <f t="shared" si="41"/>
        <v>1</v>
      </c>
      <c r="J451" s="97"/>
      <c r="K451" s="18"/>
    </row>
    <row r="452" spans="1:11" ht="24.95" customHeight="1">
      <c r="A452" s="17"/>
      <c r="B452" s="8"/>
      <c r="C452" s="97"/>
      <c r="D452" s="97"/>
      <c r="E452" s="97"/>
      <c r="F452" s="3"/>
      <c r="G452" s="3"/>
      <c r="H452" s="26" t="s">
        <v>6</v>
      </c>
      <c r="I452" s="30">
        <f>SUM(I445:I451)</f>
        <v>11</v>
      </c>
      <c r="J452" s="97" t="s">
        <v>4</v>
      </c>
      <c r="K452" s="18"/>
    </row>
    <row r="453" spans="1:11" ht="129.75" customHeight="1">
      <c r="A453" s="17">
        <v>52</v>
      </c>
      <c r="B453" s="4" t="s">
        <v>553</v>
      </c>
      <c r="C453" s="97"/>
      <c r="D453" s="97"/>
      <c r="E453" s="97"/>
      <c r="F453" s="3"/>
      <c r="G453" s="3"/>
      <c r="H453" s="26"/>
      <c r="I453" s="30"/>
      <c r="J453" s="97"/>
      <c r="K453" s="18"/>
    </row>
    <row r="454" spans="1:11" ht="24.95" customHeight="1">
      <c r="A454" s="17"/>
      <c r="B454" s="28" t="s">
        <v>25</v>
      </c>
      <c r="C454" s="24">
        <v>1</v>
      </c>
      <c r="D454" s="24">
        <v>1</v>
      </c>
      <c r="E454" s="29">
        <v>1</v>
      </c>
      <c r="F454" s="30"/>
      <c r="G454" s="30"/>
      <c r="H454" s="25"/>
      <c r="I454" s="30">
        <f t="shared" ref="I454:I457" si="42">PRODUCT(B454:H454)</f>
        <v>1</v>
      </c>
      <c r="J454" s="97"/>
      <c r="K454" s="18"/>
    </row>
    <row r="455" spans="1:11" ht="24.95" customHeight="1">
      <c r="A455" s="17"/>
      <c r="B455" s="28" t="s">
        <v>484</v>
      </c>
      <c r="C455" s="24">
        <v>1</v>
      </c>
      <c r="D455" s="24">
        <v>1</v>
      </c>
      <c r="E455" s="29">
        <v>1</v>
      </c>
      <c r="F455" s="30"/>
      <c r="G455" s="30"/>
      <c r="H455" s="25"/>
      <c r="I455" s="30">
        <f t="shared" si="42"/>
        <v>1</v>
      </c>
      <c r="J455" s="97"/>
      <c r="K455" s="18"/>
    </row>
    <row r="456" spans="1:11" ht="24.95" customHeight="1">
      <c r="A456" s="17"/>
      <c r="B456" s="28" t="s">
        <v>485</v>
      </c>
      <c r="C456" s="24">
        <v>1</v>
      </c>
      <c r="D456" s="24">
        <v>1</v>
      </c>
      <c r="E456" s="29">
        <v>1</v>
      </c>
      <c r="F456" s="30"/>
      <c r="G456" s="30"/>
      <c r="H456" s="25"/>
      <c r="I456" s="30">
        <f t="shared" si="42"/>
        <v>1</v>
      </c>
      <c r="J456" s="97"/>
      <c r="K456" s="18"/>
    </row>
    <row r="457" spans="1:11" ht="24.95" customHeight="1">
      <c r="A457" s="17"/>
      <c r="B457" s="28" t="s">
        <v>15</v>
      </c>
      <c r="C457" s="24">
        <v>1</v>
      </c>
      <c r="D457" s="24">
        <v>1</v>
      </c>
      <c r="E457" s="29">
        <v>1</v>
      </c>
      <c r="F457" s="30"/>
      <c r="G457" s="30"/>
      <c r="H457" s="25"/>
      <c r="I457" s="30">
        <f t="shared" si="42"/>
        <v>1</v>
      </c>
      <c r="J457" s="97"/>
      <c r="K457" s="18"/>
    </row>
    <row r="458" spans="1:11" ht="24.95" customHeight="1">
      <c r="A458" s="17"/>
      <c r="B458" s="28"/>
      <c r="C458" s="24"/>
      <c r="D458" s="24"/>
      <c r="E458" s="29"/>
      <c r="F458" s="30"/>
      <c r="G458" s="30"/>
      <c r="H458" s="25" t="s">
        <v>6</v>
      </c>
      <c r="I458" s="30">
        <f>SUM(I454:I457)</f>
        <v>4</v>
      </c>
      <c r="J458" s="97" t="s">
        <v>4</v>
      </c>
      <c r="K458" s="18"/>
    </row>
    <row r="459" spans="1:11" ht="139.5" customHeight="1">
      <c r="A459" s="17">
        <v>53</v>
      </c>
      <c r="B459" s="38" t="s">
        <v>554</v>
      </c>
      <c r="C459" s="97"/>
      <c r="D459" s="97"/>
      <c r="E459" s="97"/>
      <c r="F459" s="3"/>
      <c r="G459" s="3"/>
      <c r="H459" s="26"/>
      <c r="I459" s="30"/>
      <c r="J459" s="97"/>
      <c r="K459" s="18"/>
    </row>
    <row r="460" spans="1:11" ht="24.95" customHeight="1">
      <c r="A460" s="17"/>
      <c r="B460" s="8" t="s">
        <v>124</v>
      </c>
      <c r="C460" s="24">
        <v>1</v>
      </c>
      <c r="D460" s="24"/>
      <c r="E460" s="29">
        <v>1</v>
      </c>
      <c r="F460" s="30"/>
      <c r="G460" s="30"/>
      <c r="H460" s="25"/>
      <c r="I460" s="30">
        <f t="shared" ref="I460:I462" si="43">PRODUCT(B460:H460)</f>
        <v>1</v>
      </c>
      <c r="J460" s="97"/>
      <c r="K460" s="18"/>
    </row>
    <row r="461" spans="1:11" ht="24.95" customHeight="1">
      <c r="A461" s="17"/>
      <c r="B461" s="8" t="s">
        <v>25</v>
      </c>
      <c r="C461" s="24">
        <v>1</v>
      </c>
      <c r="D461" s="24"/>
      <c r="E461" s="29">
        <v>1</v>
      </c>
      <c r="F461" s="30"/>
      <c r="G461" s="30"/>
      <c r="H461" s="25"/>
      <c r="I461" s="30">
        <f t="shared" si="43"/>
        <v>1</v>
      </c>
      <c r="J461" s="97"/>
      <c r="K461" s="18"/>
    </row>
    <row r="462" spans="1:11" ht="24.95" customHeight="1">
      <c r="A462" s="17"/>
      <c r="B462" s="8" t="s">
        <v>31</v>
      </c>
      <c r="C462" s="24">
        <v>1</v>
      </c>
      <c r="D462" s="24"/>
      <c r="E462" s="29">
        <v>1</v>
      </c>
      <c r="F462" s="30"/>
      <c r="G462" s="30"/>
      <c r="H462" s="25"/>
      <c r="I462" s="30">
        <f t="shared" si="43"/>
        <v>1</v>
      </c>
      <c r="J462" s="97"/>
      <c r="K462" s="18"/>
    </row>
    <row r="463" spans="1:11" ht="24.95" customHeight="1">
      <c r="A463" s="17"/>
      <c r="B463" s="8"/>
      <c r="C463" s="97"/>
      <c r="D463" s="97"/>
      <c r="E463" s="97"/>
      <c r="F463" s="3"/>
      <c r="G463" s="3"/>
      <c r="H463" s="26" t="s">
        <v>6</v>
      </c>
      <c r="I463" s="30">
        <f>SUM(I460:I462)</f>
        <v>3</v>
      </c>
      <c r="J463" s="97" t="s">
        <v>4</v>
      </c>
      <c r="K463" s="18"/>
    </row>
    <row r="464" spans="1:11" ht="50.25" customHeight="1">
      <c r="A464" s="17">
        <v>54</v>
      </c>
      <c r="B464" s="4" t="s">
        <v>555</v>
      </c>
      <c r="C464" s="97"/>
      <c r="D464" s="97"/>
      <c r="E464" s="97"/>
      <c r="F464" s="3"/>
      <c r="G464" s="3"/>
      <c r="H464" s="3"/>
      <c r="I464" s="3"/>
      <c r="J464" s="8"/>
      <c r="K464" s="18"/>
    </row>
    <row r="465" spans="1:11" ht="24.95" customHeight="1">
      <c r="A465" s="17"/>
      <c r="B465" s="28" t="s">
        <v>25</v>
      </c>
      <c r="C465" s="24">
        <v>1</v>
      </c>
      <c r="D465" s="24">
        <v>2</v>
      </c>
      <c r="E465" s="29">
        <v>1</v>
      </c>
      <c r="F465" s="30"/>
      <c r="G465" s="30"/>
      <c r="H465" s="25"/>
      <c r="I465" s="30">
        <f t="shared" ref="I465:I470" si="44">PRODUCT(B465:H465)</f>
        <v>2</v>
      </c>
      <c r="J465" s="8"/>
      <c r="K465" s="18"/>
    </row>
    <row r="466" spans="1:11" ht="24.95" customHeight="1">
      <c r="A466" s="17"/>
      <c r="B466" s="8" t="s">
        <v>14</v>
      </c>
      <c r="C466" s="24">
        <v>1</v>
      </c>
      <c r="D466" s="24">
        <v>3</v>
      </c>
      <c r="E466" s="29">
        <v>1</v>
      </c>
      <c r="F466" s="30"/>
      <c r="G466" s="30"/>
      <c r="H466" s="25"/>
      <c r="I466" s="30">
        <f t="shared" si="44"/>
        <v>3</v>
      </c>
      <c r="J466" s="8"/>
      <c r="K466" s="18"/>
    </row>
    <row r="467" spans="1:11" ht="24.95" customHeight="1">
      <c r="A467" s="17"/>
      <c r="B467" s="28" t="s">
        <v>484</v>
      </c>
      <c r="C467" s="24">
        <v>1</v>
      </c>
      <c r="D467" s="24">
        <v>1</v>
      </c>
      <c r="E467" s="29">
        <v>1</v>
      </c>
      <c r="F467" s="30"/>
      <c r="G467" s="30"/>
      <c r="H467" s="25"/>
      <c r="I467" s="30">
        <f t="shared" si="44"/>
        <v>1</v>
      </c>
      <c r="J467" s="8"/>
      <c r="K467" s="18"/>
    </row>
    <row r="468" spans="1:11" ht="24.95" customHeight="1">
      <c r="A468" s="17"/>
      <c r="B468" s="28" t="s">
        <v>485</v>
      </c>
      <c r="C468" s="24">
        <v>1</v>
      </c>
      <c r="D468" s="24">
        <v>1</v>
      </c>
      <c r="E468" s="29">
        <v>1</v>
      </c>
      <c r="F468" s="30"/>
      <c r="G468" s="30"/>
      <c r="H468" s="25"/>
      <c r="I468" s="30">
        <f t="shared" si="44"/>
        <v>1</v>
      </c>
      <c r="J468" s="8"/>
      <c r="K468" s="18"/>
    </row>
    <row r="469" spans="1:11" ht="24.95" customHeight="1">
      <c r="A469" s="17"/>
      <c r="B469" s="8" t="s">
        <v>26</v>
      </c>
      <c r="C469" s="24">
        <v>1</v>
      </c>
      <c r="D469" s="24">
        <v>1</v>
      </c>
      <c r="E469" s="29">
        <v>1</v>
      </c>
      <c r="F469" s="30"/>
      <c r="G469" s="30"/>
      <c r="H469" s="25"/>
      <c r="I469" s="30">
        <f t="shared" si="44"/>
        <v>1</v>
      </c>
      <c r="J469" s="8"/>
      <c r="K469" s="18"/>
    </row>
    <row r="470" spans="1:11" ht="24.95" customHeight="1">
      <c r="A470" s="17"/>
      <c r="B470" s="28" t="s">
        <v>19</v>
      </c>
      <c r="C470" s="24">
        <v>1</v>
      </c>
      <c r="D470" s="24">
        <v>1</v>
      </c>
      <c r="E470" s="29">
        <v>1</v>
      </c>
      <c r="F470" s="30"/>
      <c r="G470" s="30"/>
      <c r="H470" s="25"/>
      <c r="I470" s="30">
        <f t="shared" si="44"/>
        <v>1</v>
      </c>
      <c r="J470" s="8"/>
      <c r="K470" s="18"/>
    </row>
    <row r="471" spans="1:11" ht="24.95" customHeight="1">
      <c r="A471" s="17"/>
      <c r="B471" s="28"/>
      <c r="C471" s="13"/>
      <c r="D471" s="13"/>
      <c r="E471" s="13"/>
      <c r="F471" s="13"/>
      <c r="G471" s="27"/>
      <c r="H471" s="25" t="s">
        <v>6</v>
      </c>
      <c r="I471" s="30">
        <f>SUM(I465:I470)</f>
        <v>9</v>
      </c>
      <c r="J471" s="3" t="s">
        <v>4</v>
      </c>
      <c r="K471" s="18"/>
    </row>
    <row r="472" spans="1:11" ht="46.5" customHeight="1">
      <c r="A472" s="17">
        <v>55</v>
      </c>
      <c r="B472" s="116" t="s">
        <v>556</v>
      </c>
      <c r="C472" s="13"/>
      <c r="D472" s="13"/>
      <c r="E472" s="13"/>
      <c r="F472" s="13"/>
      <c r="G472" s="27"/>
      <c r="H472" s="13"/>
      <c r="I472" s="27"/>
      <c r="J472" s="8"/>
      <c r="K472" s="18"/>
    </row>
    <row r="473" spans="1:11" ht="24.95" customHeight="1">
      <c r="A473" s="17"/>
      <c r="B473" s="28" t="s">
        <v>25</v>
      </c>
      <c r="C473" s="24">
        <v>1</v>
      </c>
      <c r="D473" s="24">
        <v>1</v>
      </c>
      <c r="E473" s="29">
        <v>1</v>
      </c>
      <c r="F473" s="30"/>
      <c r="G473" s="30"/>
      <c r="H473" s="25"/>
      <c r="I473" s="30">
        <v>1</v>
      </c>
      <c r="J473" s="8"/>
      <c r="K473" s="18"/>
    </row>
    <row r="474" spans="1:11" ht="24.95" customHeight="1">
      <c r="A474" s="17"/>
      <c r="B474" s="28" t="s">
        <v>15</v>
      </c>
      <c r="C474" s="24">
        <v>1</v>
      </c>
      <c r="D474" s="24">
        <v>1</v>
      </c>
      <c r="E474" s="29">
        <v>1</v>
      </c>
      <c r="F474" s="30"/>
      <c r="G474" s="30"/>
      <c r="H474" s="25"/>
      <c r="I474" s="30">
        <v>1</v>
      </c>
      <c r="J474" s="8"/>
      <c r="K474" s="18"/>
    </row>
    <row r="475" spans="1:11" ht="24.95" customHeight="1">
      <c r="A475" s="17"/>
      <c r="B475" s="28" t="s">
        <v>16</v>
      </c>
      <c r="C475" s="24">
        <v>1</v>
      </c>
      <c r="D475" s="24">
        <v>1</v>
      </c>
      <c r="E475" s="29">
        <v>2</v>
      </c>
      <c r="F475" s="30"/>
      <c r="G475" s="30"/>
      <c r="H475" s="25"/>
      <c r="I475" s="30">
        <f t="shared" ref="I475:I479" si="45">PRODUCT(B475:H475)</f>
        <v>2</v>
      </c>
      <c r="J475" s="8"/>
      <c r="K475" s="18"/>
    </row>
    <row r="476" spans="1:11" ht="24.95" customHeight="1">
      <c r="A476" s="17"/>
      <c r="B476" s="28" t="s">
        <v>484</v>
      </c>
      <c r="C476" s="24">
        <v>1</v>
      </c>
      <c r="D476" s="24">
        <v>1</v>
      </c>
      <c r="E476" s="29">
        <v>1</v>
      </c>
      <c r="F476" s="30"/>
      <c r="G476" s="30"/>
      <c r="H476" s="25"/>
      <c r="I476" s="30">
        <f t="shared" si="45"/>
        <v>1</v>
      </c>
      <c r="J476" s="8"/>
      <c r="K476" s="18"/>
    </row>
    <row r="477" spans="1:11" ht="24.95" customHeight="1">
      <c r="A477" s="17"/>
      <c r="B477" s="28" t="s">
        <v>485</v>
      </c>
      <c r="C477" s="24">
        <v>1</v>
      </c>
      <c r="D477" s="24">
        <v>1</v>
      </c>
      <c r="E477" s="29">
        <v>1</v>
      </c>
      <c r="F477" s="30"/>
      <c r="G477" s="30"/>
      <c r="H477" s="25"/>
      <c r="I477" s="30">
        <f t="shared" si="45"/>
        <v>1</v>
      </c>
      <c r="J477" s="8"/>
      <c r="K477" s="18"/>
    </row>
    <row r="478" spans="1:11" ht="24.95" customHeight="1">
      <c r="A478" s="17"/>
      <c r="B478" s="28" t="s">
        <v>17</v>
      </c>
      <c r="C478" s="24">
        <v>1</v>
      </c>
      <c r="D478" s="24">
        <v>1</v>
      </c>
      <c r="E478" s="29">
        <v>2</v>
      </c>
      <c r="F478" s="30"/>
      <c r="G478" s="30"/>
      <c r="H478" s="25"/>
      <c r="I478" s="30">
        <f t="shared" si="45"/>
        <v>2</v>
      </c>
      <c r="J478" s="8"/>
      <c r="K478" s="18"/>
    </row>
    <row r="479" spans="1:11" ht="24.95" customHeight="1">
      <c r="A479" s="17"/>
      <c r="B479" s="28" t="s">
        <v>13</v>
      </c>
      <c r="C479" s="24">
        <v>1</v>
      </c>
      <c r="D479" s="24">
        <v>1</v>
      </c>
      <c r="E479" s="29">
        <v>1</v>
      </c>
      <c r="F479" s="30"/>
      <c r="G479" s="30"/>
      <c r="H479" s="25"/>
      <c r="I479" s="30">
        <f t="shared" si="45"/>
        <v>1</v>
      </c>
      <c r="J479" s="8"/>
      <c r="K479" s="18"/>
    </row>
    <row r="480" spans="1:11" ht="24.95" customHeight="1">
      <c r="A480" s="17"/>
      <c r="B480" s="28"/>
      <c r="C480" s="13"/>
      <c r="D480" s="13"/>
      <c r="E480" s="13"/>
      <c r="F480" s="13"/>
      <c r="G480" s="27"/>
      <c r="H480" s="25" t="s">
        <v>6</v>
      </c>
      <c r="I480" s="30">
        <f>SUM(I473:I479)</f>
        <v>9</v>
      </c>
      <c r="J480" s="3" t="s">
        <v>4</v>
      </c>
      <c r="K480" s="18"/>
    </row>
    <row r="481" spans="1:11" ht="72" customHeight="1">
      <c r="A481" s="17">
        <v>56</v>
      </c>
      <c r="B481" s="6" t="s">
        <v>18</v>
      </c>
      <c r="C481" s="97"/>
      <c r="D481" s="97"/>
      <c r="E481" s="97"/>
      <c r="F481" s="97"/>
      <c r="G481" s="97"/>
      <c r="H481" s="97"/>
      <c r="I481" s="3"/>
      <c r="J481" s="8"/>
      <c r="K481" s="18"/>
    </row>
    <row r="482" spans="1:11" ht="24.95" customHeight="1">
      <c r="A482" s="17"/>
      <c r="B482" s="8" t="s">
        <v>19</v>
      </c>
      <c r="C482" s="97">
        <v>1</v>
      </c>
      <c r="D482" s="97">
        <v>1</v>
      </c>
      <c r="E482" s="97">
        <v>1</v>
      </c>
      <c r="F482" s="97"/>
      <c r="G482" s="97"/>
      <c r="H482" s="97"/>
      <c r="I482" s="7">
        <f t="shared" ref="I482:I483" si="46">PRODUCT(B482:H482)</f>
        <v>1</v>
      </c>
      <c r="J482" s="8"/>
      <c r="K482" s="18"/>
    </row>
    <row r="483" spans="1:11" ht="24.95" customHeight="1">
      <c r="A483" s="17"/>
      <c r="B483" s="8" t="s">
        <v>20</v>
      </c>
      <c r="C483" s="97">
        <v>1</v>
      </c>
      <c r="D483" s="97">
        <v>1</v>
      </c>
      <c r="E483" s="97">
        <v>1</v>
      </c>
      <c r="F483" s="97"/>
      <c r="G483" s="97"/>
      <c r="H483" s="7"/>
      <c r="I483" s="7">
        <f t="shared" si="46"/>
        <v>1</v>
      </c>
      <c r="J483" s="8"/>
      <c r="K483" s="18"/>
    </row>
    <row r="484" spans="1:11" ht="24.95" customHeight="1">
      <c r="A484" s="17"/>
      <c r="B484" s="4"/>
      <c r="C484" s="97"/>
      <c r="D484" s="97"/>
      <c r="E484" s="97"/>
      <c r="F484" s="97"/>
      <c r="G484" s="97"/>
      <c r="H484" s="97" t="s">
        <v>6</v>
      </c>
      <c r="I484" s="3">
        <f>SUM(I482:I483)</f>
        <v>2</v>
      </c>
      <c r="J484" s="3" t="s">
        <v>4</v>
      </c>
      <c r="K484" s="18"/>
    </row>
    <row r="485" spans="1:11" ht="63.75" customHeight="1">
      <c r="A485" s="17">
        <v>57</v>
      </c>
      <c r="B485" s="6" t="s">
        <v>557</v>
      </c>
      <c r="C485" s="97"/>
      <c r="D485" s="97"/>
      <c r="E485" s="97"/>
      <c r="F485" s="97"/>
      <c r="G485" s="3"/>
      <c r="H485" s="97"/>
      <c r="I485" s="3"/>
      <c r="J485" s="8"/>
      <c r="K485" s="18"/>
    </row>
    <row r="486" spans="1:11" ht="41.25" customHeight="1">
      <c r="A486" s="17"/>
      <c r="B486" s="6" t="s">
        <v>558</v>
      </c>
      <c r="C486" s="97"/>
      <c r="D486" s="97"/>
      <c r="E486" s="97"/>
      <c r="F486" s="97"/>
      <c r="G486" s="3"/>
      <c r="H486" s="97"/>
      <c r="I486" s="3"/>
      <c r="J486" s="8"/>
      <c r="K486" s="18"/>
    </row>
    <row r="487" spans="1:11" ht="24.95" customHeight="1">
      <c r="A487" s="17"/>
      <c r="B487" s="8" t="s">
        <v>19</v>
      </c>
      <c r="C487" s="97">
        <v>1</v>
      </c>
      <c r="D487" s="97">
        <v>1</v>
      </c>
      <c r="E487" s="97">
        <v>1</v>
      </c>
      <c r="F487" s="97"/>
      <c r="G487" s="97"/>
      <c r="H487" s="97"/>
      <c r="I487" s="7">
        <f t="shared" ref="I487:I488" si="47">PRODUCT(B487:H487)</f>
        <v>1</v>
      </c>
      <c r="J487" s="8"/>
      <c r="K487" s="18"/>
    </row>
    <row r="488" spans="1:11" ht="24.95" customHeight="1">
      <c r="A488" s="17"/>
      <c r="B488" s="8" t="s">
        <v>20</v>
      </c>
      <c r="C488" s="97">
        <v>1</v>
      </c>
      <c r="D488" s="97">
        <v>1</v>
      </c>
      <c r="E488" s="97">
        <v>1</v>
      </c>
      <c r="F488" s="97"/>
      <c r="G488" s="97"/>
      <c r="H488" s="7"/>
      <c r="I488" s="7">
        <f t="shared" si="47"/>
        <v>1</v>
      </c>
      <c r="J488" s="8"/>
      <c r="K488" s="18"/>
    </row>
    <row r="489" spans="1:11" ht="24.95" customHeight="1">
      <c r="A489" s="17"/>
      <c r="B489" s="4"/>
      <c r="C489" s="97"/>
      <c r="D489" s="97"/>
      <c r="E489" s="97"/>
      <c r="F489" s="97"/>
      <c r="G489" s="3"/>
      <c r="H489" s="11" t="s">
        <v>6</v>
      </c>
      <c r="I489" s="10">
        <f>SUM(I487:I488)</f>
        <v>2</v>
      </c>
      <c r="J489" s="3" t="s">
        <v>4</v>
      </c>
      <c r="K489" s="18"/>
    </row>
    <row r="490" spans="1:11" ht="47.25" customHeight="1">
      <c r="A490" s="17">
        <v>58</v>
      </c>
      <c r="B490" s="31" t="s">
        <v>559</v>
      </c>
      <c r="C490" s="97"/>
      <c r="D490" s="97"/>
      <c r="E490" s="97"/>
      <c r="F490" s="97"/>
      <c r="G490" s="97"/>
      <c r="H490" s="97"/>
      <c r="I490" s="97"/>
      <c r="J490" s="3"/>
      <c r="K490" s="18"/>
    </row>
    <row r="491" spans="1:11" ht="24.95" customHeight="1">
      <c r="A491" s="17"/>
      <c r="B491" s="19" t="s">
        <v>21</v>
      </c>
      <c r="C491" s="97">
        <v>1</v>
      </c>
      <c r="D491" s="97">
        <v>1</v>
      </c>
      <c r="E491" s="97">
        <v>4</v>
      </c>
      <c r="F491" s="97"/>
      <c r="G491" s="97"/>
      <c r="H491" s="97"/>
      <c r="I491" s="7">
        <f t="shared" ref="I491" si="48">PRODUCT(B491:H491)</f>
        <v>4</v>
      </c>
      <c r="J491" s="3"/>
      <c r="K491" s="18"/>
    </row>
    <row r="492" spans="1:11" ht="24.95" customHeight="1">
      <c r="A492" s="17"/>
      <c r="B492" s="4"/>
      <c r="C492" s="97"/>
      <c r="D492" s="97"/>
      <c r="E492" s="97"/>
      <c r="F492" s="97"/>
      <c r="G492" s="97"/>
      <c r="H492" s="97" t="s">
        <v>6</v>
      </c>
      <c r="I492" s="3">
        <f>SUM(I491:I491)</f>
        <v>4</v>
      </c>
      <c r="J492" s="3" t="s">
        <v>4</v>
      </c>
      <c r="K492" s="18"/>
    </row>
    <row r="493" spans="1:11" ht="85.5" customHeight="1">
      <c r="A493" s="17">
        <v>59</v>
      </c>
      <c r="B493" s="32" t="s">
        <v>22</v>
      </c>
      <c r="C493" s="13"/>
      <c r="D493" s="13"/>
      <c r="E493" s="13"/>
      <c r="F493" s="13"/>
      <c r="G493" s="13"/>
      <c r="H493" s="13"/>
      <c r="I493" s="27"/>
      <c r="J493" s="8"/>
      <c r="K493" s="18"/>
    </row>
    <row r="494" spans="1:11" ht="66" customHeight="1">
      <c r="A494" s="17"/>
      <c r="B494" s="33" t="s">
        <v>23</v>
      </c>
      <c r="C494" s="13"/>
      <c r="D494" s="13"/>
      <c r="E494" s="13"/>
      <c r="F494" s="13"/>
      <c r="G494" s="13"/>
      <c r="H494" s="13"/>
      <c r="I494" s="27"/>
      <c r="J494" s="8"/>
      <c r="K494" s="18"/>
    </row>
    <row r="495" spans="1:11" ht="41.25" customHeight="1">
      <c r="A495" s="17"/>
      <c r="B495" s="33" t="s">
        <v>104</v>
      </c>
      <c r="C495" s="13">
        <v>1</v>
      </c>
      <c r="D495" s="13">
        <v>1</v>
      </c>
      <c r="E495" s="13">
        <v>1</v>
      </c>
      <c r="F495" s="27">
        <v>8</v>
      </c>
      <c r="G495" s="27"/>
      <c r="H495" s="13"/>
      <c r="I495" s="30">
        <f t="shared" ref="I495:I498" si="49">PRODUCT(B495:H495)</f>
        <v>8</v>
      </c>
      <c r="J495" s="3"/>
      <c r="K495" s="18"/>
    </row>
    <row r="496" spans="1:11" ht="25.5" customHeight="1">
      <c r="A496" s="17"/>
      <c r="B496" s="33" t="s">
        <v>437</v>
      </c>
      <c r="C496" s="13">
        <v>1</v>
      </c>
      <c r="D496" s="13">
        <v>1</v>
      </c>
      <c r="E496" s="13">
        <v>1</v>
      </c>
      <c r="F496" s="27">
        <v>4</v>
      </c>
      <c r="G496" s="27"/>
      <c r="H496" s="13"/>
      <c r="I496" s="30">
        <f t="shared" si="49"/>
        <v>4</v>
      </c>
      <c r="J496" s="3"/>
      <c r="K496" s="18"/>
    </row>
    <row r="497" spans="1:11" ht="46.5" customHeight="1">
      <c r="A497" s="17"/>
      <c r="B497" s="33" t="s">
        <v>438</v>
      </c>
      <c r="C497" s="13">
        <v>1</v>
      </c>
      <c r="D497" s="13">
        <v>1</v>
      </c>
      <c r="E497" s="13">
        <v>1</v>
      </c>
      <c r="F497" s="27">
        <v>5</v>
      </c>
      <c r="G497" s="27"/>
      <c r="H497" s="13"/>
      <c r="I497" s="30">
        <f t="shared" si="49"/>
        <v>5</v>
      </c>
      <c r="J497" s="3"/>
      <c r="K497" s="18"/>
    </row>
    <row r="498" spans="1:11" ht="27" customHeight="1">
      <c r="A498" s="17"/>
      <c r="B498" s="33" t="s">
        <v>24</v>
      </c>
      <c r="C498" s="13">
        <v>1</v>
      </c>
      <c r="D498" s="13">
        <v>1</v>
      </c>
      <c r="E498" s="13">
        <v>1</v>
      </c>
      <c r="F498" s="27">
        <v>26</v>
      </c>
      <c r="G498" s="27"/>
      <c r="H498" s="13"/>
      <c r="I498" s="30">
        <f t="shared" si="49"/>
        <v>26</v>
      </c>
      <c r="J498" s="105"/>
      <c r="K498" s="18"/>
    </row>
    <row r="499" spans="1:11" ht="26.25" customHeight="1">
      <c r="A499" s="17"/>
      <c r="B499" s="9"/>
      <c r="C499" s="5"/>
      <c r="D499" s="5"/>
      <c r="E499" s="5"/>
      <c r="F499" s="10"/>
      <c r="G499" s="10"/>
      <c r="H499" s="11" t="s">
        <v>6</v>
      </c>
      <c r="I499" s="7">
        <f>SUM(I495:I498)</f>
        <v>43</v>
      </c>
      <c r="J499" s="21" t="s">
        <v>12</v>
      </c>
      <c r="K499" s="18"/>
    </row>
    <row r="500" spans="1:11" ht="88.5" customHeight="1">
      <c r="A500" s="17">
        <v>60</v>
      </c>
      <c r="B500" s="39" t="s">
        <v>127</v>
      </c>
      <c r="C500" s="5"/>
      <c r="D500" s="5"/>
      <c r="E500" s="5"/>
      <c r="F500" s="10"/>
      <c r="G500" s="10"/>
      <c r="H500" s="11"/>
      <c r="I500" s="7"/>
      <c r="J500" s="21"/>
      <c r="K500" s="18"/>
    </row>
    <row r="501" spans="1:11" ht="71.25" customHeight="1">
      <c r="A501" s="17"/>
      <c r="B501" s="39" t="s">
        <v>128</v>
      </c>
      <c r="C501" s="5"/>
      <c r="D501" s="5"/>
      <c r="E501" s="5"/>
      <c r="F501" s="10"/>
      <c r="G501" s="10"/>
      <c r="H501" s="11"/>
      <c r="I501" s="7"/>
      <c r="J501" s="21"/>
      <c r="K501" s="18"/>
    </row>
    <row r="502" spans="1:11" ht="23.25" customHeight="1">
      <c r="A502" s="17"/>
      <c r="B502" s="39" t="s">
        <v>357</v>
      </c>
      <c r="C502" s="97">
        <v>1</v>
      </c>
      <c r="D502" s="97">
        <v>1</v>
      </c>
      <c r="E502" s="97">
        <v>2</v>
      </c>
      <c r="F502" s="3">
        <v>1.5</v>
      </c>
      <c r="G502" s="3"/>
      <c r="H502" s="3"/>
      <c r="I502" s="3">
        <f t="shared" ref="I502:I503" si="50">F502*E502*C502</f>
        <v>3</v>
      </c>
      <c r="J502" s="21"/>
      <c r="K502" s="18"/>
    </row>
    <row r="503" spans="1:11" ht="23.25" customHeight="1">
      <c r="A503" s="17"/>
      <c r="B503" s="39" t="s">
        <v>358</v>
      </c>
      <c r="C503" s="97">
        <v>1</v>
      </c>
      <c r="D503" s="97">
        <v>1</v>
      </c>
      <c r="E503" s="97">
        <v>2</v>
      </c>
      <c r="F503" s="3">
        <v>1.5</v>
      </c>
      <c r="G503" s="3"/>
      <c r="H503" s="3"/>
      <c r="I503" s="3">
        <f t="shared" si="50"/>
        <v>3</v>
      </c>
      <c r="J503" s="21"/>
      <c r="K503" s="18"/>
    </row>
    <row r="504" spans="1:11" ht="25.5" customHeight="1">
      <c r="A504" s="17"/>
      <c r="B504" s="9"/>
      <c r="C504" s="5"/>
      <c r="D504" s="5"/>
      <c r="E504" s="5"/>
      <c r="F504" s="10"/>
      <c r="G504" s="10"/>
      <c r="H504" s="97" t="s">
        <v>6</v>
      </c>
      <c r="I504" s="3">
        <f>SUM(I502:I503)</f>
        <v>6</v>
      </c>
      <c r="J504" s="21" t="s">
        <v>12</v>
      </c>
      <c r="K504" s="18"/>
    </row>
    <row r="505" spans="1:11" ht="90.75" customHeight="1">
      <c r="A505" s="17">
        <v>61</v>
      </c>
      <c r="B505" s="39" t="s">
        <v>125</v>
      </c>
      <c r="C505" s="97"/>
      <c r="D505" s="97"/>
      <c r="E505" s="97"/>
      <c r="F505" s="97"/>
      <c r="G505" s="97"/>
      <c r="H505" s="97"/>
      <c r="I505" s="3"/>
      <c r="J505" s="104"/>
      <c r="K505" s="18"/>
    </row>
    <row r="506" spans="1:11" ht="66.75" customHeight="1">
      <c r="A506" s="17"/>
      <c r="B506" s="39" t="s">
        <v>560</v>
      </c>
      <c r="C506" s="97"/>
      <c r="D506" s="97"/>
      <c r="E506" s="97"/>
      <c r="F506" s="97"/>
      <c r="G506" s="97"/>
      <c r="H506" s="97"/>
      <c r="I506" s="3"/>
      <c r="J506" s="104"/>
      <c r="K506" s="18"/>
    </row>
    <row r="507" spans="1:11" ht="31.5" customHeight="1">
      <c r="A507" s="17"/>
      <c r="B507" s="39" t="s">
        <v>126</v>
      </c>
      <c r="C507" s="97">
        <v>1</v>
      </c>
      <c r="D507" s="97">
        <v>1</v>
      </c>
      <c r="E507" s="97">
        <v>1</v>
      </c>
      <c r="F507" s="3">
        <v>10</v>
      </c>
      <c r="G507" s="3"/>
      <c r="H507" s="3"/>
      <c r="I507" s="3">
        <f>F507*E507*C507</f>
        <v>10</v>
      </c>
      <c r="J507" s="104" t="s">
        <v>12</v>
      </c>
      <c r="K507" s="18"/>
    </row>
    <row r="508" spans="1:11" ht="50.25" customHeight="1">
      <c r="A508" s="17">
        <v>62</v>
      </c>
      <c r="B508" s="39" t="s">
        <v>463</v>
      </c>
      <c r="C508" s="97"/>
      <c r="D508" s="97"/>
      <c r="E508" s="97"/>
      <c r="F508" s="3"/>
      <c r="G508" s="3"/>
      <c r="H508" s="3"/>
      <c r="I508" s="3"/>
      <c r="J508" s="104"/>
      <c r="K508" s="18"/>
    </row>
    <row r="509" spans="1:11" ht="25.5" customHeight="1">
      <c r="A509" s="17"/>
      <c r="B509" s="39" t="s">
        <v>447</v>
      </c>
      <c r="C509" s="97">
        <v>1</v>
      </c>
      <c r="D509" s="97"/>
      <c r="E509" s="97">
        <v>1</v>
      </c>
      <c r="F509" s="3">
        <v>2</v>
      </c>
      <c r="G509" s="3"/>
      <c r="H509" s="3"/>
      <c r="I509" s="3">
        <f>F509*E509*C509</f>
        <v>2</v>
      </c>
      <c r="J509" s="104"/>
      <c r="K509" s="18"/>
    </row>
    <row r="510" spans="1:11" ht="27" customHeight="1">
      <c r="A510" s="17"/>
      <c r="B510" s="39" t="s">
        <v>448</v>
      </c>
      <c r="C510" s="97">
        <v>1</v>
      </c>
      <c r="D510" s="97"/>
      <c r="E510" s="97">
        <v>1</v>
      </c>
      <c r="F510" s="3">
        <v>1</v>
      </c>
      <c r="G510" s="3"/>
      <c r="H510" s="3"/>
      <c r="I510" s="3">
        <f>F510*E510*C510</f>
        <v>1</v>
      </c>
      <c r="J510" s="104"/>
      <c r="K510" s="18"/>
    </row>
    <row r="511" spans="1:11" ht="24" customHeight="1">
      <c r="A511" s="17"/>
      <c r="B511" s="39"/>
      <c r="C511" s="97"/>
      <c r="D511" s="97"/>
      <c r="E511" s="97"/>
      <c r="F511" s="3"/>
      <c r="G511" s="3"/>
      <c r="H511" s="3" t="s">
        <v>6</v>
      </c>
      <c r="I511" s="3">
        <f>SUM(I509:I510)</f>
        <v>3</v>
      </c>
      <c r="J511" s="104" t="s">
        <v>4</v>
      </c>
      <c r="K511" s="18"/>
    </row>
    <row r="512" spans="1:11" ht="46.5" customHeight="1">
      <c r="A512" s="17">
        <v>63</v>
      </c>
      <c r="B512" s="107" t="s">
        <v>561</v>
      </c>
      <c r="C512" s="110"/>
      <c r="D512" s="110"/>
      <c r="E512" s="110"/>
      <c r="F512" s="110"/>
      <c r="G512" s="110"/>
      <c r="H512" s="108"/>
      <c r="I512" s="109"/>
      <c r="J512" s="108"/>
      <c r="K512" s="18"/>
    </row>
    <row r="513" spans="1:11" ht="24" customHeight="1">
      <c r="A513" s="17"/>
      <c r="B513" s="117" t="s">
        <v>562</v>
      </c>
      <c r="C513" s="118">
        <v>1</v>
      </c>
      <c r="D513" s="118">
        <v>1</v>
      </c>
      <c r="E513" s="119">
        <v>1</v>
      </c>
      <c r="F513" s="120">
        <v>10</v>
      </c>
      <c r="G513" s="110"/>
      <c r="H513" s="108"/>
      <c r="I513" s="109">
        <f t="shared" ref="I513" si="51">PRODUCT(C513:H513)</f>
        <v>10</v>
      </c>
      <c r="J513" s="108"/>
      <c r="K513" s="18"/>
    </row>
    <row r="514" spans="1:11" ht="24" customHeight="1">
      <c r="A514" s="17"/>
      <c r="B514" s="117"/>
      <c r="C514" s="118"/>
      <c r="D514" s="118"/>
      <c r="E514" s="120"/>
      <c r="F514" s="118"/>
      <c r="G514" s="110"/>
      <c r="H514" s="108" t="s">
        <v>6</v>
      </c>
      <c r="I514" s="109">
        <f>SUM(I513:I513)</f>
        <v>10</v>
      </c>
      <c r="J514" s="108" t="s">
        <v>12</v>
      </c>
      <c r="K514" s="18"/>
    </row>
    <row r="515" spans="1:11" ht="24" customHeight="1">
      <c r="A515" s="17">
        <v>64</v>
      </c>
      <c r="B515" s="117" t="s">
        <v>563</v>
      </c>
      <c r="C515" s="118">
        <v>1</v>
      </c>
      <c r="D515" s="118">
        <v>1</v>
      </c>
      <c r="E515" s="120">
        <v>1</v>
      </c>
      <c r="F515" s="118"/>
      <c r="G515" s="110"/>
      <c r="H515" s="108"/>
      <c r="I515" s="109">
        <f t="shared" ref="I515" si="52">PRODUCT(C515:H515)</f>
        <v>1</v>
      </c>
      <c r="J515" s="108"/>
      <c r="K515" s="18"/>
    </row>
    <row r="516" spans="1:11" ht="24" customHeight="1">
      <c r="A516" s="17"/>
      <c r="B516" s="117"/>
      <c r="C516" s="118"/>
      <c r="D516" s="118"/>
      <c r="E516" s="120"/>
      <c r="F516" s="118"/>
      <c r="G516" s="110"/>
      <c r="H516" s="108" t="s">
        <v>6</v>
      </c>
      <c r="I516" s="109">
        <f>SUM(I515:I515)</f>
        <v>1</v>
      </c>
      <c r="J516" s="108" t="s">
        <v>157</v>
      </c>
      <c r="K516" s="18"/>
    </row>
    <row r="517" spans="1:11" ht="24" customHeight="1">
      <c r="A517" s="97">
        <v>65</v>
      </c>
      <c r="B517" s="127" t="s">
        <v>764</v>
      </c>
      <c r="C517" s="123"/>
      <c r="D517" s="123"/>
      <c r="E517" s="123"/>
      <c r="F517" s="124"/>
      <c r="G517" s="124"/>
      <c r="H517" s="124"/>
      <c r="I517" s="124"/>
      <c r="J517" s="104"/>
      <c r="K517" s="18"/>
    </row>
    <row r="518" spans="1:11" ht="24" customHeight="1">
      <c r="A518" s="97"/>
      <c r="B518" s="125" t="s">
        <v>765</v>
      </c>
      <c r="C518" s="123">
        <v>1</v>
      </c>
      <c r="D518" s="123">
        <v>1</v>
      </c>
      <c r="E518" s="123">
        <v>1</v>
      </c>
      <c r="F518" s="126">
        <f>I219</f>
        <v>3</v>
      </c>
      <c r="G518" s="125">
        <v>2.82</v>
      </c>
      <c r="H518" s="125" t="s">
        <v>766</v>
      </c>
      <c r="I518" s="126">
        <f t="shared" ref="I518:I521" si="53">PRODUCT(C518:H518)</f>
        <v>8.4599999999999991</v>
      </c>
      <c r="J518" s="104"/>
      <c r="K518" s="18"/>
    </row>
    <row r="519" spans="1:11" ht="42" customHeight="1">
      <c r="A519" s="97"/>
      <c r="B519" s="127" t="s">
        <v>767</v>
      </c>
      <c r="C519" s="123">
        <v>1</v>
      </c>
      <c r="D519" s="123">
        <v>1</v>
      </c>
      <c r="E519" s="123">
        <v>1</v>
      </c>
      <c r="F519" s="126">
        <f>I223</f>
        <v>6.6000000000000005</v>
      </c>
      <c r="G519" s="125">
        <v>0.40699999999999997</v>
      </c>
      <c r="H519" s="125" t="s">
        <v>768</v>
      </c>
      <c r="I519" s="126">
        <f t="shared" si="53"/>
        <v>2.6861999999999999</v>
      </c>
      <c r="J519" s="104"/>
      <c r="K519" s="18"/>
    </row>
    <row r="520" spans="1:11" ht="24" customHeight="1">
      <c r="A520" s="97"/>
      <c r="B520" s="125" t="s">
        <v>769</v>
      </c>
      <c r="C520" s="123">
        <v>1</v>
      </c>
      <c r="D520" s="123">
        <v>1</v>
      </c>
      <c r="E520" s="123">
        <v>1</v>
      </c>
      <c r="F520" s="126">
        <f>I228</f>
        <v>23.400000000000002</v>
      </c>
      <c r="G520" s="125">
        <v>2.41</v>
      </c>
      <c r="H520" s="125" t="s">
        <v>766</v>
      </c>
      <c r="I520" s="126">
        <f t="shared" si="53"/>
        <v>56.394000000000005</v>
      </c>
      <c r="J520" s="104"/>
      <c r="K520" s="18"/>
    </row>
    <row r="521" spans="1:11" ht="24" customHeight="1">
      <c r="A521" s="97"/>
      <c r="B521" s="125" t="s">
        <v>770</v>
      </c>
      <c r="C521" s="123">
        <v>1</v>
      </c>
      <c r="D521" s="123">
        <v>1</v>
      </c>
      <c r="E521" s="123">
        <v>1</v>
      </c>
      <c r="F521" s="126">
        <f>I231</f>
        <v>1.8</v>
      </c>
      <c r="G521" s="128">
        <v>5.5E-2</v>
      </c>
      <c r="H521" s="128" t="s">
        <v>768</v>
      </c>
      <c r="I521" s="126">
        <f t="shared" si="53"/>
        <v>9.9000000000000005E-2</v>
      </c>
      <c r="J521" s="104"/>
      <c r="K521" s="18"/>
    </row>
    <row r="522" spans="1:11" ht="24" customHeight="1">
      <c r="A522" s="97"/>
      <c r="B522" s="125"/>
      <c r="C522" s="123"/>
      <c r="D522" s="123"/>
      <c r="E522" s="123"/>
      <c r="F522" s="124"/>
      <c r="G522" s="124"/>
      <c r="H522" s="124" t="s">
        <v>6</v>
      </c>
      <c r="I522" s="126">
        <f>SUM(I518:I521)</f>
        <v>67.639200000000002</v>
      </c>
      <c r="J522" s="104"/>
      <c r="K522" s="18"/>
    </row>
    <row r="523" spans="1:11" ht="24" customHeight="1">
      <c r="A523" s="97"/>
      <c r="B523" s="125"/>
      <c r="C523" s="123"/>
      <c r="D523" s="123"/>
      <c r="E523" s="123"/>
      <c r="F523" s="124"/>
      <c r="G523" s="124"/>
      <c r="H523" s="110" t="s">
        <v>28</v>
      </c>
      <c r="I523" s="36">
        <f>CEILING(I522,0.1)</f>
        <v>67.7</v>
      </c>
      <c r="J523" s="3" t="s">
        <v>200</v>
      </c>
      <c r="K523" s="18"/>
    </row>
    <row r="524" spans="1:11" ht="27" customHeight="1">
      <c r="A524" s="97">
        <v>66</v>
      </c>
      <c r="B524" s="8" t="s">
        <v>564</v>
      </c>
      <c r="C524" s="8"/>
      <c r="D524" s="8"/>
      <c r="E524" s="97"/>
      <c r="F524" s="97"/>
      <c r="G524" s="97"/>
      <c r="H524" s="97"/>
      <c r="I524" s="97" t="s">
        <v>105</v>
      </c>
      <c r="J524" s="8"/>
    </row>
    <row r="525" spans="1:11" ht="27" customHeight="1">
      <c r="A525" s="97">
        <v>67</v>
      </c>
      <c r="B525" s="140" t="s">
        <v>106</v>
      </c>
      <c r="C525" s="140"/>
      <c r="D525" s="140"/>
      <c r="E525" s="140"/>
      <c r="F525" s="97"/>
      <c r="G525" s="97"/>
      <c r="H525" s="97"/>
      <c r="I525" s="97" t="s">
        <v>105</v>
      </c>
      <c r="J525" s="8"/>
    </row>
    <row r="526" spans="1:11" ht="27" customHeight="1">
      <c r="A526" s="97">
        <v>68</v>
      </c>
      <c r="B526" s="140" t="s">
        <v>107</v>
      </c>
      <c r="C526" s="140"/>
      <c r="D526" s="140"/>
      <c r="E526" s="140"/>
      <c r="F526" s="97"/>
      <c r="G526" s="97"/>
      <c r="H526" s="97"/>
      <c r="I526" s="97" t="s">
        <v>105</v>
      </c>
      <c r="J526" s="8"/>
    </row>
  </sheetData>
  <mergeCells count="7">
    <mergeCell ref="B526:E526"/>
    <mergeCell ref="A1:I1"/>
    <mergeCell ref="A2:I2"/>
    <mergeCell ref="B3:I4"/>
    <mergeCell ref="A5:I5"/>
    <mergeCell ref="C6:E6"/>
    <mergeCell ref="B525:E5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78"/>
  <sheetViews>
    <sheetView view="pageBreakPreview" topLeftCell="B28" zoomScaleSheetLayoutView="100" workbookViewId="0">
      <selection activeCell="I7" sqref="I7"/>
    </sheetView>
  </sheetViews>
  <sheetFormatPr defaultRowHeight="15"/>
  <cols>
    <col min="1" max="1" width="5.140625" style="121" hidden="1" customWidth="1"/>
    <col min="2" max="2" width="6.42578125" style="121" customWidth="1"/>
    <col min="3" max="3" width="46.28515625" style="121" customWidth="1"/>
    <col min="4" max="4" width="12.7109375" style="121" customWidth="1"/>
    <col min="5" max="5" width="12.5703125" style="121" customWidth="1"/>
    <col min="6" max="6" width="14" style="121" customWidth="1"/>
    <col min="7" max="7" width="10.140625" style="121" bestFit="1" customWidth="1"/>
    <col min="8" max="10" width="9.140625" style="121"/>
    <col min="11" max="11" width="10.140625" style="121" bestFit="1" customWidth="1"/>
    <col min="12" max="16384" width="9.140625" style="121"/>
  </cols>
  <sheetData>
    <row r="1" spans="1:7" ht="23.25" customHeight="1">
      <c r="A1" s="155" t="s">
        <v>0</v>
      </c>
      <c r="B1" s="155"/>
      <c r="C1" s="155"/>
      <c r="D1" s="155"/>
      <c r="E1" s="155"/>
      <c r="F1" s="155"/>
      <c r="G1" s="155"/>
    </row>
    <row r="2" spans="1:7" ht="21" customHeight="1">
      <c r="A2" s="155" t="s">
        <v>1</v>
      </c>
      <c r="B2" s="155"/>
      <c r="C2" s="155"/>
      <c r="D2" s="155"/>
      <c r="E2" s="155"/>
      <c r="F2" s="155"/>
      <c r="G2" s="155"/>
    </row>
    <row r="3" spans="1:7" ht="24.75" customHeight="1">
      <c r="A3" s="149" t="s">
        <v>565</v>
      </c>
      <c r="B3" s="150"/>
      <c r="C3" s="150"/>
      <c r="D3" s="150"/>
      <c r="E3" s="150"/>
      <c r="F3" s="150"/>
      <c r="G3" s="150"/>
    </row>
    <row r="4" spans="1:7" ht="50.25" customHeight="1">
      <c r="A4" s="152" t="s">
        <v>910</v>
      </c>
      <c r="B4" s="153"/>
      <c r="C4" s="153"/>
      <c r="D4" s="153"/>
      <c r="E4" s="153"/>
      <c r="F4" s="153"/>
      <c r="G4" s="153"/>
    </row>
    <row r="5" spans="1:7" ht="18.75">
      <c r="A5" s="98"/>
      <c r="B5" s="98"/>
      <c r="C5" s="98" t="s">
        <v>359</v>
      </c>
      <c r="D5" s="98"/>
      <c r="E5" s="98"/>
      <c r="F5" s="98"/>
      <c r="G5" s="98"/>
    </row>
    <row r="6" spans="1:7" ht="51.75" customHeight="1">
      <c r="A6" s="98" t="s">
        <v>108</v>
      </c>
      <c r="B6" s="98"/>
      <c r="C6" s="98" t="s">
        <v>3</v>
      </c>
      <c r="D6" s="98" t="s">
        <v>916</v>
      </c>
      <c r="E6" s="98" t="s">
        <v>917</v>
      </c>
      <c r="F6" s="98" t="s">
        <v>918</v>
      </c>
      <c r="G6" s="98" t="s">
        <v>919</v>
      </c>
    </row>
    <row r="7" spans="1:7" ht="76.5" customHeight="1">
      <c r="A7" s="40">
        <v>1</v>
      </c>
      <c r="B7" s="41"/>
      <c r="C7" s="4" t="s">
        <v>911</v>
      </c>
      <c r="D7" s="41">
        <v>23.2</v>
      </c>
      <c r="E7" s="41">
        <v>22</v>
      </c>
      <c r="F7" s="41">
        <f>D7-E7</f>
        <v>1.1999999999999993</v>
      </c>
      <c r="G7" s="41">
        <f>(F7/D7)*100</f>
        <v>5.1724137931034457</v>
      </c>
    </row>
    <row r="8" spans="1:7" ht="85.5" customHeight="1">
      <c r="A8" s="40">
        <f>A7+1</f>
        <v>2</v>
      </c>
      <c r="B8" s="41"/>
      <c r="C8" s="4" t="s">
        <v>793</v>
      </c>
      <c r="D8" s="41">
        <v>57.5</v>
      </c>
      <c r="E8" s="41">
        <v>54.5</v>
      </c>
      <c r="F8" s="41">
        <f t="shared" ref="F8:F9" si="0">D8-E8</f>
        <v>3</v>
      </c>
      <c r="G8" s="41">
        <f t="shared" ref="G8:G71" si="1">(F8/D8)*100</f>
        <v>5.2173913043478262</v>
      </c>
    </row>
    <row r="9" spans="1:7" ht="103.5" customHeight="1">
      <c r="A9" s="40">
        <f t="shared" ref="A9:A11" si="2">A8+1</f>
        <v>3</v>
      </c>
      <c r="B9" s="41"/>
      <c r="C9" s="4" t="s">
        <v>794</v>
      </c>
      <c r="D9" s="41">
        <v>55.7</v>
      </c>
      <c r="E9" s="41">
        <v>52.5</v>
      </c>
      <c r="F9" s="41">
        <f t="shared" si="0"/>
        <v>3.2000000000000028</v>
      </c>
      <c r="G9" s="41">
        <f t="shared" si="1"/>
        <v>5.7450628366247809</v>
      </c>
    </row>
    <row r="10" spans="1:7" ht="54" customHeight="1">
      <c r="A10" s="40">
        <f t="shared" si="2"/>
        <v>4</v>
      </c>
      <c r="B10" s="41"/>
      <c r="C10" s="4" t="s">
        <v>795</v>
      </c>
      <c r="D10" s="41">
        <v>7.7</v>
      </c>
      <c r="E10" s="41">
        <v>7.3</v>
      </c>
      <c r="F10" s="41">
        <f t="shared" ref="F10:F11" si="3">D10-E10</f>
        <v>0.40000000000000036</v>
      </c>
      <c r="G10" s="41">
        <f t="shared" si="1"/>
        <v>5.1948051948051992</v>
      </c>
    </row>
    <row r="11" spans="1:7" ht="47.25" customHeight="1">
      <c r="A11" s="40">
        <f t="shared" si="2"/>
        <v>5</v>
      </c>
      <c r="B11" s="41"/>
      <c r="C11" s="4" t="s">
        <v>796</v>
      </c>
      <c r="D11" s="41">
        <v>3917</v>
      </c>
      <c r="E11" s="41">
        <v>3652</v>
      </c>
      <c r="F11" s="41">
        <f t="shared" si="3"/>
        <v>265</v>
      </c>
      <c r="G11" s="41">
        <f t="shared" si="1"/>
        <v>6.7653816696451363</v>
      </c>
    </row>
    <row r="12" spans="1:7" ht="47.25" customHeight="1">
      <c r="A12" s="40"/>
      <c r="B12" s="136">
        <v>1.1000000000000001</v>
      </c>
      <c r="C12" s="4" t="s">
        <v>922</v>
      </c>
      <c r="D12" s="41"/>
      <c r="E12" s="41"/>
      <c r="F12" s="41"/>
      <c r="G12" s="41" t="e">
        <f t="shared" si="1"/>
        <v>#DIV/0!</v>
      </c>
    </row>
    <row r="13" spans="1:7" ht="47.25" customHeight="1">
      <c r="A13" s="40"/>
      <c r="B13" s="136"/>
      <c r="C13" s="4" t="s">
        <v>920</v>
      </c>
      <c r="D13" s="41">
        <f>Data!F69</f>
        <v>237.08</v>
      </c>
      <c r="E13" s="41">
        <f>'[1]Building (2)'!$C$6</f>
        <v>224.82</v>
      </c>
      <c r="F13" s="41">
        <f t="shared" ref="F13:F18" si="4">D13-E13</f>
        <v>12.260000000000019</v>
      </c>
      <c r="G13" s="41">
        <f t="shared" si="1"/>
        <v>5.1712502108992826</v>
      </c>
    </row>
    <row r="14" spans="1:7" ht="47.25" customHeight="1">
      <c r="A14" s="40"/>
      <c r="B14" s="136"/>
      <c r="C14" s="4" t="s">
        <v>921</v>
      </c>
      <c r="D14" s="41">
        <f>Data!F70</f>
        <v>247.63</v>
      </c>
      <c r="E14" s="41">
        <f>'[1]Building (2)'!$C$7</f>
        <v>235.02</v>
      </c>
      <c r="F14" s="41">
        <f t="shared" si="4"/>
        <v>12.609999999999985</v>
      </c>
      <c r="G14" s="41">
        <f t="shared" si="1"/>
        <v>5.0922747647700142</v>
      </c>
    </row>
    <row r="15" spans="1:7" ht="47.25" customHeight="1">
      <c r="A15" s="40"/>
      <c r="B15" s="136">
        <v>2.1</v>
      </c>
      <c r="C15" s="4" t="s">
        <v>930</v>
      </c>
      <c r="D15" s="41">
        <f>[2]building!$C$38</f>
        <v>1568.38</v>
      </c>
      <c r="E15" s="41">
        <f>'[1]Building (2)'!$C$38</f>
        <v>1537.27</v>
      </c>
      <c r="F15" s="41">
        <f t="shared" ref="F15" si="5">D15-E15</f>
        <v>31.110000000000127</v>
      </c>
      <c r="G15" s="41">
        <f t="shared" si="1"/>
        <v>1.9835754090207811</v>
      </c>
    </row>
    <row r="16" spans="1:7" ht="47.25" customHeight="1">
      <c r="A16" s="40"/>
      <c r="B16" s="136">
        <v>3.1</v>
      </c>
      <c r="C16" s="4" t="s">
        <v>119</v>
      </c>
      <c r="D16" s="41">
        <f>[2]building!$C$45</f>
        <v>4737.72</v>
      </c>
      <c r="E16" s="41">
        <f>'[1]Building (2)'!$C$45</f>
        <v>4599.4399999999996</v>
      </c>
      <c r="F16" s="41">
        <f t="shared" si="4"/>
        <v>138.28000000000065</v>
      </c>
      <c r="G16" s="41">
        <f t="shared" si="1"/>
        <v>2.9187035113936797</v>
      </c>
    </row>
    <row r="17" spans="1:7" ht="47.25" customHeight="1">
      <c r="A17" s="40"/>
      <c r="B17" s="136">
        <v>3.2</v>
      </c>
      <c r="C17" s="4" t="s">
        <v>477</v>
      </c>
      <c r="D17" s="41">
        <f>[2]building!$C$46</f>
        <v>6289.17</v>
      </c>
      <c r="E17" s="41">
        <f>'[1]Building (2)'!$C$46</f>
        <v>6145.32</v>
      </c>
      <c r="F17" s="41">
        <f t="shared" si="4"/>
        <v>143.85000000000036</v>
      </c>
      <c r="G17" s="41">
        <f t="shared" si="1"/>
        <v>2.2872652512175748</v>
      </c>
    </row>
    <row r="18" spans="1:7" ht="67.5" customHeight="1">
      <c r="A18" s="40"/>
      <c r="B18" s="136">
        <v>6.5</v>
      </c>
      <c r="C18" s="4" t="s">
        <v>471</v>
      </c>
      <c r="D18" s="41">
        <f>[2]building!$C$59</f>
        <v>6621.47</v>
      </c>
      <c r="E18" s="41">
        <f>'[1]Building (2)'!$C$59</f>
        <v>6460.71</v>
      </c>
      <c r="F18" s="41">
        <f t="shared" si="4"/>
        <v>160.76000000000022</v>
      </c>
      <c r="G18" s="41">
        <f t="shared" si="1"/>
        <v>2.4278596746643903</v>
      </c>
    </row>
    <row r="19" spans="1:7" ht="51" customHeight="1">
      <c r="A19" s="40"/>
      <c r="B19" s="136">
        <v>9.5</v>
      </c>
      <c r="C19" s="4" t="s">
        <v>749</v>
      </c>
      <c r="D19" s="41"/>
      <c r="E19" s="41"/>
      <c r="F19" s="41"/>
      <c r="G19" s="41" t="e">
        <f t="shared" si="1"/>
        <v>#DIV/0!</v>
      </c>
    </row>
    <row r="20" spans="1:7" ht="30.75" customHeight="1">
      <c r="A20" s="40"/>
      <c r="B20" s="136"/>
      <c r="C20" s="4" t="s">
        <v>750</v>
      </c>
      <c r="D20" s="41">
        <f>[2]building!$C$118</f>
        <v>6627.39</v>
      </c>
      <c r="E20" s="41">
        <f>'[1]Building (2)'!$C$118</f>
        <v>6463.03</v>
      </c>
      <c r="F20" s="41">
        <f t="shared" ref="F20:F23" si="6">D20-E20</f>
        <v>164.36000000000058</v>
      </c>
      <c r="G20" s="41">
        <f t="shared" si="1"/>
        <v>2.4800109847164653</v>
      </c>
    </row>
    <row r="21" spans="1:7" ht="30.75" customHeight="1">
      <c r="A21" s="40"/>
      <c r="B21" s="136"/>
      <c r="C21" s="138" t="str">
        <f>[2]building!$B$119</f>
        <v>b. In First Floor</v>
      </c>
      <c r="D21" s="41">
        <f>[2]building!$C$119</f>
        <v>6786.59</v>
      </c>
      <c r="E21" s="41">
        <f>'[1]Building (2)'!$C$119</f>
        <v>6613.93</v>
      </c>
      <c r="F21" s="41">
        <f t="shared" si="6"/>
        <v>172.65999999999985</v>
      </c>
      <c r="G21" s="41">
        <f t="shared" si="1"/>
        <v>2.5441348305997544</v>
      </c>
    </row>
    <row r="22" spans="1:7" ht="30.75" customHeight="1">
      <c r="A22" s="40"/>
      <c r="B22" s="136"/>
      <c r="C22" s="138" t="str">
        <f>[2]building!$B$120</f>
        <v>c. In Second Floor</v>
      </c>
      <c r="D22" s="41">
        <f>[2]building!$C$120</f>
        <v>6945.79</v>
      </c>
      <c r="E22" s="41">
        <f>'[1]Building (2)'!$C$120</f>
        <v>6764.83</v>
      </c>
      <c r="F22" s="41">
        <f t="shared" si="6"/>
        <v>180.96000000000004</v>
      </c>
      <c r="G22" s="41">
        <f t="shared" si="1"/>
        <v>2.6053191933530964</v>
      </c>
    </row>
    <row r="23" spans="1:7" ht="30.75" customHeight="1">
      <c r="A23" s="40"/>
      <c r="B23" s="136"/>
      <c r="C23" s="138" t="str">
        <f>[2]building!$B$121</f>
        <v>d. In Third Floor</v>
      </c>
      <c r="D23" s="41">
        <f>[2]building!$C$121</f>
        <v>7104.99</v>
      </c>
      <c r="E23" s="41">
        <f>'[1]Building (2)'!$C$121</f>
        <v>6915.73</v>
      </c>
      <c r="F23" s="41">
        <f t="shared" si="6"/>
        <v>189.26000000000022</v>
      </c>
      <c r="G23" s="41">
        <f t="shared" si="1"/>
        <v>2.6637616660966481</v>
      </c>
    </row>
    <row r="24" spans="1:7" ht="83.25" customHeight="1">
      <c r="A24" s="40"/>
      <c r="B24" s="136">
        <v>10.5</v>
      </c>
      <c r="C24" s="4" t="s">
        <v>923</v>
      </c>
      <c r="D24" s="41"/>
      <c r="E24" s="41"/>
      <c r="F24" s="41"/>
      <c r="G24" s="41" t="e">
        <f t="shared" si="1"/>
        <v>#DIV/0!</v>
      </c>
    </row>
    <row r="25" spans="1:7" ht="27.75" customHeight="1">
      <c r="A25" s="40"/>
      <c r="B25" s="136"/>
      <c r="C25" s="4" t="s">
        <v>924</v>
      </c>
      <c r="D25" s="41">
        <v>804.46</v>
      </c>
      <c r="E25" s="41">
        <f>'[1]Building (2)'!$C$167</f>
        <v>781.83</v>
      </c>
      <c r="F25" s="41">
        <f t="shared" ref="F25:F28" si="7">D25-E25</f>
        <v>22.629999999999995</v>
      </c>
      <c r="G25" s="41">
        <f t="shared" si="1"/>
        <v>2.8130671506352081</v>
      </c>
    </row>
    <row r="26" spans="1:7" ht="27.75" customHeight="1">
      <c r="A26" s="40"/>
      <c r="B26" s="136"/>
      <c r="C26" s="4" t="s">
        <v>925</v>
      </c>
      <c r="D26" s="41">
        <v>813.14</v>
      </c>
      <c r="E26" s="41">
        <f>'[1]Building (2)'!$C$168</f>
        <v>790.06</v>
      </c>
      <c r="F26" s="41">
        <f t="shared" si="7"/>
        <v>23.080000000000041</v>
      </c>
      <c r="G26" s="41">
        <f t="shared" si="1"/>
        <v>2.8383796148264802</v>
      </c>
    </row>
    <row r="27" spans="1:7" ht="27.75" customHeight="1">
      <c r="A27" s="40"/>
      <c r="B27" s="136"/>
      <c r="C27" s="4" t="s">
        <v>926</v>
      </c>
      <c r="D27" s="41">
        <v>830.65</v>
      </c>
      <c r="E27" s="41">
        <f>'[1]Building (2)'!$C$169</f>
        <v>806.66</v>
      </c>
      <c r="F27" s="41">
        <f t="shared" si="7"/>
        <v>23.990000000000009</v>
      </c>
      <c r="G27" s="41">
        <f t="shared" si="1"/>
        <v>2.8880996809727333</v>
      </c>
    </row>
    <row r="28" spans="1:7" ht="27.75" customHeight="1">
      <c r="A28" s="40"/>
      <c r="B28" s="136"/>
      <c r="C28" s="4" t="s">
        <v>927</v>
      </c>
      <c r="D28" s="41">
        <v>848.16</v>
      </c>
      <c r="E28" s="41">
        <f>'[1]Building (2)'!$C$170</f>
        <v>823.26</v>
      </c>
      <c r="F28" s="41">
        <f t="shared" si="7"/>
        <v>24.899999999999977</v>
      </c>
      <c r="G28" s="41">
        <f t="shared" si="1"/>
        <v>2.9357668364459513</v>
      </c>
    </row>
    <row r="29" spans="1:7" ht="64.5" customHeight="1">
      <c r="A29" s="40"/>
      <c r="B29" s="136"/>
      <c r="C29" s="38" t="s">
        <v>928</v>
      </c>
      <c r="D29" s="3"/>
      <c r="E29" s="41"/>
      <c r="F29" s="41"/>
      <c r="G29" s="41" t="e">
        <f t="shared" si="1"/>
        <v>#DIV/0!</v>
      </c>
    </row>
    <row r="30" spans="1:7" ht="27.75" customHeight="1">
      <c r="A30" s="40"/>
      <c r="B30" s="136"/>
      <c r="C30" s="4" t="s">
        <v>750</v>
      </c>
      <c r="D30" s="41">
        <f>[2]building!$C$514</f>
        <v>8473.6200000000008</v>
      </c>
      <c r="E30" s="41">
        <f>'[1]Building (2)'!$C$505</f>
        <v>8245.7800000000007</v>
      </c>
      <c r="F30" s="41">
        <f t="shared" ref="F30:F33" si="8">D30-E30</f>
        <v>227.84000000000015</v>
      </c>
      <c r="G30" s="41">
        <f t="shared" si="1"/>
        <v>2.6888154059304066</v>
      </c>
    </row>
    <row r="31" spans="1:7" ht="27.75" customHeight="1">
      <c r="A31" s="40"/>
      <c r="B31" s="136"/>
      <c r="C31" s="138" t="str">
        <f>[2]building!$B$119</f>
        <v>b. In First Floor</v>
      </c>
      <c r="D31" s="41">
        <f>[2]building!$C$515</f>
        <v>8709.7199999999993</v>
      </c>
      <c r="E31" s="41">
        <f>'[1]Building (2)'!$C$506</f>
        <v>8469.58</v>
      </c>
      <c r="F31" s="41">
        <f t="shared" si="8"/>
        <v>240.13999999999942</v>
      </c>
      <c r="G31" s="41">
        <f t="shared" si="1"/>
        <v>2.7571494835654811</v>
      </c>
    </row>
    <row r="32" spans="1:7" ht="27.75" customHeight="1">
      <c r="A32" s="40"/>
      <c r="B32" s="136"/>
      <c r="C32" s="138" t="str">
        <f>[2]building!$B$120</f>
        <v>c. In Second Floor</v>
      </c>
      <c r="D32" s="41">
        <f>[2]building!$C$516</f>
        <v>8945.82</v>
      </c>
      <c r="E32" s="41">
        <f>'[1]Building (2)'!$C$507</f>
        <v>8693.3799999999992</v>
      </c>
      <c r="F32" s="41">
        <f t="shared" si="8"/>
        <v>252.44000000000051</v>
      </c>
      <c r="G32" s="41">
        <f t="shared" si="1"/>
        <v>2.8218765859362307</v>
      </c>
    </row>
    <row r="33" spans="1:7" ht="27.75" customHeight="1">
      <c r="A33" s="40"/>
      <c r="B33" s="136"/>
      <c r="C33" s="138" t="str">
        <f>[2]building!$B$121</f>
        <v>d. In Third Floor</v>
      </c>
      <c r="D33" s="41">
        <f>[2]building!$C$517</f>
        <v>9181.92</v>
      </c>
      <c r="E33" s="41">
        <f>'[1]Building (2)'!$C$508</f>
        <v>8917.18</v>
      </c>
      <c r="F33" s="41">
        <f t="shared" si="8"/>
        <v>264.73999999999978</v>
      </c>
      <c r="G33" s="41">
        <f t="shared" si="1"/>
        <v>2.8832749577430405</v>
      </c>
    </row>
    <row r="34" spans="1:7" ht="68.25" customHeight="1">
      <c r="A34" s="40"/>
      <c r="B34" s="136"/>
      <c r="C34" s="38" t="s">
        <v>508</v>
      </c>
      <c r="D34" s="3"/>
      <c r="E34" s="3"/>
      <c r="F34" s="3"/>
      <c r="G34" s="41" t="e">
        <f t="shared" si="1"/>
        <v>#DIV/0!</v>
      </c>
    </row>
    <row r="35" spans="1:7" ht="37.5" customHeight="1">
      <c r="A35" s="97"/>
      <c r="B35" s="136"/>
      <c r="C35" s="4" t="s">
        <v>750</v>
      </c>
      <c r="D35" s="41">
        <f>Data!F215</f>
        <v>7929.35</v>
      </c>
      <c r="E35" s="41">
        <f>'[1]Building (2)'!$C$498</f>
        <v>7701.51</v>
      </c>
      <c r="F35" s="41">
        <f t="shared" ref="F35:F38" si="9">D35-E35</f>
        <v>227.84000000000015</v>
      </c>
      <c r="G35" s="41">
        <f t="shared" si="1"/>
        <v>2.8733754973610717</v>
      </c>
    </row>
    <row r="36" spans="1:7" ht="37.5" customHeight="1">
      <c r="A36" s="97"/>
      <c r="B36" s="136"/>
      <c r="C36" s="138" t="str">
        <f>[2]building!$B$119</f>
        <v>b. In First Floor</v>
      </c>
      <c r="D36" s="41">
        <f>Data!F216</f>
        <v>8165.45</v>
      </c>
      <c r="E36" s="41">
        <f>'[1]Building (2)'!$C$499</f>
        <v>7925.31</v>
      </c>
      <c r="F36" s="41">
        <f t="shared" si="9"/>
        <v>240.13999999999942</v>
      </c>
      <c r="G36" s="41">
        <f t="shared" si="1"/>
        <v>2.9409279341616128</v>
      </c>
    </row>
    <row r="37" spans="1:7" ht="37.5" customHeight="1">
      <c r="A37" s="97"/>
      <c r="B37" s="136"/>
      <c r="C37" s="138" t="str">
        <f>[2]building!$B$120</f>
        <v>c. In Second Floor</v>
      </c>
      <c r="D37" s="41">
        <f>Data!F217</f>
        <v>8401.5499999999993</v>
      </c>
      <c r="E37" s="41">
        <f>'[1]Building (2)'!$C$500</f>
        <v>8149.11</v>
      </c>
      <c r="F37" s="41">
        <f t="shared" si="9"/>
        <v>252.4399999999996</v>
      </c>
      <c r="G37" s="41">
        <f t="shared" si="1"/>
        <v>3.0046836595628141</v>
      </c>
    </row>
    <row r="38" spans="1:7" ht="37.5" customHeight="1">
      <c r="A38" s="97"/>
      <c r="B38" s="136"/>
      <c r="C38" s="138" t="str">
        <f>[2]building!$B$121</f>
        <v>d. In Third Floor</v>
      </c>
      <c r="D38" s="41">
        <f>[2]building!$C$501</f>
        <v>8637.65</v>
      </c>
      <c r="E38" s="41">
        <f>'[1]Building (2)'!$C$501</f>
        <v>8372.91</v>
      </c>
      <c r="F38" s="41">
        <f t="shared" si="9"/>
        <v>264.73999999999978</v>
      </c>
      <c r="G38" s="41">
        <f t="shared" si="1"/>
        <v>3.0649540094817431</v>
      </c>
    </row>
    <row r="39" spans="1:7" ht="37.5" customHeight="1">
      <c r="A39" s="40">
        <f>A34+1</f>
        <v>1</v>
      </c>
      <c r="B39" s="136">
        <v>18.100000000000001</v>
      </c>
      <c r="C39" s="107" t="s">
        <v>529</v>
      </c>
      <c r="D39" s="3"/>
      <c r="E39" s="3"/>
      <c r="F39" s="3"/>
      <c r="G39" s="41" t="e">
        <f t="shared" si="1"/>
        <v>#DIV/0!</v>
      </c>
    </row>
    <row r="40" spans="1:7" ht="47.25" customHeight="1">
      <c r="A40" s="40"/>
      <c r="B40" s="136"/>
      <c r="C40" s="107" t="s">
        <v>931</v>
      </c>
      <c r="D40" s="41">
        <f>Data!F219</f>
        <v>848.08</v>
      </c>
      <c r="E40" s="3">
        <f>'[1]Building (2)'!$C$582</f>
        <v>809.35</v>
      </c>
      <c r="F40" s="41">
        <f t="shared" ref="F40:F52" si="10">D40-E40</f>
        <v>38.730000000000018</v>
      </c>
      <c r="G40" s="41">
        <f t="shared" si="1"/>
        <v>4.5667861522497892</v>
      </c>
    </row>
    <row r="41" spans="1:7" ht="37.5" customHeight="1">
      <c r="A41" s="40"/>
      <c r="B41" s="136"/>
      <c r="C41" s="107" t="s">
        <v>932</v>
      </c>
      <c r="D41" s="41">
        <f>Data!F221</f>
        <v>946.62</v>
      </c>
      <c r="E41" s="3">
        <f>'[1]Building (2)'!$C$583</f>
        <v>905.4</v>
      </c>
      <c r="F41" s="41">
        <f t="shared" si="10"/>
        <v>41.220000000000027</v>
      </c>
      <c r="G41" s="41">
        <f t="shared" si="1"/>
        <v>4.3544400076060112</v>
      </c>
    </row>
    <row r="42" spans="1:7" ht="68.25" customHeight="1">
      <c r="A42" s="97"/>
      <c r="B42" s="136"/>
      <c r="C42" s="107" t="s">
        <v>530</v>
      </c>
      <c r="D42" s="41">
        <f>Data!F223</f>
        <v>1135.94</v>
      </c>
      <c r="E42" s="3">
        <f>'[1]Building (2)'!$C$584</f>
        <v>1086.48</v>
      </c>
      <c r="F42" s="41">
        <f t="shared" si="10"/>
        <v>49.460000000000036</v>
      </c>
      <c r="G42" s="41">
        <f t="shared" si="1"/>
        <v>4.3541032096765706</v>
      </c>
    </row>
    <row r="43" spans="1:7" ht="37.5" customHeight="1">
      <c r="A43" s="40">
        <f>A39+1</f>
        <v>2</v>
      </c>
      <c r="B43" s="139">
        <v>33</v>
      </c>
      <c r="C43" s="4" t="s">
        <v>363</v>
      </c>
      <c r="D43" s="41">
        <f>Data!F249</f>
        <v>285.73</v>
      </c>
      <c r="E43" s="3">
        <f>'[1]Building (2)'!$C$343</f>
        <v>273.56</v>
      </c>
      <c r="F43" s="41">
        <f t="shared" si="10"/>
        <v>12.170000000000016</v>
      </c>
      <c r="G43" s="41">
        <f t="shared" si="1"/>
        <v>4.2592657403842837</v>
      </c>
    </row>
    <row r="44" spans="1:7" ht="38.25" customHeight="1">
      <c r="A44" s="40">
        <f t="shared" ref="A44:A66" si="11">A43+1</f>
        <v>3</v>
      </c>
      <c r="B44" s="139">
        <v>34</v>
      </c>
      <c r="C44" s="4" t="s">
        <v>355</v>
      </c>
      <c r="D44" s="41">
        <f>Data!F237</f>
        <v>249.14</v>
      </c>
      <c r="E44" s="3">
        <f>'[1]Building (2)'!$C$341</f>
        <v>238.3</v>
      </c>
      <c r="F44" s="41">
        <f t="shared" si="10"/>
        <v>10.839999999999975</v>
      </c>
      <c r="G44" s="41">
        <f t="shared" si="1"/>
        <v>4.3509673276069583</v>
      </c>
    </row>
    <row r="45" spans="1:7" ht="38.25" customHeight="1">
      <c r="A45" s="40"/>
      <c r="B45" s="136">
        <v>43.1</v>
      </c>
      <c r="C45" s="4" t="s">
        <v>929</v>
      </c>
      <c r="D45" s="41">
        <f>[2]building!$C$359</f>
        <v>88873.5</v>
      </c>
      <c r="E45" s="3">
        <f>'[1]Building (2)'!$C$359</f>
        <v>87298.5</v>
      </c>
      <c r="F45" s="41">
        <f t="shared" si="10"/>
        <v>1575</v>
      </c>
      <c r="G45" s="41">
        <f t="shared" si="1"/>
        <v>1.7721818089756789</v>
      </c>
    </row>
    <row r="46" spans="1:7" ht="54.75" customHeight="1">
      <c r="A46" s="40">
        <f>A44+1</f>
        <v>4</v>
      </c>
      <c r="B46" s="136"/>
      <c r="C46" s="4" t="s">
        <v>27</v>
      </c>
      <c r="D46" s="41">
        <f>Data!F263</f>
        <v>835.7</v>
      </c>
      <c r="E46" s="3">
        <f>'[1]Building (2)'!$C$627</f>
        <v>726.6</v>
      </c>
      <c r="F46" s="41">
        <f t="shared" si="10"/>
        <v>109.10000000000002</v>
      </c>
      <c r="G46" s="41">
        <f t="shared" si="1"/>
        <v>13.054924015795144</v>
      </c>
    </row>
    <row r="47" spans="1:7" ht="33.75" customHeight="1">
      <c r="A47" s="40">
        <f t="shared" si="11"/>
        <v>5</v>
      </c>
      <c r="B47" s="136"/>
      <c r="C47" s="4" t="s">
        <v>512</v>
      </c>
      <c r="D47" s="41">
        <f>Data!F283</f>
        <v>1189.28</v>
      </c>
      <c r="E47" s="3">
        <f>'[1]Building (2)'!$C$339</f>
        <v>1147.51</v>
      </c>
      <c r="F47" s="41">
        <f t="shared" si="10"/>
        <v>41.769999999999982</v>
      </c>
      <c r="G47" s="41">
        <f t="shared" si="1"/>
        <v>3.5122090676711943</v>
      </c>
    </row>
    <row r="48" spans="1:7" ht="54.75" customHeight="1">
      <c r="A48" s="40">
        <f t="shared" si="11"/>
        <v>6</v>
      </c>
      <c r="B48" s="136"/>
      <c r="C48" s="4" t="s">
        <v>515</v>
      </c>
      <c r="D48" s="41">
        <f>Data!F336</f>
        <v>1374.37</v>
      </c>
      <c r="E48" s="3">
        <f>'[1]Building (2)'!$C$334</f>
        <v>1328.28</v>
      </c>
      <c r="F48" s="41">
        <f t="shared" si="10"/>
        <v>46.089999999999918</v>
      </c>
      <c r="G48" s="41">
        <f t="shared" si="1"/>
        <v>3.3535365294644035</v>
      </c>
    </row>
    <row r="49" spans="1:7" ht="54.75" customHeight="1">
      <c r="A49" s="40">
        <f t="shared" si="11"/>
        <v>7</v>
      </c>
      <c r="B49" s="136"/>
      <c r="C49" s="4" t="s">
        <v>521</v>
      </c>
      <c r="D49" s="41">
        <f>Data!F322</f>
        <v>1206.22</v>
      </c>
      <c r="E49" s="3">
        <f>'[1]Building (2)'!$C$335</f>
        <v>1168.97</v>
      </c>
      <c r="F49" s="41">
        <f t="shared" si="10"/>
        <v>37.25</v>
      </c>
      <c r="G49" s="41">
        <f t="shared" si="1"/>
        <v>3.0881597055263552</v>
      </c>
    </row>
    <row r="50" spans="1:7" ht="54.75" customHeight="1">
      <c r="A50" s="40">
        <f t="shared" si="11"/>
        <v>8</v>
      </c>
      <c r="B50" s="136"/>
      <c r="C50" s="4" t="s">
        <v>522</v>
      </c>
      <c r="D50" s="41">
        <f>Data!F356</f>
        <v>1249.6600000000001</v>
      </c>
      <c r="E50" s="3">
        <f>'[1]Building (2)'!$C$720</f>
        <v>1212.4100000000001</v>
      </c>
      <c r="F50" s="41">
        <f t="shared" si="10"/>
        <v>37.25</v>
      </c>
      <c r="G50" s="41">
        <f t="shared" si="1"/>
        <v>2.9808107805323045</v>
      </c>
    </row>
    <row r="51" spans="1:7" ht="48.75" customHeight="1">
      <c r="A51" s="40">
        <f t="shared" si="11"/>
        <v>9</v>
      </c>
      <c r="B51" s="136"/>
      <c r="C51" s="4" t="s">
        <v>523</v>
      </c>
      <c r="D51" s="41">
        <f>Data!F373</f>
        <v>1474.86</v>
      </c>
      <c r="E51" s="3">
        <f>'[1]Building (2)'!$C$931</f>
        <v>1423.48</v>
      </c>
      <c r="F51" s="41">
        <f t="shared" si="10"/>
        <v>51.379999999999882</v>
      </c>
      <c r="G51" s="41">
        <f t="shared" si="1"/>
        <v>3.4837204887243454</v>
      </c>
    </row>
    <row r="52" spans="1:7" ht="54.75" customHeight="1">
      <c r="A52" s="40">
        <f t="shared" si="11"/>
        <v>10</v>
      </c>
      <c r="B52" s="136"/>
      <c r="C52" s="4" t="s">
        <v>566</v>
      </c>
      <c r="D52" s="41">
        <f>Data!F397</f>
        <v>88873.5</v>
      </c>
      <c r="E52" s="3">
        <f>[1]Data!$R$1609</f>
        <v>87449.3</v>
      </c>
      <c r="F52" s="41">
        <f t="shared" si="10"/>
        <v>1424.1999999999971</v>
      </c>
      <c r="G52" s="41">
        <f t="shared" si="1"/>
        <v>1.6025024332337503</v>
      </c>
    </row>
    <row r="53" spans="1:7" ht="50.25" customHeight="1">
      <c r="A53" s="40" t="e">
        <f>#REF!+1</f>
        <v>#REF!</v>
      </c>
      <c r="B53" s="136"/>
      <c r="C53" s="4" t="s">
        <v>754</v>
      </c>
      <c r="D53" s="41">
        <f>Data!F474</f>
        <v>997.61</v>
      </c>
      <c r="E53" s="3">
        <f>[1]Data!$K$3710</f>
        <v>971.65</v>
      </c>
      <c r="F53" s="41">
        <f t="shared" ref="F53:F56" si="12">D53-E53</f>
        <v>25.960000000000036</v>
      </c>
      <c r="G53" s="41">
        <f t="shared" si="1"/>
        <v>2.6022193041368906</v>
      </c>
    </row>
    <row r="54" spans="1:7" ht="46.5" customHeight="1">
      <c r="A54" s="40" t="e">
        <f>#REF!+1</f>
        <v>#REF!</v>
      </c>
      <c r="B54" s="136"/>
      <c r="C54" s="34" t="s">
        <v>451</v>
      </c>
      <c r="D54" s="41">
        <f>Data!F486</f>
        <v>45.28</v>
      </c>
      <c r="E54" s="3">
        <f>[1]Data!$K$1498</f>
        <v>43.03</v>
      </c>
      <c r="F54" s="41">
        <f t="shared" si="12"/>
        <v>2.25</v>
      </c>
      <c r="G54" s="41">
        <f t="shared" si="1"/>
        <v>4.9690812720848054</v>
      </c>
    </row>
    <row r="55" spans="1:7" ht="50.25" customHeight="1">
      <c r="A55" s="40" t="e">
        <f t="shared" si="11"/>
        <v>#REF!</v>
      </c>
      <c r="B55" s="136"/>
      <c r="C55" s="34" t="s">
        <v>531</v>
      </c>
      <c r="D55" s="41">
        <f>Data!F498</f>
        <v>33.549999999999997</v>
      </c>
      <c r="E55" s="3">
        <f>[1]Data!$R$398</f>
        <v>31.89</v>
      </c>
      <c r="F55" s="41">
        <f t="shared" si="12"/>
        <v>1.6599999999999966</v>
      </c>
      <c r="G55" s="41">
        <f t="shared" si="1"/>
        <v>4.9478390461996922</v>
      </c>
    </row>
    <row r="56" spans="1:7" ht="50.25" customHeight="1">
      <c r="A56" s="40" t="e">
        <f t="shared" si="11"/>
        <v>#REF!</v>
      </c>
      <c r="B56" s="136"/>
      <c r="C56" s="34" t="s">
        <v>534</v>
      </c>
      <c r="D56" s="41">
        <f>Data!F510</f>
        <v>61.63</v>
      </c>
      <c r="E56" s="3">
        <f>[1]Data!$K$2716</f>
        <v>58.7</v>
      </c>
      <c r="F56" s="41">
        <f t="shared" si="12"/>
        <v>2.9299999999999997</v>
      </c>
      <c r="G56" s="41">
        <f t="shared" si="1"/>
        <v>4.7541781599870188</v>
      </c>
    </row>
    <row r="57" spans="1:7" ht="50.25" customHeight="1">
      <c r="A57" s="40" t="e">
        <f t="shared" si="11"/>
        <v>#REF!</v>
      </c>
      <c r="B57" s="136"/>
      <c r="C57" s="34" t="s">
        <v>535</v>
      </c>
      <c r="D57" s="41">
        <f>Data!F524</f>
        <v>125.27</v>
      </c>
      <c r="E57" s="3">
        <f>[1]Data!$K$3348</f>
        <v>119.41</v>
      </c>
      <c r="F57" s="41">
        <f t="shared" ref="F57:F72" si="13">D57-E57</f>
        <v>5.8599999999999994</v>
      </c>
      <c r="G57" s="41">
        <f t="shared" si="1"/>
        <v>4.6778957451903889</v>
      </c>
    </row>
    <row r="58" spans="1:7" ht="51.75" customHeight="1">
      <c r="A58" s="40" t="e">
        <f>#REF!+1</f>
        <v>#REF!</v>
      </c>
      <c r="B58" s="136"/>
      <c r="C58" s="4" t="s">
        <v>533</v>
      </c>
      <c r="D58" s="41">
        <f>Data!F552</f>
        <v>231.43</v>
      </c>
      <c r="E58" s="3">
        <f>[1]Data!$R$1326</f>
        <v>222.41</v>
      </c>
      <c r="F58" s="41">
        <f t="shared" si="13"/>
        <v>9.0200000000000102</v>
      </c>
      <c r="G58" s="41">
        <f t="shared" si="1"/>
        <v>3.89750680551355</v>
      </c>
    </row>
    <row r="59" spans="1:7" ht="51" customHeight="1">
      <c r="A59" s="40" t="e">
        <f>#REF!+1</f>
        <v>#REF!</v>
      </c>
      <c r="B59" s="136"/>
      <c r="C59" s="4" t="s">
        <v>547</v>
      </c>
      <c r="D59" s="41">
        <f>Data!F588</f>
        <v>233.74</v>
      </c>
      <c r="E59" s="3">
        <f>'[1]Building (2)'!$C$353</f>
        <v>225.95</v>
      </c>
      <c r="F59" s="41">
        <f t="shared" si="13"/>
        <v>7.7900000000000205</v>
      </c>
      <c r="G59" s="41">
        <f t="shared" si="1"/>
        <v>3.3327628989475571</v>
      </c>
    </row>
    <row r="60" spans="1:7" ht="51" customHeight="1">
      <c r="A60" s="40" t="e">
        <f>#REF!+1</f>
        <v>#REF!</v>
      </c>
      <c r="B60" s="136"/>
      <c r="C60" s="4" t="s">
        <v>761</v>
      </c>
      <c r="D60" s="41">
        <f>Data!F601</f>
        <v>138.35</v>
      </c>
      <c r="E60" s="3">
        <f>'[1]Building (2)'!$C$354</f>
        <v>133.84</v>
      </c>
      <c r="F60" s="41">
        <f t="shared" si="13"/>
        <v>4.5099999999999909</v>
      </c>
      <c r="G60" s="41">
        <f t="shared" si="1"/>
        <v>3.2598482110589022</v>
      </c>
    </row>
    <row r="61" spans="1:7" ht="67.5" customHeight="1">
      <c r="A61" s="40" t="e">
        <f>#REF!+1</f>
        <v>#REF!</v>
      </c>
      <c r="B61" s="136"/>
      <c r="C61" s="22" t="s">
        <v>825</v>
      </c>
      <c r="D61" s="41">
        <f>Data!F660</f>
        <v>3359.23</v>
      </c>
      <c r="E61" s="3">
        <f>[1]Data!$K$1977</f>
        <v>3255.05</v>
      </c>
      <c r="F61" s="41">
        <f t="shared" si="13"/>
        <v>104.17999999999984</v>
      </c>
      <c r="G61" s="41">
        <f t="shared" si="1"/>
        <v>3.1013059540430348</v>
      </c>
    </row>
    <row r="62" spans="1:7" ht="30" customHeight="1">
      <c r="A62" s="40" t="e">
        <f t="shared" si="11"/>
        <v>#REF!</v>
      </c>
      <c r="B62" s="136"/>
      <c r="C62" s="9" t="s">
        <v>546</v>
      </c>
      <c r="D62" s="41">
        <f>Data!F644</f>
        <v>3337.32</v>
      </c>
      <c r="E62" s="3">
        <f>[1]Data!$K$1948</f>
        <v>3255.82</v>
      </c>
      <c r="F62" s="41">
        <f t="shared" si="13"/>
        <v>81.5</v>
      </c>
      <c r="G62" s="41">
        <f t="shared" si="1"/>
        <v>2.4420792731892655</v>
      </c>
    </row>
    <row r="63" spans="1:7" ht="36" customHeight="1">
      <c r="A63" s="40" t="e">
        <f t="shared" si="11"/>
        <v>#REF!</v>
      </c>
      <c r="B63" s="136"/>
      <c r="C63" s="8" t="s">
        <v>550</v>
      </c>
      <c r="D63" s="41">
        <f>Data!F662</f>
        <v>300</v>
      </c>
      <c r="E63" s="3">
        <f>[1]Data!$K$1957</f>
        <v>300</v>
      </c>
      <c r="F63" s="41">
        <f t="shared" si="13"/>
        <v>0</v>
      </c>
      <c r="G63" s="41">
        <f t="shared" si="1"/>
        <v>0</v>
      </c>
    </row>
    <row r="64" spans="1:7" ht="39.75" customHeight="1">
      <c r="A64" s="40" t="e">
        <f t="shared" si="11"/>
        <v>#REF!</v>
      </c>
      <c r="B64" s="136"/>
      <c r="C64" s="8" t="s">
        <v>550</v>
      </c>
      <c r="D64" s="41">
        <f>Data!F665</f>
        <v>250</v>
      </c>
      <c r="E64" s="3">
        <f>[1]Data!$K$1960</f>
        <v>250</v>
      </c>
      <c r="F64" s="41">
        <f t="shared" si="13"/>
        <v>0</v>
      </c>
      <c r="G64" s="41">
        <f t="shared" si="1"/>
        <v>0</v>
      </c>
    </row>
    <row r="65" spans="1:11" ht="33.75" customHeight="1">
      <c r="A65" s="40" t="e">
        <f t="shared" si="11"/>
        <v>#REF!</v>
      </c>
      <c r="B65" s="136"/>
      <c r="C65" s="4" t="s">
        <v>551</v>
      </c>
      <c r="D65" s="41">
        <f>Data!F667</f>
        <v>3325</v>
      </c>
      <c r="E65" s="3">
        <v>3325</v>
      </c>
      <c r="F65" s="41">
        <f t="shared" si="13"/>
        <v>0</v>
      </c>
      <c r="G65" s="41">
        <f t="shared" si="1"/>
        <v>0</v>
      </c>
    </row>
    <row r="66" spans="1:11" ht="90.75" customHeight="1">
      <c r="A66" s="40" t="e">
        <f t="shared" si="11"/>
        <v>#REF!</v>
      </c>
      <c r="B66" s="136"/>
      <c r="C66" s="38" t="s">
        <v>933</v>
      </c>
      <c r="D66" s="3"/>
      <c r="E66" s="3"/>
      <c r="F66" s="41"/>
      <c r="G66" s="41" t="e">
        <f t="shared" si="1"/>
        <v>#DIV/0!</v>
      </c>
    </row>
    <row r="67" spans="1:11" ht="32.25" customHeight="1">
      <c r="A67" s="97"/>
      <c r="B67" s="136"/>
      <c r="C67" s="38" t="s">
        <v>121</v>
      </c>
      <c r="D67" s="41">
        <f>[2]building!$C$687</f>
        <v>1692.1</v>
      </c>
      <c r="E67" s="41">
        <f>'[1]Building (2)'!$C$674</f>
        <v>1630.99</v>
      </c>
      <c r="F67" s="41">
        <f t="shared" si="13"/>
        <v>61.1099999999999</v>
      </c>
      <c r="G67" s="41">
        <f t="shared" si="1"/>
        <v>3.6114886827019625</v>
      </c>
    </row>
    <row r="68" spans="1:11" ht="33.75" customHeight="1">
      <c r="A68" s="97"/>
      <c r="B68" s="136"/>
      <c r="C68" s="38" t="s">
        <v>122</v>
      </c>
      <c r="D68" s="41">
        <f>[2]building!$C$688</f>
        <v>1695.1</v>
      </c>
      <c r="E68" s="41">
        <f>'[1]Building (2)'!$C$675</f>
        <v>1635.09</v>
      </c>
      <c r="F68" s="41">
        <f t="shared" si="13"/>
        <v>60.009999999999991</v>
      </c>
      <c r="G68" s="41">
        <f t="shared" si="1"/>
        <v>3.5402041177511645</v>
      </c>
    </row>
    <row r="69" spans="1:11" ht="74.25" customHeight="1">
      <c r="A69" s="40" t="e">
        <f>#REF!+1</f>
        <v>#REF!</v>
      </c>
      <c r="B69" s="136"/>
      <c r="C69" s="32" t="s">
        <v>22</v>
      </c>
      <c r="D69" s="3"/>
      <c r="E69" s="3"/>
      <c r="F69" s="3"/>
      <c r="G69" s="41" t="e">
        <f t="shared" si="1"/>
        <v>#DIV/0!</v>
      </c>
      <c r="K69" s="3">
        <v>5740</v>
      </c>
    </row>
    <row r="70" spans="1:11" ht="70.5" customHeight="1">
      <c r="A70" s="97"/>
      <c r="B70" s="136"/>
      <c r="C70" s="33" t="s">
        <v>23</v>
      </c>
      <c r="D70" s="41">
        <f>Data!F774</f>
        <v>234.4</v>
      </c>
      <c r="E70" s="41">
        <f>'[1]Building (2)'!$C$872</f>
        <v>228.43</v>
      </c>
      <c r="F70" s="41">
        <f t="shared" si="13"/>
        <v>5.9699999999999989</v>
      </c>
      <c r="G70" s="41">
        <f t="shared" si="1"/>
        <v>2.5469283276450505</v>
      </c>
    </row>
    <row r="71" spans="1:11" ht="83.25" customHeight="1">
      <c r="A71" s="40" t="e">
        <f>#REF!+1</f>
        <v>#REF!</v>
      </c>
      <c r="B71" s="136"/>
      <c r="C71" s="39" t="s">
        <v>125</v>
      </c>
      <c r="D71" s="3"/>
      <c r="E71" s="3"/>
      <c r="F71" s="3"/>
      <c r="G71" s="41" t="e">
        <f t="shared" si="1"/>
        <v>#DIV/0!</v>
      </c>
    </row>
    <row r="72" spans="1:11" ht="69.75" customHeight="1">
      <c r="A72" s="97"/>
      <c r="B72" s="136"/>
      <c r="C72" s="39" t="s">
        <v>567</v>
      </c>
      <c r="D72" s="41">
        <f>Data!F806</f>
        <v>600.25</v>
      </c>
      <c r="E72" s="41">
        <f>'[1]Building (2)'!$C$393</f>
        <v>579.25</v>
      </c>
      <c r="F72" s="41">
        <f t="shared" si="13"/>
        <v>21</v>
      </c>
      <c r="G72" s="41">
        <f t="shared" ref="G72" si="14">(F72/D72)*100</f>
        <v>3.4985422740524781</v>
      </c>
    </row>
    <row r="73" spans="1:11">
      <c r="B73" s="137"/>
    </row>
    <row r="74" spans="1:11">
      <c r="B74" s="137"/>
    </row>
    <row r="75" spans="1:11">
      <c r="B75" s="137"/>
    </row>
    <row r="76" spans="1:11">
      <c r="B76" s="137"/>
    </row>
    <row r="77" spans="1:11">
      <c r="B77" s="137"/>
    </row>
    <row r="78" spans="1:11">
      <c r="B78" s="137"/>
    </row>
  </sheetData>
  <mergeCells count="4">
    <mergeCell ref="A1:G1"/>
    <mergeCell ref="A2:G2"/>
    <mergeCell ref="A3:G3"/>
    <mergeCell ref="A4:G4"/>
  </mergeCells>
  <pageMargins left="0.25" right="0.25" top="0.75" bottom="0.75" header="0.3" footer="0.3"/>
  <pageSetup paperSize="9" scale="98"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Detail</vt:lpstr>
      <vt:lpstr>Abs</vt:lpstr>
      <vt:lpstr>Data</vt:lpstr>
      <vt:lpstr>Lead</vt:lpstr>
      <vt:lpstr>check list</vt:lpstr>
      <vt:lpstr>Sheet1</vt:lpstr>
      <vt:lpstr>Sheet2</vt:lpstr>
      <vt:lpstr>Abs!Print_Area</vt:lpstr>
      <vt:lpstr>'check list'!Print_Area</vt:lpstr>
      <vt:lpstr>Data!Print_Area</vt:lpstr>
      <vt:lpstr>Detail!Print_Area</vt:lpstr>
      <vt:lpstr>Sheet2!Print_Area</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GOD</cp:lastModifiedBy>
  <cp:lastPrinted>2023-09-22T22:05:19Z</cp:lastPrinted>
  <dcterms:created xsi:type="dcterms:W3CDTF">2018-04-10T01:37:31Z</dcterms:created>
  <dcterms:modified xsi:type="dcterms:W3CDTF">2023-09-22T22:09:24Z</dcterms:modified>
</cp:coreProperties>
</file>