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20490" windowHeight="7620"/>
  </bookViews>
  <sheets>
    <sheet name="Abs" sheetId="1" r:id="rId1"/>
    <sheet name="Detail" sheetId="2" r:id="rId2"/>
    <sheet name="Data" sheetId="3" r:id="rId3"/>
    <sheet name="Lead" sheetId="5" r:id="rId4"/>
    <sheet name="Check list" sheetId="4" r:id="rId5"/>
  </sheets>
  <definedNames>
    <definedName name="_xlnm.Print_Area" localSheetId="0">Abs!$A$1:$F$110</definedName>
    <definedName name="_xlnm.Print_Area" localSheetId="4">'Check list'!$A$1:$V$49</definedName>
    <definedName name="_xlnm.Print_Area" localSheetId="2">Data!$A$1:$F$957</definedName>
    <definedName name="_xlnm.Print_Area" localSheetId="1">Detail!$A$1:$J$562</definedName>
    <definedName name="_xlnm.Print_Area" localSheetId="3">Lead!$A$1:$J$41</definedName>
  </definedNames>
  <calcPr calcId="124519"/>
</workbook>
</file>

<file path=xl/calcChain.xml><?xml version="1.0" encoding="utf-8"?>
<calcChain xmlns="http://schemas.openxmlformats.org/spreadsheetml/2006/main">
  <c r="A562" i="2"/>
  <c r="A108" i="1"/>
  <c r="D68" l="1"/>
  <c r="F606" i="3"/>
  <c r="F605"/>
  <c r="F604"/>
  <c r="F603"/>
  <c r="F602"/>
  <c r="F609" s="1"/>
  <c r="F516" l="1"/>
  <c r="D24" i="1"/>
  <c r="I222" i="2" l="1"/>
  <c r="D100" i="1" l="1"/>
  <c r="D101"/>
  <c r="I556" i="2"/>
  <c r="I557" s="1"/>
  <c r="C101" i="1" s="1"/>
  <c r="I554" i="2"/>
  <c r="I555" s="1"/>
  <c r="C100" i="1" s="1"/>
  <c r="F100" l="1"/>
  <c r="F101"/>
  <c r="I27" i="2"/>
  <c r="I34"/>
  <c r="I33"/>
  <c r="I42"/>
  <c r="I43"/>
  <c r="I537" l="1"/>
  <c r="I538" s="1"/>
  <c r="C97" i="1" s="1"/>
  <c r="I475" i="2"/>
  <c r="F97" i="1" l="1"/>
  <c r="A560" i="2" l="1"/>
  <c r="A561" s="1"/>
  <c r="I535" l="1"/>
  <c r="C96" i="1" s="1"/>
  <c r="F96" s="1"/>
  <c r="I533" i="2"/>
  <c r="C95" i="1" s="1"/>
  <c r="F95" s="1"/>
  <c r="I531" i="2"/>
  <c r="C94" i="1" s="1"/>
  <c r="F94" s="1"/>
  <c r="D28" l="1"/>
  <c r="D27"/>
  <c r="I126" i="2"/>
  <c r="I127" s="1"/>
  <c r="C31" i="1" s="1"/>
  <c r="I123" i="2"/>
  <c r="I124" s="1"/>
  <c r="C30" i="1" s="1"/>
  <c r="I119" i="2"/>
  <c r="I120" s="1"/>
  <c r="C28" i="1" s="1"/>
  <c r="I116" i="2"/>
  <c r="I117" s="1"/>
  <c r="C27" i="1" s="1"/>
  <c r="D69"/>
  <c r="D66"/>
  <c r="D25"/>
  <c r="D23"/>
  <c r="D22"/>
  <c r="D20"/>
  <c r="D19"/>
  <c r="D17"/>
  <c r="I550" i="2"/>
  <c r="I455"/>
  <c r="I452"/>
  <c r="I464"/>
  <c r="I463"/>
  <c r="I462"/>
  <c r="I435"/>
  <c r="I430"/>
  <c r="I419"/>
  <c r="I418"/>
  <c r="I417"/>
  <c r="I416"/>
  <c r="I415"/>
  <c r="I414"/>
  <c r="I312"/>
  <c r="I291"/>
  <c r="I292" s="1"/>
  <c r="C66" i="1" s="1"/>
  <c r="I249" i="2"/>
  <c r="I248"/>
  <c r="I243"/>
  <c r="I215"/>
  <c r="I199"/>
  <c r="I173"/>
  <c r="I152"/>
  <c r="I138"/>
  <c r="I139" s="1"/>
  <c r="C33" i="1" s="1"/>
  <c r="I133" i="2"/>
  <c r="I134"/>
  <c r="I132"/>
  <c r="D32" i="1"/>
  <c r="I131" i="2"/>
  <c r="I130"/>
  <c r="I129"/>
  <c r="I113"/>
  <c r="C25" i="1" s="1"/>
  <c r="C24"/>
  <c r="I105" i="2"/>
  <c r="I104"/>
  <c r="I100"/>
  <c r="I99"/>
  <c r="I94"/>
  <c r="I93"/>
  <c r="I89"/>
  <c r="I88"/>
  <c r="F33" i="1" l="1"/>
  <c r="F27"/>
  <c r="F31"/>
  <c r="F28"/>
  <c r="F30"/>
  <c r="F66"/>
  <c r="F25"/>
  <c r="F24"/>
  <c r="I420" i="2"/>
  <c r="I421" s="1"/>
  <c r="C69" i="1" s="1"/>
  <c r="F69" s="1"/>
  <c r="I95" i="2"/>
  <c r="I96" s="1"/>
  <c r="C20" i="1" s="1"/>
  <c r="F20" s="1"/>
  <c r="I106" i="2"/>
  <c r="I107" s="1"/>
  <c r="C23" i="1" s="1"/>
  <c r="F23" s="1"/>
  <c r="I135" i="2"/>
  <c r="I136" s="1"/>
  <c r="C32" i="1" s="1"/>
  <c r="F32" s="1"/>
  <c r="I101" i="2"/>
  <c r="I102" s="1"/>
  <c r="I90"/>
  <c r="I91" s="1"/>
  <c r="C19" i="1" s="1"/>
  <c r="F19" s="1"/>
  <c r="F109" i="2" l="1"/>
  <c r="I109" s="1"/>
  <c r="I110" s="1"/>
  <c r="C22" i="1"/>
  <c r="F22" s="1"/>
  <c r="I84" i="2" l="1"/>
  <c r="I85" s="1"/>
  <c r="C17" i="1" s="1"/>
  <c r="F17" s="1"/>
  <c r="D15"/>
  <c r="I80" i="2"/>
  <c r="I81" s="1"/>
  <c r="C15" i="1" s="1"/>
  <c r="I77" i="2"/>
  <c r="I78" s="1"/>
  <c r="C14" i="1" s="1"/>
  <c r="F14" s="1"/>
  <c r="I73" i="2"/>
  <c r="I72"/>
  <c r="I71"/>
  <c r="I70"/>
  <c r="I69"/>
  <c r="I68"/>
  <c r="I67"/>
  <c r="I66"/>
  <c r="I41"/>
  <c r="I40"/>
  <c r="I35"/>
  <c r="I32"/>
  <c r="I31"/>
  <c r="I36" l="1"/>
  <c r="F15" i="1"/>
  <c r="I74" i="2"/>
  <c r="I75" s="1"/>
  <c r="C13" i="1" s="1"/>
  <c r="F13" s="1"/>
  <c r="F384" i="3" l="1"/>
  <c r="F371" s="1"/>
  <c r="F373" s="1"/>
  <c r="F402" l="1"/>
  <c r="F410" s="1"/>
  <c r="F390"/>
  <c r="F431"/>
  <c r="F433" s="1"/>
  <c r="D99" i="1"/>
  <c r="D93"/>
  <c r="D92"/>
  <c r="D91"/>
  <c r="D84"/>
  <c r="D83"/>
  <c r="D82"/>
  <c r="D80"/>
  <c r="D79"/>
  <c r="D77"/>
  <c r="D75"/>
  <c r="D74"/>
  <c r="D73"/>
  <c r="D72"/>
  <c r="D71"/>
  <c r="D70"/>
  <c r="D67"/>
  <c r="D65"/>
  <c r="D63"/>
  <c r="D62"/>
  <c r="F534" i="3"/>
  <c r="D60" i="1" s="1"/>
  <c r="D59"/>
  <c r="F452" i="3" l="1"/>
  <c r="F466" l="1"/>
  <c r="F468" s="1"/>
  <c r="F454"/>
  <c r="D47" i="1"/>
  <c r="D46"/>
  <c r="F455" i="3" l="1"/>
  <c r="F434"/>
  <c r="D35" i="1" l="1"/>
  <c r="D11"/>
  <c r="D12"/>
  <c r="D10"/>
  <c r="D9"/>
  <c r="H37" i="5"/>
  <c r="F411" i="3" l="1"/>
  <c r="F394"/>
  <c r="F395" s="1"/>
  <c r="I549" i="2"/>
  <c r="I506"/>
  <c r="C86" i="1" s="1"/>
  <c r="F86" s="1"/>
  <c r="I528" i="2"/>
  <c r="I529" s="1"/>
  <c r="C93" i="1" s="1"/>
  <c r="F93" s="1"/>
  <c r="I521" i="2"/>
  <c r="I525"/>
  <c r="I526" s="1"/>
  <c r="I520"/>
  <c r="I515"/>
  <c r="I514"/>
  <c r="I509"/>
  <c r="I508"/>
  <c r="I501"/>
  <c r="I500"/>
  <c r="I498"/>
  <c r="I495"/>
  <c r="I496" s="1"/>
  <c r="C83" i="1" s="1"/>
  <c r="F83" s="1"/>
  <c r="I492" i="2"/>
  <c r="I493" s="1"/>
  <c r="C82" i="1" s="1"/>
  <c r="F82" s="1"/>
  <c r="I488" i="2"/>
  <c r="I489" s="1"/>
  <c r="I490" s="1"/>
  <c r="C81" i="1" s="1"/>
  <c r="F81" s="1"/>
  <c r="I484" i="2"/>
  <c r="I483"/>
  <c r="I479"/>
  <c r="I474"/>
  <c r="I471"/>
  <c r="I472" s="1"/>
  <c r="C77" i="1" s="1"/>
  <c r="F77" s="1"/>
  <c r="I468" i="2"/>
  <c r="I469" s="1"/>
  <c r="I461"/>
  <c r="I465" s="1"/>
  <c r="I466" s="1"/>
  <c r="I457"/>
  <c r="I456"/>
  <c r="I454"/>
  <c r="I453"/>
  <c r="I449"/>
  <c r="I446"/>
  <c r="I447" s="1"/>
  <c r="C72" i="1" s="1"/>
  <c r="F72" s="1"/>
  <c r="I443" i="2"/>
  <c r="I439"/>
  <c r="I438"/>
  <c r="I437"/>
  <c r="I436"/>
  <c r="I434"/>
  <c r="I433"/>
  <c r="I432"/>
  <c r="I431"/>
  <c r="I429"/>
  <c r="I428"/>
  <c r="I427"/>
  <c r="I426"/>
  <c r="I425"/>
  <c r="I424"/>
  <c r="I423"/>
  <c r="I329"/>
  <c r="I328"/>
  <c r="I327"/>
  <c r="I326"/>
  <c r="I322"/>
  <c r="I318"/>
  <c r="I317"/>
  <c r="I316"/>
  <c r="I315"/>
  <c r="I314"/>
  <c r="I313"/>
  <c r="I311"/>
  <c r="I310"/>
  <c r="I309"/>
  <c r="I308"/>
  <c r="I307"/>
  <c r="I306"/>
  <c r="I305"/>
  <c r="I304"/>
  <c r="I302"/>
  <c r="I301"/>
  <c r="I300"/>
  <c r="I299"/>
  <c r="I298"/>
  <c r="I297"/>
  <c r="I296"/>
  <c r="I295"/>
  <c r="I288"/>
  <c r="I287"/>
  <c r="I285"/>
  <c r="C64" i="1" s="1"/>
  <c r="I546" i="2" s="1"/>
  <c r="I280"/>
  <c r="I279"/>
  <c r="I277"/>
  <c r="C61" i="1" s="1"/>
  <c r="F61" s="1"/>
  <c r="I275" i="2"/>
  <c r="C60" i="1" s="1"/>
  <c r="F60" s="1"/>
  <c r="I273" i="2"/>
  <c r="C59" i="1" s="1"/>
  <c r="F59" s="1"/>
  <c r="I271" i="2"/>
  <c r="C58" i="1" s="1"/>
  <c r="F58" s="1"/>
  <c r="I269" i="2"/>
  <c r="C56" i="1" s="1"/>
  <c r="F56" s="1"/>
  <c r="I268" i="2"/>
  <c r="I264"/>
  <c r="I263"/>
  <c r="I261"/>
  <c r="I258"/>
  <c r="I256"/>
  <c r="I255"/>
  <c r="I247"/>
  <c r="I250" s="1"/>
  <c r="I251" s="1"/>
  <c r="I244"/>
  <c r="I242"/>
  <c r="I239"/>
  <c r="I238"/>
  <c r="I237"/>
  <c r="I234"/>
  <c r="I233"/>
  <c r="I232"/>
  <c r="I229"/>
  <c r="I228"/>
  <c r="I227"/>
  <c r="I226"/>
  <c r="I225"/>
  <c r="I224"/>
  <c r="I223"/>
  <c r="I221"/>
  <c r="I220"/>
  <c r="I219"/>
  <c r="I216"/>
  <c r="I214"/>
  <c r="I213"/>
  <c r="I212"/>
  <c r="I211"/>
  <c r="I208"/>
  <c r="I207"/>
  <c r="I206"/>
  <c r="I205"/>
  <c r="I204"/>
  <c r="I203"/>
  <c r="I192"/>
  <c r="I198"/>
  <c r="I200"/>
  <c r="I197"/>
  <c r="I196"/>
  <c r="I195"/>
  <c r="I194"/>
  <c r="I193"/>
  <c r="I191"/>
  <c r="I190"/>
  <c r="I189"/>
  <c r="I186"/>
  <c r="I185"/>
  <c r="I184"/>
  <c r="I183"/>
  <c r="I182"/>
  <c r="I181"/>
  <c r="I180"/>
  <c r="I179"/>
  <c r="I178"/>
  <c r="I176"/>
  <c r="C37" i="1" s="1"/>
  <c r="I154" i="2"/>
  <c r="I166"/>
  <c r="I167"/>
  <c r="I168"/>
  <c r="I162"/>
  <c r="I172"/>
  <c r="I171"/>
  <c r="I170"/>
  <c r="I169"/>
  <c r="I165"/>
  <c r="I164"/>
  <c r="I163"/>
  <c r="I161"/>
  <c r="I160"/>
  <c r="I159"/>
  <c r="I158"/>
  <c r="I145"/>
  <c r="I146"/>
  <c r="I147"/>
  <c r="I148"/>
  <c r="I149"/>
  <c r="I150"/>
  <c r="I151"/>
  <c r="I153"/>
  <c r="I155"/>
  <c r="I144"/>
  <c r="I143"/>
  <c r="I142"/>
  <c r="I62"/>
  <c r="I61"/>
  <c r="I60"/>
  <c r="I59"/>
  <c r="I58"/>
  <c r="I54"/>
  <c r="I53"/>
  <c r="I52"/>
  <c r="I51"/>
  <c r="I50"/>
  <c r="I49"/>
  <c r="I48"/>
  <c r="I47"/>
  <c r="I39"/>
  <c r="I44" s="1"/>
  <c r="I45" s="1"/>
  <c r="I26"/>
  <c r="I25"/>
  <c r="I24"/>
  <c r="I17"/>
  <c r="I11"/>
  <c r="I10"/>
  <c r="I20"/>
  <c r="I19"/>
  <c r="I18"/>
  <c r="I16"/>
  <c r="I15"/>
  <c r="I14"/>
  <c r="I13"/>
  <c r="I12"/>
  <c r="I9"/>
  <c r="I8"/>
  <c r="C76" i="1" l="1"/>
  <c r="F76" s="1"/>
  <c r="I28" i="2"/>
  <c r="F37" i="1"/>
  <c r="I542" i="2"/>
  <c r="I476"/>
  <c r="I477" s="1"/>
  <c r="C78" i="1" s="1"/>
  <c r="I480" i="2"/>
  <c r="I481" s="1"/>
  <c r="I174"/>
  <c r="C36" i="1" s="1"/>
  <c r="I201" i="2"/>
  <c r="C39" i="1" s="1"/>
  <c r="I551" i="2"/>
  <c r="I552" s="1"/>
  <c r="C99" i="1" s="1"/>
  <c r="F99" s="1"/>
  <c r="I516" i="2"/>
  <c r="I517" s="1"/>
  <c r="C89" i="1" s="1"/>
  <c r="F89" s="1"/>
  <c r="I510" i="2"/>
  <c r="I511" s="1"/>
  <c r="C87" i="1" s="1"/>
  <c r="F87" s="1"/>
  <c r="I502" i="2"/>
  <c r="I503" s="1"/>
  <c r="C84" i="1" s="1"/>
  <c r="F84" s="1"/>
  <c r="C92"/>
  <c r="F92" s="1"/>
  <c r="I522" i="2"/>
  <c r="I523" s="1"/>
  <c r="C91" i="1" s="1"/>
  <c r="F91" s="1"/>
  <c r="I485" i="2"/>
  <c r="I486" s="1"/>
  <c r="C80" i="1" s="1"/>
  <c r="F80" s="1"/>
  <c r="I209" i="2"/>
  <c r="C40" i="1" s="1"/>
  <c r="I187" i="2"/>
  <c r="C38" i="1" s="1"/>
  <c r="I156" i="2"/>
  <c r="C35" i="1" s="1"/>
  <c r="I63" i="2"/>
  <c r="I64" s="1"/>
  <c r="C12" i="1" s="1"/>
  <c r="F12" s="1"/>
  <c r="I55" i="2"/>
  <c r="I56" s="1"/>
  <c r="C11" i="1" s="1"/>
  <c r="F11" s="1"/>
  <c r="C10"/>
  <c r="F10" s="1"/>
  <c r="I37" i="2"/>
  <c r="C9" i="1" s="1"/>
  <c r="F9" s="1"/>
  <c r="I29" i="2"/>
  <c r="C8" i="1" s="1"/>
  <c r="F8" s="1"/>
  <c r="I21" i="2"/>
  <c r="I22" s="1"/>
  <c r="C7" i="1" s="1"/>
  <c r="F7" s="1"/>
  <c r="F35" l="1"/>
  <c r="I540" i="2"/>
  <c r="F38" i="1"/>
  <c r="I543" i="2"/>
  <c r="F40" i="1"/>
  <c r="I545" i="2"/>
  <c r="F39" i="1"/>
  <c r="I544" i="2"/>
  <c r="F36" i="1"/>
  <c r="I541" i="2"/>
  <c r="F78" i="1"/>
  <c r="C79"/>
  <c r="F79" s="1"/>
  <c r="A8"/>
  <c r="I547" i="2" l="1"/>
  <c r="C98" i="1" s="1"/>
  <c r="F98" s="1"/>
  <c r="A9"/>
  <c r="A10" s="1"/>
  <c r="A11" s="1"/>
  <c r="A12" s="1"/>
  <c r="A13" s="1"/>
  <c r="A14" s="1"/>
  <c r="A15" s="1"/>
  <c r="A16" s="1"/>
  <c r="A18" s="1"/>
  <c r="A21" l="1"/>
  <c r="A24" s="1"/>
  <c r="A25" s="1"/>
  <c r="A26" l="1"/>
  <c r="A29" s="1"/>
  <c r="A32" s="1"/>
  <c r="A33" s="1"/>
  <c r="A34" s="1"/>
  <c r="A38" s="1"/>
  <c r="A39" s="1"/>
  <c r="A40" s="1"/>
  <c r="A41" s="1"/>
  <c r="A42" s="1"/>
  <c r="A43" s="1"/>
  <c r="A44" s="1"/>
  <c r="A45" s="1"/>
  <c r="A46" s="1"/>
  <c r="A47" s="1"/>
  <c r="A48" s="1"/>
  <c r="A49" s="1"/>
  <c r="A50" s="1"/>
  <c r="A51" s="1"/>
  <c r="A54" s="1"/>
  <c r="A56" s="1"/>
  <c r="A57" s="1"/>
  <c r="A59" s="1"/>
  <c r="A60" s="1"/>
  <c r="A61" s="1"/>
  <c r="A62" s="1"/>
  <c r="A63" s="1"/>
  <c r="A64" s="1"/>
  <c r="A65" s="1"/>
  <c r="A66" s="1"/>
  <c r="A67" s="1"/>
  <c r="A68" s="1"/>
  <c r="A69" l="1"/>
  <c r="A70" s="1"/>
  <c r="A71" s="1"/>
  <c r="A72" s="1"/>
  <c r="A73" s="1"/>
  <c r="A74" s="1"/>
  <c r="A75" s="1"/>
  <c r="A76" s="1"/>
  <c r="A77" s="1"/>
  <c r="A78" s="1"/>
  <c r="A79" s="1"/>
  <c r="A80" s="1"/>
  <c r="A81" s="1"/>
  <c r="A82" s="1"/>
  <c r="A83" s="1"/>
  <c r="A84" s="1"/>
  <c r="A85" s="1"/>
  <c r="A88" s="1"/>
  <c r="A90" s="1"/>
  <c r="A93" s="1"/>
  <c r="A94" l="1"/>
  <c r="A95" s="1"/>
  <c r="A96" s="1"/>
  <c r="F64"/>
  <c r="C46"/>
  <c r="F46" s="1"/>
  <c r="A97" l="1"/>
  <c r="I450" i="2"/>
  <c r="C73" i="1" s="1"/>
  <c r="F73" s="1"/>
  <c r="I410" i="2"/>
  <c r="I409"/>
  <c r="I408"/>
  <c r="I407"/>
  <c r="I406"/>
  <c r="I405"/>
  <c r="I387"/>
  <c r="I400"/>
  <c r="I404"/>
  <c r="I403"/>
  <c r="I402"/>
  <c r="I401"/>
  <c r="I399"/>
  <c r="I398"/>
  <c r="I397"/>
  <c r="I396"/>
  <c r="I395"/>
  <c r="I368"/>
  <c r="I394"/>
  <c r="I393"/>
  <c r="I392"/>
  <c r="I391"/>
  <c r="I390"/>
  <c r="I389"/>
  <c r="I388"/>
  <c r="I386"/>
  <c r="I385"/>
  <c r="I384"/>
  <c r="I383"/>
  <c r="I381"/>
  <c r="I380"/>
  <c r="I379"/>
  <c r="I378"/>
  <c r="I377"/>
  <c r="I376"/>
  <c r="I375"/>
  <c r="I374"/>
  <c r="I371"/>
  <c r="I370"/>
  <c r="I369"/>
  <c r="I367"/>
  <c r="I366"/>
  <c r="I365"/>
  <c r="I364"/>
  <c r="I363"/>
  <c r="I362"/>
  <c r="I359"/>
  <c r="I358"/>
  <c r="I356"/>
  <c r="I355"/>
  <c r="I354"/>
  <c r="I361"/>
  <c r="I360"/>
  <c r="I357"/>
  <c r="I352"/>
  <c r="I351"/>
  <c r="I350"/>
  <c r="I349"/>
  <c r="I348"/>
  <c r="I347"/>
  <c r="I346"/>
  <c r="I345"/>
  <c r="I344"/>
  <c r="I343"/>
  <c r="I342"/>
  <c r="I341"/>
  <c r="I340"/>
  <c r="I339"/>
  <c r="I338"/>
  <c r="I337"/>
  <c r="I335"/>
  <c r="I336"/>
  <c r="I334"/>
  <c r="I333"/>
  <c r="I332"/>
  <c r="I331"/>
  <c r="I330"/>
  <c r="I325"/>
  <c r="I324"/>
  <c r="I323"/>
  <c r="I353"/>
  <c r="I373"/>
  <c r="I382"/>
  <c r="I253"/>
  <c r="C55" i="1"/>
  <c r="F55" s="1"/>
  <c r="C52"/>
  <c r="F52" s="1"/>
  <c r="C50"/>
  <c r="F50" s="1"/>
  <c r="C49"/>
  <c r="F49" s="1"/>
  <c r="C48"/>
  <c r="F48" s="1"/>
  <c r="A98" l="1"/>
  <c r="A99" s="1"/>
  <c r="A100" s="1"/>
  <c r="A101" s="1"/>
  <c r="A103" s="1"/>
  <c r="A105" s="1"/>
  <c r="A107" s="1"/>
  <c r="C47"/>
  <c r="F47" s="1"/>
  <c r="I444" i="2"/>
  <c r="C71" i="1" s="1"/>
  <c r="I440" i="2"/>
  <c r="I411"/>
  <c r="I412" s="1"/>
  <c r="C68" i="1" s="1"/>
  <c r="F68" s="1"/>
  <c r="I319" i="2"/>
  <c r="I320" s="1"/>
  <c r="C67" i="1" s="1"/>
  <c r="F67" s="1"/>
  <c r="I281" i="2"/>
  <c r="I235"/>
  <c r="C43" i="1" s="1"/>
  <c r="F43" s="1"/>
  <c r="I265" i="2"/>
  <c r="C53" i="1" s="1"/>
  <c r="F53" s="1"/>
  <c r="I441" i="2" l="1"/>
  <c r="C70" i="1" s="1"/>
  <c r="F70" s="1"/>
  <c r="F71"/>
  <c r="I283" i="2"/>
  <c r="C63" i="1" s="1"/>
  <c r="F63" s="1"/>
  <c r="C62"/>
  <c r="F62" s="1"/>
  <c r="C75" l="1"/>
  <c r="F75" s="1"/>
  <c r="B3" i="2"/>
  <c r="I458" l="1"/>
  <c r="I459" s="1"/>
  <c r="C74" i="1" s="1"/>
  <c r="F74" s="1"/>
  <c r="I289" i="2"/>
  <c r="C65" i="1" s="1"/>
  <c r="F65" s="1"/>
  <c r="I245" i="2"/>
  <c r="C45" i="1" s="1"/>
  <c r="F45" s="1"/>
  <c r="I240" i="2"/>
  <c r="C44" i="1" s="1"/>
  <c r="F44" s="1"/>
  <c r="I230" i="2"/>
  <c r="C42" i="1" s="1"/>
  <c r="F42" s="1"/>
  <c r="I217" i="2"/>
  <c r="C41" i="1" s="1"/>
  <c r="F41" l="1"/>
  <c r="F102" s="1"/>
  <c r="F107" s="1"/>
  <c r="F103" l="1"/>
  <c r="F104" s="1"/>
  <c r="F106" s="1"/>
  <c r="F108" l="1"/>
  <c r="F109" l="1"/>
  <c r="E110" s="1"/>
  <c r="E114" s="1"/>
  <c r="I110" l="1"/>
</calcChain>
</file>

<file path=xl/sharedStrings.xml><?xml version="1.0" encoding="utf-8"?>
<sst xmlns="http://schemas.openxmlformats.org/spreadsheetml/2006/main" count="2776" uniqueCount="1033">
  <si>
    <t>AMOUNT</t>
  </si>
  <si>
    <t>Sqm</t>
  </si>
  <si>
    <t>Rmt</t>
  </si>
  <si>
    <t>a</t>
  </si>
  <si>
    <t>b</t>
  </si>
  <si>
    <t>Labour welfarefund @ 1%</t>
  </si>
  <si>
    <t>Supervision charges @ 7.5%</t>
  </si>
  <si>
    <t>TOTAL</t>
  </si>
  <si>
    <t>TAMILNADU  POLICE  HOUSING  CORPORATION LIMITED</t>
  </si>
  <si>
    <t>TIRUNELVELI  DIVISION</t>
  </si>
  <si>
    <t>DETAILED ESTIMATE</t>
  </si>
  <si>
    <t>Description</t>
  </si>
  <si>
    <t>Nos</t>
  </si>
  <si>
    <t>Total</t>
  </si>
  <si>
    <t>Say</t>
  </si>
  <si>
    <t xml:space="preserve"> </t>
  </si>
  <si>
    <t>TAMIL NADU POLICE HOUSING CORPORATION</t>
  </si>
  <si>
    <t>======================================</t>
  </si>
  <si>
    <t>PLACE:-</t>
  </si>
  <si>
    <t>-</t>
  </si>
  <si>
    <t>QTY</t>
  </si>
  <si>
    <t>COST OF MATERIALS</t>
  </si>
  <si>
    <t>RATE</t>
  </si>
  <si>
    <t>PER</t>
  </si>
  <si>
    <t>*</t>
  </si>
  <si>
    <t>M.T</t>
  </si>
  <si>
    <t>CUM</t>
  </si>
  <si>
    <t>L.S</t>
  </si>
  <si>
    <t>=</t>
  </si>
  <si>
    <t>Sundries</t>
  </si>
  <si>
    <t>28.</t>
  </si>
  <si>
    <t>NO</t>
  </si>
  <si>
    <t>TOTAL FOR 10 SQM</t>
  </si>
  <si>
    <t>RATE PER SQM</t>
  </si>
  <si>
    <t>Kg</t>
  </si>
  <si>
    <t>No</t>
  </si>
  <si>
    <t>Dozen</t>
  </si>
  <si>
    <t>Bag</t>
  </si>
  <si>
    <t>Cement</t>
  </si>
  <si>
    <t>Labour charges</t>
  </si>
  <si>
    <t>LS</t>
  </si>
  <si>
    <t>Sub Total  I</t>
  </si>
  <si>
    <t>SubTotal  II</t>
  </si>
  <si>
    <t>Sl No</t>
  </si>
  <si>
    <t>Unit</t>
  </si>
  <si>
    <t>TAMILNADU POLICE HOUSING CORPORATION LIMITED</t>
  </si>
  <si>
    <t>TIRUNELVELI DIVISION</t>
  </si>
  <si>
    <t>Supplying and fixing of MS Grills.</t>
  </si>
  <si>
    <t>Charges of assembling and fixing of ceiling fan of different sweep etc.,</t>
  </si>
  <si>
    <t>L</t>
  </si>
  <si>
    <t>B</t>
  </si>
  <si>
    <t>D</t>
  </si>
  <si>
    <t>In SI</t>
  </si>
  <si>
    <t>In Rest room ( M)</t>
  </si>
  <si>
    <t>In Rest room ( W)</t>
  </si>
  <si>
    <t>In Inspector room</t>
  </si>
  <si>
    <t>In Communication room</t>
  </si>
  <si>
    <t>In Reception</t>
  </si>
  <si>
    <t>In Writer</t>
  </si>
  <si>
    <t>Lobby</t>
  </si>
  <si>
    <t>Lock up outer</t>
  </si>
  <si>
    <t>Pump room</t>
  </si>
  <si>
    <t>Grill door in Head room</t>
  </si>
  <si>
    <t>In Head room</t>
  </si>
  <si>
    <t>Building front</t>
  </si>
  <si>
    <t>Building outer</t>
  </si>
  <si>
    <t>In Toilets</t>
  </si>
  <si>
    <t>Lock up Door</t>
  </si>
  <si>
    <t>Ventilator</t>
  </si>
  <si>
    <t xml:space="preserve">Painting two coats  over new iron works with second class synthetic enamel paint </t>
  </si>
  <si>
    <r>
      <t>m</t>
    </r>
    <r>
      <rPr>
        <vertAlign val="superscript"/>
        <sz val="14"/>
        <rFont val="Times New Roman"/>
        <family val="1"/>
      </rPr>
      <t>2</t>
    </r>
  </si>
  <si>
    <t>Tamil Nadu Police Housing Corparation Ltd.</t>
  </si>
  <si>
    <t>==========================================================</t>
  </si>
  <si>
    <t>SL. NO</t>
  </si>
  <si>
    <t>LABOUR RATE</t>
  </si>
  <si>
    <t>1.</t>
  </si>
  <si>
    <t>CUM.</t>
  </si>
  <si>
    <t>Araikkakulam</t>
  </si>
  <si>
    <t>2.</t>
  </si>
  <si>
    <t>3.</t>
  </si>
  <si>
    <t>4.</t>
  </si>
  <si>
    <t>HARD BROKEN STONE JELLY 10mm</t>
  </si>
  <si>
    <t>5.</t>
  </si>
  <si>
    <t>HARD BROKEN STONE JELLY 12mm</t>
  </si>
  <si>
    <t>6.</t>
  </si>
  <si>
    <t>HARD BROKEN STONE JELLY 20mm</t>
  </si>
  <si>
    <t>7.</t>
  </si>
  <si>
    <t>HARD BROKEN STONE JELLY 40mm</t>
  </si>
  <si>
    <t>8.</t>
  </si>
  <si>
    <t>9.</t>
  </si>
  <si>
    <t>SAND FOR FILLING</t>
  </si>
  <si>
    <t>10.</t>
  </si>
  <si>
    <t>1000nos.</t>
  </si>
  <si>
    <t>Thovalai</t>
  </si>
  <si>
    <t>11.</t>
  </si>
  <si>
    <t>12.</t>
  </si>
  <si>
    <t>BRICK JELLY 20mmGAUGE</t>
  </si>
  <si>
    <t>13.</t>
  </si>
  <si>
    <t>MACHINE PRESSED TILES 23x 23x 2 Cm</t>
  </si>
  <si>
    <t>Local</t>
  </si>
  <si>
    <t>14.</t>
  </si>
  <si>
    <t>15.</t>
  </si>
  <si>
    <t>16.</t>
  </si>
  <si>
    <t>17.</t>
  </si>
  <si>
    <t>C.W. PLANK UPTO 40mmTHICK UPTO 30 Cm WIDTH</t>
  </si>
  <si>
    <t>18.</t>
  </si>
  <si>
    <t>19.</t>
  </si>
  <si>
    <t>20.</t>
  </si>
  <si>
    <t>21.</t>
  </si>
  <si>
    <t>22.</t>
  </si>
  <si>
    <t>23.</t>
  </si>
  <si>
    <t>CEMENT (supply at site)</t>
  </si>
  <si>
    <t>24.</t>
  </si>
  <si>
    <t>R.T.S. / M.S upto 16mm</t>
  </si>
  <si>
    <t>25.</t>
  </si>
  <si>
    <t>M.S./ R.T.S above 16mm</t>
  </si>
  <si>
    <t>26.</t>
  </si>
  <si>
    <t>Country BricksKiln Burnt  SIZE 22x11x5Cm</t>
  </si>
  <si>
    <t>27.</t>
  </si>
  <si>
    <t>HBSJ 37.5mm to 26.5mm IRC metal</t>
  </si>
  <si>
    <t>29.</t>
  </si>
  <si>
    <t>HBSJ 63mm to 45mm IRC metal</t>
  </si>
  <si>
    <t>30.</t>
  </si>
  <si>
    <t>1. Certified that the lead particulars furnished above are correct to the best of my knowledge.</t>
  </si>
  <si>
    <t xml:space="preserve"> Rmt</t>
  </si>
  <si>
    <t>Helper</t>
  </si>
  <si>
    <t>TAMIL NADU POLICE HOUSING CORPORATION LTD.</t>
  </si>
  <si>
    <t xml:space="preserve"> ESTIMATE SCRUTINY CHECK LIST - DB / CL / 01</t>
  </si>
  <si>
    <t>PROFORMA</t>
  </si>
  <si>
    <t>CHECK LIST TO ACCOMPANY THE DETAILED ESTIMATE</t>
  </si>
  <si>
    <t>PART - II</t>
  </si>
  <si>
    <t>Name of Work</t>
  </si>
  <si>
    <t>:</t>
  </si>
  <si>
    <t>Reference To Administrative Sanction (A.S) and Amount</t>
  </si>
  <si>
    <t>A site plan of the site for a scale of  1 / 500 with the following Details</t>
  </si>
  <si>
    <t>Enclosed</t>
  </si>
  <si>
    <t>Whether Rough cost Estimate based on which A.S was obtained is enclosed</t>
  </si>
  <si>
    <t>_</t>
  </si>
  <si>
    <t>Spot level with contours at an intervals of 15 metres indicating the referance to bench mark and its locations</t>
  </si>
  <si>
    <t>_____</t>
  </si>
  <si>
    <t>If there are omission in the provision as Sanctioned , reason to be substantiated</t>
  </si>
  <si>
    <t>Nil</t>
  </si>
  <si>
    <t>Trees with in the site indiating their girth , height , area of spread and age</t>
  </si>
  <si>
    <t>Whether objective report accompany estimate is prepared</t>
  </si>
  <si>
    <t>Yes</t>
  </si>
  <si>
    <t>c</t>
  </si>
  <si>
    <t>Existing roads , pathways , Streams , odais and structures with measurements with in the site and in the adjoining land</t>
  </si>
  <si>
    <t>Whether Layout Plan is enclosed</t>
  </si>
  <si>
    <t>d</t>
  </si>
  <si>
    <t>Power lines , Telephone lines , Water supply and Drainage line with in the site if any</t>
  </si>
  <si>
    <t>Whether Trail Pit Particulars are enclosed</t>
  </si>
  <si>
    <t>Soil Report  Enclosed.</t>
  </si>
  <si>
    <t>If the Proposal is for Additional Floors,</t>
  </si>
  <si>
    <t>____</t>
  </si>
  <si>
    <t xml:space="preserve">Test results of the soil at the site </t>
  </si>
  <si>
    <t>Year(s) of Construction of Exiting Floors and the ultimate number of floors designed for .</t>
  </si>
  <si>
    <t>Soil test report from authorised Institution / Agency enclosed</t>
  </si>
  <si>
    <t>Whether there any spliting up of the Sanction is involved</t>
  </si>
  <si>
    <t>Does the site require Filling and if so whether Provision is made in the Estimate</t>
  </si>
  <si>
    <t>If the cost of the filling is the high , has it been examined as to whether the building can be constructed without resorting to filling at a high cost .</t>
  </si>
  <si>
    <t>__</t>
  </si>
  <si>
    <t>Whether the list is submitted in Duplicate</t>
  </si>
  <si>
    <t>___</t>
  </si>
  <si>
    <t>In the case of Load bearing structures, whether stress at critical section has been worked out .</t>
  </si>
  <si>
    <t>Reason for delay over and above the stipulated time to prepare the detailed estimate from the date of receipt of A.S.</t>
  </si>
  <si>
    <t>Proposal for Additional Staff</t>
  </si>
  <si>
    <t>Monuments , Memorial Pillars , Museums and other building with in 100 m radius of the proposed site , coming under department of Archaelogy .</t>
  </si>
  <si>
    <t>NIL</t>
  </si>
  <si>
    <t>Further if such structures exists beyond 100 m - 300 m radius of the proposed site , approval should be obtained from " National Commission for Museum and Monuments " .</t>
  </si>
  <si>
    <t>PART - I</t>
  </si>
  <si>
    <t>A Site plan of the Site for a scale of 1/500 with the following Details</t>
  </si>
  <si>
    <t xml:space="preserve"> Enclosed.</t>
  </si>
  <si>
    <t>i) North Point</t>
  </si>
  <si>
    <t>Marked.</t>
  </si>
  <si>
    <t>ii ) Survey No. Sub division etc</t>
  </si>
  <si>
    <t>iii ) Measurement of the Site</t>
  </si>
  <si>
    <t>Classification of the Land such as Patta / Poramboke , Wet / Dry .</t>
  </si>
  <si>
    <t xml:space="preserve">Police land </t>
  </si>
  <si>
    <t>Extent of Land</t>
  </si>
  <si>
    <t>Nature of Site (ie) Whether low lying , sloping or level ground  .</t>
  </si>
  <si>
    <t>Low lying</t>
  </si>
  <si>
    <t>Whether there are LT / HT Power lines running across the site and if so the capacity of the Power lines</t>
  </si>
  <si>
    <t>Whether there are any Telephone lines with in the Sites.</t>
  </si>
  <si>
    <t xml:space="preserve">Water table Level    (1) Present                                     </t>
  </si>
  <si>
    <t xml:space="preserve">                              (2) Maximum</t>
  </si>
  <si>
    <t>Maximum Flood level of the nearest Water course if any</t>
  </si>
  <si>
    <t>Whether there are any Water supply and Drainage  lines with in the Site, requiring diversion .</t>
  </si>
  <si>
    <t>Whether there are any Wells with in the Site and if so the size of the well, Depth and nature of water .</t>
  </si>
  <si>
    <t>Whether there are rock outcrop  with in the Site and if so location may be indicated in the Site plan .</t>
  </si>
  <si>
    <t xml:space="preserve">Nature of Soil at the site with Trail pit details for a Depth of 4.00 metre ( Soil classification to be as per Chief Engineer/TNPHC Circular No WKS. 11(2) 2821 /A / 79 - CR dt 24.10.79. </t>
  </si>
  <si>
    <t>Lead for Materials</t>
  </si>
  <si>
    <t>Local rates for the Materials not covered under Schedule of Rates</t>
  </si>
  <si>
    <t>Special  Repair works to Marine Police station at Kanyakumari in Kanyakumari District.</t>
  </si>
  <si>
    <t>Lakhs</t>
  </si>
  <si>
    <t>In mid landing</t>
  </si>
  <si>
    <t>Windows</t>
  </si>
  <si>
    <r>
      <rPr>
        <b/>
        <u/>
        <sz val="14"/>
        <color theme="1"/>
        <rFont val="Times New Roman"/>
        <family val="1"/>
      </rPr>
      <t>Name of Work:-</t>
    </r>
    <r>
      <rPr>
        <b/>
        <sz val="14"/>
        <color theme="1"/>
        <rFont val="Times New Roman"/>
        <family val="1"/>
      </rPr>
      <t xml:space="preserve"> Special  Repair works to Marine Police station at Kanyakumari in Kanyakumari District.</t>
    </r>
  </si>
  <si>
    <t>Labour welfare fund @ 1%</t>
  </si>
  <si>
    <t>Supply, assembling and fixing of 4' 18 Watts Crystal  LED tube light with fittings</t>
  </si>
  <si>
    <t>Supply and Fixing of 25W LED Street light Fittings (single)</t>
  </si>
  <si>
    <t>Supplying and fixing of 40Amps 30MA DP ELCB</t>
  </si>
  <si>
    <t>Supply &amp; delivery of 3.5 core 35 sqmm Aluminium armoured LT/UG cable</t>
  </si>
  <si>
    <t>From EB pole to Building</t>
  </si>
  <si>
    <t>Labour charges for laying UG cable</t>
  </si>
  <si>
    <t>a) Below Ground level</t>
  </si>
  <si>
    <t>b) Above Ground level</t>
  </si>
  <si>
    <t>Pole bottom to top</t>
  </si>
  <si>
    <t>GL to EB meter board</t>
  </si>
  <si>
    <t xml:space="preserve">Total </t>
  </si>
  <si>
    <t>a) 63 mm dia PVC pipe</t>
  </si>
  <si>
    <t>Supply &amp; laying of following dia PVC pipe</t>
  </si>
  <si>
    <t>Supply and delivery of  48" (1200 mm) Fan with ISI mark with Eletronic Dimmer</t>
  </si>
  <si>
    <t>For Rest room</t>
  </si>
  <si>
    <t>Writer room</t>
  </si>
  <si>
    <t>Applying one coat of Anti corrosive treatment for Window Grills</t>
  </si>
  <si>
    <t>MT</t>
  </si>
  <si>
    <t>Qty. same as Item No.13</t>
  </si>
  <si>
    <t>Supplying and fixing of bulk head fitting suitable for  12 W LED bulbs</t>
  </si>
  <si>
    <t>In Verandah</t>
  </si>
  <si>
    <t>Supplying and fixing of 15mm dia Engineering Polymer Tap (long body ) for coastal area only</t>
  </si>
  <si>
    <t>White washing one coat using clear shell lime</t>
  </si>
  <si>
    <t>Ceiling over Ins &amp; Communication</t>
  </si>
  <si>
    <t>Over Verandah</t>
  </si>
  <si>
    <t>Reception &amp; Writer</t>
  </si>
  <si>
    <t>Lockup (M &amp; W)</t>
  </si>
  <si>
    <t>Toilet</t>
  </si>
  <si>
    <t>Waist slab</t>
  </si>
  <si>
    <t>Portico</t>
  </si>
  <si>
    <t>In GF</t>
  </si>
  <si>
    <t>In FF</t>
  </si>
  <si>
    <t>Rest  room ( M &amp; W)</t>
  </si>
  <si>
    <t>SI</t>
  </si>
  <si>
    <t>Store</t>
  </si>
  <si>
    <t>Mid landing</t>
  </si>
  <si>
    <t>Toilet ( M &amp; W)</t>
  </si>
  <si>
    <t>Head room</t>
  </si>
  <si>
    <t>S/S over W</t>
  </si>
  <si>
    <t>S/S over  D1 in FF</t>
  </si>
  <si>
    <t>S/S over Head room door</t>
  </si>
  <si>
    <t>Pump room S/S over D</t>
  </si>
  <si>
    <t>Painting the old walls with one coat of OBD</t>
  </si>
  <si>
    <t>Ins &amp; Communication inner alround</t>
  </si>
  <si>
    <t>Verandah</t>
  </si>
  <si>
    <t>D/F D1</t>
  </si>
  <si>
    <t>D/F D2</t>
  </si>
  <si>
    <t>D/F W</t>
  </si>
  <si>
    <t>D/F D5</t>
  </si>
  <si>
    <t>Soffits of D1</t>
  </si>
  <si>
    <t>Soffits of D2</t>
  </si>
  <si>
    <t>Soffits of D5</t>
  </si>
  <si>
    <t>Soffits of W</t>
  </si>
  <si>
    <t>D/F MD</t>
  </si>
  <si>
    <t>D/F GW</t>
  </si>
  <si>
    <t>Soffits of MD</t>
  </si>
  <si>
    <t>Soffits of GW</t>
  </si>
  <si>
    <t>S/C Opening</t>
  </si>
  <si>
    <t>Writer inner</t>
  </si>
  <si>
    <t>Outer</t>
  </si>
  <si>
    <t>D/F GD</t>
  </si>
  <si>
    <t>D/F Grill</t>
  </si>
  <si>
    <t>Soffits of GD</t>
  </si>
  <si>
    <t>Soffits of Grill</t>
  </si>
  <si>
    <t>Arms &amp; Ammunition</t>
  </si>
  <si>
    <t>Top</t>
  </si>
  <si>
    <t>Inner</t>
  </si>
  <si>
    <t>D/F D4</t>
  </si>
  <si>
    <t>D/F V2</t>
  </si>
  <si>
    <t>Soffits of D4</t>
  </si>
  <si>
    <t>Soffits of V2</t>
  </si>
  <si>
    <t>D/F V1</t>
  </si>
  <si>
    <t>Soffits of V1</t>
  </si>
  <si>
    <t xml:space="preserve">S/C  </t>
  </si>
  <si>
    <t>Ramp side</t>
  </si>
  <si>
    <t>Hand rail</t>
  </si>
  <si>
    <t>C/B support wall</t>
  </si>
  <si>
    <t>Paraper in FF</t>
  </si>
  <si>
    <t>Paraper in SF</t>
  </si>
  <si>
    <t>Pillar Proj.</t>
  </si>
  <si>
    <t>Pillar Top</t>
  </si>
  <si>
    <t>Painting the old walls with one coat of Plastic emulsion paint.</t>
  </si>
  <si>
    <t>Border Building alround</t>
  </si>
  <si>
    <t>Portico Border</t>
  </si>
  <si>
    <t>Rear side border</t>
  </si>
  <si>
    <t>Painting one coat of enamel paint for old wood work.</t>
  </si>
  <si>
    <t>Door, D1</t>
  </si>
  <si>
    <t>Painting with one coat of best varnishing for old wood work</t>
  </si>
  <si>
    <t xml:space="preserve">Main Door </t>
  </si>
  <si>
    <r>
      <t>m</t>
    </r>
    <r>
      <rPr>
        <sz val="14"/>
        <color theme="1"/>
        <rFont val="Calibri"/>
        <family val="2"/>
      </rPr>
      <t>²</t>
    </r>
  </si>
  <si>
    <t xml:space="preserve">Painting two coats over old iron works with second class synthetic enamel paint </t>
  </si>
  <si>
    <t>Qty. same as item No. 39</t>
  </si>
  <si>
    <t>KANYAKUMARI</t>
  </si>
  <si>
    <t>CEMENT MORTAR(1:1.5)</t>
  </si>
  <si>
    <t>CEMENT</t>
  </si>
  <si>
    <t>SAND</t>
  </si>
  <si>
    <t>MIXING OF MORTAR</t>
  </si>
  <si>
    <t>SUNDRIES</t>
  </si>
  <si>
    <t>TOTAL FOR 1 CUM</t>
  </si>
  <si>
    <t>CEMENT MORTAR(1:2)</t>
  </si>
  <si>
    <t>CEMENT MORTAR(1:3)</t>
  </si>
  <si>
    <t>CEMENT MORTAR(1:4)</t>
  </si>
  <si>
    <t>CEMENT MORTAR(1:5)</t>
  </si>
  <si>
    <t>CEMENT MORTAR(1:6)</t>
  </si>
  <si>
    <t>32 A</t>
  </si>
  <si>
    <t>Cum</t>
  </si>
  <si>
    <t>1000 Nos</t>
  </si>
  <si>
    <t>SLACKED SHELL LIME</t>
  </si>
  <si>
    <t>NO.</t>
  </si>
  <si>
    <t>MASON II</t>
  </si>
  <si>
    <t>MAZDOOR I</t>
  </si>
  <si>
    <t>MAZDOOR II</t>
  </si>
  <si>
    <t>Supplying and fixing of 32 Amps MCB</t>
  </si>
  <si>
    <t>Thazhakudy</t>
  </si>
  <si>
    <t>Supply &amp; fixing of UPVC Ventilator</t>
  </si>
  <si>
    <t>In Toilets V1</t>
  </si>
  <si>
    <t>TW styles &amp; rails with 9mm thick BWR single leaf shutters  with brass screws size of 1000 x 2100 mm</t>
  </si>
  <si>
    <t>Door D1</t>
  </si>
  <si>
    <t>Supply &amp; fixing of UPVC windows</t>
  </si>
  <si>
    <t>Wall</t>
  </si>
  <si>
    <t>Ins. Toilet</t>
  </si>
  <si>
    <t>FF toilet</t>
  </si>
  <si>
    <t>Passage</t>
  </si>
  <si>
    <t>m²</t>
  </si>
  <si>
    <t>Lock up toilet (M)</t>
  </si>
  <si>
    <t>Lock up toilet (W)</t>
  </si>
  <si>
    <t>Plastering in cm 1:5, 12mm thick</t>
  </si>
  <si>
    <t>Pvc tank alround</t>
  </si>
  <si>
    <t>Parapet inner</t>
  </si>
  <si>
    <t>Dismantling existing damaged One Course of Pressed Tile Roof finish in cement mortar</t>
  </si>
  <si>
    <t>Terrace</t>
  </si>
  <si>
    <t>Skirting</t>
  </si>
  <si>
    <t xml:space="preserve">Below water tank </t>
  </si>
  <si>
    <t>Supplying and laying of  pressed tiles</t>
  </si>
  <si>
    <t>Pointing with CM 1:3 for pressed tiles</t>
  </si>
  <si>
    <t>Supplying and fixing of Colour glazed  tiles</t>
  </si>
  <si>
    <t>Supplying and laying of Ceramic tiles (Anti-skid) for flooring</t>
  </si>
  <si>
    <t>a. Light point with ceiling rose</t>
  </si>
  <si>
    <t>b. Light point without ceiling rose</t>
  </si>
  <si>
    <t>c. Calling bell point with Buzzer/Calling bell</t>
  </si>
  <si>
    <t>Reception</t>
  </si>
  <si>
    <t>Computer room</t>
  </si>
  <si>
    <t>Inspector room</t>
  </si>
  <si>
    <t>Writer</t>
  </si>
  <si>
    <t>Rest room (M)</t>
  </si>
  <si>
    <t>Rest room (W)</t>
  </si>
  <si>
    <t>Street light</t>
  </si>
  <si>
    <t>Bulk head</t>
  </si>
  <si>
    <t>Comm. Toilet</t>
  </si>
  <si>
    <t>Lock up rear</t>
  </si>
  <si>
    <t>Exhaust</t>
  </si>
  <si>
    <t>GF&amp;FF</t>
  </si>
  <si>
    <t>Toilet &amp; passage</t>
  </si>
  <si>
    <t>WC</t>
  </si>
  <si>
    <t>Supplying &amp; fixing of 9 watts  LED bulb</t>
  </si>
  <si>
    <t>Supplying &amp; fixing of 12 W LED bulbs</t>
  </si>
  <si>
    <t>Supply &amp;fixing of cable gland suitable for 3.5 core 35 sqmm pvc armoured ALT UG cable  including cost of material etc complete</t>
  </si>
  <si>
    <t xml:space="preserve">Supply &amp;fixing of Aluminium lugs suitable </t>
  </si>
  <si>
    <t>a) for 35 sqmm lug (ring /Pin type)</t>
  </si>
  <si>
    <t xml:space="preserve">Supply and Fixing 3 nos of 100 Amps Aerial board 500 volts Grade porcelin Fuse </t>
  </si>
  <si>
    <t>From EB pole</t>
  </si>
  <si>
    <t xml:space="preserve">Supply and Fixing 3 nos of 63 Amps Aerial board 500 volts Grade porcelin Fuse unit </t>
  </si>
  <si>
    <t>Building</t>
  </si>
  <si>
    <t>Supplying and fixing of 65 mm dia MS Clamp set</t>
  </si>
  <si>
    <t>Front side</t>
  </si>
  <si>
    <t>say</t>
  </si>
  <si>
    <t>Supply and erection of Tubular lamp, using 65 mm dia GI pipe 'B' class pipe with ISI mark</t>
  </si>
  <si>
    <t>Supplying &amp; laying of 25 mm dia pvc pipe</t>
  </si>
  <si>
    <t>Run off mains with 2 wires of 6 Sqmm copper PVC insulated unsheathed single core cable</t>
  </si>
  <si>
    <t>Supply and fixing of UPVC doors</t>
  </si>
  <si>
    <t>D4</t>
  </si>
  <si>
    <t>D5</t>
  </si>
  <si>
    <t xml:space="preserve">S &amp; F of Indian Water closet white glazed (Oriya type) of size 580 x 440mm with PVC SWR grade ' P' or "S' trap   - in G.F.  </t>
  </si>
  <si>
    <t>Lockup</t>
  </si>
  <si>
    <t xml:space="preserve">S &amp; F of Indian Water closet white glazed (Oriya type) of size 580 x 440mm  with PVC SWR grade ' P' or "S' trap- Other than  G.F.  </t>
  </si>
  <si>
    <t xml:space="preserve">S &amp; F of E.W.C.(White) 500 mm with PVC SWR grade "P" or "S" TRAP </t>
  </si>
  <si>
    <t>INS room</t>
  </si>
  <si>
    <t>S/F of Wash basin</t>
  </si>
  <si>
    <t>First floor</t>
  </si>
  <si>
    <t>Common toilet</t>
  </si>
  <si>
    <t>Rest room toilets</t>
  </si>
  <si>
    <t>Rest room toilet</t>
  </si>
  <si>
    <t xml:space="preserve">Supply ,laying &amp; jointing the following pipes as per ASTM D 1785 of schedule 40 with  UPVC Specials </t>
  </si>
  <si>
    <t xml:space="preserve">b. 25 mm dia </t>
  </si>
  <si>
    <t>Lockup room</t>
  </si>
  <si>
    <t>Supply ,laying &amp; jointing the following pipes as per ASTM D 1785 of schedule 40 with  UPVC Specials</t>
  </si>
  <si>
    <t>c. 20mm dia PVC water supply ASTM pipe (fully consealed in walls)</t>
  </si>
  <si>
    <t>Supply &amp; laying of the following dia PVC SWR pipes</t>
  </si>
  <si>
    <t>a. 110 mm dia pvc SWR pipe</t>
  </si>
  <si>
    <t>For Toilets</t>
  </si>
  <si>
    <t>b. 75 mm dia pvc SWR pipe</t>
  </si>
  <si>
    <t>FF Toilet &amp; GF lock up</t>
  </si>
  <si>
    <t>Ins Toilet &amp; Lock up toilet</t>
  </si>
  <si>
    <t>Lock up toilets</t>
  </si>
  <si>
    <t>Supplying, Laying &amp; Concealing the 50mm dia PVC ( SWR) pipe with ISI mark type - 'B' with relevant specials.</t>
  </si>
  <si>
    <t>For wash basin</t>
  </si>
  <si>
    <t>CGST &amp; SGST @ 18%</t>
  </si>
  <si>
    <t>a. 32 mm dia</t>
  </si>
  <si>
    <t>Sump to OHT</t>
  </si>
  <si>
    <t>c. 20mm dia</t>
  </si>
  <si>
    <t>Supplying &amp; Laying of 110 mm dia Rain water down fall pipe</t>
  </si>
  <si>
    <t xml:space="preserve">FF terrace </t>
  </si>
  <si>
    <t xml:space="preserve">GF terrace </t>
  </si>
  <si>
    <t>Sl.No</t>
  </si>
  <si>
    <t>Description of Material</t>
  </si>
  <si>
    <t>Source</t>
  </si>
  <si>
    <t>Total Lead</t>
  </si>
  <si>
    <t>Cost of Material</t>
  </si>
  <si>
    <t>Lead charge</t>
  </si>
  <si>
    <t>Material Cost @ Site</t>
  </si>
  <si>
    <t>ROUGH STONE</t>
  </si>
  <si>
    <t>BOND STONE</t>
  </si>
  <si>
    <t>HARD BROKEN STONE JELLY 3mm To 10mm</t>
  </si>
  <si>
    <t>SAND FOR MORTAR</t>
  </si>
  <si>
    <t>Kiln Burnt Country Bricks  SIZE 22x11x7Cm</t>
  </si>
  <si>
    <t>BRICK JELLY 40mmGAUGE</t>
  </si>
  <si>
    <t>SLACKED &amp;SREENED LIME STONE</t>
  </si>
  <si>
    <t>C.W SCANTLING UPTO 4M LONG</t>
  </si>
  <si>
    <t>T.W SCANTLING 2M TO 3M LONG 108/73 p-19</t>
  </si>
  <si>
    <t>T.W.SCANTLING BELOW 2M LONG 109/74 p-21</t>
  </si>
  <si>
    <t>T.W.PLANKS 15TO30cm WIDTH &amp; 12to25mm Thick</t>
  </si>
  <si>
    <t>Country BricksKiln Burnt of SIZE 22x11x5Cm</t>
  </si>
  <si>
    <t>MOSAIC TILES GRAY 25X25X2cm.</t>
  </si>
  <si>
    <t>HBSJ 11.2mm IRC metal (HW)</t>
  </si>
  <si>
    <t xml:space="preserve"> Gravel</t>
  </si>
  <si>
    <t>Kavalkinaru</t>
  </si>
  <si>
    <t xml:space="preserve"> Well Gravel</t>
  </si>
  <si>
    <t>Stone dust p20 96-58a</t>
  </si>
  <si>
    <t>2. Certified that Presently M sand from the approved source of Thazhakudy which is nearest and 24 Km from the site.</t>
  </si>
  <si>
    <t>3. Certified that Presently Gravel from the source of Kavalkinaru which is nearest and 25 Km from the site.</t>
  </si>
  <si>
    <t>23.1.</t>
  </si>
  <si>
    <t>S/F OF BWR PLYWOOD DOOR</t>
  </si>
  <si>
    <t>SHUTTER WITH VERTICALS AND</t>
  </si>
  <si>
    <t>TOP RAIL AND BOTTOM RAILS</t>
  </si>
  <si>
    <t>WITH 9mm THICK MARINE GRADE</t>
  </si>
  <si>
    <t>BWR  PLYWOOD WITH</t>
  </si>
  <si>
    <t>I.O FITTINGS AS PER SCHEDULE E</t>
  </si>
  <si>
    <t>SHUTTER SIZE0-.8X2.05   =1.64M2</t>
  </si>
  <si>
    <t>STYLES(OVER 2M) -1X2X2.05X0.075X0.0375=0.01153</t>
  </si>
  <si>
    <t>RAILS(BELOW 2M)- 1X3X0.8X0.15X0.0375=      0.0135</t>
  </si>
  <si>
    <t>PLANKS      -1X1X0.625X0.64=0.40</t>
  </si>
  <si>
    <t>PLANKS      -1X1X0.985X0.625=0.616</t>
  </si>
  <si>
    <t>1.016M2</t>
  </si>
  <si>
    <t>(a)</t>
  </si>
  <si>
    <t>DOOR OF SIZE 900 X2100 MM</t>
  </si>
  <si>
    <t>C.W.SCANTLING UPTO 4M length (PADAK)</t>
  </si>
  <si>
    <t>SQM</t>
  </si>
  <si>
    <t>Phenol bonded BWR Plywood 9mm</t>
  </si>
  <si>
    <t>LABOUR CHARGE</t>
  </si>
  <si>
    <t xml:space="preserve"> 6"X1/2"ALU.TOWER BOLT</t>
  </si>
  <si>
    <t xml:space="preserve"> 5" ALU BUTT HINGES</t>
  </si>
  <si>
    <t xml:space="preserve"> 10"X5/8" ALU. ALDROP</t>
  </si>
  <si>
    <t>NYLON BUSH</t>
  </si>
  <si>
    <t>ALU.HANDLE WITH C.P.SCREWS</t>
  </si>
  <si>
    <t>DOOR STOPPER</t>
  </si>
  <si>
    <t>TOTAL FOR 1.64 SQM</t>
  </si>
  <si>
    <t>DOOR OF SIZE 1000 X2100 MM</t>
  </si>
  <si>
    <t>T.W.SCANTLING above 2M length</t>
  </si>
  <si>
    <t>T.W.SCANTLING below 2M length</t>
  </si>
  <si>
    <t>ALU.HANDLE WITH C.P.SCREWS 6"</t>
  </si>
  <si>
    <t>brass screws</t>
  </si>
  <si>
    <t>TOTAL FOR 1.845SQM</t>
  </si>
  <si>
    <t>33.</t>
  </si>
  <si>
    <t>PLASTERING C.M(1:5) 12mmTHICK</t>
  </si>
  <si>
    <t>MASON I</t>
  </si>
  <si>
    <t>FINISHING TOP OF ROOF WITH</t>
  </si>
  <si>
    <t>ONE  COURSE OF PRESSED TILES</t>
  </si>
  <si>
    <t>OVER A BED OF C.M(1:3),</t>
  </si>
  <si>
    <t>12mmTHICK MIXED WITH WATER PROOF COMPOUND</t>
  </si>
  <si>
    <t>AT 2% BY WEIGHT OF CEMENT</t>
  </si>
  <si>
    <t>NOS</t>
  </si>
  <si>
    <t>PRESSED TILES 23X23X2cm P-15</t>
  </si>
  <si>
    <t>C.M(1:3)</t>
  </si>
  <si>
    <t>POINTING WITH C.M(1:3)</t>
  </si>
  <si>
    <t>WPC</t>
  </si>
  <si>
    <t>**</t>
  </si>
  <si>
    <t>POINTING WITH C.M.(1:3)FOR</t>
  </si>
  <si>
    <t>PRESSED TILES</t>
  </si>
  <si>
    <t>CEMENT MORTER(1:3)</t>
  </si>
  <si>
    <t>Providing White/Color ceramic floor tiles (Anti-skid)of</t>
  </si>
  <si>
    <t>any size 0f 6mm T.K including pointing etc.,</t>
  </si>
  <si>
    <t>as directed by the Dept.Officers.</t>
  </si>
  <si>
    <t>LABOUR FOR LAYING &amp; POINTING</t>
  </si>
  <si>
    <t>Grout ( qtn)</t>
  </si>
  <si>
    <t>Suppling and laying White/Plain colour</t>
  </si>
  <si>
    <t xml:space="preserve">Glazed tiles in C.M(1:2)  </t>
  </si>
  <si>
    <t>COST OF GLAZED  TILES</t>
  </si>
  <si>
    <t>Grout</t>
  </si>
  <si>
    <t>C.M(1:2)</t>
  </si>
  <si>
    <t>Mazdoor-I</t>
  </si>
  <si>
    <t>TOTAL FOR 1.860 SQM</t>
  </si>
  <si>
    <t>DATA  - 1</t>
  </si>
  <si>
    <t>WIRING IN CONCEALED PVC PIPE</t>
  </si>
  <si>
    <t>Light point with ceiling rose for flats/ houses</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</si>
  <si>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t>
  </si>
  <si>
    <t>1.5 sqmm copper PVC insulated unsheathed single core cable (P-124 it-2/b)</t>
  </si>
  <si>
    <t>1 Rmt</t>
  </si>
  <si>
    <t>6" PVC Electrical Box (150mm)</t>
  </si>
  <si>
    <t>5 amps flush type switch p-117, Part-C,1 a ( 190.7/12=15.89)</t>
  </si>
  <si>
    <t>Ceiling rose p-115 it-26</t>
  </si>
  <si>
    <t>19 mm PVC junction box  ( p-129,6-b( 36.8/12=3.07)</t>
  </si>
  <si>
    <t>Total for 10 Points</t>
  </si>
  <si>
    <t>Rate for 1 Point</t>
  </si>
  <si>
    <t>Labour Charges for wirnig in PVC pipe concealed</t>
  </si>
  <si>
    <t>Sub - data</t>
  </si>
  <si>
    <t>Maistry</t>
  </si>
  <si>
    <t>Wiremen Grade  - I</t>
  </si>
  <si>
    <t>Wiremen Grade  - II</t>
  </si>
  <si>
    <t>DATA  - 2</t>
  </si>
  <si>
    <t>Light point with bakelite batern type holder for flats/ houses</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</si>
  <si>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BAKELITE BATTERN TYPE HOLDER FOR FLATS/ HOUSES  controlled by 5 amps flush type switch including citcuit mains, cost of all materials, specials, etc., all complete,</t>
  </si>
  <si>
    <t xml:space="preserve">Total for Data 1 excluding sundries </t>
  </si>
  <si>
    <t>Deduct cost of ceiling rose 10 Nos</t>
  </si>
  <si>
    <t>(-)</t>
  </si>
  <si>
    <t>Add cost of Bakelite battern type holders 10 Nos @ Rs 16.65 / Each  (SR p115)</t>
  </si>
  <si>
    <t>Total for 10 points</t>
  </si>
  <si>
    <t>Rate for 1 points</t>
  </si>
  <si>
    <t>DATA  - 3</t>
  </si>
  <si>
    <t>POINT WIRING FOR CALLING BELL / BUZZER WITH PUSH SWITCH FOR ALL TYPE OF BUILDING</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</si>
  <si>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POINT WIRING WITH CALLING BELL/BUZZER WITH PUSH TYPE SWITCH FOR ALL TYPE OF BUILDINGS  including citcuit mains, cost of all materials, specials, etc., all complete,</t>
  </si>
  <si>
    <t>Total of Data 1 excluding sundries</t>
  </si>
  <si>
    <t>Deduct cost of 10 Nos ceiling rose</t>
  </si>
  <si>
    <t>Deduct cost of 10 Nos 19 mm PVC junction box</t>
  </si>
  <si>
    <t>Deduct 10 Nos 5 A switch</t>
  </si>
  <si>
    <t>Add the cost of 10 Nos Buzer/Bell @ 40.90/Each (SR p116)</t>
  </si>
  <si>
    <t>Add the cost of 10 nos 5A type push switch @ Rs 9.00/ Each</t>
  </si>
  <si>
    <t>Add the cost of 10 nos  15 x 10 x 7.5 cm TW box @ Rs 16.50/Each  (SR p129)</t>
  </si>
  <si>
    <t>Rate for 1 point</t>
  </si>
  <si>
    <t>DATA  -  4</t>
  </si>
  <si>
    <t>FAN POINT</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</si>
  <si>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FAN POINT controlled by 5 amps flush type switch including citcuit mains, cost of all materials, specials, etc., all complete,</t>
  </si>
  <si>
    <t>PVC rigid conduit pipe 19 mm / 20mm heavy duty with ISI mark p-82 part -I IX-1 b</t>
  </si>
  <si>
    <t>19 mm PVC rigid bends - p-82 part -I IX-2b</t>
  </si>
  <si>
    <t>19 mm PVC rigid tees (p-83 4b, 16.7/12=1.39)</t>
  </si>
  <si>
    <t>12" PVC Electrical Box (300mm)</t>
  </si>
  <si>
    <t>3 mm thick laminated Hylem sheet</t>
  </si>
  <si>
    <t>Hylem sheet 3 mm thick with lamination p-83 it-7a part-I</t>
  </si>
  <si>
    <t>1.5 sqmm copper PVC insulated unsheathed single core cable for continuous earth connection  (P-79 it-2/b)</t>
  </si>
  <si>
    <t>TNHB ELECTRICAL DATA FOR COASTAL AREA ONLY</t>
  </si>
  <si>
    <t>DATA   - 6</t>
  </si>
  <si>
    <t xml:space="preserve">5 AMPS 5 PIN PLUG SOCKET POINT AT CONVENIENT PLACES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</si>
  <si>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CONVENIENT PLACES including citcuit mains, cost of all materials, specials, etc., all complete,</t>
  </si>
  <si>
    <t>1.5 sqmm copper PVC insulated unsheathed single core cable</t>
  </si>
  <si>
    <t>90 Rmt</t>
  </si>
  <si>
    <t>PVC rigid conduit pipe 19 mm / 20mm heavy duty with ISI mark</t>
  </si>
  <si>
    <t>19 mm PVC rigid bends</t>
  </si>
  <si>
    <t>19 mm PVC rigid tees</t>
  </si>
  <si>
    <t xml:space="preserve">3 mm thick laminated Hylem sheet </t>
  </si>
  <si>
    <t>5 A 5 pin non - inter locking switch and plug ( flush type ) part - c (I a) + part - d (I a)( Rs. 207/12 + 28.20)</t>
  </si>
  <si>
    <t>SQqm</t>
  </si>
  <si>
    <t>Total for 15 points</t>
  </si>
  <si>
    <t xml:space="preserve">DATA   - 7 </t>
  </si>
  <si>
    <t xml:space="preserve">5 AMPS 5 PIN PLUG SOCKET POINT AT SWITCH BOARD ITSELF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</si>
  <si>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t>
  </si>
  <si>
    <t>5 A 5 pin non - inter locking switch and plug ( flush type ) part - c (I a) + part - d (I a)( Rs. 207/12 + 28.20) p-72+77</t>
  </si>
  <si>
    <t>Steel grill for Verandah Enclousure PWD SR p23/ Item 168/131</t>
  </si>
  <si>
    <t>Supplying and fixing M.S.Hold Qtn</t>
  </si>
  <si>
    <t>EACH</t>
  </si>
  <si>
    <t>fast with screws</t>
  </si>
  <si>
    <t>Anticorrosive Treatment for Window M.S. Grills.</t>
  </si>
  <si>
    <t>litres</t>
  </si>
  <si>
    <t>Zite Zinc primer ( qtn)</t>
  </si>
  <si>
    <t>litre</t>
  </si>
  <si>
    <t>Brush</t>
  </si>
  <si>
    <t>Each</t>
  </si>
  <si>
    <t>Painter I st Class</t>
  </si>
  <si>
    <t>Rate for 1 MT</t>
  </si>
  <si>
    <t>Laying of U.G. Cable below Ground Level</t>
  </si>
  <si>
    <t>Charges for conveying and layind=g of U.G.Cable below ground level including earth work excavation and refilling and providing sand cushion, brick layer protection, etc., all complete for UG cable of sizes 4 to 25 mm and 2'/3/31/2/4 core</t>
  </si>
  <si>
    <t>Earth work excavation and refilling(63.60+63.6+(22.20/3)</t>
  </si>
  <si>
    <t>SAND FOR MORTAR sl.100  p19</t>
  </si>
  <si>
    <t>Bricks p15/ 5a</t>
  </si>
  <si>
    <t>Total for 90 Rmt</t>
  </si>
  <si>
    <t>Rate for 1 Rmt</t>
  </si>
  <si>
    <t>Labour Charges</t>
  </si>
  <si>
    <t>Electrician Maistry</t>
  </si>
  <si>
    <t>Wiremen Grade I</t>
  </si>
  <si>
    <t>DATA   - 44</t>
  </si>
  <si>
    <t>Fixing of UG cables on Walls / Ceiling</t>
  </si>
  <si>
    <t>Charges for conveying and fixing of UG cables of sizes 4 to 25 Sqmm of 2, 3,3.5 and 4 core with necessary MS clamps, brass screws including cost of all materials redoing the dismantled portion, etc., all complete.</t>
  </si>
  <si>
    <t>Gross</t>
  </si>
  <si>
    <t>Sundries for redoing on dismantled portion,etc.,</t>
  </si>
  <si>
    <t>Total for 90 Rmts</t>
  </si>
  <si>
    <t>For 1 Rmt</t>
  </si>
  <si>
    <t>DATA   - 34</t>
  </si>
  <si>
    <t>3 Nos of Fuse units at EB pole</t>
  </si>
  <si>
    <t>63 AMPS</t>
  </si>
  <si>
    <t>100 AMPS</t>
  </si>
  <si>
    <t>TW plank 200 x 150 x 20 mm</t>
  </si>
  <si>
    <t>Sundries such as MS clamps screws etc.,</t>
  </si>
  <si>
    <t>Rate for Each</t>
  </si>
  <si>
    <t>Wiremen Grade II</t>
  </si>
  <si>
    <t>Total for 8 Nos</t>
  </si>
  <si>
    <t>Rate for 1 no</t>
  </si>
  <si>
    <t>Supplying and fixing 3 No 100 Amps 500 volts grade/ well porcelin fuse unit on suitable teak wood plank to be fixed on the top of the  pole / EB street poles with necessary clamps and including cost of materials etc., all complete.</t>
  </si>
  <si>
    <t>100 Amps 500 V fuse units P-119 6-b</t>
  </si>
  <si>
    <t>Supplying and fixing 3 No 63 Amps 500 volts grade/ well porcelin fuse unit on suitable teak wood plank to be fixed on the top of the  pole / EB street poles with necessary clamps and including cost of materials etc., all complete.</t>
  </si>
  <si>
    <t>63 Amps 500 V fuse units P-119 6-b</t>
  </si>
  <si>
    <t>Supplying and fixing of 65 mm dia MS Clamp set (P.44/TWAD SR 2022-23)</t>
  </si>
  <si>
    <t>Supply of ceiling fan 1200mm</t>
  </si>
  <si>
    <t xml:space="preserve">Rate for each </t>
  </si>
  <si>
    <t>LABOUR CHARGE FOR FIXING FAN</t>
  </si>
  <si>
    <t>Supplying &amp; fixing of 15 Amps Power plug</t>
  </si>
  <si>
    <t>For SI, Computer room, Ins, writer &amp; Rest room switches</t>
  </si>
  <si>
    <t xml:space="preserve">DATA    - 8 </t>
  </si>
  <si>
    <t>15 AMPS POWER PLUG</t>
  </si>
  <si>
    <t>Supplying and fixing of 15 Amps 3 pin flush type plug socket on suitable MS box of 16g thick concealed and covered with 3 mm thick laminated hylem sheet inclusive of all materials, etc., all complete.</t>
  </si>
  <si>
    <t>15 Amps 3 pin flush type plug socket</t>
  </si>
  <si>
    <t xml:space="preserve">3 mm thick laminated hulem sheet </t>
  </si>
  <si>
    <t>Labour charges and sundries such as cement, screws etc.,</t>
  </si>
  <si>
    <t>Engineering Polymer Tap  short body tap for coastal area only</t>
  </si>
  <si>
    <t>Sub-Data</t>
  </si>
  <si>
    <t>Labour charge</t>
  </si>
  <si>
    <t>Fitter I class</t>
  </si>
  <si>
    <t xml:space="preserve">Nos </t>
  </si>
  <si>
    <t>Mazdoor I</t>
  </si>
  <si>
    <t>gram</t>
  </si>
  <si>
    <t>Shellac p-49</t>
  </si>
  <si>
    <t>100 gms</t>
  </si>
  <si>
    <t>Thread ball p-49</t>
  </si>
  <si>
    <t>Total/1 No</t>
  </si>
  <si>
    <t>Main Data</t>
  </si>
  <si>
    <t>Long body</t>
  </si>
  <si>
    <t>short body</t>
  </si>
  <si>
    <t>Cost of Tap</t>
  </si>
  <si>
    <t>Labour</t>
  </si>
  <si>
    <t>WHITE WASHING ONE COAT</t>
  </si>
  <si>
    <t>SUNDRIES FOR BRUSH ETC</t>
  </si>
  <si>
    <t>TOTAL FOR 100 SQM</t>
  </si>
  <si>
    <t>PAINTING ONE COAT OVER OLD           (as per PWD Standard Data)</t>
  </si>
  <si>
    <t xml:space="preserve">PLASTERED SURFACE WITH </t>
  </si>
  <si>
    <t>OBD</t>
  </si>
  <si>
    <t>OBD p-50 sl.129</t>
  </si>
  <si>
    <t xml:space="preserve">PAINTER I </t>
  </si>
  <si>
    <t>Thorouh scrapping p28/108</t>
  </si>
  <si>
    <t>SUNDRIES FOR BRUSHES,ETC</t>
  </si>
  <si>
    <t>Plastic Emulsion PAINT one coat for old wall</t>
  </si>
  <si>
    <t>LIT</t>
  </si>
  <si>
    <t>Plastic Emulsion PAINT</t>
  </si>
  <si>
    <t>Painter I</t>
  </si>
  <si>
    <t xml:space="preserve">SUNDRIES </t>
  </si>
  <si>
    <t>ls</t>
  </si>
  <si>
    <t>PAINTING ONE COATS OVER OLD</t>
  </si>
  <si>
    <t>IRON WORKS WITH IIND CLASS</t>
  </si>
  <si>
    <t>SYNTHETIC ENAMEL PAINT</t>
  </si>
  <si>
    <t>Lit</t>
  </si>
  <si>
    <t>READY MIXED IIND CLASS PAINT</t>
  </si>
  <si>
    <t>nos</t>
  </si>
  <si>
    <t>WOOD WORKS WITH IIND CLASS</t>
  </si>
  <si>
    <t>Thorouh scrapping (p-31 slno.112)</t>
  </si>
  <si>
    <t>Painting two coats of enamel paint for new wood work.</t>
  </si>
  <si>
    <t>PAINTING TWO COATS OVER new</t>
  </si>
  <si>
    <t>SYNTHETIC ENAMEL PAINT INCL.PRIMER COAT.</t>
  </si>
  <si>
    <t>READY MIXED PRIMER PAINT</t>
  </si>
  <si>
    <t>BEST VARNISHING ONE COAT OVER WOOD WORK</t>
  </si>
  <si>
    <t>Lit.</t>
  </si>
  <si>
    <t>BEST VARNISH</t>
  </si>
  <si>
    <t>LINSEED OIL BOILED</t>
  </si>
  <si>
    <t>No.</t>
  </si>
  <si>
    <t>PAINTER-I</t>
  </si>
  <si>
    <t>MAZDOOR-I</t>
  </si>
  <si>
    <t>TOTAL FOR TEN SQM</t>
  </si>
  <si>
    <t>PAINTING TWO COATS OVER OLD</t>
  </si>
  <si>
    <t>Thorouh scrapping</t>
  </si>
  <si>
    <t>PAINTING TWO COATS OVER NEW</t>
  </si>
  <si>
    <t>Supplying and fixing of 48W Focus light Fittings</t>
  </si>
  <si>
    <t>DATA   - 52</t>
  </si>
  <si>
    <t xml:space="preserve">Supply and erection of Tubular lamp, using 65 mm dia GI pipe 'B' class pipe with ISI mark of 6 mt length and 20 mm dia GI pipe 'B' class upto 2 mt with necessary reducer couplings and pipe firmly fixed with MS plate of 45 cm x 45 cm x 6 mm thick at the  bottom and MS box with 8" x 6" with locking arrangements fixed with lamp post for providing looping in and loopin out connection to the street light fittings and supply and fixing of 15 Amps fuse unit and 15 Amps copper neautral link plate with brass bolts &amp; nuts including concreting using C.C 1:2:4 using 20 mm HBSJ for 1.2 mt below Ground level and 0.3 mt above Ground level and  a diameter of 45 cm with necessary earthing civil loop including labour charges for fixing the street light fittings. Earth  work excavation, 2 coats of painting over 1 coat of Anti corrosion painting, welding inter connection using 1.5 sqmm copper cable etc., all complete and as directed by the departmental officers. </t>
  </si>
  <si>
    <t>MS box 8" x 6" with cover p-126  Fc</t>
  </si>
  <si>
    <t xml:space="preserve">Transportation charges welding GI reducer all incidential charges, painting etc., all complete. </t>
  </si>
  <si>
    <t>1 No fuse unit 15 A 230 V and on suitable TW plank ( to house it is MS box 8" x 6") with 1 No copper neutral link with brass bolts &amp; nuts with Washers  (11+28+21)</t>
  </si>
  <si>
    <t xml:space="preserve">1.50 Sqmm copper PVC insulated unsheathed single core cable. </t>
  </si>
  <si>
    <t>DATA   - 14</t>
  </si>
  <si>
    <t>2 X 6 Sq mm in fully concealed PVC conduit</t>
  </si>
  <si>
    <t>Run off mains with 2 wires of 6 Sqmm copper PVC insulated unsheathed single core 1.1KV cable wire contuinuous earth by means of 2.5 Sqmm copper PVC insulated unsheathed single core 1.1 KV grade cable in fully concealed 19 mm / 20 mm dia rigid PVC conduit pipe heavy duty with ISI mark including cost of all materials, specials, etc., all complete.</t>
  </si>
  <si>
    <t>Total for 90 Metres</t>
  </si>
  <si>
    <t>Solid panel PVC door with frame (Rajeshree) p-49 it-122 A</t>
  </si>
  <si>
    <t>56.1.</t>
  </si>
  <si>
    <t>SUPPLYING AND FIXING OF I.W.C</t>
  </si>
  <si>
    <t>20"WITH TOP LEFT ROUGH TO RECEIVE</t>
  </si>
  <si>
    <t xml:space="preserve">FLOOR FINISH </t>
  </si>
  <si>
    <t xml:space="preserve"> IN G.FLOOR.</t>
  </si>
  <si>
    <t xml:space="preserve"> I.W.C 20"SIZE(Orissa pan)</t>
  </si>
  <si>
    <t xml:space="preserve">E.W EXCAVATION </t>
  </si>
  <si>
    <t>REFILLING</t>
  </si>
  <si>
    <t>BRICK JELLY CONCRETE USING 40mm(1:8:16)</t>
  </si>
  <si>
    <t>PLUMBER I</t>
  </si>
  <si>
    <t>Deduct rate for "P" &amp; "S" trap</t>
  </si>
  <si>
    <t xml:space="preserve">Add rate for PVC SWR "P" &amp; "S" trap </t>
  </si>
  <si>
    <t>TOTAL FOR ONE NUMBER</t>
  </si>
  <si>
    <t>56.2.</t>
  </si>
  <si>
    <t xml:space="preserve"> IN OTHER THAN G.FLOOR.</t>
  </si>
  <si>
    <t>WEATHERING COURSE</t>
  </si>
  <si>
    <t>USING20mmBRICK JELLY</t>
  </si>
  <si>
    <t>PLASTERING IN C.M(1:3)</t>
  </si>
  <si>
    <t>12mMT.K MIXED WITH W.P.C.</t>
  </si>
  <si>
    <t>BRICK JELLY CONCRETE (1:8:16)</t>
  </si>
  <si>
    <t>USING 40 mm BRICK JELLY</t>
  </si>
  <si>
    <t>SUPPLY AND FIXING OF E.W.C.   18" SIZE (WHITE)</t>
  </si>
  <si>
    <t>WITH DOUBLE FLAPPED PLASTIC SEAT COVER</t>
  </si>
  <si>
    <t>LOW LEVEL FLUSHING CISTERN 10 LIT.</t>
  </si>
  <si>
    <t>SET</t>
  </si>
  <si>
    <t>EUROPEAN WATER CLOSET WITH "P" OR "S" TRAP WITH DOUBLE FLAPPED SEAT AND SEAT COVER WITH BRASS HINGES AND 10LIT CAPACITY PVC L;OW LEVEL FLUSHING TANK WITH ALL INTERNAL FITTINGS</t>
  </si>
  <si>
    <t>LABOUR FOR FIXING OF EWC</t>
  </si>
  <si>
    <t>LABOUR FOR FIXING OF FLUSHING TANK</t>
  </si>
  <si>
    <t>SUPPLYING AND FIXING</t>
  </si>
  <si>
    <t>WASHBASIN 22"X16" INCLUDING</t>
  </si>
  <si>
    <t>COST OF ALL MATERIALS AND</t>
  </si>
  <si>
    <t>FIXING CHARGES</t>
  </si>
  <si>
    <t>Wash Hand Basin of size 550 x 400 mm with all accessories such as CI brackets, 32mm dia CP waste coupling, Rubber pug and chain, 32mm dia B class GI waste pipe, 15mm dia brass nipples. 15mm CP pillar tap etc.,</t>
  </si>
  <si>
    <t xml:space="preserve"> Angle Valve</t>
  </si>
  <si>
    <t>SUNDRIES FOR PLUGSCREW,PAINT</t>
  </si>
  <si>
    <t>SUPPLYING AND LAYING THE FOLLOWING PVC</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</si>
  <si>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</si>
  <si>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</si>
  <si>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</si>
  <si>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</si>
  <si>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</si>
  <si>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</si>
  <si>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</si>
  <si>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</si>
  <si>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</si>
  <si>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c.</t>
  </si>
  <si>
    <t xml:space="preserve"> 20MM DIA PVC PIPE ABOVE G.L:-</t>
  </si>
  <si>
    <t xml:space="preserve">COST OF 20MM DIA PVC PIPE </t>
  </si>
  <si>
    <t>ADD 70% FOR PVC/GI SPECIALS</t>
  </si>
  <si>
    <t>LABOUR FOR LAYING &amp; FIXING</t>
  </si>
  <si>
    <t>TOTAL FOR 1 RMT</t>
  </si>
  <si>
    <t>b.</t>
  </si>
  <si>
    <t xml:space="preserve"> 25MM DIA PVC PIPE ABOVE G.L:-</t>
  </si>
  <si>
    <t xml:space="preserve">COST OF 25MM DIA PVC PIPE </t>
  </si>
  <si>
    <t>ADD 40% FOR PVC/GI SPECIALS</t>
  </si>
  <si>
    <t>a.</t>
  </si>
  <si>
    <t xml:space="preserve"> 32MM DIA PVC PIPE ABOVE G.L:-</t>
  </si>
  <si>
    <t xml:space="preserve">COST OF 32MM DIA PVC PIPE </t>
  </si>
  <si>
    <t>ADD 20% FOR PVC/GI SPECIALS</t>
  </si>
  <si>
    <t>58.1(a)</t>
  </si>
  <si>
    <t>SUPPLY AND FIXING P.V.C.SOIL</t>
  </si>
  <si>
    <t>PIPESPECIALS OF FOLLOWING DIA:-</t>
  </si>
  <si>
    <t>A.</t>
  </si>
  <si>
    <t>SUPPLY AND FIXING OF PVC soil PIPE</t>
  </si>
  <si>
    <t xml:space="preserve">110MM DIA OF PVC SWR PIPE INCLUDING </t>
  </si>
  <si>
    <t>PACKING THE JOINTS WITH RUBBER</t>
  </si>
  <si>
    <t>LUBRICANT AND FIXING IN TO</t>
  </si>
  <si>
    <t>WALL WITH WOODEN PLUGS</t>
  </si>
  <si>
    <t>SCREWSHOLDING CLAMPSETC</t>
  </si>
  <si>
    <t>COMPLETE  type 'B'.</t>
  </si>
  <si>
    <t>RMT</t>
  </si>
  <si>
    <t>P.V.C. PIPE 110mm DIA</t>
  </si>
  <si>
    <t>P.V.C BEND WITH DOOR 110MM</t>
  </si>
  <si>
    <t>P.V.C COWL 110MM</t>
  </si>
  <si>
    <t>P.V.C DOOR TEE 110MM p-61 D-c</t>
  </si>
  <si>
    <t>COST OF RUBBER</t>
  </si>
  <si>
    <t>LUBRICANTT.W.PLUGS AND</t>
  </si>
  <si>
    <t>C.I.CLAMPS ETC</t>
  </si>
  <si>
    <t>SUNDERS</t>
  </si>
  <si>
    <t>TOTAL FOR 3 RMT</t>
  </si>
  <si>
    <t>RATE PER RMT</t>
  </si>
  <si>
    <t>58.1(b)</t>
  </si>
  <si>
    <t>B.</t>
  </si>
  <si>
    <t>SUPPLY AND FIXING OF PVC PIPE</t>
  </si>
  <si>
    <t xml:space="preserve">75MM DIA OF PVC SWR PIPE INCLUDING </t>
  </si>
  <si>
    <t>LUBERICANT AND FIXING IN TO</t>
  </si>
  <si>
    <t>WALL WITH WOODEN PLUGES</t>
  </si>
  <si>
    <t>P.V.C. PIPE 75mm DIA</t>
  </si>
  <si>
    <t>P.V.C BEND WITH DOOR</t>
  </si>
  <si>
    <t>P.V.C COWL</t>
  </si>
  <si>
    <t>P.V.C DOOR TEE</t>
  </si>
  <si>
    <t xml:space="preserve">Supply,Laying &amp; Concealing the 50mm dia PVC (SWR) pipe </t>
  </si>
  <si>
    <t xml:space="preserve"> with ISI mark confirming to 13952:1992-type 'B'</t>
  </si>
  <si>
    <t>PVC bend</t>
  </si>
  <si>
    <t>sundries for finishing dismantled portion</t>
  </si>
  <si>
    <t>Rate for 2Rmt.</t>
  </si>
  <si>
    <t>Rate per 1Rmt.</t>
  </si>
  <si>
    <t>SUPPLY AND FIXING OF</t>
  </si>
  <si>
    <t>110mmDIA P.V.C RAIN WATER</t>
  </si>
  <si>
    <t>DOWN FALL PIPE    Type- A  SWR pipe</t>
  </si>
  <si>
    <t xml:space="preserve"> 110mmDIA P.V.C PIPE</t>
  </si>
  <si>
    <t xml:space="preserve"> 110mmDIA P.V.C PLAIN BEND</t>
  </si>
  <si>
    <t xml:space="preserve"> 110mmDIA P.V.C SHOE</t>
  </si>
  <si>
    <t>Nos.</t>
  </si>
  <si>
    <t>UPVC SPECIAL CLAMP as per qtn</t>
  </si>
  <si>
    <t>C.I. GRATING 100mm DIA</t>
  </si>
  <si>
    <t>COST OF PLUG SCREWS , RUBBER</t>
  </si>
  <si>
    <t>LUBRICANT ETC</t>
  </si>
  <si>
    <t>In Inspector room-W</t>
  </si>
  <si>
    <t>In Communication room-W</t>
  </si>
  <si>
    <t>In Reception-GW</t>
  </si>
  <si>
    <t>W</t>
  </si>
  <si>
    <t>Arms &amp; Ammunition-W</t>
  </si>
  <si>
    <t>In Rest room ( M)-W</t>
  </si>
  <si>
    <t>In Rest room ( W)-W</t>
  </si>
  <si>
    <t>In SI-W</t>
  </si>
  <si>
    <t>Terrace over porch</t>
  </si>
  <si>
    <t>Rear side</t>
  </si>
  <si>
    <t>Rear Low terrace (FF)</t>
  </si>
  <si>
    <t>W sides</t>
  </si>
  <si>
    <t>V</t>
  </si>
  <si>
    <t>Providing Form Work for RCC works</t>
  </si>
  <si>
    <t>b. Plain surfaces such as roof slab, floor slab, beams, lintel, loft, sill slab, staircase waist, portico slab and other similar works</t>
  </si>
  <si>
    <t>Over Mid landing Jally</t>
  </si>
  <si>
    <t>Sides</t>
  </si>
  <si>
    <t>c. For square and rectangular coloumns and small quantities such as sunshades and other similar works</t>
  </si>
  <si>
    <t>S/S over Mid landing Jally</t>
  </si>
  <si>
    <t>Providing and laying of Standardized concrete mix M30 grade, using 20 mm HBG metal and 10-12 mm chips.</t>
  </si>
  <si>
    <t>a) In Ground Floor</t>
  </si>
  <si>
    <t>Lintel over Mid landing Jally</t>
  </si>
  <si>
    <t xml:space="preserve">S/S  </t>
  </si>
  <si>
    <t>m³</t>
  </si>
  <si>
    <t>b) In First Floor</t>
  </si>
  <si>
    <t>Supplying,Fabricating and placing in position of MS/RTS</t>
  </si>
  <si>
    <t>M30 concrete Qty.</t>
  </si>
  <si>
    <t>X</t>
  </si>
  <si>
    <t>Applying one coat of anti-corrosive treatment on steel reinforcement rods</t>
  </si>
  <si>
    <t>Same as Steel qty.</t>
  </si>
  <si>
    <t>S/S top over Mid landing jally</t>
  </si>
  <si>
    <t>faces</t>
  </si>
  <si>
    <t>Plastering in cm 1:3, 10mm thick</t>
  </si>
  <si>
    <t>S/S bottom over Mid landing jally</t>
  </si>
  <si>
    <t>Outer street light</t>
  </si>
  <si>
    <t>White washing three coats using clear shell lime</t>
  </si>
  <si>
    <t>Rear proj.</t>
  </si>
  <si>
    <t>Painting the new walls with two coats of Plastic emulsion paint.</t>
  </si>
  <si>
    <t>Paraper over Portico</t>
  </si>
  <si>
    <t>Pillar faces</t>
  </si>
  <si>
    <t>Pump room door</t>
  </si>
  <si>
    <t>In Reception GW</t>
  </si>
  <si>
    <t>Main to pump room</t>
  </si>
  <si>
    <t>Supply &amp; Fixing of MS ventilator of size ( lockup)</t>
  </si>
  <si>
    <t>a.MS Ventilator of Size 1350 x 600mm</t>
  </si>
  <si>
    <t xml:space="preserve">M.S VENTILATOR OF SIZE - 600 X 1350mm ( 1 No ) </t>
  </si>
  <si>
    <t xml:space="preserve">ALROUND M.S FLAT OF SIZE 50 X 10mm      = 3.9 M X 3.9 Kg/Met </t>
  </si>
  <si>
    <t>KG</t>
  </si>
  <si>
    <t>SQUARE BARS OF SIZE 20 x 20mm               = 12Nos X .6M 3.14 Kg/Met</t>
  </si>
  <si>
    <t>M.S FLAT OF SIZE 25 X 6mm HORIZONTAL = 1 X 2 X 1.2 Kg/Met</t>
  </si>
  <si>
    <t>VERTICAL                                                             = 1 X 3 X 0.6 X 1.2 Kg/Met</t>
  </si>
  <si>
    <t>============</t>
  </si>
  <si>
    <t xml:space="preserve"> ============</t>
  </si>
  <si>
    <t>Steel</t>
  </si>
  <si>
    <t>Weld Mesh of size 7.5 x 2.5 cm 10 gauge</t>
  </si>
  <si>
    <t>Fly proof  Mesh</t>
  </si>
  <si>
    <t>Hings</t>
  </si>
  <si>
    <t>Rate for 1 No.</t>
  </si>
  <si>
    <t xml:space="preserve">M.S VENTILATOR OF SIZE - 600 X 900mm ( 1 No ) </t>
  </si>
  <si>
    <t>18.1.a.</t>
  </si>
  <si>
    <t>Form work for Plinth beam, Grade beam, Raft beam</t>
  </si>
  <si>
    <t>Form work for Roof and lintels using M.S sheet</t>
  </si>
  <si>
    <t>Form work for Small quantity and column using M.S. sheet</t>
  </si>
  <si>
    <t>d.</t>
  </si>
  <si>
    <t>Form work for Vertical walls</t>
  </si>
  <si>
    <t>Standardised concrete Mix M30 Grade Concrete</t>
  </si>
  <si>
    <t>cum</t>
  </si>
  <si>
    <t>20mm HBG Machine crushed stone jelly    (7730 Kg)</t>
  </si>
  <si>
    <t>10-12mm HBG Machine crushed stone jelly    (5156 Kg)</t>
  </si>
  <si>
    <t>Sand    (7670 Kg)</t>
  </si>
  <si>
    <t>Plasticiser /Super plasticiser @ 1% of cement</t>
  </si>
  <si>
    <t>Mason II</t>
  </si>
  <si>
    <t>Maz I</t>
  </si>
  <si>
    <t>Maz II</t>
  </si>
  <si>
    <t>Total for 10 cum</t>
  </si>
  <si>
    <t>for 1 cum</t>
  </si>
  <si>
    <t>Vibrating charges p-28 /103</t>
  </si>
  <si>
    <t>Sub Total</t>
  </si>
  <si>
    <t>Add for water charges &amp; other sundries (0.5 % of sub total</t>
  </si>
  <si>
    <t>Foundation &amp; Basement</t>
  </si>
  <si>
    <t>G.F</t>
  </si>
  <si>
    <t>F.F</t>
  </si>
  <si>
    <t>S.F</t>
  </si>
  <si>
    <t>T.F</t>
  </si>
  <si>
    <t>COASTAL AREA</t>
  </si>
  <si>
    <t>43.</t>
  </si>
  <si>
    <t>SUPPLYING AND FABRICATING AND</t>
  </si>
  <si>
    <t>PLACING R.T.S RODS/MS RODS upto 16mm dia(without cement  slurry)</t>
  </si>
  <si>
    <t>QUTL</t>
  </si>
  <si>
    <t>R.T.S RODS/M.S.RODS UPTO 16MM DIA</t>
  </si>
  <si>
    <t>BINDING WIRE insulated with PVC as per circular</t>
  </si>
  <si>
    <t>FITTER I</t>
  </si>
  <si>
    <t>TOTTAL FOR 1 QTL</t>
  </si>
  <si>
    <t>RATE PER M.T</t>
  </si>
  <si>
    <t>PLACING R.T.S RODS/MS RODS above 16mm dia(without cement  slurry)</t>
  </si>
  <si>
    <t>R.T.S RODS/M.S.RODS ABOVE 16MM DIA</t>
  </si>
  <si>
    <t>ANTI-CORROSIVE TREATMENT FOR STEEL</t>
  </si>
  <si>
    <t>FABRICATION  (RCC WORKS)</t>
  </si>
  <si>
    <t>ANTI-CORROSIVE(COROLOK-CP ( qtn)</t>
  </si>
  <si>
    <t>/PROTEKLOL) CHEMICALS</t>
  </si>
  <si>
    <t>BRUSHES GLOVES ETC</t>
  </si>
  <si>
    <t>TRANSPORTING AND HANDLING</t>
  </si>
  <si>
    <t>PAINTERII</t>
  </si>
  <si>
    <t>SUNDRIES FOR BRUSHES,CLOTH ETC</t>
  </si>
  <si>
    <t>TOTTAL FOR 1 MT</t>
  </si>
  <si>
    <t>35.</t>
  </si>
  <si>
    <t>PLASTERING C.M(1:3) 10mmTHICK</t>
  </si>
  <si>
    <t>WHITE WASHING THREE COAT</t>
  </si>
  <si>
    <t>SUNDRIES FOR BRUSH,BLUE,GUM ETC</t>
  </si>
  <si>
    <t>40.</t>
  </si>
  <si>
    <t>PAINTING TWO COATS OVER NEW             (as per CER-112/2007-08)</t>
  </si>
  <si>
    <t>Supplying &amp; fixing of Terra cotta jolly (not less than 50mm)</t>
  </si>
  <si>
    <t>a. In Ground Floor</t>
  </si>
  <si>
    <t>Mid landing Jally</t>
  </si>
  <si>
    <t>b. In First Floor</t>
  </si>
  <si>
    <t>Brick work in C.M. 1:6  using Kiln Burnt Country bricks of size 22 x 11 x 7 cm</t>
  </si>
  <si>
    <t xml:space="preserve">B.W IN C.M(1:6) using kiln burnt country bricks </t>
  </si>
  <si>
    <t>Bricks of size 22x11x7 cm</t>
  </si>
  <si>
    <t>NOS.</t>
  </si>
  <si>
    <t>TOTAL FOR 10 CUM</t>
  </si>
  <si>
    <t>RATE PER CUM</t>
  </si>
  <si>
    <t>16.2</t>
  </si>
  <si>
    <t>SUPPLYING &amp; FIXING OF TERRACOTTA</t>
  </si>
  <si>
    <t>JALLY(NOT BELOW 50MM THICK) OF BEST</t>
  </si>
  <si>
    <t>QUALITY AND FIXING IN POSITION WITH</t>
  </si>
  <si>
    <t>CEMENT PASTE AND REDOXIDE PUTTY INCLUDING</t>
  </si>
  <si>
    <t>COST OF ALL FLOOR(THE TERRA COTTA JALLY</t>
  </si>
  <si>
    <t>QUALITY AND DESIGN SHALL BE GOT APPROVED</t>
  </si>
  <si>
    <t>BY THE DEPARTMENTAL OFFICERS</t>
  </si>
  <si>
    <t>COST OF TERRACOTTA JALLY OF50mm</t>
  </si>
  <si>
    <t>LABOUR FOR FIXING JALLY</t>
  </si>
  <si>
    <t>FOR PLASTERING &amp; REDOXIDE PUTTY</t>
  </si>
  <si>
    <t xml:space="preserve">           </t>
  </si>
  <si>
    <t xml:space="preserve">Supply and delivery of 3 Phase 2HP Monoblock motor pumpset </t>
  </si>
  <si>
    <t>For Pump room</t>
  </si>
  <si>
    <t xml:space="preserve">Supply and delivery of three Phase panel board  for monoblock pumpset </t>
  </si>
  <si>
    <t xml:space="preserve">Labour charges for erection of upto 3HP monoblock pumpset </t>
  </si>
  <si>
    <t>Supply and delivery of three Phase DOL starter for monoblock pumpset  (P.115/TWAD SR 2022-23)</t>
  </si>
  <si>
    <t>Labour charges for erection of upto 3HP monoblock pumpset (P.307/TWAD SR 2022-23)</t>
  </si>
  <si>
    <t>SubTotal  III</t>
  </si>
  <si>
    <t>RUN OF MAIN WITH 2NO OF 1.50sq.mm WIRE</t>
  </si>
  <si>
    <t>Removing of existing damaged electrical wires (Quotation)</t>
  </si>
  <si>
    <t>Removing of existing damaged electrical wires</t>
  </si>
  <si>
    <t>Extg. Light point with ceiling rose</t>
  </si>
  <si>
    <t>Extg. Light point without ceiling rose</t>
  </si>
  <si>
    <t xml:space="preserve">Extg. Calling bell point </t>
  </si>
  <si>
    <t>Extg. Fan point.</t>
  </si>
  <si>
    <t>Extg. Switch Board Itself.</t>
  </si>
  <si>
    <t>Extg. Convenient Places.</t>
  </si>
  <si>
    <t xml:space="preserve">Extg. 15 Amps </t>
  </si>
  <si>
    <t>DESCRIPTION</t>
  </si>
  <si>
    <t>UNIT</t>
  </si>
  <si>
    <t>Qty.</t>
  </si>
  <si>
    <t>Run off mains with 2 wires of 2.5 Sqmm copper PVC insulated unsheathed single core cable</t>
  </si>
  <si>
    <t>Provision for Septic tank cleaning</t>
  </si>
  <si>
    <t>Dismantling existing damaged  Floor finish and dadooing walls in cement mortar with
Mosaic Tiles / Glazed Tiles / Clay Tiles / Cuddapah Slabs</t>
  </si>
  <si>
    <t>DATA   - 13</t>
  </si>
  <si>
    <t>2 X 2.5 Sq mm in fully concealed PVC conduit</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</si>
  <si>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</si>
  <si>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Total as per Data No. 12</t>
  </si>
  <si>
    <t>Deduct 1.5 Sqmm copper PVC insulated unsheathed S.C. cable</t>
  </si>
  <si>
    <t>Total for 90 metres</t>
  </si>
  <si>
    <t>Wiring with 1.5 sqmm PVC insulated single core multi strand fire retardant flexible copper cable with ISI mark without PVC rigid conduit pipe and specials</t>
  </si>
  <si>
    <t>Wiring with 1.5 sqmm PVC insulated single core multi strand fire retardant flexible copper cable with ISI mark confirming IS: 694:1990 for Fan point. (without PVC rigid conduit pipe and specials)</t>
  </si>
  <si>
    <t>Wiring with 1.5 sqmm PVC insulated single core multi strand fire retardant flexible copper cable with ISI mark confirming IS: 694:1990 for 5 amps 5 pin plug socket point @ Switch Board Itself. (without PVC rigid conduit pipe and specials)</t>
  </si>
  <si>
    <t>Wiring with 1.5 sqmm PVC insulated single core multi strand fire retardant flexible copper cable with ISI mark confirming IS: 694:1990 for 5 amps 5 pin plug socket point @ Convenient Places. (without PVC rigid conduit pipe and specials)</t>
  </si>
  <si>
    <t>Wiring with 1.5 sqmm PVC insulated single core multi strand fire retardant flexible copper cable with ISI mark (without PVC rigid conduit pipe and specials)</t>
  </si>
  <si>
    <t>Supplying &amp; Laying 8 SWG GI wire</t>
  </si>
  <si>
    <t>Earthing connection</t>
  </si>
  <si>
    <t xml:space="preserve">Providing Earthing station </t>
  </si>
  <si>
    <t>EARTHING STATION AS PER ISI</t>
  </si>
  <si>
    <t>DATA   - 25</t>
  </si>
  <si>
    <t>EARTHING &amp; ELCB</t>
  </si>
  <si>
    <t>Run of 8 SWG GI Wire</t>
  </si>
  <si>
    <t>Supplying and laying of 8 SWG GI wire on walls/below ground level with necessary 'U' nails/ earth work excavation and re- filling etc., including cost of all materials, all complete.</t>
  </si>
  <si>
    <t xml:space="preserve">8 SWG GI wire  (Part- E, 3 -c P-124 ) </t>
  </si>
  <si>
    <t>Tatal for 90 Rmts</t>
  </si>
  <si>
    <t xml:space="preserve">Labour charges </t>
  </si>
  <si>
    <t>Helpers</t>
  </si>
  <si>
    <t>2023-2024</t>
  </si>
  <si>
    <t>MASON-I Brick / Stone work (p-10)</t>
  </si>
  <si>
    <t>MASON-II Brick / Stone work (p-10)</t>
  </si>
  <si>
    <t>MAZDOOR-I (p-11)</t>
  </si>
  <si>
    <t>MAZDOOR-II (p-12)</t>
  </si>
  <si>
    <t>PAINTER-I (p-10)</t>
  </si>
  <si>
    <t>PAINTER-II (p-11)</t>
  </si>
  <si>
    <t>PLUMBER-I (p-10)</t>
  </si>
  <si>
    <t>PLUMBER-II (p-11)</t>
  </si>
  <si>
    <t>FITTER-I (p-9)</t>
  </si>
  <si>
    <t>FITTER-II (p-11)</t>
  </si>
  <si>
    <t>CARPENTER-I (p-10)</t>
  </si>
  <si>
    <t>CARPENTER-II (p-11)</t>
  </si>
  <si>
    <t>STONE CUTTER-I (p-9)</t>
  </si>
  <si>
    <t>STONE CUTTER-II</t>
  </si>
  <si>
    <t>FLOOR POLISHER</t>
  </si>
  <si>
    <t>Mortar mix charges manual  sl.125(Ann3 N-29)</t>
  </si>
  <si>
    <t>Vibrat-charges(R.C.C) sl.71/2 p25</t>
  </si>
  <si>
    <t>Vibrat-charges(P.C.C) sl.71/1 p25</t>
  </si>
  <si>
    <t>Sand filling charges sl.46/84p23</t>
  </si>
  <si>
    <t>Earth filling charges sl.46/85 p23</t>
  </si>
  <si>
    <t>E.W.  40/62 p-22</t>
  </si>
  <si>
    <t>L.C.T.W.Door- 104/2 p-27</t>
  </si>
  <si>
    <t>L.C.marine doors-105/3 p-27</t>
  </si>
  <si>
    <t>TW glazed window 109/8 p-27</t>
  </si>
  <si>
    <t>Wrought&amp;putup 103/1 p-27</t>
  </si>
  <si>
    <t>Ventilator 113/14 p-28</t>
  </si>
  <si>
    <t>Meter- Cupboard Weldmesh 118/23 p-28</t>
  </si>
  <si>
    <t>E.W (SDR) 41/67 p-23</t>
  </si>
  <si>
    <t>FITTER-II (Pipe &amp; Bar Bend) 57/20a p-11</t>
  </si>
  <si>
    <t>FITTER-I (Pipe &amp; Bar Bend) 16/20A p-9</t>
  </si>
  <si>
    <t>E.W  loose soil p-22 SS20B/38/50</t>
  </si>
  <si>
    <t>Dismantling existing damaged  Floor finish and dadooing walls in cement mortar with Mosaic Tiles / Glazed Tiles / Clay Tiles / Cuddapah Slabs (P.22/PWD SR 2023-24)</t>
  </si>
  <si>
    <t>Dismantling existing damaged One Course of Pressed Tile Roof finish in cement mortar (P.22/PWD SR 2023-24)</t>
  </si>
  <si>
    <t>Fourth Floor</t>
  </si>
  <si>
    <t xml:space="preserve"> 1000NO.</t>
  </si>
  <si>
    <t>Add 180 mt 2.5 Sqmm copper PVC insulated unsheathed S.C. cable p-125, it- 2 c</t>
  </si>
  <si>
    <t>COST OF CERAMIC FLOOR TILES</t>
  </si>
  <si>
    <t>Supply &amp; fixing of UPVC windows (P.70/PWD SR 2023-24)</t>
  </si>
  <si>
    <t>Supply &amp; fixing of UPVC Ventilator (P.71/PWD SR 2023-24)</t>
  </si>
  <si>
    <t>1.5 sqmm copper PVC insulated unsheathed single core cable (P-79 it-2/b)</t>
  </si>
  <si>
    <t>5 amps flush type switch p-72, Part-C,1 a ( 207/12=17.25)</t>
  </si>
  <si>
    <t>Ceiling rose p-70 it-23</t>
  </si>
  <si>
    <t>19 mm PVC junction box  ( p-83,6-b( 44.8/12=3.73)</t>
  </si>
  <si>
    <t>Supplying &amp; fixing of 9 watts  LED bulb (P.121/PWD SR 2023-24)</t>
  </si>
  <si>
    <t>Supplying and fixing of 40Amps 30MA DP ELCB (P.142/PWD SR 2023-24)</t>
  </si>
  <si>
    <t>Supplying and fixing of 32 Amps MCB (P.143/PWD SR 2023-24)</t>
  </si>
  <si>
    <t>Supply &amp; delivery of 3.5 core 35 sqmm Aluminium armoured LT/UG cable (P.133/PWD SR 2023-24)</t>
  </si>
  <si>
    <t>Brass screws  ( 40 mm x 6 no) P131  Part-L 1-c</t>
  </si>
  <si>
    <t>TW plugs 1 1/2" x 1"x2"( part-J 1-e P-130  )</t>
  </si>
  <si>
    <t>Supply &amp; laying of following dia PVC pipe (P.104/PWD SR 2023-24)</t>
  </si>
  <si>
    <t>Supply &amp;fixing of cable gland suitable for 3.5 core 35 sqmm pvc armoured ALT UG cable  including cost of material etc complete (P.134/PWD SR 2023-24)</t>
  </si>
  <si>
    <t>a) for 35 sqmm lug (ring /Pin type) (P.139/PWD SR 2023-24)</t>
  </si>
  <si>
    <t>1200mm A.C ceiling fan (without regulator)( Part- B 1 a p-117</t>
  </si>
  <si>
    <t>Cost of electronic regulator( Part- B 1 d p-117</t>
  </si>
  <si>
    <t>Plastic Emulsion PAINT  (LMR item 113) p-45 143( First qty</t>
  </si>
  <si>
    <t>Primer     (LMR item 142) p45</t>
  </si>
  <si>
    <t>Thorouh scrapping (p-26 slno.357 d)</t>
  </si>
  <si>
    <t>Supplying and fixing of 48W Focus light Fittings  (P.122/PWD SR 2023-24)</t>
  </si>
  <si>
    <t>20 mm dia 'B' class GI pipe p- 50 it-142 iv</t>
  </si>
  <si>
    <t>Base plate 45 cm x45 cm x 6mm thick [SD 98]</t>
  </si>
  <si>
    <t>65 mm dia GI pipe ' B' class p45,154-i</t>
  </si>
  <si>
    <t>conrete 1:2:4 using 20 mm HBSJ ( 0.45 x 1.5 mt) Appx.</t>
  </si>
  <si>
    <t>Supplying &amp; laying of 25 mm dia pvc pipe (P.104/PWD SR 2023-24)</t>
  </si>
  <si>
    <t>6 sqmm copper PVC insulated unsheathed single core cable p 125 , 2  part -E</t>
  </si>
  <si>
    <t>4 sqmm copper PVC insulated unsheathed single core cable for continuous earth connectionp  P-125 2 d</t>
  </si>
  <si>
    <t>deduct rate for 15mm dia GM wheel valve p -48 /157(v)</t>
  </si>
  <si>
    <t>50 mm dia PVC (SWR) pipe ( qtn) (p-99)</t>
  </si>
  <si>
    <t>Supply and delivery of 3 Phase 2HP Monoblock motor pumpset (P.112/PWD SR 2023-24)</t>
  </si>
  <si>
    <t xml:space="preserve"> 'U' nails (SD-74 ,22-23)</t>
  </si>
  <si>
    <t>Run off mains with 2 wires of 2.5 Sqmm copper PVC insulated unsheathed single core cable(OPEN WIRING)</t>
  </si>
</sst>
</file>

<file path=xl/styles.xml><?xml version="1.0" encoding="utf-8"?>
<styleSheet xmlns="http://schemas.openxmlformats.org/spreadsheetml/2006/main">
  <numFmts count="3">
    <numFmt numFmtId="164" formatCode="0.00_)"/>
    <numFmt numFmtId="165" formatCode="0.000"/>
    <numFmt numFmtId="166" formatCode="0.0000"/>
  </numFmts>
  <fonts count="27">
    <font>
      <sz val="11"/>
      <color theme="1"/>
      <name val="Calibri"/>
      <family val="2"/>
      <scheme val="minor"/>
    </font>
    <font>
      <b/>
      <sz val="13"/>
      <color theme="1"/>
      <name val="Times New Roman"/>
      <family val="1"/>
    </font>
    <font>
      <sz val="13"/>
      <color theme="1"/>
      <name val="Times New Roman"/>
      <family val="1"/>
    </font>
    <font>
      <sz val="14"/>
      <color theme="1"/>
      <name val="Times New Roman"/>
      <family val="1"/>
    </font>
    <font>
      <b/>
      <sz val="14"/>
      <color theme="1"/>
      <name val="Times New Roman"/>
      <family val="1"/>
    </font>
    <font>
      <sz val="13"/>
      <name val="Times New Roman"/>
      <family val="1"/>
    </font>
    <font>
      <sz val="14"/>
      <name val="Times New Roman"/>
      <family val="1"/>
    </font>
    <font>
      <sz val="10"/>
      <name val="Arial"/>
      <family val="2"/>
    </font>
    <font>
      <vertAlign val="superscript"/>
      <sz val="14"/>
      <name val="Times New Roman"/>
      <family val="1"/>
    </font>
    <font>
      <sz val="12"/>
      <name val="Times New Roman"/>
      <family val="1"/>
    </font>
    <font>
      <u val="double"/>
      <sz val="12"/>
      <name val="Arial Narrow"/>
      <family val="2"/>
    </font>
    <font>
      <sz val="12"/>
      <color theme="1"/>
      <name val="Arial Narrow"/>
      <family val="2"/>
    </font>
    <font>
      <u/>
      <sz val="12"/>
      <name val="Arial Narrow"/>
      <family val="2"/>
    </font>
    <font>
      <sz val="12"/>
      <name val="Arial Narrow"/>
      <family val="2"/>
    </font>
    <font>
      <sz val="11"/>
      <name val="Arial Narrow"/>
      <family val="2"/>
    </font>
    <font>
      <b/>
      <sz val="11"/>
      <name val="Arial Narrow"/>
      <family val="2"/>
    </font>
    <font>
      <sz val="11"/>
      <color theme="1"/>
      <name val="Arial Narrow"/>
      <family val="2"/>
    </font>
    <font>
      <b/>
      <sz val="12"/>
      <name val="Arial Narrow"/>
      <family val="2"/>
    </font>
    <font>
      <b/>
      <sz val="12"/>
      <color theme="1"/>
      <name val="Times New Roman"/>
      <family val="1"/>
    </font>
    <font>
      <b/>
      <u/>
      <sz val="14"/>
      <color theme="1"/>
      <name val="Times New Roman"/>
      <family val="1"/>
    </font>
    <font>
      <sz val="14"/>
      <color theme="1"/>
      <name val="Calibri"/>
      <family val="2"/>
    </font>
    <font>
      <sz val="11"/>
      <name val="Times New Roman"/>
      <family val="1"/>
    </font>
    <font>
      <sz val="12"/>
      <color theme="1"/>
      <name val="Times New Roman"/>
      <family val="1"/>
    </font>
    <font>
      <sz val="11"/>
      <color theme="1"/>
      <name val="Times New Roman"/>
      <family val="1"/>
    </font>
    <font>
      <u/>
      <sz val="13"/>
      <name val="Times New Roman"/>
      <family val="1"/>
    </font>
    <font>
      <sz val="12"/>
      <color rgb="FF000000"/>
      <name val="Times New Roman"/>
      <family val="1"/>
    </font>
    <font>
      <b/>
      <sz val="11"/>
      <color theme="1"/>
      <name val="Times New Roman"/>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8">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style="hair">
        <color indexed="64"/>
      </bottom>
      <diagonal/>
    </border>
  </borders>
  <cellStyleXfs count="2">
    <xf numFmtId="0" fontId="0" fillId="0" borderId="0"/>
    <xf numFmtId="0" fontId="7" fillId="0" borderId="0"/>
  </cellStyleXfs>
  <cellXfs count="169">
    <xf numFmtId="0" fontId="0" fillId="0" borderId="0" xfId="0"/>
    <xf numFmtId="164" fontId="5" fillId="0" borderId="1" xfId="0" applyNumberFormat="1" applyFont="1" applyBorder="1" applyAlignment="1">
      <alignment vertical="center"/>
    </xf>
    <xf numFmtId="164" fontId="5" fillId="0" borderId="1" xfId="0" applyNumberFormat="1" applyFont="1" applyBorder="1" applyAlignment="1">
      <alignment vertical="center" wrapText="1"/>
    </xf>
    <xf numFmtId="164" fontId="5" fillId="0" borderId="0" xfId="0" applyNumberFormat="1" applyFont="1" applyAlignment="1">
      <alignment vertical="center"/>
    </xf>
    <xf numFmtId="164" fontId="5" fillId="0" borderId="1" xfId="0" applyNumberFormat="1" applyFont="1" applyBorder="1" applyAlignment="1">
      <alignment horizontal="center" vertical="center" wrapText="1"/>
    </xf>
    <xf numFmtId="164" fontId="5" fillId="0" borderId="0" xfId="0" applyNumberFormat="1" applyFont="1" applyAlignment="1">
      <alignment vertical="center" wrapText="1"/>
    </xf>
    <xf numFmtId="164" fontId="5" fillId="0" borderId="0" xfId="0" applyNumberFormat="1" applyFont="1" applyAlignment="1">
      <alignment horizontal="center" vertical="center" wrapText="1"/>
    </xf>
    <xf numFmtId="2" fontId="6" fillId="2" borderId="4" xfId="0" applyNumberFormat="1" applyFont="1" applyFill="1" applyBorder="1" applyAlignment="1">
      <alignment horizontal="left" vertical="center" wrapText="1"/>
    </xf>
    <xf numFmtId="164" fontId="9" fillId="0" borderId="1" xfId="0" applyNumberFormat="1" applyFont="1" applyBorder="1" applyAlignment="1">
      <alignment vertical="center"/>
    </xf>
    <xf numFmtId="164" fontId="9" fillId="0" borderId="1" xfId="0" applyNumberFormat="1" applyFont="1" applyBorder="1" applyAlignment="1">
      <alignment horizontal="center" vertical="center"/>
    </xf>
    <xf numFmtId="164" fontId="9" fillId="0" borderId="1" xfId="0" applyNumberFormat="1" applyFont="1" applyBorder="1" applyAlignment="1">
      <alignment vertical="center" wrapText="1"/>
    </xf>
    <xf numFmtId="0" fontId="11" fillId="0" borderId="0" xfId="0" applyFont="1" applyAlignment="1">
      <alignment vertical="center"/>
    </xf>
    <xf numFmtId="0" fontId="12" fillId="0" borderId="0" xfId="0" applyFont="1" applyBorder="1" applyAlignment="1">
      <alignment horizontal="center" vertical="center" wrapText="1"/>
    </xf>
    <xf numFmtId="0" fontId="13" fillId="0" borderId="0" xfId="0" applyFont="1" applyBorder="1" applyAlignment="1">
      <alignment horizontal="left" vertical="center" wrapText="1"/>
    </xf>
    <xf numFmtId="0" fontId="13" fillId="0" borderId="0" xfId="0" applyFont="1" applyBorder="1" applyAlignment="1">
      <alignment horizontal="center" vertical="center"/>
    </xf>
    <xf numFmtId="4" fontId="13" fillId="0" borderId="0" xfId="0" applyNumberFormat="1" applyFont="1" applyBorder="1" applyAlignment="1">
      <alignment horizontal="right" vertical="center"/>
    </xf>
    <xf numFmtId="0" fontId="14" fillId="0" borderId="0" xfId="0" applyFont="1" applyBorder="1" applyAlignment="1">
      <alignment horizontal="center" vertical="center"/>
    </xf>
    <xf numFmtId="0" fontId="14" fillId="0" borderId="0" xfId="0" applyFont="1" applyAlignment="1">
      <alignment vertical="center"/>
    </xf>
    <xf numFmtId="0" fontId="15" fillId="0" borderId="0" xfId="0" applyFont="1" applyAlignment="1">
      <alignment horizontal="right" vertical="center"/>
    </xf>
    <xf numFmtId="0" fontId="16" fillId="0" borderId="0" xfId="0" applyFont="1" applyAlignment="1">
      <alignment vertical="center"/>
    </xf>
    <xf numFmtId="0" fontId="14" fillId="0" borderId="0" xfId="0" applyFont="1" applyAlignment="1">
      <alignment horizontal="center" vertical="center"/>
    </xf>
    <xf numFmtId="0" fontId="15" fillId="0" borderId="0" xfId="0" applyFont="1" applyBorder="1" applyAlignment="1">
      <alignment horizontal="center" vertical="center"/>
    </xf>
    <xf numFmtId="0" fontId="14" fillId="0" borderId="0" xfId="0" applyFont="1" applyAlignment="1">
      <alignment horizontal="justify"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6" fillId="0" borderId="0" xfId="0" applyFont="1" applyAlignment="1">
      <alignment horizontal="justify" vertical="center" wrapText="1"/>
    </xf>
    <xf numFmtId="0" fontId="16" fillId="0" borderId="0" xfId="0" applyFont="1" applyAlignment="1">
      <alignment horizontal="center" vertical="center"/>
    </xf>
    <xf numFmtId="0" fontId="15" fillId="0" borderId="0" xfId="0" applyFont="1" applyBorder="1" applyAlignment="1">
      <alignment horizontal="justify" vertical="center" wrapText="1"/>
    </xf>
    <xf numFmtId="165" fontId="14" fillId="0" borderId="0" xfId="0" applyNumberFormat="1" applyFont="1" applyBorder="1" applyAlignment="1">
      <alignment horizontal="left" vertical="center"/>
    </xf>
    <xf numFmtId="0" fontId="16" fillId="0" borderId="0" xfId="0" applyFont="1" applyAlignment="1">
      <alignment horizontal="left" vertical="center"/>
    </xf>
    <xf numFmtId="165" fontId="14" fillId="0" borderId="0" xfId="0" applyNumberFormat="1" applyFont="1" applyBorder="1" applyAlignment="1">
      <alignment horizontal="center" vertical="center" wrapText="1"/>
    </xf>
    <xf numFmtId="0" fontId="14" fillId="0" borderId="0" xfId="0" applyFont="1" applyBorder="1" applyAlignment="1">
      <alignment vertical="center"/>
    </xf>
    <xf numFmtId="0" fontId="15" fillId="0" borderId="0" xfId="0" applyFont="1" applyBorder="1" applyAlignment="1">
      <alignment horizontal="right" vertical="center"/>
    </xf>
    <xf numFmtId="0" fontId="13" fillId="0" borderId="0" xfId="0" applyFont="1" applyAlignment="1">
      <alignment vertical="center"/>
    </xf>
    <xf numFmtId="0" fontId="17" fillId="0" borderId="0" xfId="0" applyFont="1" applyAlignment="1">
      <alignment horizontal="right" vertical="center"/>
    </xf>
    <xf numFmtId="2" fontId="3" fillId="2" borderId="1" xfId="0" applyNumberFormat="1" applyFont="1" applyFill="1" applyBorder="1" applyAlignment="1">
      <alignment horizontal="center" vertical="center"/>
    </xf>
    <xf numFmtId="0" fontId="6" fillId="0" borderId="1" xfId="0" applyFont="1" applyBorder="1" applyAlignment="1">
      <alignment vertical="center"/>
    </xf>
    <xf numFmtId="164" fontId="9"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wrapText="1"/>
    </xf>
    <xf numFmtId="0" fontId="6" fillId="2" borderId="1" xfId="1" applyFont="1" applyFill="1" applyBorder="1" applyAlignment="1">
      <alignment horizontal="justify" vertical="center" wrapText="1"/>
    </xf>
    <xf numFmtId="0" fontId="3" fillId="2" borderId="1" xfId="0" applyFont="1" applyFill="1" applyBorder="1" applyAlignment="1">
      <alignment vertical="center"/>
    </xf>
    <xf numFmtId="165" fontId="3" fillId="2" borderId="1" xfId="0" applyNumberFormat="1" applyFont="1" applyFill="1" applyBorder="1" applyAlignment="1">
      <alignment horizontal="center" vertical="center"/>
    </xf>
    <xf numFmtId="164" fontId="9" fillId="0" borderId="0" xfId="0" applyNumberFormat="1" applyFont="1" applyBorder="1" applyAlignment="1">
      <alignment vertical="center"/>
    </xf>
    <xf numFmtId="164" fontId="9" fillId="0" borderId="0" xfId="0" applyNumberFormat="1" applyFont="1" applyBorder="1" applyAlignment="1">
      <alignment horizontal="center" vertical="center"/>
    </xf>
    <xf numFmtId="164" fontId="5" fillId="0" borderId="1" xfId="0" applyNumberFormat="1" applyFont="1" applyBorder="1" applyAlignment="1">
      <alignment horizontal="center" vertical="center"/>
    </xf>
    <xf numFmtId="0" fontId="3" fillId="2" borderId="0" xfId="0" applyFont="1" applyFill="1" applyAlignment="1">
      <alignment vertical="center"/>
    </xf>
    <xf numFmtId="0" fontId="2" fillId="2" borderId="1" xfId="0" applyFont="1" applyFill="1" applyBorder="1" applyAlignment="1">
      <alignment vertical="center" wrapText="1"/>
    </xf>
    <xf numFmtId="164" fontId="6" fillId="2" borderId="1" xfId="0" applyNumberFormat="1" applyFont="1" applyFill="1" applyBorder="1" applyAlignment="1">
      <alignment vertical="center" wrapText="1"/>
    </xf>
    <xf numFmtId="2" fontId="3" fillId="2" borderId="1" xfId="0" applyNumberFormat="1" applyFont="1" applyFill="1" applyBorder="1" applyAlignment="1">
      <alignment vertical="center"/>
    </xf>
    <xf numFmtId="0" fontId="3" fillId="2" borderId="0" xfId="0" applyFont="1" applyFill="1" applyAlignment="1">
      <alignment horizontal="center" vertical="center"/>
    </xf>
    <xf numFmtId="0" fontId="3" fillId="2" borderId="0" xfId="0" applyFont="1" applyFill="1" applyAlignment="1">
      <alignment vertical="center" wrapText="1"/>
    </xf>
    <xf numFmtId="0" fontId="6" fillId="0" borderId="1" xfId="0" applyFont="1" applyBorder="1" applyAlignment="1">
      <alignment horizontal="center" vertical="center"/>
    </xf>
    <xf numFmtId="164" fontId="9" fillId="0" borderId="0" xfId="0" applyNumberFormat="1" applyFont="1" applyBorder="1" applyAlignment="1">
      <alignment vertical="center" wrapText="1"/>
    </xf>
    <xf numFmtId="2" fontId="6" fillId="0" borderId="1" xfId="0" applyNumberFormat="1"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left" vertical="center"/>
    </xf>
    <xf numFmtId="2" fontId="21" fillId="0" borderId="1" xfId="0" applyNumberFormat="1" applyFont="1" applyBorder="1" applyAlignment="1">
      <alignment horizontal="center" vertical="center"/>
    </xf>
    <xf numFmtId="0" fontId="6" fillId="0" borderId="4" xfId="0" applyFont="1" applyBorder="1" applyAlignment="1">
      <alignment horizontal="center" vertical="center"/>
    </xf>
    <xf numFmtId="0" fontId="22" fillId="0" borderId="0" xfId="0" applyFont="1" applyAlignment="1">
      <alignment vertical="center"/>
    </xf>
    <xf numFmtId="164" fontId="9" fillId="0" borderId="1" xfId="0" applyNumberFormat="1" applyFont="1" applyBorder="1" applyAlignment="1">
      <alignment horizontal="center" vertical="center" wrapText="1"/>
    </xf>
    <xf numFmtId="0" fontId="22" fillId="0" borderId="0" xfId="0" applyFont="1" applyAlignment="1">
      <alignment horizontal="center" vertical="center"/>
    </xf>
    <xf numFmtId="0" fontId="23" fillId="0" borderId="1" xfId="0" applyFont="1" applyBorder="1" applyAlignment="1">
      <alignment vertical="center"/>
    </xf>
    <xf numFmtId="164" fontId="22" fillId="0" borderId="1" xfId="0" applyNumberFormat="1" applyFont="1" applyBorder="1" applyAlignment="1" applyProtection="1">
      <alignment horizontal="center" vertical="center"/>
    </xf>
    <xf numFmtId="164" fontId="9" fillId="0" borderId="1" xfId="0" applyNumberFormat="1" applyFont="1" applyBorder="1" applyAlignment="1" applyProtection="1">
      <alignment horizontal="center" vertical="center"/>
    </xf>
    <xf numFmtId="164" fontId="22" fillId="0" borderId="1" xfId="0" applyNumberFormat="1" applyFont="1" applyFill="1" applyBorder="1" applyAlignment="1" applyProtection="1">
      <alignment horizontal="center" vertical="center"/>
    </xf>
    <xf numFmtId="0" fontId="22" fillId="0" borderId="1" xfId="0" applyFont="1" applyBorder="1" applyAlignment="1">
      <alignment horizontal="center" vertical="center"/>
    </xf>
    <xf numFmtId="164" fontId="9" fillId="2" borderId="1" xfId="0" applyNumberFormat="1" applyFont="1" applyFill="1" applyBorder="1" applyAlignment="1" applyProtection="1">
      <alignment horizontal="center" vertical="center"/>
    </xf>
    <xf numFmtId="164" fontId="9" fillId="0" borderId="1" xfId="0" applyNumberFormat="1" applyFont="1" applyFill="1" applyBorder="1" applyAlignment="1" applyProtection="1">
      <alignment horizontal="center" vertical="center"/>
    </xf>
    <xf numFmtId="0" fontId="22" fillId="0" borderId="1" xfId="0" applyFont="1" applyBorder="1" applyAlignment="1">
      <alignment vertical="center" wrapText="1"/>
    </xf>
    <xf numFmtId="164" fontId="9" fillId="0" borderId="1" xfId="0" applyNumberFormat="1" applyFont="1" applyBorder="1" applyAlignment="1" applyProtection="1">
      <alignment vertical="center"/>
    </xf>
    <xf numFmtId="164" fontId="9" fillId="0" borderId="0" xfId="0" applyNumberFormat="1" applyFont="1" applyAlignment="1">
      <alignment vertical="center"/>
    </xf>
    <xf numFmtId="164" fontId="9" fillId="0" borderId="0" xfId="0" applyNumberFormat="1" applyFont="1" applyAlignment="1">
      <alignment horizontal="center" vertical="center"/>
    </xf>
    <xf numFmtId="164" fontId="9" fillId="0" borderId="0" xfId="0" applyNumberFormat="1" applyFont="1" applyAlignment="1">
      <alignment vertical="center" wrapText="1"/>
    </xf>
    <xf numFmtId="0" fontId="9" fillId="0" borderId="0" xfId="0" applyFont="1" applyAlignment="1">
      <alignment horizontal="center" vertical="center"/>
    </xf>
    <xf numFmtId="0" fontId="22" fillId="0" borderId="0" xfId="0" applyFont="1" applyAlignment="1">
      <alignment vertical="center" wrapText="1"/>
    </xf>
    <xf numFmtId="164" fontId="24" fillId="0" borderId="1" xfId="0" applyNumberFormat="1" applyFont="1" applyBorder="1" applyAlignment="1">
      <alignment horizontal="center" vertical="center"/>
    </xf>
    <xf numFmtId="164" fontId="5" fillId="3" borderId="1" xfId="0" applyNumberFormat="1" applyFont="1" applyFill="1" applyBorder="1" applyAlignment="1">
      <alignment vertical="center" wrapText="1"/>
    </xf>
    <xf numFmtId="2" fontId="25" fillId="0" borderId="1" xfId="0" applyNumberFormat="1" applyFont="1" applyBorder="1" applyAlignment="1">
      <alignment horizontal="center" vertical="center"/>
    </xf>
    <xf numFmtId="2" fontId="25" fillId="0" borderId="1" xfId="0" applyNumberFormat="1" applyFont="1" applyBorder="1" applyAlignment="1">
      <alignment vertical="center"/>
    </xf>
    <xf numFmtId="0" fontId="25" fillId="0" borderId="1" xfId="0" applyFont="1" applyBorder="1" applyAlignment="1">
      <alignment vertical="center"/>
    </xf>
    <xf numFmtId="2" fontId="25" fillId="0" borderId="1" xfId="0" applyNumberFormat="1" applyFont="1" applyBorder="1" applyAlignment="1">
      <alignmen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2" fontId="6" fillId="2" borderId="1" xfId="0" applyNumberFormat="1" applyFont="1" applyFill="1" applyBorder="1" applyAlignment="1">
      <alignment horizontal="center" vertical="center" wrapText="1"/>
    </xf>
    <xf numFmtId="0" fontId="3" fillId="2" borderId="4" xfId="0" applyFont="1" applyFill="1" applyBorder="1" applyAlignment="1">
      <alignment horizontal="center" vertical="center"/>
    </xf>
    <xf numFmtId="165" fontId="6" fillId="0" borderId="1" xfId="0" applyNumberFormat="1" applyFont="1" applyBorder="1" applyAlignment="1">
      <alignment horizontal="center" vertical="center"/>
    </xf>
    <xf numFmtId="0" fontId="6" fillId="0" borderId="4" xfId="0" applyFont="1" applyBorder="1" applyAlignment="1">
      <alignment vertical="center"/>
    </xf>
    <xf numFmtId="164" fontId="9" fillId="0" borderId="1" xfId="0" applyNumberFormat="1" applyFont="1" applyBorder="1" applyAlignment="1">
      <alignment vertical="top" wrapText="1"/>
    </xf>
    <xf numFmtId="0" fontId="6" fillId="2" borderId="1" xfId="1" applyFont="1" applyFill="1" applyBorder="1" applyAlignment="1">
      <alignment horizontal="justify" vertical="center"/>
    </xf>
    <xf numFmtId="0" fontId="6" fillId="2" borderId="1" xfId="1" applyFont="1" applyFill="1" applyBorder="1" applyAlignment="1">
      <alignment horizontal="center" vertical="center"/>
    </xf>
    <xf numFmtId="1" fontId="6" fillId="2" borderId="1" xfId="1" applyNumberFormat="1" applyFont="1" applyFill="1" applyBorder="1" applyAlignment="1">
      <alignment horizontal="center" vertical="center"/>
    </xf>
    <xf numFmtId="2" fontId="6" fillId="2" borderId="1" xfId="1" applyNumberFormat="1" applyFont="1" applyFill="1" applyBorder="1" applyAlignment="1">
      <alignment horizontal="center" vertical="center"/>
    </xf>
    <xf numFmtId="164" fontId="5" fillId="0" borderId="7" xfId="0" applyNumberFormat="1" applyFont="1" applyBorder="1" applyAlignment="1">
      <alignment vertical="center"/>
    </xf>
    <xf numFmtId="164" fontId="5" fillId="0" borderId="6" xfId="0" applyNumberFormat="1" applyFont="1" applyBorder="1" applyAlignment="1">
      <alignment vertical="center" wrapText="1"/>
    </xf>
    <xf numFmtId="164" fontId="5" fillId="0" borderId="1" xfId="0" applyNumberFormat="1" applyFont="1" applyBorder="1" applyAlignment="1">
      <alignment horizontal="right" vertical="center"/>
    </xf>
    <xf numFmtId="0" fontId="25" fillId="0" borderId="1" xfId="0" applyFont="1" applyBorder="1" applyAlignment="1">
      <alignment horizontal="center" vertical="center"/>
    </xf>
    <xf numFmtId="164" fontId="5" fillId="0" borderId="1" xfId="0" applyNumberFormat="1" applyFont="1" applyBorder="1" applyAlignment="1">
      <alignment horizontal="left" vertical="center"/>
    </xf>
    <xf numFmtId="2" fontId="25" fillId="0" borderId="1" xfId="0" applyNumberFormat="1" applyFont="1" applyBorder="1" applyAlignment="1">
      <alignment horizontal="right" vertical="center"/>
    </xf>
    <xf numFmtId="0" fontId="1" fillId="2" borderId="1" xfId="0" applyFont="1" applyFill="1" applyBorder="1" applyAlignment="1">
      <alignment horizontal="center" vertical="center" wrapText="1"/>
    </xf>
    <xf numFmtId="0" fontId="19" fillId="2" borderId="2" xfId="0" applyFont="1" applyFill="1" applyBorder="1" applyAlignment="1">
      <alignment horizontal="center" vertical="center"/>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164" fontId="5" fillId="0" borderId="2" xfId="0" applyNumberFormat="1" applyFont="1" applyBorder="1" applyAlignment="1">
      <alignment horizontal="center" vertical="center" wrapText="1"/>
    </xf>
    <xf numFmtId="164" fontId="5" fillId="0" borderId="3" xfId="0" applyNumberFormat="1" applyFont="1" applyBorder="1" applyAlignment="1">
      <alignment horizontal="center" vertical="center" wrapText="1"/>
    </xf>
    <xf numFmtId="164" fontId="5" fillId="0" borderId="4" xfId="0" applyNumberFormat="1" applyFont="1" applyBorder="1" applyAlignment="1">
      <alignment horizontal="center" vertical="center" wrapText="1"/>
    </xf>
    <xf numFmtId="164" fontId="9" fillId="0" borderId="0" xfId="0" applyNumberFormat="1" applyFont="1" applyAlignment="1">
      <alignment vertical="center" wrapText="1"/>
    </xf>
    <xf numFmtId="164" fontId="9" fillId="0" borderId="2" xfId="0" applyNumberFormat="1" applyFont="1" applyBorder="1" applyAlignment="1">
      <alignment horizontal="center" vertical="center"/>
    </xf>
    <xf numFmtId="164" fontId="9" fillId="0" borderId="3" xfId="0" applyNumberFormat="1" applyFont="1" applyBorder="1" applyAlignment="1">
      <alignment horizontal="center" vertical="center"/>
    </xf>
    <xf numFmtId="164" fontId="9" fillId="0" borderId="4" xfId="0" applyNumberFormat="1" applyFont="1" applyBorder="1" applyAlignment="1">
      <alignment horizontal="center" vertical="center"/>
    </xf>
    <xf numFmtId="0" fontId="14" fillId="0" borderId="0" xfId="0" applyFont="1" applyBorder="1" applyAlignment="1">
      <alignment horizontal="justify" vertical="center" wrapText="1"/>
    </xf>
    <xf numFmtId="165" fontId="14" fillId="0" borderId="0" xfId="0" applyNumberFormat="1" applyFont="1" applyBorder="1" applyAlignment="1">
      <alignment horizontal="center" vertical="center"/>
    </xf>
    <xf numFmtId="0" fontId="14" fillId="0" borderId="0" xfId="0" applyFont="1" applyBorder="1" applyAlignment="1">
      <alignment horizontal="center" vertical="center"/>
    </xf>
    <xf numFmtId="0" fontId="14" fillId="0" borderId="0" xfId="0" applyFont="1" applyFill="1" applyBorder="1" applyAlignment="1">
      <alignment horizontal="justify" vertical="center" wrapText="1"/>
    </xf>
    <xf numFmtId="0" fontId="16" fillId="0" borderId="0" xfId="0" applyFont="1" applyBorder="1" applyAlignment="1">
      <alignment horizontal="justify" vertical="center" wrapText="1"/>
    </xf>
    <xf numFmtId="0" fontId="14" fillId="0" borderId="0" xfId="0" applyFont="1" applyBorder="1" applyAlignment="1">
      <alignment vertical="center"/>
    </xf>
    <xf numFmtId="0" fontId="16" fillId="0" borderId="0" xfId="0" applyFont="1" applyBorder="1" applyAlignment="1">
      <alignment vertical="center"/>
    </xf>
    <xf numFmtId="1" fontId="14" fillId="0" borderId="0" xfId="0" applyNumberFormat="1" applyFont="1" applyBorder="1" applyAlignment="1">
      <alignment horizontal="center" vertical="center"/>
    </xf>
    <xf numFmtId="0" fontId="14" fillId="0" borderId="0" xfId="0" applyFont="1" applyBorder="1" applyAlignment="1">
      <alignment horizontal="justify" vertical="center"/>
    </xf>
    <xf numFmtId="0" fontId="16" fillId="0" borderId="0" xfId="0" applyFont="1" applyBorder="1" applyAlignment="1">
      <alignment horizontal="justify" vertical="center"/>
    </xf>
    <xf numFmtId="166" fontId="14" fillId="0" borderId="0" xfId="0" applyNumberFormat="1" applyFont="1" applyBorder="1" applyAlignment="1">
      <alignment horizontal="center" vertical="center"/>
    </xf>
    <xf numFmtId="0" fontId="14" fillId="0" borderId="0" xfId="0" applyFont="1" applyBorder="1" applyAlignment="1">
      <alignment horizontal="left" vertical="center" wrapText="1"/>
    </xf>
    <xf numFmtId="0" fontId="16" fillId="0" borderId="0" xfId="0" applyFont="1" applyBorder="1" applyAlignment="1">
      <alignment horizontal="left" vertical="center" wrapText="1"/>
    </xf>
    <xf numFmtId="165" fontId="14" fillId="0" borderId="0" xfId="0" applyNumberFormat="1" applyFont="1" applyBorder="1" applyAlignment="1">
      <alignment horizontal="center" vertical="center" wrapText="1"/>
    </xf>
    <xf numFmtId="0" fontId="14" fillId="0" borderId="0" xfId="0" applyFont="1" applyBorder="1" applyAlignment="1">
      <alignment horizontal="center" vertical="center" wrapText="1"/>
    </xf>
    <xf numFmtId="0" fontId="10" fillId="0" borderId="0" xfId="0" applyFont="1" applyBorder="1" applyAlignment="1">
      <alignment horizontal="center" vertical="center"/>
    </xf>
    <xf numFmtId="0" fontId="10" fillId="0" borderId="0" xfId="0" applyFont="1" applyBorder="1" applyAlignment="1">
      <alignment horizontal="center" vertical="center" wrapText="1"/>
    </xf>
    <xf numFmtId="0" fontId="10" fillId="0" borderId="0" xfId="0" applyFont="1" applyAlignment="1">
      <alignment horizontal="center" vertical="center"/>
    </xf>
    <xf numFmtId="0" fontId="16" fillId="0" borderId="0" xfId="0" applyFont="1" applyAlignment="1">
      <alignment horizontal="center" vertical="center"/>
    </xf>
    <xf numFmtId="0" fontId="16" fillId="0" borderId="0" xfId="0" applyFont="1" applyAlignment="1">
      <alignment horizontal="justify" vertical="center" wrapText="1"/>
    </xf>
    <xf numFmtId="0" fontId="16" fillId="0" borderId="0" xfId="0" applyFont="1" applyAlignment="1">
      <alignment horizontal="justify" vertical="top" wrapText="1"/>
    </xf>
    <xf numFmtId="165" fontId="14" fillId="0" borderId="0" xfId="0" applyNumberFormat="1" applyFont="1" applyBorder="1" applyAlignment="1">
      <alignment horizontal="left" vertical="center" wrapText="1"/>
    </xf>
    <xf numFmtId="0" fontId="16" fillId="0" borderId="0" xfId="0" applyFont="1" applyAlignment="1">
      <alignment horizontal="center" vertical="center" wrapText="1"/>
    </xf>
    <xf numFmtId="0" fontId="14" fillId="0" borderId="0" xfId="0" applyFont="1" applyBorder="1" applyAlignment="1">
      <alignment horizontal="left" vertical="center"/>
    </xf>
    <xf numFmtId="0" fontId="16" fillId="0" borderId="0" xfId="0" applyFont="1" applyAlignment="1">
      <alignment horizontal="justify" vertical="center"/>
    </xf>
    <xf numFmtId="0" fontId="14" fillId="0" borderId="0" xfId="0" applyFont="1" applyAlignment="1">
      <alignment horizontal="justify" vertical="center" wrapText="1"/>
    </xf>
    <xf numFmtId="0" fontId="14" fillId="0" borderId="0" xfId="0" applyFont="1" applyAlignment="1">
      <alignment horizontal="center" vertical="center"/>
    </xf>
    <xf numFmtId="0" fontId="14" fillId="0" borderId="0" xfId="0" applyFont="1" applyAlignment="1">
      <alignment horizontal="left" vertical="center" wrapText="1"/>
    </xf>
    <xf numFmtId="165" fontId="14" fillId="0" borderId="0" xfId="0" applyNumberFormat="1" applyFont="1" applyBorder="1" applyAlignment="1">
      <alignment horizontal="justify" vertical="center"/>
    </xf>
    <xf numFmtId="0" fontId="14" fillId="0" borderId="0" xfId="0" applyFont="1" applyAlignment="1">
      <alignment horizontal="justify" vertical="center"/>
    </xf>
    <xf numFmtId="0" fontId="16" fillId="0" borderId="0" xfId="0" applyFont="1" applyAlignment="1">
      <alignment horizontal="left" vertical="center" wrapText="1"/>
    </xf>
    <xf numFmtId="165" fontId="14" fillId="0" borderId="0" xfId="0" applyNumberFormat="1" applyFont="1" applyBorder="1" applyAlignment="1">
      <alignment vertical="center" wrapText="1"/>
    </xf>
    <xf numFmtId="0" fontId="16" fillId="0" borderId="0" xfId="0" applyFont="1" applyAlignment="1">
      <alignment vertical="center" wrapText="1"/>
    </xf>
    <xf numFmtId="0" fontId="18" fillId="2" borderId="1" xfId="0" applyFont="1" applyFill="1" applyBorder="1" applyAlignment="1">
      <alignment horizontal="center" vertical="center"/>
    </xf>
    <xf numFmtId="0" fontId="1" fillId="2" borderId="5" xfId="0" applyFont="1" applyFill="1" applyBorder="1" applyAlignment="1">
      <alignment vertical="center"/>
    </xf>
    <xf numFmtId="0" fontId="2" fillId="2" borderId="0" xfId="0" applyFont="1" applyFill="1" applyBorder="1" applyAlignment="1">
      <alignment vertical="center"/>
    </xf>
    <xf numFmtId="0" fontId="2" fillId="2" borderId="0" xfId="0" applyFont="1" applyFill="1" applyAlignment="1">
      <alignment vertical="center"/>
    </xf>
    <xf numFmtId="0" fontId="1" fillId="2" borderId="0" xfId="0" applyFont="1" applyFill="1" applyBorder="1" applyAlignment="1">
      <alignment vertical="center"/>
    </xf>
    <xf numFmtId="0" fontId="4" fillId="2" borderId="1" xfId="0" applyFont="1" applyFill="1" applyBorder="1" applyAlignment="1">
      <alignment horizontal="center" vertical="center" wrapText="1"/>
    </xf>
    <xf numFmtId="0" fontId="23" fillId="2" borderId="0" xfId="0" applyFont="1" applyFill="1" applyAlignment="1">
      <alignment vertical="center"/>
    </xf>
    <xf numFmtId="0" fontId="2" fillId="2" borderId="1"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23" fillId="2" borderId="0" xfId="0" applyFont="1" applyFill="1" applyAlignment="1">
      <alignment horizontal="center" vertical="center" wrapText="1"/>
    </xf>
    <xf numFmtId="4" fontId="3" fillId="2" borderId="1" xfId="0" applyNumberFormat="1" applyFont="1" applyFill="1" applyBorder="1" applyAlignment="1">
      <alignment horizontal="center" vertical="center"/>
    </xf>
    <xf numFmtId="0" fontId="6"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6" fillId="2" borderId="1" xfId="0" applyFont="1" applyFill="1" applyBorder="1" applyAlignment="1">
      <alignment horizontal="left" vertical="center"/>
    </xf>
    <xf numFmtId="0" fontId="4" fillId="2" borderId="1" xfId="0" applyFont="1" applyFill="1" applyBorder="1" applyAlignment="1">
      <alignment vertical="center"/>
    </xf>
    <xf numFmtId="2" fontId="4" fillId="2" borderId="1" xfId="0" applyNumberFormat="1" applyFont="1" applyFill="1" applyBorder="1" applyAlignment="1">
      <alignment horizontal="center" vertical="center"/>
    </xf>
    <xf numFmtId="0" fontId="4" fillId="2" borderId="1" xfId="0" applyFont="1" applyFill="1" applyBorder="1" applyAlignment="1">
      <alignment horizontal="right" vertical="center"/>
    </xf>
    <xf numFmtId="2" fontId="4" fillId="2" borderId="1" xfId="0" applyNumberFormat="1" applyFont="1" applyFill="1" applyBorder="1" applyAlignment="1">
      <alignment horizontal="left" vertical="center"/>
    </xf>
    <xf numFmtId="0" fontId="23" fillId="2" borderId="0" xfId="0" applyFont="1" applyFill="1" applyAlignment="1">
      <alignment horizontal="center" vertical="center"/>
    </xf>
    <xf numFmtId="166" fontId="23" fillId="2" borderId="0" xfId="0" applyNumberFormat="1" applyFont="1" applyFill="1" applyAlignment="1">
      <alignment horizontal="center" vertical="center"/>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114"/>
  <sheetViews>
    <sheetView tabSelected="1" view="pageBreakPreview" topLeftCell="A99" zoomScaleSheetLayoutView="100" workbookViewId="0">
      <selection activeCell="C106" sqref="C106"/>
    </sheetView>
  </sheetViews>
  <sheetFormatPr defaultColWidth="9.140625" defaultRowHeight="15"/>
  <cols>
    <col min="1" max="1" width="7.28515625" style="167" customWidth="1"/>
    <col min="2" max="2" width="47.28515625" style="154" customWidth="1"/>
    <col min="3" max="3" width="9.42578125" style="167" customWidth="1"/>
    <col min="4" max="4" width="11" style="167" bestFit="1" customWidth="1"/>
    <col min="5" max="5" width="10.28515625" style="167" customWidth="1"/>
    <col min="6" max="6" width="16.85546875" style="167" customWidth="1"/>
    <col min="7" max="16384" width="9.140625" style="154"/>
  </cols>
  <sheetData>
    <row r="1" spans="1:8" s="151" customFormat="1" ht="23.25" customHeight="1">
      <c r="A1" s="148" t="s">
        <v>45</v>
      </c>
      <c r="B1" s="148"/>
      <c r="C1" s="148"/>
      <c r="D1" s="148"/>
      <c r="E1" s="148"/>
      <c r="F1" s="148"/>
      <c r="G1" s="149"/>
      <c r="H1" s="150"/>
    </row>
    <row r="2" spans="1:8" s="151" customFormat="1" ht="22.5" customHeight="1">
      <c r="A2" s="148" t="s">
        <v>46</v>
      </c>
      <c r="B2" s="148"/>
      <c r="C2" s="148"/>
      <c r="D2" s="148"/>
      <c r="E2" s="148"/>
      <c r="F2" s="148"/>
      <c r="G2" s="152"/>
    </row>
    <row r="3" spans="1:8">
      <c r="A3" s="153" t="s">
        <v>196</v>
      </c>
      <c r="B3" s="153"/>
      <c r="C3" s="153"/>
      <c r="D3" s="153"/>
      <c r="E3" s="153"/>
      <c r="F3" s="153"/>
    </row>
    <row r="4" spans="1:8" ht="30.75" customHeight="1">
      <c r="A4" s="153"/>
      <c r="B4" s="153"/>
      <c r="C4" s="153"/>
      <c r="D4" s="153"/>
      <c r="E4" s="153"/>
      <c r="F4" s="153"/>
    </row>
    <row r="5" spans="1:8" ht="19.5" customHeight="1">
      <c r="A5" s="155"/>
      <c r="B5" s="156"/>
      <c r="C5" s="156"/>
      <c r="D5" s="156"/>
      <c r="E5" s="99"/>
      <c r="F5" s="155"/>
    </row>
    <row r="6" spans="1:8" s="158" customFormat="1" ht="42.75" customHeight="1">
      <c r="A6" s="157" t="s">
        <v>73</v>
      </c>
      <c r="B6" s="157" t="s">
        <v>933</v>
      </c>
      <c r="C6" s="157" t="s">
        <v>20</v>
      </c>
      <c r="D6" s="157" t="s">
        <v>22</v>
      </c>
      <c r="E6" s="157" t="s">
        <v>934</v>
      </c>
      <c r="F6" s="157" t="s">
        <v>0</v>
      </c>
    </row>
    <row r="7" spans="1:8" ht="87" customHeight="1">
      <c r="A7" s="38">
        <v>1</v>
      </c>
      <c r="B7" s="39" t="s">
        <v>994</v>
      </c>
      <c r="C7" s="35">
        <f>Detail!I22</f>
        <v>60</v>
      </c>
      <c r="D7" s="159">
        <v>55.7</v>
      </c>
      <c r="E7" s="38" t="s">
        <v>1</v>
      </c>
      <c r="F7" s="35">
        <f t="shared" ref="F7" si="0">D7*C7</f>
        <v>3342</v>
      </c>
    </row>
    <row r="8" spans="1:8" ht="69" customHeight="1">
      <c r="A8" s="38">
        <f t="shared" ref="A8:A12" si="1">A7+1</f>
        <v>2</v>
      </c>
      <c r="B8" s="39" t="s">
        <v>995</v>
      </c>
      <c r="C8" s="35">
        <f>Detail!I29</f>
        <v>30.1</v>
      </c>
      <c r="D8" s="159">
        <v>23.2</v>
      </c>
      <c r="E8" s="38" t="s">
        <v>1</v>
      </c>
      <c r="F8" s="35">
        <f t="shared" ref="F8" si="2">D8*C8</f>
        <v>698.32</v>
      </c>
    </row>
    <row r="9" spans="1:8" ht="41.25" customHeight="1">
      <c r="A9" s="38">
        <f t="shared" si="1"/>
        <v>3</v>
      </c>
      <c r="B9" s="39" t="s">
        <v>331</v>
      </c>
      <c r="C9" s="35">
        <f>Detail!I37</f>
        <v>40.700000000000003</v>
      </c>
      <c r="D9" s="35">
        <f>Data!F298</f>
        <v>1190.1400000000001</v>
      </c>
      <c r="E9" s="38" t="s">
        <v>1</v>
      </c>
      <c r="F9" s="35">
        <f t="shared" ref="F9:F10" si="3">D9*C9</f>
        <v>48438.698000000004</v>
      </c>
    </row>
    <row r="10" spans="1:8" ht="32.25" customHeight="1">
      <c r="A10" s="38">
        <f t="shared" si="1"/>
        <v>4</v>
      </c>
      <c r="B10" s="39" t="s">
        <v>332</v>
      </c>
      <c r="C10" s="35">
        <f>Detail!I45</f>
        <v>96.100000000000009</v>
      </c>
      <c r="D10" s="35">
        <f>Data!F311</f>
        <v>314.74</v>
      </c>
      <c r="E10" s="38" t="s">
        <v>1</v>
      </c>
      <c r="F10" s="35">
        <f t="shared" si="3"/>
        <v>30246.514000000003</v>
      </c>
    </row>
    <row r="11" spans="1:8" ht="44.25" customHeight="1">
      <c r="A11" s="38">
        <f t="shared" si="1"/>
        <v>5</v>
      </c>
      <c r="B11" s="39" t="s">
        <v>333</v>
      </c>
      <c r="C11" s="35">
        <f>Detail!I56</f>
        <v>46.2</v>
      </c>
      <c r="D11" s="35">
        <f>Data!F347</f>
        <v>1374.95</v>
      </c>
      <c r="E11" s="38" t="s">
        <v>1</v>
      </c>
      <c r="F11" s="35">
        <f t="shared" ref="F11:F12" si="4">D11*C11</f>
        <v>63522.69000000001</v>
      </c>
    </row>
    <row r="12" spans="1:8" ht="52.5" customHeight="1">
      <c r="A12" s="38">
        <f t="shared" si="1"/>
        <v>6</v>
      </c>
      <c r="B12" s="39" t="s">
        <v>334</v>
      </c>
      <c r="C12" s="35">
        <f>Detail!I64</f>
        <v>13.8</v>
      </c>
      <c r="D12" s="35">
        <f>Data!F333</f>
        <v>1207.3599999999999</v>
      </c>
      <c r="E12" s="38" t="s">
        <v>1</v>
      </c>
      <c r="F12" s="35">
        <f t="shared" si="4"/>
        <v>16661.567999999999</v>
      </c>
    </row>
    <row r="13" spans="1:8" ht="52.5" customHeight="1">
      <c r="A13" s="38">
        <f>A12+1</f>
        <v>7</v>
      </c>
      <c r="B13" s="39" t="s">
        <v>1000</v>
      </c>
      <c r="C13" s="35">
        <f>Detail!I75</f>
        <v>27.6</v>
      </c>
      <c r="D13" s="35">
        <v>7482</v>
      </c>
      <c r="E13" s="38" t="s">
        <v>1</v>
      </c>
      <c r="F13" s="35">
        <f>D13*C13</f>
        <v>206503.2</v>
      </c>
    </row>
    <row r="14" spans="1:8" ht="52.5" customHeight="1">
      <c r="A14" s="38">
        <f>A13+1</f>
        <v>8</v>
      </c>
      <c r="B14" s="39" t="s">
        <v>1001</v>
      </c>
      <c r="C14" s="35">
        <f>Detail!I78</f>
        <v>1.7000000000000002</v>
      </c>
      <c r="D14" s="35">
        <v>8106</v>
      </c>
      <c r="E14" s="38" t="s">
        <v>1</v>
      </c>
      <c r="F14" s="35">
        <f t="shared" ref="F14:F15" si="5">D14*C14</f>
        <v>13780.2</v>
      </c>
    </row>
    <row r="15" spans="1:8" ht="63" customHeight="1">
      <c r="A15" s="38">
        <f>A14+1</f>
        <v>9</v>
      </c>
      <c r="B15" s="39" t="s">
        <v>314</v>
      </c>
      <c r="C15" s="35">
        <f>Detail!I81</f>
        <v>6.3000000000000007</v>
      </c>
      <c r="D15" s="35">
        <f>Data!F112</f>
        <v>3513.76</v>
      </c>
      <c r="E15" s="38" t="s">
        <v>1</v>
      </c>
      <c r="F15" s="35">
        <f t="shared" si="5"/>
        <v>22136.688000000006</v>
      </c>
    </row>
    <row r="16" spans="1:8" ht="54" customHeight="1">
      <c r="A16" s="38">
        <f>A15+1</f>
        <v>10</v>
      </c>
      <c r="B16" s="39" t="s">
        <v>826</v>
      </c>
      <c r="C16" s="35"/>
      <c r="D16" s="35"/>
      <c r="E16" s="38"/>
      <c r="F16" s="35"/>
    </row>
    <row r="17" spans="1:6" ht="35.25" customHeight="1">
      <c r="A17" s="38"/>
      <c r="B17" s="39" t="s">
        <v>827</v>
      </c>
      <c r="C17" s="35">
        <f>Detail!I85</f>
        <v>2.5</v>
      </c>
      <c r="D17" s="35">
        <f>Data!F133</f>
        <v>4297.0600000000004</v>
      </c>
      <c r="E17" s="38" t="s">
        <v>1</v>
      </c>
      <c r="F17" s="35">
        <f t="shared" ref="F17" si="6">D17*C17</f>
        <v>10742.650000000001</v>
      </c>
    </row>
    <row r="18" spans="1:6" ht="27.75" customHeight="1">
      <c r="A18" s="38">
        <f>A16+1</f>
        <v>11</v>
      </c>
      <c r="B18" s="39" t="s">
        <v>796</v>
      </c>
      <c r="C18" s="35"/>
      <c r="D18" s="35"/>
      <c r="E18" s="38"/>
      <c r="F18" s="35"/>
    </row>
    <row r="19" spans="1:6" ht="69" customHeight="1">
      <c r="A19" s="38"/>
      <c r="B19" s="39" t="s">
        <v>797</v>
      </c>
      <c r="C19" s="35">
        <f>Detail!I91</f>
        <v>1.6</v>
      </c>
      <c r="D19" s="35">
        <f>Data!F137</f>
        <v>946.62</v>
      </c>
      <c r="E19" s="38" t="s">
        <v>1</v>
      </c>
      <c r="F19" s="35">
        <f t="shared" ref="F19" si="7">D19*C19</f>
        <v>1514.5920000000001</v>
      </c>
    </row>
    <row r="20" spans="1:6" ht="65.25" customHeight="1">
      <c r="A20" s="38"/>
      <c r="B20" s="39" t="s">
        <v>800</v>
      </c>
      <c r="C20" s="35">
        <f>Detail!I96</f>
        <v>2.2000000000000002</v>
      </c>
      <c r="D20" s="35">
        <f>Data!F139</f>
        <v>1135.94</v>
      </c>
      <c r="E20" s="38" t="s">
        <v>1</v>
      </c>
      <c r="F20" s="35">
        <f t="shared" ref="F20:F22" si="8">D20*C20</f>
        <v>2499.0680000000002</v>
      </c>
    </row>
    <row r="21" spans="1:6" ht="64.5" customHeight="1">
      <c r="A21" s="38">
        <f>A18+1</f>
        <v>12</v>
      </c>
      <c r="B21" s="39" t="s">
        <v>802</v>
      </c>
      <c r="C21" s="35"/>
      <c r="D21" s="35"/>
      <c r="E21" s="38"/>
      <c r="F21" s="35"/>
    </row>
    <row r="22" spans="1:6" ht="30.75" customHeight="1">
      <c r="A22" s="38"/>
      <c r="B22" s="39" t="s">
        <v>803</v>
      </c>
      <c r="C22" s="35">
        <f>Detail!I102</f>
        <v>0.2</v>
      </c>
      <c r="D22" s="35">
        <f>Data!F159</f>
        <v>8423.5300000000007</v>
      </c>
      <c r="E22" s="38" t="s">
        <v>303</v>
      </c>
      <c r="F22" s="35">
        <f t="shared" si="8"/>
        <v>1684.7060000000001</v>
      </c>
    </row>
    <row r="23" spans="1:6" ht="30.75" customHeight="1">
      <c r="A23" s="38"/>
      <c r="B23" s="39" t="s">
        <v>807</v>
      </c>
      <c r="C23" s="35">
        <f>Detail!I107</f>
        <v>0.2</v>
      </c>
      <c r="D23" s="35">
        <f>Data!F160</f>
        <v>8659.6299999999992</v>
      </c>
      <c r="E23" s="38" t="s">
        <v>303</v>
      </c>
      <c r="F23" s="35">
        <f t="shared" ref="F23" si="9">D23*C23</f>
        <v>1731.9259999999999</v>
      </c>
    </row>
    <row r="24" spans="1:6" ht="47.25" customHeight="1">
      <c r="A24" s="38">
        <f>A21+1</f>
        <v>13</v>
      </c>
      <c r="B24" s="39" t="s">
        <v>808</v>
      </c>
      <c r="C24" s="42">
        <f>Detail!I111</f>
        <v>0.04</v>
      </c>
      <c r="D24" s="35">
        <f>Data!F188</f>
        <v>89024.3</v>
      </c>
      <c r="E24" s="38" t="s">
        <v>215</v>
      </c>
      <c r="F24" s="35">
        <f t="shared" ref="F24" si="10">D24*C24</f>
        <v>3560.9720000000002</v>
      </c>
    </row>
    <row r="25" spans="1:6" ht="47.25" customHeight="1">
      <c r="A25" s="38">
        <f t="shared" ref="A25:A34" si="11">A24+1</f>
        <v>14</v>
      </c>
      <c r="B25" s="39" t="s">
        <v>811</v>
      </c>
      <c r="C25" s="42">
        <f>Detail!I113</f>
        <v>0.04</v>
      </c>
      <c r="D25" s="35">
        <f>Data!F201</f>
        <v>4672.5</v>
      </c>
      <c r="E25" s="38" t="s">
        <v>215</v>
      </c>
      <c r="F25" s="35">
        <f t="shared" ref="F25:F32" si="12">D25*C25</f>
        <v>186.9</v>
      </c>
    </row>
    <row r="26" spans="1:6" ht="47.25" customHeight="1">
      <c r="A26" s="38">
        <f t="shared" si="11"/>
        <v>15</v>
      </c>
      <c r="B26" s="39" t="s">
        <v>894</v>
      </c>
      <c r="C26" s="42"/>
      <c r="D26" s="35"/>
      <c r="E26" s="38"/>
      <c r="F26" s="35"/>
    </row>
    <row r="27" spans="1:6" ht="30" customHeight="1">
      <c r="A27" s="38"/>
      <c r="B27" s="39" t="s">
        <v>895</v>
      </c>
      <c r="C27" s="35">
        <f>Detail!I117</f>
        <v>1.3</v>
      </c>
      <c r="D27" s="35">
        <f>Data!F237</f>
        <v>483.95</v>
      </c>
      <c r="E27" s="38" t="s">
        <v>1</v>
      </c>
      <c r="F27" s="35">
        <f t="shared" ref="F27:F31" si="13">D27*C27</f>
        <v>629.13499999999999</v>
      </c>
    </row>
    <row r="28" spans="1:6" ht="30" customHeight="1">
      <c r="A28" s="38"/>
      <c r="B28" s="39" t="s">
        <v>897</v>
      </c>
      <c r="C28" s="35">
        <f>Detail!I120</f>
        <v>1.3</v>
      </c>
      <c r="D28" s="35">
        <f>Data!F238</f>
        <v>491.91</v>
      </c>
      <c r="E28" s="38" t="s">
        <v>1</v>
      </c>
      <c r="F28" s="35">
        <f t="shared" si="13"/>
        <v>639.48300000000006</v>
      </c>
    </row>
    <row r="29" spans="1:6" ht="49.5" customHeight="1">
      <c r="A29" s="38">
        <f>A26+1</f>
        <v>16</v>
      </c>
      <c r="B29" s="39" t="s">
        <v>898</v>
      </c>
      <c r="C29" s="42"/>
      <c r="D29" s="35"/>
      <c r="E29" s="38"/>
      <c r="F29" s="35"/>
    </row>
    <row r="30" spans="1:6" ht="30" customHeight="1">
      <c r="A30" s="38"/>
      <c r="B30" s="39" t="s">
        <v>895</v>
      </c>
      <c r="C30" s="35">
        <f>Detail!I124</f>
        <v>0.1</v>
      </c>
      <c r="D30" s="35">
        <v>6634.51</v>
      </c>
      <c r="E30" s="38" t="s">
        <v>303</v>
      </c>
      <c r="F30" s="35">
        <f t="shared" si="13"/>
        <v>663.45100000000002</v>
      </c>
    </row>
    <row r="31" spans="1:6" ht="30" customHeight="1">
      <c r="A31" s="38"/>
      <c r="B31" s="39" t="s">
        <v>897</v>
      </c>
      <c r="C31" s="35">
        <f>Detail!I127</f>
        <v>0.1</v>
      </c>
      <c r="D31" s="35">
        <v>6793.71</v>
      </c>
      <c r="E31" s="38" t="s">
        <v>303</v>
      </c>
      <c r="F31" s="35">
        <f t="shared" si="13"/>
        <v>679.37100000000009</v>
      </c>
    </row>
    <row r="32" spans="1:6" ht="27" customHeight="1">
      <c r="A32" s="38">
        <f>A29+1</f>
        <v>17</v>
      </c>
      <c r="B32" s="39" t="s">
        <v>324</v>
      </c>
      <c r="C32" s="35">
        <f>Detail!I136</f>
        <v>36.5</v>
      </c>
      <c r="D32" s="35">
        <f>Data!F278</f>
        <v>249.9</v>
      </c>
      <c r="E32" s="38" t="s">
        <v>1</v>
      </c>
      <c r="F32" s="35">
        <f t="shared" si="12"/>
        <v>9121.35</v>
      </c>
    </row>
    <row r="33" spans="1:6" ht="33.75" customHeight="1">
      <c r="A33" s="38">
        <f t="shared" si="11"/>
        <v>18</v>
      </c>
      <c r="B33" s="39" t="s">
        <v>815</v>
      </c>
      <c r="C33" s="35">
        <f>Detail!I139</f>
        <v>2</v>
      </c>
      <c r="D33" s="35">
        <v>286.77999999999997</v>
      </c>
      <c r="E33" s="38" t="s">
        <v>1</v>
      </c>
      <c r="F33" s="35">
        <f t="shared" ref="F33" si="14">D33*C33</f>
        <v>573.55999999999995</v>
      </c>
    </row>
    <row r="34" spans="1:6" ht="86.25" customHeight="1">
      <c r="A34" s="38">
        <f t="shared" si="11"/>
        <v>19</v>
      </c>
      <c r="B34" s="160" t="s">
        <v>945</v>
      </c>
      <c r="C34" s="35"/>
      <c r="D34" s="35"/>
      <c r="E34" s="38"/>
      <c r="F34" s="35"/>
    </row>
    <row r="35" spans="1:6" ht="32.25" customHeight="1">
      <c r="A35" s="38"/>
      <c r="B35" s="39" t="s">
        <v>335</v>
      </c>
      <c r="C35" s="35">
        <f>Detail!I156</f>
        <v>30</v>
      </c>
      <c r="D35" s="35">
        <f>Data!F374</f>
        <v>1069.6500000000001</v>
      </c>
      <c r="E35" s="38" t="s">
        <v>35</v>
      </c>
      <c r="F35" s="35">
        <f>D35*C35</f>
        <v>32089.500000000004</v>
      </c>
    </row>
    <row r="36" spans="1:6" ht="32.25" customHeight="1">
      <c r="A36" s="38"/>
      <c r="B36" s="39" t="s">
        <v>336</v>
      </c>
      <c r="C36" s="35">
        <f>Detail!I174</f>
        <v>21</v>
      </c>
      <c r="D36" s="35">
        <v>1099.69</v>
      </c>
      <c r="E36" s="38" t="s">
        <v>35</v>
      </c>
      <c r="F36" s="35">
        <f t="shared" ref="F36:F37" si="15">D36*C36</f>
        <v>23093.49</v>
      </c>
    </row>
    <row r="37" spans="1:6" ht="33" customHeight="1">
      <c r="A37" s="38"/>
      <c r="B37" s="39" t="s">
        <v>337</v>
      </c>
      <c r="C37" s="35">
        <f>Detail!I176</f>
        <v>2</v>
      </c>
      <c r="D37" s="35">
        <v>1140.28</v>
      </c>
      <c r="E37" s="38" t="s">
        <v>35</v>
      </c>
      <c r="F37" s="35">
        <f t="shared" si="15"/>
        <v>2280.56</v>
      </c>
    </row>
    <row r="38" spans="1:6" ht="98.25" customHeight="1">
      <c r="A38" s="38">
        <f>A34+1</f>
        <v>20</v>
      </c>
      <c r="B38" s="39" t="s">
        <v>946</v>
      </c>
      <c r="C38" s="35">
        <f>Detail!I187</f>
        <v>10</v>
      </c>
      <c r="D38" s="35">
        <v>1098.7</v>
      </c>
      <c r="E38" s="38" t="s">
        <v>35</v>
      </c>
      <c r="F38" s="35">
        <f t="shared" ref="F38" si="16">D38*C38</f>
        <v>10987</v>
      </c>
    </row>
    <row r="39" spans="1:6" ht="123.75" customHeight="1">
      <c r="A39" s="38">
        <f t="shared" ref="A39:A48" si="17">A38+1</f>
        <v>21</v>
      </c>
      <c r="B39" s="39" t="s">
        <v>947</v>
      </c>
      <c r="C39" s="35">
        <f>Detail!I201</f>
        <v>15</v>
      </c>
      <c r="D39" s="35">
        <v>572.84</v>
      </c>
      <c r="E39" s="38" t="s">
        <v>35</v>
      </c>
      <c r="F39" s="35">
        <f t="shared" ref="F39" si="18">D39*C39</f>
        <v>8592.6</v>
      </c>
    </row>
    <row r="40" spans="1:6" ht="122.25" customHeight="1">
      <c r="A40" s="38">
        <f t="shared" si="17"/>
        <v>22</v>
      </c>
      <c r="B40" s="39" t="s">
        <v>948</v>
      </c>
      <c r="C40" s="35">
        <f>Detail!I209</f>
        <v>11</v>
      </c>
      <c r="D40" s="35">
        <v>727.98</v>
      </c>
      <c r="E40" s="38" t="s">
        <v>35</v>
      </c>
      <c r="F40" s="35">
        <f t="shared" ref="F40" si="19">D40*C40</f>
        <v>8007.7800000000007</v>
      </c>
    </row>
    <row r="41" spans="1:6" ht="46.5" customHeight="1">
      <c r="A41" s="38">
        <f t="shared" si="17"/>
        <v>23</v>
      </c>
      <c r="B41" s="39" t="s">
        <v>198</v>
      </c>
      <c r="C41" s="35">
        <f>Detail!I217</f>
        <v>7</v>
      </c>
      <c r="D41" s="35">
        <v>750</v>
      </c>
      <c r="E41" s="38" t="s">
        <v>35</v>
      </c>
      <c r="F41" s="35">
        <f>D41*C41</f>
        <v>5250</v>
      </c>
    </row>
    <row r="42" spans="1:6" ht="45" customHeight="1">
      <c r="A42" s="38">
        <f t="shared" si="17"/>
        <v>24</v>
      </c>
      <c r="B42" s="40" t="s">
        <v>1006</v>
      </c>
      <c r="C42" s="35">
        <f>Detail!I230</f>
        <v>14</v>
      </c>
      <c r="D42" s="35">
        <v>135</v>
      </c>
      <c r="E42" s="38" t="s">
        <v>35</v>
      </c>
      <c r="F42" s="35">
        <f t="shared" ref="F42:F48" si="20">D42*C42</f>
        <v>1890</v>
      </c>
    </row>
    <row r="43" spans="1:6" ht="30.75" customHeight="1">
      <c r="A43" s="38">
        <f t="shared" si="17"/>
        <v>25</v>
      </c>
      <c r="B43" s="39" t="s">
        <v>353</v>
      </c>
      <c r="C43" s="35">
        <f>Detail!I235</f>
        <v>5</v>
      </c>
      <c r="D43" s="35">
        <v>170</v>
      </c>
      <c r="E43" s="38" t="s">
        <v>35</v>
      </c>
      <c r="F43" s="35">
        <f t="shared" si="20"/>
        <v>850</v>
      </c>
    </row>
    <row r="44" spans="1:6" ht="53.25" customHeight="1">
      <c r="A44" s="38">
        <f t="shared" si="17"/>
        <v>26</v>
      </c>
      <c r="B44" s="39" t="s">
        <v>217</v>
      </c>
      <c r="C44" s="35">
        <f>Detail!I240</f>
        <v>5</v>
      </c>
      <c r="D44" s="35">
        <v>529</v>
      </c>
      <c r="E44" s="38" t="s">
        <v>35</v>
      </c>
      <c r="F44" s="35">
        <f t="shared" si="20"/>
        <v>2645</v>
      </c>
    </row>
    <row r="45" spans="1:6" ht="50.25" customHeight="1">
      <c r="A45" s="38">
        <f t="shared" si="17"/>
        <v>27</v>
      </c>
      <c r="B45" s="39" t="s">
        <v>199</v>
      </c>
      <c r="C45" s="35">
        <f>Detail!I245</f>
        <v>7</v>
      </c>
      <c r="D45" s="35">
        <v>3460</v>
      </c>
      <c r="E45" s="38" t="s">
        <v>35</v>
      </c>
      <c r="F45" s="35">
        <f t="shared" si="20"/>
        <v>24220</v>
      </c>
    </row>
    <row r="46" spans="1:6" ht="33.75" customHeight="1">
      <c r="A46" s="38">
        <f t="shared" si="17"/>
        <v>28</v>
      </c>
      <c r="B46" s="39" t="s">
        <v>47</v>
      </c>
      <c r="C46" s="35">
        <f>Detail!I251</f>
        <v>686.40000000000009</v>
      </c>
      <c r="D46" s="35">
        <f>Data!F471</f>
        <v>70.150000000000006</v>
      </c>
      <c r="E46" s="38" t="s">
        <v>34</v>
      </c>
      <c r="F46" s="35">
        <f t="shared" si="20"/>
        <v>48150.960000000014</v>
      </c>
    </row>
    <row r="47" spans="1:6" ht="41.25" customHeight="1">
      <c r="A47" s="38">
        <f t="shared" si="17"/>
        <v>29</v>
      </c>
      <c r="B47" s="39" t="s">
        <v>214</v>
      </c>
      <c r="C47" s="42">
        <f>Detail!I254</f>
        <v>0.68600000000000005</v>
      </c>
      <c r="D47" s="35">
        <f>Data!F482</f>
        <v>2867.75</v>
      </c>
      <c r="E47" s="38" t="s">
        <v>215</v>
      </c>
      <c r="F47" s="35">
        <f t="shared" si="20"/>
        <v>1967.2765000000002</v>
      </c>
    </row>
    <row r="48" spans="1:6" ht="47.25" customHeight="1">
      <c r="A48" s="38">
        <f t="shared" si="17"/>
        <v>30</v>
      </c>
      <c r="B48" s="39" t="s">
        <v>1007</v>
      </c>
      <c r="C48" s="35">
        <f>Detail!I255</f>
        <v>1</v>
      </c>
      <c r="D48" s="35">
        <v>2199</v>
      </c>
      <c r="E48" s="38" t="s">
        <v>35</v>
      </c>
      <c r="F48" s="35">
        <f t="shared" si="20"/>
        <v>2199</v>
      </c>
    </row>
    <row r="49" spans="1:9" ht="41.25" customHeight="1">
      <c r="A49" s="38">
        <f>A48+1</f>
        <v>31</v>
      </c>
      <c r="B49" s="39" t="s">
        <v>1008</v>
      </c>
      <c r="C49" s="35">
        <f>Detail!I256</f>
        <v>10</v>
      </c>
      <c r="D49" s="35">
        <v>452</v>
      </c>
      <c r="E49" s="38" t="s">
        <v>35</v>
      </c>
      <c r="F49" s="35">
        <f>D49*C49</f>
        <v>4520</v>
      </c>
      <c r="H49" s="154">
        <v>444</v>
      </c>
      <c r="I49" s="154" t="s">
        <v>302</v>
      </c>
    </row>
    <row r="50" spans="1:9" ht="63.75" customHeight="1">
      <c r="A50" s="38">
        <f>A49+1</f>
        <v>32</v>
      </c>
      <c r="B50" s="39" t="s">
        <v>1009</v>
      </c>
      <c r="C50" s="35">
        <f>Detail!I258</f>
        <v>60</v>
      </c>
      <c r="D50" s="35">
        <v>260.89999999999998</v>
      </c>
      <c r="E50" s="38" t="s">
        <v>2</v>
      </c>
      <c r="F50" s="35">
        <f>D50*C50</f>
        <v>15653.999999999998</v>
      </c>
    </row>
    <row r="51" spans="1:9" ht="31.5" customHeight="1">
      <c r="A51" s="38">
        <f>A50+1</f>
        <v>33</v>
      </c>
      <c r="B51" s="39" t="s">
        <v>203</v>
      </c>
      <c r="C51" s="42"/>
      <c r="D51" s="35"/>
      <c r="E51" s="38"/>
      <c r="F51" s="35"/>
    </row>
    <row r="52" spans="1:9" ht="35.25" customHeight="1">
      <c r="A52" s="38"/>
      <c r="B52" s="39" t="s">
        <v>204</v>
      </c>
      <c r="C52" s="35">
        <f>Detail!I261</f>
        <v>45</v>
      </c>
      <c r="D52" s="35">
        <v>263.25</v>
      </c>
      <c r="E52" s="38" t="s">
        <v>2</v>
      </c>
      <c r="F52" s="35">
        <f>D52*C52</f>
        <v>11846.25</v>
      </c>
    </row>
    <row r="53" spans="1:9" ht="33.75" customHeight="1">
      <c r="A53" s="38"/>
      <c r="B53" s="39" t="s">
        <v>205</v>
      </c>
      <c r="C53" s="35">
        <f>Detail!I265</f>
        <v>15</v>
      </c>
      <c r="D53" s="35">
        <v>174.8</v>
      </c>
      <c r="E53" s="38" t="s">
        <v>2</v>
      </c>
      <c r="F53" s="35">
        <f>D53*C53</f>
        <v>2622</v>
      </c>
    </row>
    <row r="54" spans="1:9" ht="41.25" customHeight="1">
      <c r="A54" s="38">
        <f>A51+1</f>
        <v>34</v>
      </c>
      <c r="B54" s="39" t="s">
        <v>1012</v>
      </c>
      <c r="C54" s="42"/>
      <c r="D54" s="35"/>
      <c r="E54" s="38"/>
      <c r="F54" s="35"/>
    </row>
    <row r="55" spans="1:9" ht="34.5" customHeight="1">
      <c r="A55" s="38"/>
      <c r="B55" s="39" t="s">
        <v>209</v>
      </c>
      <c r="C55" s="35">
        <f>Detail!I268</f>
        <v>57</v>
      </c>
      <c r="D55" s="35">
        <v>137.30000000000001</v>
      </c>
      <c r="E55" s="38" t="s">
        <v>2</v>
      </c>
      <c r="F55" s="35">
        <f>D55*C55</f>
        <v>7826.1</v>
      </c>
    </row>
    <row r="56" spans="1:9" ht="86.25" customHeight="1">
      <c r="A56" s="38">
        <f>A54+1</f>
        <v>35</v>
      </c>
      <c r="B56" s="39" t="s">
        <v>1013</v>
      </c>
      <c r="C56" s="35">
        <f>Detail!I269</f>
        <v>2</v>
      </c>
      <c r="D56" s="35">
        <v>61.7</v>
      </c>
      <c r="E56" s="38" t="s">
        <v>35</v>
      </c>
      <c r="F56" s="35">
        <f>D56*C56</f>
        <v>123.4</v>
      </c>
    </row>
    <row r="57" spans="1:9" ht="33" customHeight="1">
      <c r="A57" s="38">
        <f t="shared" ref="A57" si="21">A56+1</f>
        <v>36</v>
      </c>
      <c r="B57" s="39" t="s">
        <v>355</v>
      </c>
      <c r="C57" s="35"/>
      <c r="D57" s="35"/>
      <c r="E57" s="38"/>
      <c r="F57" s="35"/>
    </row>
    <row r="58" spans="1:9" ht="45.75" customHeight="1">
      <c r="A58" s="38"/>
      <c r="B58" s="39" t="s">
        <v>1014</v>
      </c>
      <c r="C58" s="35">
        <f>Detail!I271</f>
        <v>6</v>
      </c>
      <c r="D58" s="35">
        <v>4.1500000000000004</v>
      </c>
      <c r="E58" s="38" t="s">
        <v>35</v>
      </c>
      <c r="F58" s="35">
        <f>D58*C58</f>
        <v>24.900000000000002</v>
      </c>
    </row>
    <row r="59" spans="1:9" ht="41.25" customHeight="1">
      <c r="A59" s="38">
        <f>A57+1</f>
        <v>37</v>
      </c>
      <c r="B59" s="39" t="s">
        <v>357</v>
      </c>
      <c r="C59" s="35">
        <f>Detail!I273</f>
        <v>1</v>
      </c>
      <c r="D59" s="35">
        <f>Data!F520</f>
        <v>1627.62</v>
      </c>
      <c r="E59" s="38" t="s">
        <v>35</v>
      </c>
      <c r="F59" s="35">
        <f t="shared" ref="F59:F60" si="22">D59*C59</f>
        <v>1627.62</v>
      </c>
    </row>
    <row r="60" spans="1:9" ht="48.75" customHeight="1">
      <c r="A60" s="38">
        <f t="shared" ref="A60:A85" si="23">A59+1</f>
        <v>38</v>
      </c>
      <c r="B60" s="39" t="s">
        <v>359</v>
      </c>
      <c r="C60" s="35">
        <f>Detail!I275</f>
        <v>1</v>
      </c>
      <c r="D60" s="35">
        <f>Data!F538</f>
        <v>1167.1199999999999</v>
      </c>
      <c r="E60" s="38" t="s">
        <v>35</v>
      </c>
      <c r="F60" s="35">
        <f t="shared" si="22"/>
        <v>1167.1199999999999</v>
      </c>
    </row>
    <row r="61" spans="1:9" ht="49.5" customHeight="1">
      <c r="A61" s="38">
        <f t="shared" si="23"/>
        <v>39</v>
      </c>
      <c r="B61" s="39" t="s">
        <v>596</v>
      </c>
      <c r="C61" s="35">
        <f>Detail!I277</f>
        <v>2</v>
      </c>
      <c r="D61" s="35">
        <v>407</v>
      </c>
      <c r="E61" s="38" t="s">
        <v>35</v>
      </c>
      <c r="F61" s="35">
        <f t="shared" ref="F61" si="24">D61*C61</f>
        <v>814</v>
      </c>
    </row>
    <row r="62" spans="1:9" ht="49.5" customHeight="1">
      <c r="A62" s="38">
        <f t="shared" si="23"/>
        <v>40</v>
      </c>
      <c r="B62" s="39" t="s">
        <v>211</v>
      </c>
      <c r="C62" s="35">
        <f>Detail!I281</f>
        <v>3</v>
      </c>
      <c r="D62" s="35">
        <f>Data!F543</f>
        <v>1552.7</v>
      </c>
      <c r="E62" s="38" t="s">
        <v>35</v>
      </c>
      <c r="F62" s="35">
        <f>D62*C62</f>
        <v>4658.1000000000004</v>
      </c>
    </row>
    <row r="63" spans="1:9" ht="49.5" customHeight="1">
      <c r="A63" s="38">
        <f t="shared" si="23"/>
        <v>41</v>
      </c>
      <c r="B63" s="39" t="s">
        <v>48</v>
      </c>
      <c r="C63" s="35">
        <f>Detail!I283</f>
        <v>3</v>
      </c>
      <c r="D63" s="35">
        <f>Data!F545</f>
        <v>601.20000000000005</v>
      </c>
      <c r="E63" s="38" t="s">
        <v>35</v>
      </c>
      <c r="F63" s="35">
        <f>D63*C63</f>
        <v>1803.6000000000001</v>
      </c>
    </row>
    <row r="64" spans="1:9" ht="41.25" customHeight="1">
      <c r="A64" s="38">
        <f t="shared" si="23"/>
        <v>42</v>
      </c>
      <c r="B64" s="39" t="s">
        <v>600</v>
      </c>
      <c r="C64" s="35">
        <f>Detail!I285</f>
        <v>7</v>
      </c>
      <c r="D64" s="35">
        <v>135</v>
      </c>
      <c r="E64" s="38" t="s">
        <v>35</v>
      </c>
      <c r="F64" s="35">
        <f>D64*C64</f>
        <v>945</v>
      </c>
    </row>
    <row r="65" spans="1:6" ht="65.25" customHeight="1">
      <c r="A65" s="38">
        <f>A64+1</f>
        <v>43</v>
      </c>
      <c r="B65" s="39" t="s">
        <v>219</v>
      </c>
      <c r="C65" s="35">
        <f>Detail!I289</f>
        <v>2</v>
      </c>
      <c r="D65" s="35">
        <f>Data!D572</f>
        <v>252</v>
      </c>
      <c r="E65" s="38" t="s">
        <v>35</v>
      </c>
      <c r="F65" s="35">
        <f>D65*C65</f>
        <v>504</v>
      </c>
    </row>
    <row r="66" spans="1:6" ht="42.75" customHeight="1">
      <c r="A66" s="38">
        <f t="shared" ref="A66:A67" si="25">A65+1</f>
        <v>44</v>
      </c>
      <c r="B66" s="39" t="s">
        <v>818</v>
      </c>
      <c r="C66" s="35">
        <f>Detail!I292</f>
        <v>2</v>
      </c>
      <c r="D66" s="35">
        <f>Data!F584</f>
        <v>45.28</v>
      </c>
      <c r="E66" s="38" t="s">
        <v>1</v>
      </c>
      <c r="F66" s="35">
        <f>D66*C66</f>
        <v>90.56</v>
      </c>
    </row>
    <row r="67" spans="1:6" ht="46.5" customHeight="1">
      <c r="A67" s="38">
        <f t="shared" si="25"/>
        <v>45</v>
      </c>
      <c r="B67" s="39" t="s">
        <v>220</v>
      </c>
      <c r="C67" s="35">
        <f>Detail!I320</f>
        <v>238.70000000000002</v>
      </c>
      <c r="D67" s="35">
        <f>Data!F596</f>
        <v>23.04</v>
      </c>
      <c r="E67" s="38" t="s">
        <v>1</v>
      </c>
      <c r="F67" s="35">
        <f t="shared" ref="F67:F76" si="26">D67*C67</f>
        <v>5499.6480000000001</v>
      </c>
    </row>
    <row r="68" spans="1:6" ht="51.75" customHeight="1">
      <c r="A68" s="38">
        <f t="shared" si="23"/>
        <v>46</v>
      </c>
      <c r="B68" s="39" t="s">
        <v>240</v>
      </c>
      <c r="C68" s="35">
        <f>Detail!I412</f>
        <v>667.5</v>
      </c>
      <c r="D68" s="35">
        <f>Data!F611</f>
        <v>124.52</v>
      </c>
      <c r="E68" s="38" t="s">
        <v>1</v>
      </c>
      <c r="F68" s="35">
        <f t="shared" si="26"/>
        <v>83117.099999999991</v>
      </c>
    </row>
    <row r="69" spans="1:6" ht="48" customHeight="1">
      <c r="A69" s="38">
        <f t="shared" si="23"/>
        <v>47</v>
      </c>
      <c r="B69" s="39" t="s">
        <v>820</v>
      </c>
      <c r="C69" s="35">
        <f>Detail!I421</f>
        <v>36.5</v>
      </c>
      <c r="D69" s="35">
        <f>Data!F633</f>
        <v>231.43</v>
      </c>
      <c r="E69" s="38" t="s">
        <v>1</v>
      </c>
      <c r="F69" s="35">
        <f t="shared" si="26"/>
        <v>8447.1949999999997</v>
      </c>
    </row>
    <row r="70" spans="1:6" ht="51" customHeight="1">
      <c r="A70" s="38">
        <f t="shared" si="23"/>
        <v>48</v>
      </c>
      <c r="B70" s="39" t="s">
        <v>279</v>
      </c>
      <c r="C70" s="35">
        <f>Detail!I441</f>
        <v>134.6</v>
      </c>
      <c r="D70" s="35">
        <f>Data!F620</f>
        <v>83.8</v>
      </c>
      <c r="E70" s="38" t="s">
        <v>1</v>
      </c>
      <c r="F70" s="35">
        <f t="shared" si="26"/>
        <v>11279.48</v>
      </c>
    </row>
    <row r="71" spans="1:6" ht="41.25" customHeight="1">
      <c r="A71" s="38">
        <f t="shared" si="23"/>
        <v>49</v>
      </c>
      <c r="B71" s="39" t="s">
        <v>283</v>
      </c>
      <c r="C71" s="35">
        <f>Detail!I444</f>
        <v>14.700000000000001</v>
      </c>
      <c r="D71" s="35">
        <f>Data!F657</f>
        <v>97.76</v>
      </c>
      <c r="E71" s="38" t="s">
        <v>1</v>
      </c>
      <c r="F71" s="35">
        <f t="shared" si="26"/>
        <v>1437.0720000000001</v>
      </c>
    </row>
    <row r="72" spans="1:6" ht="41.25" customHeight="1">
      <c r="A72" s="38">
        <f t="shared" si="23"/>
        <v>50</v>
      </c>
      <c r="B72" s="39" t="s">
        <v>648</v>
      </c>
      <c r="C72" s="35">
        <f>Detail!I447</f>
        <v>6.3000000000000007</v>
      </c>
      <c r="D72" s="35">
        <f>Data!F671</f>
        <v>233.74</v>
      </c>
      <c r="E72" s="38" t="s">
        <v>1</v>
      </c>
      <c r="F72" s="35">
        <f t="shared" ref="F72" si="27">D72*C72</f>
        <v>1472.5620000000001</v>
      </c>
    </row>
    <row r="73" spans="1:6" ht="51" customHeight="1">
      <c r="A73" s="38">
        <f t="shared" si="23"/>
        <v>51</v>
      </c>
      <c r="B73" s="39" t="s">
        <v>285</v>
      </c>
      <c r="C73" s="35">
        <f>Detail!I450</f>
        <v>6.3000000000000007</v>
      </c>
      <c r="D73" s="35">
        <f>Data!F684</f>
        <v>123.92</v>
      </c>
      <c r="E73" s="38" t="s">
        <v>1</v>
      </c>
      <c r="F73" s="35">
        <f t="shared" si="26"/>
        <v>780.69600000000014</v>
      </c>
    </row>
    <row r="74" spans="1:6" ht="52.5" customHeight="1">
      <c r="A74" s="38">
        <f t="shared" si="23"/>
        <v>52</v>
      </c>
      <c r="B74" s="39" t="s">
        <v>288</v>
      </c>
      <c r="C74" s="35">
        <f>Detail!I459</f>
        <v>17.7</v>
      </c>
      <c r="D74" s="35">
        <f>Data!F696</f>
        <v>139.97999999999999</v>
      </c>
      <c r="E74" s="38" t="s">
        <v>1</v>
      </c>
      <c r="F74" s="35">
        <f t="shared" si="26"/>
        <v>2477.6459999999997</v>
      </c>
    </row>
    <row r="75" spans="1:6" ht="42" customHeight="1">
      <c r="A75" s="38">
        <f t="shared" si="23"/>
        <v>53</v>
      </c>
      <c r="B75" s="39" t="s">
        <v>69</v>
      </c>
      <c r="C75" s="35">
        <f>Detail!I466</f>
        <v>23.900000000000002</v>
      </c>
      <c r="D75" s="35">
        <f>Data!F708</f>
        <v>138.35</v>
      </c>
      <c r="E75" s="38" t="s">
        <v>1</v>
      </c>
      <c r="F75" s="35">
        <f t="shared" si="26"/>
        <v>3306.5650000000001</v>
      </c>
    </row>
    <row r="76" spans="1:6" ht="46.5" customHeight="1">
      <c r="A76" s="38">
        <f t="shared" si="23"/>
        <v>54</v>
      </c>
      <c r="B76" s="161" t="s">
        <v>1020</v>
      </c>
      <c r="C76" s="35">
        <f>Detail!I469</f>
        <v>1</v>
      </c>
      <c r="D76" s="35">
        <v>4992</v>
      </c>
      <c r="E76" s="38" t="s">
        <v>35</v>
      </c>
      <c r="F76" s="35">
        <f t="shared" si="26"/>
        <v>4992</v>
      </c>
    </row>
    <row r="77" spans="1:6" ht="63" customHeight="1">
      <c r="A77" s="38">
        <f t="shared" si="23"/>
        <v>55</v>
      </c>
      <c r="B77" s="39" t="s">
        <v>364</v>
      </c>
      <c r="C77" s="35">
        <f>Detail!I472</f>
        <v>2</v>
      </c>
      <c r="D77" s="35">
        <f>Data!F723</f>
        <v>7349.5</v>
      </c>
      <c r="E77" s="38" t="s">
        <v>35</v>
      </c>
      <c r="F77" s="35">
        <f t="shared" ref="F77" si="28">D77*C77</f>
        <v>14699</v>
      </c>
    </row>
    <row r="78" spans="1:6" ht="54" customHeight="1">
      <c r="A78" s="38">
        <f t="shared" si="23"/>
        <v>56</v>
      </c>
      <c r="B78" s="39" t="s">
        <v>1025</v>
      </c>
      <c r="C78" s="35">
        <f>Detail!I477</f>
        <v>50</v>
      </c>
      <c r="D78" s="35">
        <v>43.25</v>
      </c>
      <c r="E78" s="38" t="s">
        <v>2</v>
      </c>
      <c r="F78" s="35">
        <f t="shared" ref="F78" si="29">D78*C78</f>
        <v>2162.5</v>
      </c>
    </row>
    <row r="79" spans="1:6" ht="61.5" customHeight="1">
      <c r="A79" s="38">
        <f t="shared" si="23"/>
        <v>57</v>
      </c>
      <c r="B79" s="39" t="s">
        <v>366</v>
      </c>
      <c r="C79" s="35">
        <f>Detail!I481</f>
        <v>25</v>
      </c>
      <c r="D79" s="35">
        <f>Data!F742</f>
        <v>327.36</v>
      </c>
      <c r="E79" s="38" t="s">
        <v>2</v>
      </c>
      <c r="F79" s="35">
        <f t="shared" ref="F79" si="30">D79*C79</f>
        <v>8184</v>
      </c>
    </row>
    <row r="80" spans="1:6" ht="31.5" customHeight="1">
      <c r="A80" s="38">
        <f t="shared" si="23"/>
        <v>58</v>
      </c>
      <c r="B80" s="39" t="s">
        <v>367</v>
      </c>
      <c r="C80" s="35">
        <f>Detail!I486</f>
        <v>6.8000000000000007</v>
      </c>
      <c r="D80" s="35">
        <f>Data!F744</f>
        <v>3325</v>
      </c>
      <c r="E80" s="38" t="s">
        <v>1</v>
      </c>
      <c r="F80" s="35">
        <f t="shared" ref="F80" si="31">D80*C80</f>
        <v>22610.000000000004</v>
      </c>
    </row>
    <row r="81" spans="1:6" ht="70.5" customHeight="1">
      <c r="A81" s="38">
        <f t="shared" si="23"/>
        <v>59</v>
      </c>
      <c r="B81" s="160" t="s">
        <v>370</v>
      </c>
      <c r="C81" s="35">
        <f>Detail!I490</f>
        <v>2</v>
      </c>
      <c r="D81" s="35">
        <v>3329.59</v>
      </c>
      <c r="E81" s="38" t="s">
        <v>35</v>
      </c>
      <c r="F81" s="35">
        <f t="shared" ref="F81" si="32">D81*C81</f>
        <v>6659.18</v>
      </c>
    </row>
    <row r="82" spans="1:6" ht="79.5" customHeight="1">
      <c r="A82" s="38">
        <f t="shared" si="23"/>
        <v>60</v>
      </c>
      <c r="B82" s="160" t="s">
        <v>372</v>
      </c>
      <c r="C82" s="35">
        <f>Detail!I493</f>
        <v>2</v>
      </c>
      <c r="D82" s="35">
        <f>Data!F782</f>
        <v>5216.91</v>
      </c>
      <c r="E82" s="38" t="s">
        <v>35</v>
      </c>
      <c r="F82" s="35">
        <f t="shared" ref="F82:F83" si="33">D82*C82</f>
        <v>10433.82</v>
      </c>
    </row>
    <row r="83" spans="1:6" ht="49.5" customHeight="1">
      <c r="A83" s="38">
        <f t="shared" si="23"/>
        <v>61</v>
      </c>
      <c r="B83" s="160" t="s">
        <v>373</v>
      </c>
      <c r="C83" s="35">
        <f>Detail!I496</f>
        <v>1</v>
      </c>
      <c r="D83" s="35">
        <f>Data!F801</f>
        <v>7084.3</v>
      </c>
      <c r="E83" s="38" t="s">
        <v>35</v>
      </c>
      <c r="F83" s="35">
        <f t="shared" si="33"/>
        <v>7084.3</v>
      </c>
    </row>
    <row r="84" spans="1:6" ht="31.5" customHeight="1">
      <c r="A84" s="38">
        <f t="shared" si="23"/>
        <v>62</v>
      </c>
      <c r="B84" s="162" t="s">
        <v>375</v>
      </c>
      <c r="C84" s="35">
        <f>Detail!I503</f>
        <v>3</v>
      </c>
      <c r="D84" s="35">
        <f>Data!F820</f>
        <v>3337.32</v>
      </c>
      <c r="E84" s="38" t="s">
        <v>35</v>
      </c>
      <c r="F84" s="35">
        <f t="shared" ref="F84" si="34">D84*C84</f>
        <v>10011.960000000001</v>
      </c>
    </row>
    <row r="85" spans="1:6" ht="66" customHeight="1">
      <c r="A85" s="38">
        <f t="shared" si="23"/>
        <v>63</v>
      </c>
      <c r="B85" s="160" t="s">
        <v>380</v>
      </c>
      <c r="C85" s="35"/>
      <c r="D85" s="35"/>
      <c r="E85" s="38"/>
      <c r="F85" s="35"/>
    </row>
    <row r="86" spans="1:6" ht="30" customHeight="1">
      <c r="A86" s="38"/>
      <c r="B86" s="160" t="s">
        <v>395</v>
      </c>
      <c r="C86" s="35">
        <f>Detail!I506</f>
        <v>50</v>
      </c>
      <c r="D86" s="35">
        <v>252.54</v>
      </c>
      <c r="E86" s="38" t="s">
        <v>2</v>
      </c>
      <c r="F86" s="35">
        <f t="shared" ref="F86" si="35">D86*C86</f>
        <v>12627</v>
      </c>
    </row>
    <row r="87" spans="1:6" ht="31.5" customHeight="1">
      <c r="A87" s="38"/>
      <c r="B87" s="162" t="s">
        <v>381</v>
      </c>
      <c r="C87" s="35">
        <f>Detail!I511</f>
        <v>31</v>
      </c>
      <c r="D87" s="35">
        <v>234.76</v>
      </c>
      <c r="E87" s="38" t="s">
        <v>2</v>
      </c>
      <c r="F87" s="35">
        <f t="shared" ref="F87" si="36">D87*C87</f>
        <v>7277.5599999999995</v>
      </c>
    </row>
    <row r="88" spans="1:6" ht="60" customHeight="1">
      <c r="A88" s="38">
        <f>A85+1</f>
        <v>64</v>
      </c>
      <c r="B88" s="160" t="s">
        <v>383</v>
      </c>
      <c r="C88" s="35"/>
      <c r="D88" s="35"/>
      <c r="E88" s="38"/>
      <c r="F88" s="35"/>
    </row>
    <row r="89" spans="1:6" ht="31.5" customHeight="1">
      <c r="A89" s="38"/>
      <c r="B89" s="162" t="s">
        <v>397</v>
      </c>
      <c r="C89" s="35">
        <f>Detail!I517</f>
        <v>6</v>
      </c>
      <c r="D89" s="35">
        <v>229.92</v>
      </c>
      <c r="E89" s="38" t="s">
        <v>2</v>
      </c>
      <c r="F89" s="35">
        <f t="shared" ref="F89" si="37">D89*C89</f>
        <v>1379.52</v>
      </c>
    </row>
    <row r="90" spans="1:6" ht="48.75" customHeight="1">
      <c r="A90" s="38">
        <f>A88+1</f>
        <v>65</v>
      </c>
      <c r="B90" s="160" t="s">
        <v>385</v>
      </c>
      <c r="C90" s="35"/>
      <c r="D90" s="35"/>
      <c r="E90" s="38"/>
      <c r="F90" s="35"/>
    </row>
    <row r="91" spans="1:6" ht="31.5" customHeight="1">
      <c r="A91" s="38"/>
      <c r="B91" s="162" t="s">
        <v>386</v>
      </c>
      <c r="C91" s="35">
        <f>Detail!I523</f>
        <v>8</v>
      </c>
      <c r="D91" s="35">
        <f>Data!F882</f>
        <v>717.55</v>
      </c>
      <c r="E91" s="38" t="s">
        <v>2</v>
      </c>
      <c r="F91" s="35">
        <f t="shared" ref="F91" si="38">D91*C91</f>
        <v>5740.4</v>
      </c>
    </row>
    <row r="92" spans="1:6" ht="31.5" customHeight="1">
      <c r="A92" s="38"/>
      <c r="B92" s="162" t="s">
        <v>388</v>
      </c>
      <c r="C92" s="35">
        <f>Detail!I526</f>
        <v>6</v>
      </c>
      <c r="D92" s="35">
        <f>Data!F906</f>
        <v>600.25</v>
      </c>
      <c r="E92" s="38" t="s">
        <v>2</v>
      </c>
      <c r="F92" s="35">
        <f t="shared" ref="F92" si="39">D92*C92</f>
        <v>3601.5</v>
      </c>
    </row>
    <row r="93" spans="1:6" ht="66" customHeight="1">
      <c r="A93" s="38">
        <f>A90+1</f>
        <v>66</v>
      </c>
      <c r="B93" s="160" t="s">
        <v>392</v>
      </c>
      <c r="C93" s="35">
        <f>Detail!I529</f>
        <v>4.5</v>
      </c>
      <c r="D93" s="35">
        <f>Data!F916</f>
        <v>114.45</v>
      </c>
      <c r="E93" s="38" t="s">
        <v>2</v>
      </c>
      <c r="F93" s="35">
        <f t="shared" ref="F93:F99" si="40">D93*C93</f>
        <v>515.02499999999998</v>
      </c>
    </row>
    <row r="94" spans="1:6" ht="66" customHeight="1">
      <c r="A94" s="38">
        <f t="shared" ref="A94:A101" si="41">A93+1</f>
        <v>67</v>
      </c>
      <c r="B94" s="160" t="s">
        <v>1030</v>
      </c>
      <c r="C94" s="35">
        <f>Detail!I531</f>
        <v>1</v>
      </c>
      <c r="D94" s="35">
        <v>12240</v>
      </c>
      <c r="E94" s="38" t="s">
        <v>35</v>
      </c>
      <c r="F94" s="35">
        <f t="shared" si="40"/>
        <v>12240</v>
      </c>
    </row>
    <row r="95" spans="1:6" ht="66" customHeight="1">
      <c r="A95" s="38">
        <f t="shared" si="41"/>
        <v>68</v>
      </c>
      <c r="B95" s="160" t="s">
        <v>920</v>
      </c>
      <c r="C95" s="35">
        <f>Detail!I533</f>
        <v>1</v>
      </c>
      <c r="D95" s="35">
        <v>5641</v>
      </c>
      <c r="E95" s="38" t="s">
        <v>35</v>
      </c>
      <c r="F95" s="35">
        <f t="shared" ref="F95:F97" si="42">D95*C95</f>
        <v>5641</v>
      </c>
    </row>
    <row r="96" spans="1:6" ht="66" customHeight="1">
      <c r="A96" s="38">
        <f t="shared" si="41"/>
        <v>69</v>
      </c>
      <c r="B96" s="160" t="s">
        <v>921</v>
      </c>
      <c r="C96" s="35">
        <f>Detail!I535</f>
        <v>1</v>
      </c>
      <c r="D96" s="35">
        <v>8131.2</v>
      </c>
      <c r="E96" s="38" t="s">
        <v>35</v>
      </c>
      <c r="F96" s="35">
        <f t="shared" si="42"/>
        <v>8131.2</v>
      </c>
    </row>
    <row r="97" spans="1:9" ht="66" customHeight="1">
      <c r="A97" s="38">
        <f t="shared" si="41"/>
        <v>70</v>
      </c>
      <c r="B97" s="160" t="s">
        <v>1032</v>
      </c>
      <c r="C97" s="35">
        <f>Detail!I538</f>
        <v>30</v>
      </c>
      <c r="D97" s="35">
        <v>149.4</v>
      </c>
      <c r="E97" s="38" t="s">
        <v>2</v>
      </c>
      <c r="F97" s="35">
        <f t="shared" si="42"/>
        <v>4482</v>
      </c>
    </row>
    <row r="98" spans="1:9" ht="50.25" customHeight="1">
      <c r="A98" s="38">
        <f t="shared" si="41"/>
        <v>71</v>
      </c>
      <c r="B98" s="160" t="s">
        <v>924</v>
      </c>
      <c r="C98" s="35">
        <f>Detail!I547</f>
        <v>96</v>
      </c>
      <c r="D98" s="35">
        <v>100</v>
      </c>
      <c r="E98" s="38" t="s">
        <v>35</v>
      </c>
      <c r="F98" s="35">
        <f t="shared" ref="F98" si="43">D98*C98</f>
        <v>9600</v>
      </c>
    </row>
    <row r="99" spans="1:9" ht="50.25" customHeight="1">
      <c r="A99" s="38">
        <f t="shared" si="41"/>
        <v>72</v>
      </c>
      <c r="B99" s="160" t="s">
        <v>398</v>
      </c>
      <c r="C99" s="35">
        <f>Detail!I552</f>
        <v>25.6</v>
      </c>
      <c r="D99" s="35">
        <f>Data!F934</f>
        <v>347.53</v>
      </c>
      <c r="E99" s="38" t="s">
        <v>2</v>
      </c>
      <c r="F99" s="35">
        <f t="shared" si="40"/>
        <v>8896.768</v>
      </c>
    </row>
    <row r="100" spans="1:9" ht="35.25" customHeight="1">
      <c r="A100" s="38">
        <f t="shared" si="41"/>
        <v>73</v>
      </c>
      <c r="B100" s="160" t="s">
        <v>950</v>
      </c>
      <c r="C100" s="35">
        <f>Detail!I555</f>
        <v>12</v>
      </c>
      <c r="D100" s="35">
        <f>Data!F950</f>
        <v>27.13</v>
      </c>
      <c r="E100" s="38" t="s">
        <v>2</v>
      </c>
      <c r="F100" s="35">
        <f t="shared" ref="F100:F101" si="44">D100*C100</f>
        <v>325.56</v>
      </c>
    </row>
    <row r="101" spans="1:9" ht="35.25" customHeight="1">
      <c r="A101" s="38">
        <f t="shared" si="41"/>
        <v>74</v>
      </c>
      <c r="B101" s="160" t="s">
        <v>952</v>
      </c>
      <c r="C101" s="35">
        <f>Detail!I557</f>
        <v>1</v>
      </c>
      <c r="D101" s="35">
        <f>Data!F938</f>
        <v>2997.6</v>
      </c>
      <c r="E101" s="38" t="s">
        <v>35</v>
      </c>
      <c r="F101" s="35">
        <f t="shared" si="44"/>
        <v>2997.6</v>
      </c>
    </row>
    <row r="102" spans="1:9" ht="27" customHeight="1">
      <c r="A102" s="38"/>
      <c r="B102" s="163" t="s">
        <v>41</v>
      </c>
      <c r="C102" s="35"/>
      <c r="D102" s="35"/>
      <c r="E102" s="35"/>
      <c r="F102" s="164">
        <f>SUM(F7:F101)</f>
        <v>954116.71550000017</v>
      </c>
    </row>
    <row r="103" spans="1:9" ht="27" customHeight="1">
      <c r="A103" s="38">
        <f>A101+1</f>
        <v>75</v>
      </c>
      <c r="B103" s="41" t="s">
        <v>394</v>
      </c>
      <c r="C103" s="38"/>
      <c r="D103" s="35"/>
      <c r="E103" s="35"/>
      <c r="F103" s="35">
        <f>18%*F102</f>
        <v>171741.00879000002</v>
      </c>
    </row>
    <row r="104" spans="1:9" ht="27" customHeight="1">
      <c r="A104" s="38"/>
      <c r="B104" s="163" t="s">
        <v>42</v>
      </c>
      <c r="C104" s="38"/>
      <c r="D104" s="35"/>
      <c r="E104" s="35"/>
      <c r="F104" s="164">
        <f>SUM(F102:F103)</f>
        <v>1125857.7242900003</v>
      </c>
    </row>
    <row r="105" spans="1:9" ht="27" customHeight="1">
      <c r="A105" s="38">
        <f>A103+1</f>
        <v>76</v>
      </c>
      <c r="B105" s="41" t="s">
        <v>937</v>
      </c>
      <c r="C105" s="38"/>
      <c r="D105" s="35"/>
      <c r="E105" s="35"/>
      <c r="F105" s="35">
        <v>9400</v>
      </c>
    </row>
    <row r="106" spans="1:9" ht="27" customHeight="1">
      <c r="A106" s="38"/>
      <c r="B106" s="163" t="s">
        <v>922</v>
      </c>
      <c r="C106" s="38"/>
      <c r="D106" s="35"/>
      <c r="E106" s="35"/>
      <c r="F106" s="164">
        <f>SUM(F104:F105)</f>
        <v>1135257.7242900003</v>
      </c>
    </row>
    <row r="107" spans="1:9" ht="27" customHeight="1">
      <c r="A107" s="38">
        <f>A105+1</f>
        <v>77</v>
      </c>
      <c r="B107" s="41" t="s">
        <v>197</v>
      </c>
      <c r="C107" s="38"/>
      <c r="D107" s="35"/>
      <c r="E107" s="35"/>
      <c r="F107" s="35">
        <f>F102*0.01</f>
        <v>9541.167155000001</v>
      </c>
    </row>
    <row r="108" spans="1:9" ht="27" customHeight="1">
      <c r="A108" s="38">
        <f t="shared" ref="A108" si="45">A107+1</f>
        <v>78</v>
      </c>
      <c r="B108" s="41" t="s">
        <v>6</v>
      </c>
      <c r="C108" s="38"/>
      <c r="D108" s="35"/>
      <c r="E108" s="35"/>
      <c r="F108" s="35">
        <f>7.5%*F106</f>
        <v>85144.329321750018</v>
      </c>
    </row>
    <row r="109" spans="1:9" ht="27" customHeight="1">
      <c r="A109" s="38"/>
      <c r="B109" s="163" t="s">
        <v>7</v>
      </c>
      <c r="C109" s="38"/>
      <c r="D109" s="35"/>
      <c r="E109" s="35"/>
      <c r="F109" s="164">
        <f>SUM(F106:F108)</f>
        <v>1229943.2207667502</v>
      </c>
    </row>
    <row r="110" spans="1:9" ht="27" customHeight="1">
      <c r="A110" s="38"/>
      <c r="B110" s="41"/>
      <c r="C110" s="38"/>
      <c r="D110" s="165" t="s">
        <v>14</v>
      </c>
      <c r="E110" s="164">
        <f>F109/100000</f>
        <v>12.299432207667502</v>
      </c>
      <c r="F110" s="166" t="s">
        <v>193</v>
      </c>
      <c r="I110" s="154">
        <f>CEILING(F109,1)</f>
        <v>1229944</v>
      </c>
    </row>
    <row r="113" spans="5:5">
      <c r="E113" s="167">
        <v>12.3</v>
      </c>
    </row>
    <row r="114" spans="5:5">
      <c r="E114" s="168">
        <f>SUM(E113)-E110</f>
        <v>5.677923324984846E-4</v>
      </c>
    </row>
  </sheetData>
  <mergeCells count="4">
    <mergeCell ref="A3:F4"/>
    <mergeCell ref="B5:D5"/>
    <mergeCell ref="A1:F1"/>
    <mergeCell ref="A2:F2"/>
  </mergeCells>
  <pageMargins left="0.25" right="0.25" top="0.75" bottom="0.75" header="0.3" footer="0.3"/>
  <pageSetup paperSize="9" scale="95" orientation="portrait" r:id="rId1"/>
</worksheet>
</file>

<file path=xl/worksheets/sheet2.xml><?xml version="1.0" encoding="utf-8"?>
<worksheet xmlns="http://schemas.openxmlformats.org/spreadsheetml/2006/main" xmlns:r="http://schemas.openxmlformats.org/officeDocument/2006/relationships">
  <dimension ref="A1:M562"/>
  <sheetViews>
    <sheetView view="pageBreakPreview" topLeftCell="A33" zoomScaleSheetLayoutView="100" workbookViewId="0">
      <selection activeCell="L35" sqref="L35"/>
    </sheetView>
  </sheetViews>
  <sheetFormatPr defaultColWidth="9.140625" defaultRowHeight="21.95" customHeight="1"/>
  <cols>
    <col min="1" max="1" width="6.7109375" style="50" customWidth="1"/>
    <col min="2" max="2" width="35.7109375" style="51" customWidth="1"/>
    <col min="3" max="4" width="6.7109375" style="46" customWidth="1"/>
    <col min="5" max="5" width="5.5703125" style="46" customWidth="1"/>
    <col min="6" max="8" width="9.140625" style="46"/>
    <col min="9" max="9" width="9.85546875" style="46" customWidth="1"/>
    <col min="10" max="16384" width="9.140625" style="46"/>
  </cols>
  <sheetData>
    <row r="1" spans="1:10" ht="21.95" customHeight="1">
      <c r="A1" s="100" t="s">
        <v>8</v>
      </c>
      <c r="B1" s="101"/>
      <c r="C1" s="101"/>
      <c r="D1" s="101"/>
      <c r="E1" s="101"/>
      <c r="F1" s="101"/>
      <c r="G1" s="101"/>
      <c r="H1" s="101"/>
      <c r="I1" s="102"/>
      <c r="J1" s="83"/>
    </row>
    <row r="2" spans="1:10" ht="21.95" customHeight="1">
      <c r="A2" s="100" t="s">
        <v>9</v>
      </c>
      <c r="B2" s="101"/>
      <c r="C2" s="101"/>
      <c r="D2" s="101"/>
      <c r="E2" s="101"/>
      <c r="F2" s="101"/>
      <c r="G2" s="101"/>
      <c r="H2" s="101"/>
      <c r="I2" s="102"/>
      <c r="J2" s="83"/>
    </row>
    <row r="3" spans="1:10" ht="21.95" customHeight="1">
      <c r="A3" s="83"/>
      <c r="B3" s="107" t="str">
        <f>Abs!A3</f>
        <v>Name of Work:- Special  Repair works to Marine Police station at Kanyakumari in Kanyakumari District.</v>
      </c>
      <c r="C3" s="107"/>
      <c r="D3" s="107"/>
      <c r="E3" s="107"/>
      <c r="F3" s="107"/>
      <c r="G3" s="107"/>
      <c r="H3" s="107"/>
      <c r="I3" s="107"/>
      <c r="J3" s="83"/>
    </row>
    <row r="4" spans="1:10" ht="21.95" customHeight="1">
      <c r="A4" s="83"/>
      <c r="B4" s="107"/>
      <c r="C4" s="107"/>
      <c r="D4" s="107"/>
      <c r="E4" s="107"/>
      <c r="F4" s="107"/>
      <c r="G4" s="107"/>
      <c r="H4" s="107"/>
      <c r="I4" s="107"/>
      <c r="J4" s="83"/>
    </row>
    <row r="5" spans="1:10" ht="21.95" customHeight="1">
      <c r="A5" s="103" t="s">
        <v>10</v>
      </c>
      <c r="B5" s="104"/>
      <c r="C5" s="104"/>
      <c r="D5" s="104"/>
      <c r="E5" s="104"/>
      <c r="F5" s="104"/>
      <c r="G5" s="104"/>
      <c r="H5" s="104"/>
      <c r="I5" s="105"/>
      <c r="J5" s="83"/>
    </row>
    <row r="6" spans="1:10" ht="48.75" customHeight="1">
      <c r="A6" s="82" t="s">
        <v>43</v>
      </c>
      <c r="B6" s="82" t="s">
        <v>11</v>
      </c>
      <c r="C6" s="106" t="s">
        <v>12</v>
      </c>
      <c r="D6" s="106"/>
      <c r="E6" s="106"/>
      <c r="F6" s="83" t="s">
        <v>49</v>
      </c>
      <c r="G6" s="83" t="s">
        <v>50</v>
      </c>
      <c r="H6" s="83" t="s">
        <v>51</v>
      </c>
      <c r="I6" s="83" t="s">
        <v>935</v>
      </c>
      <c r="J6" s="83" t="s">
        <v>44</v>
      </c>
    </row>
    <row r="7" spans="1:10" ht="104.25" customHeight="1">
      <c r="A7" s="52">
        <v>1</v>
      </c>
      <c r="B7" s="55" t="s">
        <v>938</v>
      </c>
      <c r="C7" s="52"/>
      <c r="D7" s="52"/>
      <c r="E7" s="52"/>
      <c r="F7" s="54"/>
      <c r="G7" s="54"/>
      <c r="H7" s="54"/>
      <c r="I7" s="54"/>
      <c r="J7" s="52"/>
    </row>
    <row r="8" spans="1:10" ht="24" customHeight="1">
      <c r="A8" s="52"/>
      <c r="B8" s="56" t="s">
        <v>318</v>
      </c>
      <c r="C8" s="52">
        <v>1</v>
      </c>
      <c r="D8" s="52">
        <v>1</v>
      </c>
      <c r="E8" s="52">
        <v>1</v>
      </c>
      <c r="F8" s="54">
        <v>1.33</v>
      </c>
      <c r="G8" s="54">
        <v>2.4</v>
      </c>
      <c r="H8" s="54"/>
      <c r="I8" s="54">
        <f t="shared" ref="I8:I15" si="0">PRODUCT(C8:H8)</f>
        <v>3.1920000000000002</v>
      </c>
      <c r="J8" s="52"/>
    </row>
    <row r="9" spans="1:10" ht="24" customHeight="1">
      <c r="A9" s="52"/>
      <c r="B9" s="56" t="s">
        <v>317</v>
      </c>
      <c r="C9" s="52">
        <v>1</v>
      </c>
      <c r="D9" s="52">
        <v>1</v>
      </c>
      <c r="E9" s="52">
        <v>1</v>
      </c>
      <c r="F9" s="54">
        <v>7.46</v>
      </c>
      <c r="G9" s="54"/>
      <c r="H9" s="54">
        <v>1.5</v>
      </c>
      <c r="I9" s="54">
        <f t="shared" si="0"/>
        <v>11.19</v>
      </c>
      <c r="J9" s="52"/>
    </row>
    <row r="10" spans="1:10" ht="24" customHeight="1">
      <c r="A10" s="52"/>
      <c r="B10" s="56" t="s">
        <v>323</v>
      </c>
      <c r="C10" s="52">
        <v>1</v>
      </c>
      <c r="D10" s="52">
        <v>1</v>
      </c>
      <c r="E10" s="52">
        <v>1</v>
      </c>
      <c r="F10" s="54">
        <v>1.1000000000000001</v>
      </c>
      <c r="G10" s="54">
        <v>0.9</v>
      </c>
      <c r="H10" s="54"/>
      <c r="I10" s="54">
        <f t="shared" ref="I10:I11" si="1">PRODUCT(C10:H10)</f>
        <v>0.9900000000000001</v>
      </c>
      <c r="J10" s="52"/>
    </row>
    <row r="11" spans="1:10" ht="24" customHeight="1">
      <c r="A11" s="52"/>
      <c r="B11" s="56" t="s">
        <v>317</v>
      </c>
      <c r="C11" s="52">
        <v>1</v>
      </c>
      <c r="D11" s="52">
        <v>1</v>
      </c>
      <c r="E11" s="52">
        <v>1</v>
      </c>
      <c r="F11" s="54">
        <v>4</v>
      </c>
      <c r="G11" s="54"/>
      <c r="H11" s="54">
        <v>1.35</v>
      </c>
      <c r="I11" s="54">
        <f t="shared" si="1"/>
        <v>5.4</v>
      </c>
      <c r="J11" s="52"/>
    </row>
    <row r="12" spans="1:10" ht="24" customHeight="1">
      <c r="A12" s="52"/>
      <c r="B12" s="56" t="s">
        <v>322</v>
      </c>
      <c r="C12" s="52">
        <v>1</v>
      </c>
      <c r="D12" s="52">
        <v>1</v>
      </c>
      <c r="E12" s="52">
        <v>1</v>
      </c>
      <c r="F12" s="54">
        <v>1.1000000000000001</v>
      </c>
      <c r="G12" s="54">
        <v>0.9</v>
      </c>
      <c r="H12" s="54"/>
      <c r="I12" s="54">
        <f t="shared" si="0"/>
        <v>0.9900000000000001</v>
      </c>
      <c r="J12" s="52"/>
    </row>
    <row r="13" spans="1:10" ht="24" customHeight="1">
      <c r="A13" s="52"/>
      <c r="B13" s="56" t="s">
        <v>317</v>
      </c>
      <c r="C13" s="52">
        <v>1</v>
      </c>
      <c r="D13" s="52">
        <v>1</v>
      </c>
      <c r="E13" s="52">
        <v>1</v>
      </c>
      <c r="F13" s="54">
        <v>4</v>
      </c>
      <c r="G13" s="54"/>
      <c r="H13" s="54">
        <v>1.35</v>
      </c>
      <c r="I13" s="54">
        <f t="shared" si="0"/>
        <v>5.4</v>
      </c>
      <c r="J13" s="52"/>
    </row>
    <row r="14" spans="1:10" ht="24" customHeight="1">
      <c r="A14" s="52"/>
      <c r="B14" s="56" t="s">
        <v>319</v>
      </c>
      <c r="C14" s="52">
        <v>1</v>
      </c>
      <c r="D14" s="52">
        <v>2</v>
      </c>
      <c r="E14" s="52">
        <v>1</v>
      </c>
      <c r="F14" s="54">
        <v>2</v>
      </c>
      <c r="G14" s="54">
        <v>1.1399999999999999</v>
      </c>
      <c r="H14" s="54"/>
      <c r="I14" s="54">
        <f t="shared" si="0"/>
        <v>4.5599999999999996</v>
      </c>
      <c r="J14" s="52"/>
    </row>
    <row r="15" spans="1:10" ht="24" customHeight="1">
      <c r="A15" s="52"/>
      <c r="B15" s="56" t="s">
        <v>317</v>
      </c>
      <c r="C15" s="52">
        <v>1</v>
      </c>
      <c r="D15" s="52">
        <v>2</v>
      </c>
      <c r="E15" s="52">
        <v>1</v>
      </c>
      <c r="F15" s="54">
        <v>6.28</v>
      </c>
      <c r="G15" s="54"/>
      <c r="H15" s="54">
        <v>1.5</v>
      </c>
      <c r="I15" s="54">
        <f t="shared" si="0"/>
        <v>18.84</v>
      </c>
      <c r="J15" s="52"/>
    </row>
    <row r="16" spans="1:10" ht="24" customHeight="1">
      <c r="A16" s="52"/>
      <c r="B16" s="56" t="s">
        <v>320</v>
      </c>
      <c r="C16" s="52">
        <v>1</v>
      </c>
      <c r="D16" s="52">
        <v>1</v>
      </c>
      <c r="E16" s="52">
        <v>1</v>
      </c>
      <c r="F16" s="54">
        <v>1.69</v>
      </c>
      <c r="G16" s="54">
        <v>2.4</v>
      </c>
      <c r="H16" s="54"/>
      <c r="I16" s="54">
        <f>PRODUCT(C16:H16)</f>
        <v>4.056</v>
      </c>
      <c r="J16" s="52"/>
    </row>
    <row r="17" spans="1:10" ht="24" customHeight="1">
      <c r="A17" s="52"/>
      <c r="B17" s="56" t="s">
        <v>317</v>
      </c>
      <c r="C17" s="52">
        <v>1</v>
      </c>
      <c r="D17" s="52">
        <v>1</v>
      </c>
      <c r="E17" s="52">
        <v>1</v>
      </c>
      <c r="F17" s="54">
        <v>8.18</v>
      </c>
      <c r="G17" s="54"/>
      <c r="H17" s="54">
        <v>1.5</v>
      </c>
      <c r="I17" s="54">
        <f t="shared" ref="I17" si="2">PRODUCT(C17:H17)</f>
        <v>12.27</v>
      </c>
      <c r="J17" s="52"/>
    </row>
    <row r="18" spans="1:10" ht="24" customHeight="1">
      <c r="A18" s="52"/>
      <c r="B18" s="56" t="s">
        <v>243</v>
      </c>
      <c r="C18" s="52">
        <v>1</v>
      </c>
      <c r="D18" s="52">
        <v>1</v>
      </c>
      <c r="E18" s="52">
        <v>1</v>
      </c>
      <c r="F18" s="54">
        <v>1</v>
      </c>
      <c r="G18" s="54"/>
      <c r="H18" s="54">
        <v>1.5</v>
      </c>
      <c r="I18" s="54">
        <f t="shared" ref="I18:I20" si="3">-PRODUCT(C18:H18)</f>
        <v>-1.5</v>
      </c>
      <c r="J18" s="52"/>
    </row>
    <row r="19" spans="1:10" ht="24" customHeight="1">
      <c r="A19" s="52"/>
      <c r="B19" s="56" t="s">
        <v>265</v>
      </c>
      <c r="C19" s="52">
        <v>1</v>
      </c>
      <c r="D19" s="52">
        <v>2</v>
      </c>
      <c r="E19" s="52">
        <v>1</v>
      </c>
      <c r="F19" s="54">
        <v>0.75</v>
      </c>
      <c r="G19" s="54"/>
      <c r="H19" s="54">
        <v>1.35</v>
      </c>
      <c r="I19" s="54">
        <f t="shared" si="3"/>
        <v>-2.0250000000000004</v>
      </c>
      <c r="J19" s="52"/>
    </row>
    <row r="20" spans="1:10" ht="24" customHeight="1">
      <c r="A20" s="52"/>
      <c r="B20" s="56" t="s">
        <v>246</v>
      </c>
      <c r="C20" s="52">
        <v>1</v>
      </c>
      <c r="D20" s="52">
        <v>3</v>
      </c>
      <c r="E20" s="52">
        <v>1</v>
      </c>
      <c r="F20" s="54">
        <v>0.75</v>
      </c>
      <c r="G20" s="54"/>
      <c r="H20" s="54">
        <v>1.5</v>
      </c>
      <c r="I20" s="54">
        <f t="shared" si="3"/>
        <v>-3.375</v>
      </c>
      <c r="J20" s="52"/>
    </row>
    <row r="21" spans="1:10" ht="24" customHeight="1">
      <c r="A21" s="52"/>
      <c r="B21" s="56"/>
      <c r="C21" s="52"/>
      <c r="D21" s="52"/>
      <c r="E21" s="52"/>
      <c r="F21" s="54"/>
      <c r="G21" s="54"/>
      <c r="H21" s="54" t="s">
        <v>13</v>
      </c>
      <c r="I21" s="54">
        <f>SUM(I8:I20)</f>
        <v>59.987999999999992</v>
      </c>
      <c r="J21" s="52"/>
    </row>
    <row r="22" spans="1:10" ht="24" customHeight="1">
      <c r="A22" s="52"/>
      <c r="B22" s="56"/>
      <c r="C22" s="52"/>
      <c r="D22" s="52"/>
      <c r="E22" s="52"/>
      <c r="F22" s="54"/>
      <c r="G22" s="54"/>
      <c r="H22" s="54" t="s">
        <v>14</v>
      </c>
      <c r="I22" s="54">
        <f>CEILING(I21,0.1)</f>
        <v>60</v>
      </c>
      <c r="J22" s="52" t="s">
        <v>321</v>
      </c>
    </row>
    <row r="23" spans="1:10" ht="65.25" customHeight="1">
      <c r="A23" s="52">
        <v>2</v>
      </c>
      <c r="B23" s="55" t="s">
        <v>327</v>
      </c>
      <c r="C23" s="52"/>
      <c r="D23" s="52"/>
      <c r="E23" s="52"/>
      <c r="F23" s="54"/>
      <c r="G23" s="54"/>
      <c r="H23" s="54"/>
      <c r="I23" s="54"/>
      <c r="J23" s="52"/>
    </row>
    <row r="24" spans="1:10" ht="24" customHeight="1">
      <c r="A24" s="52"/>
      <c r="B24" s="56" t="s">
        <v>791</v>
      </c>
      <c r="C24" s="52">
        <v>1</v>
      </c>
      <c r="D24" s="52">
        <v>1</v>
      </c>
      <c r="E24" s="52">
        <v>1</v>
      </c>
      <c r="F24" s="54">
        <v>4.58</v>
      </c>
      <c r="G24" s="54">
        <v>4.55</v>
      </c>
      <c r="H24" s="54"/>
      <c r="I24" s="54">
        <f t="shared" ref="I24:I26" si="4">PRODUCT(C24:H24)</f>
        <v>20.838999999999999</v>
      </c>
      <c r="J24" s="52"/>
    </row>
    <row r="25" spans="1:10" ht="24" customHeight="1">
      <c r="A25" s="52"/>
      <c r="B25" s="56" t="s">
        <v>329</v>
      </c>
      <c r="C25" s="52">
        <v>1</v>
      </c>
      <c r="D25" s="52">
        <v>1</v>
      </c>
      <c r="E25" s="52">
        <v>1</v>
      </c>
      <c r="F25" s="54">
        <v>18.260000000000002</v>
      </c>
      <c r="G25" s="54"/>
      <c r="H25" s="54">
        <v>0.23</v>
      </c>
      <c r="I25" s="54">
        <f t="shared" si="4"/>
        <v>4.1998000000000006</v>
      </c>
      <c r="J25" s="52"/>
    </row>
    <row r="26" spans="1:10" ht="24" customHeight="1">
      <c r="A26" s="52"/>
      <c r="B26" s="56" t="s">
        <v>330</v>
      </c>
      <c r="C26" s="52">
        <v>1</v>
      </c>
      <c r="D26" s="52">
        <v>1</v>
      </c>
      <c r="E26" s="52">
        <v>1</v>
      </c>
      <c r="F26" s="54">
        <v>2.4</v>
      </c>
      <c r="G26" s="54">
        <v>1.5</v>
      </c>
      <c r="H26" s="54"/>
      <c r="I26" s="54">
        <f t="shared" si="4"/>
        <v>3.5999999999999996</v>
      </c>
      <c r="J26" s="52"/>
    </row>
    <row r="27" spans="1:10" ht="24" customHeight="1">
      <c r="A27" s="52"/>
      <c r="B27" s="56" t="s">
        <v>329</v>
      </c>
      <c r="C27" s="52">
        <v>1</v>
      </c>
      <c r="D27" s="52">
        <v>4</v>
      </c>
      <c r="E27" s="52">
        <v>1</v>
      </c>
      <c r="F27" s="54">
        <v>1.5</v>
      </c>
      <c r="G27" s="54"/>
      <c r="H27" s="54">
        <v>0.23</v>
      </c>
      <c r="I27" s="54">
        <f t="shared" ref="I27" si="5">PRODUCT(C27:H27)</f>
        <v>1.3800000000000001</v>
      </c>
      <c r="J27" s="52"/>
    </row>
    <row r="28" spans="1:10" ht="24" customHeight="1">
      <c r="A28" s="52"/>
      <c r="B28" s="56"/>
      <c r="C28" s="52"/>
      <c r="D28" s="52"/>
      <c r="E28" s="52"/>
      <c r="F28" s="54"/>
      <c r="G28" s="54"/>
      <c r="H28" s="54" t="s">
        <v>13</v>
      </c>
      <c r="I28" s="54">
        <f>SUM(I24:I27)</f>
        <v>30.018799999999995</v>
      </c>
      <c r="J28" s="52"/>
    </row>
    <row r="29" spans="1:10" ht="24" customHeight="1">
      <c r="A29" s="52"/>
      <c r="B29" s="56"/>
      <c r="C29" s="52"/>
      <c r="D29" s="52"/>
      <c r="E29" s="52"/>
      <c r="F29" s="54"/>
      <c r="G29" s="54"/>
      <c r="H29" s="54" t="s">
        <v>14</v>
      </c>
      <c r="I29" s="54">
        <f>CEILING(I28,0.1)</f>
        <v>30.1</v>
      </c>
      <c r="J29" s="52" t="s">
        <v>321</v>
      </c>
    </row>
    <row r="30" spans="1:10" ht="48" customHeight="1">
      <c r="A30" s="52">
        <v>3</v>
      </c>
      <c r="B30" s="55" t="s">
        <v>331</v>
      </c>
      <c r="C30" s="52"/>
      <c r="D30" s="52"/>
      <c r="E30" s="52"/>
      <c r="F30" s="54"/>
      <c r="G30" s="54"/>
      <c r="H30" s="54"/>
      <c r="I30" s="54"/>
      <c r="J30" s="52"/>
    </row>
    <row r="31" spans="1:10" ht="24" customHeight="1">
      <c r="A31" s="52"/>
      <c r="B31" s="56" t="s">
        <v>791</v>
      </c>
      <c r="C31" s="52">
        <v>1</v>
      </c>
      <c r="D31" s="52">
        <v>1</v>
      </c>
      <c r="E31" s="52">
        <v>1</v>
      </c>
      <c r="F31" s="54">
        <v>4.58</v>
      </c>
      <c r="G31" s="54">
        <v>4.55</v>
      </c>
      <c r="H31" s="54"/>
      <c r="I31" s="54">
        <f t="shared" ref="I31:I35" si="6">PRODUCT(C31:H31)</f>
        <v>20.838999999999999</v>
      </c>
      <c r="J31" s="52"/>
    </row>
    <row r="32" spans="1:10" ht="24" customHeight="1">
      <c r="A32" s="52"/>
      <c r="B32" s="56" t="s">
        <v>329</v>
      </c>
      <c r="C32" s="52">
        <v>1</v>
      </c>
      <c r="D32" s="52">
        <v>1</v>
      </c>
      <c r="E32" s="52">
        <v>1</v>
      </c>
      <c r="F32" s="54">
        <v>18.260000000000002</v>
      </c>
      <c r="G32" s="54"/>
      <c r="H32" s="54">
        <v>0.23</v>
      </c>
      <c r="I32" s="54">
        <f t="shared" si="6"/>
        <v>4.1998000000000006</v>
      </c>
      <c r="J32" s="52"/>
    </row>
    <row r="33" spans="1:11" ht="24" customHeight="1">
      <c r="A33" s="52"/>
      <c r="B33" s="56" t="s">
        <v>792</v>
      </c>
      <c r="C33" s="52">
        <v>1</v>
      </c>
      <c r="D33" s="52">
        <v>1</v>
      </c>
      <c r="E33" s="52">
        <v>1</v>
      </c>
      <c r="F33" s="54">
        <v>3.8</v>
      </c>
      <c r="G33" s="54">
        <v>2.4</v>
      </c>
      <c r="H33" s="54"/>
      <c r="I33" s="54">
        <f t="shared" si="6"/>
        <v>9.1199999999999992</v>
      </c>
      <c r="J33" s="52"/>
    </row>
    <row r="34" spans="1:11" ht="24" customHeight="1">
      <c r="A34" s="52"/>
      <c r="B34" s="56" t="s">
        <v>329</v>
      </c>
      <c r="C34" s="52">
        <v>1</v>
      </c>
      <c r="D34" s="52">
        <v>1</v>
      </c>
      <c r="E34" s="52">
        <v>1</v>
      </c>
      <c r="F34" s="54">
        <v>12.4</v>
      </c>
      <c r="G34" s="54"/>
      <c r="H34" s="54">
        <v>0.23</v>
      </c>
      <c r="I34" s="54">
        <f t="shared" si="6"/>
        <v>2.8520000000000003</v>
      </c>
      <c r="J34" s="52"/>
    </row>
    <row r="35" spans="1:11" ht="24" customHeight="1">
      <c r="A35" s="52"/>
      <c r="B35" s="56" t="s">
        <v>330</v>
      </c>
      <c r="C35" s="52">
        <v>1</v>
      </c>
      <c r="D35" s="52">
        <v>1</v>
      </c>
      <c r="E35" s="52">
        <v>1</v>
      </c>
      <c r="F35" s="54">
        <v>2.4</v>
      </c>
      <c r="G35" s="54">
        <v>1.5</v>
      </c>
      <c r="H35" s="54"/>
      <c r="I35" s="54">
        <f t="shared" si="6"/>
        <v>3.5999999999999996</v>
      </c>
      <c r="J35" s="52"/>
    </row>
    <row r="36" spans="1:11" ht="24" customHeight="1">
      <c r="A36" s="52"/>
      <c r="B36" s="56"/>
      <c r="C36" s="52"/>
      <c r="D36" s="52"/>
      <c r="E36" s="52"/>
      <c r="F36" s="54"/>
      <c r="G36" s="54"/>
      <c r="H36" s="54" t="s">
        <v>13</v>
      </c>
      <c r="I36" s="54">
        <f>SUM(I31:I35)</f>
        <v>40.610800000000005</v>
      </c>
      <c r="J36" s="52"/>
    </row>
    <row r="37" spans="1:11" ht="24" customHeight="1">
      <c r="A37" s="52"/>
      <c r="B37" s="56"/>
      <c r="C37" s="52"/>
      <c r="D37" s="52"/>
      <c r="E37" s="52"/>
      <c r="F37" s="54"/>
      <c r="G37" s="54"/>
      <c r="H37" s="54" t="s">
        <v>14</v>
      </c>
      <c r="I37" s="54">
        <f>CEILING(I36,0.1)</f>
        <v>40.700000000000003</v>
      </c>
      <c r="J37" s="52" t="s">
        <v>321</v>
      </c>
      <c r="K37" s="46">
        <v>24</v>
      </c>
    </row>
    <row r="38" spans="1:11" ht="48.75" customHeight="1">
      <c r="A38" s="52">
        <v>4</v>
      </c>
      <c r="B38" s="55" t="s">
        <v>332</v>
      </c>
      <c r="C38" s="52"/>
      <c r="D38" s="52"/>
      <c r="E38" s="52"/>
      <c r="F38" s="54"/>
      <c r="G38" s="54"/>
      <c r="H38" s="54"/>
      <c r="I38" s="54"/>
      <c r="J38" s="58"/>
    </row>
    <row r="39" spans="1:11" ht="24" customHeight="1">
      <c r="A39" s="52"/>
      <c r="B39" s="56" t="s">
        <v>328</v>
      </c>
      <c r="C39" s="52">
        <v>1</v>
      </c>
      <c r="D39" s="52">
        <v>1</v>
      </c>
      <c r="E39" s="52">
        <v>1</v>
      </c>
      <c r="F39" s="54">
        <v>7.83</v>
      </c>
      <c r="G39" s="54">
        <v>6.28</v>
      </c>
      <c r="H39" s="54"/>
      <c r="I39" s="54">
        <f t="shared" ref="I39:I43" si="7">PRODUCT(C39:H39)</f>
        <v>49.172400000000003</v>
      </c>
      <c r="J39" s="58"/>
    </row>
    <row r="40" spans="1:11" ht="24" customHeight="1">
      <c r="A40" s="52"/>
      <c r="B40" s="56"/>
      <c r="C40" s="52">
        <v>1</v>
      </c>
      <c r="D40" s="52">
        <v>1</v>
      </c>
      <c r="E40" s="52">
        <v>1</v>
      </c>
      <c r="F40" s="54">
        <v>4.03</v>
      </c>
      <c r="G40" s="54">
        <v>3.65</v>
      </c>
      <c r="H40" s="54"/>
      <c r="I40" s="54">
        <f t="shared" si="7"/>
        <v>14.7095</v>
      </c>
      <c r="J40" s="58"/>
    </row>
    <row r="41" spans="1:11" ht="24" customHeight="1">
      <c r="A41" s="52"/>
      <c r="B41" s="56" t="s">
        <v>329</v>
      </c>
      <c r="C41" s="52">
        <v>1</v>
      </c>
      <c r="D41" s="52">
        <v>1</v>
      </c>
      <c r="E41" s="52">
        <v>1</v>
      </c>
      <c r="F41" s="54">
        <v>37.83</v>
      </c>
      <c r="G41" s="54"/>
      <c r="H41" s="54">
        <v>0.23</v>
      </c>
      <c r="I41" s="54">
        <f t="shared" si="7"/>
        <v>8.7009000000000007</v>
      </c>
      <c r="J41" s="58"/>
    </row>
    <row r="42" spans="1:11" ht="24" customHeight="1">
      <c r="A42" s="52"/>
      <c r="B42" s="56" t="s">
        <v>793</v>
      </c>
      <c r="C42" s="52">
        <v>1</v>
      </c>
      <c r="D42" s="52">
        <v>1</v>
      </c>
      <c r="E42" s="52">
        <v>1</v>
      </c>
      <c r="F42" s="54">
        <v>7.83</v>
      </c>
      <c r="G42" s="54">
        <v>2.4</v>
      </c>
      <c r="H42" s="54"/>
      <c r="I42" s="54">
        <f t="shared" si="7"/>
        <v>18.791999999999998</v>
      </c>
      <c r="J42" s="58"/>
    </row>
    <row r="43" spans="1:11" ht="24" customHeight="1">
      <c r="A43" s="52"/>
      <c r="B43" s="56" t="s">
        <v>329</v>
      </c>
      <c r="C43" s="52">
        <v>1</v>
      </c>
      <c r="D43" s="52">
        <v>1</v>
      </c>
      <c r="E43" s="52">
        <v>1</v>
      </c>
      <c r="F43" s="54">
        <v>20.46</v>
      </c>
      <c r="G43" s="54"/>
      <c r="H43" s="54">
        <v>0.23</v>
      </c>
      <c r="I43" s="54">
        <f t="shared" si="7"/>
        <v>4.7058</v>
      </c>
      <c r="J43" s="58"/>
    </row>
    <row r="44" spans="1:11" ht="24" customHeight="1">
      <c r="A44" s="52"/>
      <c r="B44" s="56"/>
      <c r="C44" s="52"/>
      <c r="D44" s="52"/>
      <c r="E44" s="52"/>
      <c r="F44" s="54"/>
      <c r="G44" s="54"/>
      <c r="H44" s="54" t="s">
        <v>13</v>
      </c>
      <c r="I44" s="54">
        <f>SUM(I39:I43)</f>
        <v>96.080600000000004</v>
      </c>
      <c r="J44" s="58"/>
    </row>
    <row r="45" spans="1:11" ht="24" customHeight="1">
      <c r="A45" s="52"/>
      <c r="B45" s="56"/>
      <c r="C45" s="52"/>
      <c r="D45" s="52"/>
      <c r="E45" s="52"/>
      <c r="F45" s="54"/>
      <c r="G45" s="54"/>
      <c r="H45" s="54" t="s">
        <v>14</v>
      </c>
      <c r="I45" s="54">
        <f>CEILING(I44,0.1)</f>
        <v>96.100000000000009</v>
      </c>
      <c r="J45" s="52" t="s">
        <v>321</v>
      </c>
    </row>
    <row r="46" spans="1:11" ht="45" customHeight="1">
      <c r="A46" s="52">
        <v>5</v>
      </c>
      <c r="B46" s="55" t="s">
        <v>333</v>
      </c>
      <c r="C46" s="52"/>
      <c r="D46" s="52"/>
      <c r="E46" s="52"/>
      <c r="F46" s="54"/>
      <c r="G46" s="54"/>
      <c r="H46" s="54"/>
      <c r="I46" s="54"/>
      <c r="J46" s="58"/>
    </row>
    <row r="47" spans="1:11" ht="24" customHeight="1">
      <c r="A47" s="52"/>
      <c r="B47" s="56" t="s">
        <v>318</v>
      </c>
      <c r="C47" s="52">
        <v>1</v>
      </c>
      <c r="D47" s="52">
        <v>1</v>
      </c>
      <c r="E47" s="52">
        <v>1</v>
      </c>
      <c r="F47" s="54">
        <v>7.46</v>
      </c>
      <c r="G47" s="54"/>
      <c r="H47" s="54">
        <v>1.5</v>
      </c>
      <c r="I47" s="54">
        <f t="shared" ref="I47:I50" si="8">PRODUCT(C47:H47)</f>
        <v>11.19</v>
      </c>
      <c r="J47" s="52"/>
    </row>
    <row r="48" spans="1:11" ht="24" customHeight="1">
      <c r="A48" s="52"/>
      <c r="B48" s="56" t="s">
        <v>323</v>
      </c>
      <c r="C48" s="52">
        <v>1</v>
      </c>
      <c r="D48" s="52">
        <v>1</v>
      </c>
      <c r="E48" s="52">
        <v>1</v>
      </c>
      <c r="F48" s="54">
        <v>4</v>
      </c>
      <c r="G48" s="54"/>
      <c r="H48" s="54">
        <v>1.35</v>
      </c>
      <c r="I48" s="54">
        <f t="shared" si="8"/>
        <v>5.4</v>
      </c>
      <c r="J48" s="52"/>
    </row>
    <row r="49" spans="1:10" ht="24" customHeight="1">
      <c r="A49" s="52"/>
      <c r="B49" s="56" t="s">
        <v>322</v>
      </c>
      <c r="C49" s="52">
        <v>1</v>
      </c>
      <c r="D49" s="52">
        <v>1</v>
      </c>
      <c r="E49" s="52">
        <v>1</v>
      </c>
      <c r="F49" s="54">
        <v>4</v>
      </c>
      <c r="G49" s="54"/>
      <c r="H49" s="54">
        <v>1.35</v>
      </c>
      <c r="I49" s="54">
        <f t="shared" si="8"/>
        <v>5.4</v>
      </c>
      <c r="J49" s="52"/>
    </row>
    <row r="50" spans="1:10" ht="24" customHeight="1">
      <c r="A50" s="52"/>
      <c r="B50" s="56" t="s">
        <v>319</v>
      </c>
      <c r="C50" s="52">
        <v>1</v>
      </c>
      <c r="D50" s="52">
        <v>2</v>
      </c>
      <c r="E50" s="52">
        <v>1</v>
      </c>
      <c r="F50" s="54">
        <v>6.28</v>
      </c>
      <c r="G50" s="54"/>
      <c r="H50" s="54">
        <v>1.5</v>
      </c>
      <c r="I50" s="54">
        <f t="shared" si="8"/>
        <v>18.84</v>
      </c>
      <c r="J50" s="52"/>
    </row>
    <row r="51" spans="1:10" ht="24" customHeight="1">
      <c r="A51" s="52"/>
      <c r="B51" s="56" t="s">
        <v>320</v>
      </c>
      <c r="C51" s="52">
        <v>1</v>
      </c>
      <c r="D51" s="52">
        <v>1</v>
      </c>
      <c r="E51" s="52">
        <v>1</v>
      </c>
      <c r="F51" s="54">
        <v>8.18</v>
      </c>
      <c r="G51" s="54"/>
      <c r="H51" s="54">
        <v>1.5</v>
      </c>
      <c r="I51" s="54">
        <f t="shared" ref="I51" si="9">PRODUCT(C51:H51)</f>
        <v>12.27</v>
      </c>
      <c r="J51" s="52"/>
    </row>
    <row r="52" spans="1:10" ht="24" customHeight="1">
      <c r="A52" s="52"/>
      <c r="B52" s="56" t="s">
        <v>243</v>
      </c>
      <c r="C52" s="52">
        <v>1</v>
      </c>
      <c r="D52" s="52">
        <v>1</v>
      </c>
      <c r="E52" s="52">
        <v>1</v>
      </c>
      <c r="F52" s="54">
        <v>1</v>
      </c>
      <c r="G52" s="54"/>
      <c r="H52" s="54">
        <v>1.5</v>
      </c>
      <c r="I52" s="54">
        <f t="shared" ref="I52:I54" si="10">-PRODUCT(C52:H52)</f>
        <v>-1.5</v>
      </c>
      <c r="J52" s="52"/>
    </row>
    <row r="53" spans="1:10" ht="24" customHeight="1">
      <c r="A53" s="52"/>
      <c r="B53" s="56" t="s">
        <v>265</v>
      </c>
      <c r="C53" s="52">
        <v>1</v>
      </c>
      <c r="D53" s="52">
        <v>2</v>
      </c>
      <c r="E53" s="52">
        <v>1</v>
      </c>
      <c r="F53" s="54">
        <v>0.75</v>
      </c>
      <c r="G53" s="54"/>
      <c r="H53" s="54">
        <v>1.35</v>
      </c>
      <c r="I53" s="54">
        <f t="shared" si="10"/>
        <v>-2.0250000000000004</v>
      </c>
      <c r="J53" s="52"/>
    </row>
    <row r="54" spans="1:10" ht="24" customHeight="1">
      <c r="A54" s="52"/>
      <c r="B54" s="56" t="s">
        <v>246</v>
      </c>
      <c r="C54" s="52">
        <v>1</v>
      </c>
      <c r="D54" s="52">
        <v>3</v>
      </c>
      <c r="E54" s="52">
        <v>1</v>
      </c>
      <c r="F54" s="54">
        <v>0.75</v>
      </c>
      <c r="G54" s="54"/>
      <c r="H54" s="54">
        <v>1.5</v>
      </c>
      <c r="I54" s="54">
        <f t="shared" si="10"/>
        <v>-3.375</v>
      </c>
      <c r="J54" s="52"/>
    </row>
    <row r="55" spans="1:10" ht="24" customHeight="1">
      <c r="A55" s="52"/>
      <c r="B55" s="56"/>
      <c r="C55" s="52"/>
      <c r="D55" s="52"/>
      <c r="E55" s="52"/>
      <c r="F55" s="54"/>
      <c r="G55" s="54"/>
      <c r="H55" s="54" t="s">
        <v>13</v>
      </c>
      <c r="I55" s="54">
        <f>SUM(I47:I54)</f>
        <v>46.199999999999996</v>
      </c>
      <c r="J55" s="52"/>
    </row>
    <row r="56" spans="1:10" ht="24" customHeight="1">
      <c r="A56" s="52"/>
      <c r="B56" s="56"/>
      <c r="C56" s="52"/>
      <c r="D56" s="52"/>
      <c r="E56" s="52"/>
      <c r="F56" s="54"/>
      <c r="G56" s="54"/>
      <c r="H56" s="54" t="s">
        <v>14</v>
      </c>
      <c r="I56" s="54">
        <f>CEILING(I55,0.1)</f>
        <v>46.2</v>
      </c>
      <c r="J56" s="52" t="s">
        <v>321</v>
      </c>
    </row>
    <row r="57" spans="1:10" ht="46.5" customHeight="1">
      <c r="A57" s="52">
        <v>6</v>
      </c>
      <c r="B57" s="55" t="s">
        <v>334</v>
      </c>
      <c r="C57" s="52"/>
      <c r="D57" s="52"/>
      <c r="E57" s="52"/>
      <c r="F57" s="54"/>
      <c r="G57" s="54"/>
      <c r="H57" s="54"/>
      <c r="I57" s="54"/>
      <c r="J57" s="58"/>
    </row>
    <row r="58" spans="1:10" ht="24" customHeight="1">
      <c r="A58" s="52"/>
      <c r="B58" s="56" t="s">
        <v>318</v>
      </c>
      <c r="C58" s="52">
        <v>1</v>
      </c>
      <c r="D58" s="52">
        <v>1</v>
      </c>
      <c r="E58" s="52">
        <v>1</v>
      </c>
      <c r="F58" s="54">
        <v>1.33</v>
      </c>
      <c r="G58" s="54">
        <v>2.4</v>
      </c>
      <c r="H58" s="54"/>
      <c r="I58" s="54">
        <f t="shared" ref="I58:I61" si="11">PRODUCT(C58:H58)</f>
        <v>3.1920000000000002</v>
      </c>
      <c r="J58" s="58"/>
    </row>
    <row r="59" spans="1:10" ht="24" customHeight="1">
      <c r="A59" s="52"/>
      <c r="B59" s="56" t="s">
        <v>323</v>
      </c>
      <c r="C59" s="52">
        <v>1</v>
      </c>
      <c r="D59" s="52">
        <v>1</v>
      </c>
      <c r="E59" s="52">
        <v>1</v>
      </c>
      <c r="F59" s="54">
        <v>1.1000000000000001</v>
      </c>
      <c r="G59" s="54">
        <v>0.9</v>
      </c>
      <c r="H59" s="54"/>
      <c r="I59" s="54">
        <f t="shared" si="11"/>
        <v>0.9900000000000001</v>
      </c>
      <c r="J59" s="58"/>
    </row>
    <row r="60" spans="1:10" ht="24" customHeight="1">
      <c r="A60" s="52"/>
      <c r="B60" s="56" t="s">
        <v>322</v>
      </c>
      <c r="C60" s="52">
        <v>1</v>
      </c>
      <c r="D60" s="52">
        <v>1</v>
      </c>
      <c r="E60" s="52">
        <v>1</v>
      </c>
      <c r="F60" s="54">
        <v>1.1000000000000001</v>
      </c>
      <c r="G60" s="54">
        <v>0.9</v>
      </c>
      <c r="H60" s="54"/>
      <c r="I60" s="54">
        <f t="shared" si="11"/>
        <v>0.9900000000000001</v>
      </c>
      <c r="J60" s="58"/>
    </row>
    <row r="61" spans="1:10" ht="24" customHeight="1">
      <c r="A61" s="52"/>
      <c r="B61" s="56" t="s">
        <v>319</v>
      </c>
      <c r="C61" s="52">
        <v>1</v>
      </c>
      <c r="D61" s="52">
        <v>2</v>
      </c>
      <c r="E61" s="52">
        <v>1</v>
      </c>
      <c r="F61" s="54">
        <v>2</v>
      </c>
      <c r="G61" s="54">
        <v>1.1399999999999999</v>
      </c>
      <c r="H61" s="54"/>
      <c r="I61" s="54">
        <f t="shared" si="11"/>
        <v>4.5599999999999996</v>
      </c>
      <c r="J61" s="58"/>
    </row>
    <row r="62" spans="1:10" ht="24" customHeight="1">
      <c r="A62" s="52"/>
      <c r="B62" s="56" t="s">
        <v>320</v>
      </c>
      <c r="C62" s="52">
        <v>1</v>
      </c>
      <c r="D62" s="52">
        <v>1</v>
      </c>
      <c r="E62" s="52">
        <v>1</v>
      </c>
      <c r="F62" s="54">
        <v>1.69</v>
      </c>
      <c r="G62" s="54">
        <v>2.4</v>
      </c>
      <c r="H62" s="54"/>
      <c r="I62" s="54">
        <f>PRODUCT(C62:H62)</f>
        <v>4.056</v>
      </c>
      <c r="J62" s="58"/>
    </row>
    <row r="63" spans="1:10" ht="24" customHeight="1">
      <c r="A63" s="52"/>
      <c r="B63" s="56"/>
      <c r="C63" s="52"/>
      <c r="D63" s="52"/>
      <c r="E63" s="52"/>
      <c r="F63" s="54"/>
      <c r="G63" s="54"/>
      <c r="H63" s="54" t="s">
        <v>13</v>
      </c>
      <c r="I63" s="54">
        <f>SUM(I58:I62)</f>
        <v>13.788</v>
      </c>
      <c r="J63" s="58"/>
    </row>
    <row r="64" spans="1:10" ht="24" customHeight="1">
      <c r="A64" s="52"/>
      <c r="B64" s="56"/>
      <c r="C64" s="52"/>
      <c r="D64" s="52"/>
      <c r="E64" s="52"/>
      <c r="F64" s="54"/>
      <c r="G64" s="54"/>
      <c r="H64" s="54" t="s">
        <v>14</v>
      </c>
      <c r="I64" s="54">
        <f>CEILING(I63,0.1)</f>
        <v>13.8</v>
      </c>
      <c r="J64" s="52" t="s">
        <v>321</v>
      </c>
    </row>
    <row r="65" spans="1:10" ht="50.25" customHeight="1">
      <c r="A65" s="38">
        <v>7</v>
      </c>
      <c r="B65" s="39" t="s">
        <v>316</v>
      </c>
      <c r="C65" s="38"/>
      <c r="D65" s="38"/>
      <c r="E65" s="38"/>
      <c r="F65" s="38"/>
      <c r="G65" s="38"/>
      <c r="H65" s="38"/>
      <c r="I65" s="38"/>
      <c r="J65" s="38"/>
    </row>
    <row r="66" spans="1:10" ht="24" customHeight="1">
      <c r="A66" s="38"/>
      <c r="B66" s="39" t="s">
        <v>783</v>
      </c>
      <c r="C66" s="38">
        <v>1</v>
      </c>
      <c r="D66" s="38">
        <v>1</v>
      </c>
      <c r="E66" s="38">
        <v>2</v>
      </c>
      <c r="F66" s="35">
        <v>1.35</v>
      </c>
      <c r="G66" s="38"/>
      <c r="H66" s="35">
        <v>1.35</v>
      </c>
      <c r="I66" s="54">
        <f>PRODUCT(C66:H66)</f>
        <v>3.6450000000000005</v>
      </c>
      <c r="J66" s="38"/>
    </row>
    <row r="67" spans="1:10" ht="24" customHeight="1">
      <c r="A67" s="38"/>
      <c r="B67" s="39" t="s">
        <v>784</v>
      </c>
      <c r="C67" s="38">
        <v>1</v>
      </c>
      <c r="D67" s="38">
        <v>1</v>
      </c>
      <c r="E67" s="38">
        <v>2</v>
      </c>
      <c r="F67" s="35">
        <v>1.35</v>
      </c>
      <c r="G67" s="38"/>
      <c r="H67" s="35">
        <v>1.35</v>
      </c>
      <c r="I67" s="54">
        <f t="shared" ref="I67:I73" si="12">PRODUCT(C67:H67)</f>
        <v>3.6450000000000005</v>
      </c>
      <c r="J67" s="38"/>
    </row>
    <row r="68" spans="1:10" ht="24" customHeight="1">
      <c r="A68" s="38"/>
      <c r="B68" s="39" t="s">
        <v>785</v>
      </c>
      <c r="C68" s="38">
        <v>1</v>
      </c>
      <c r="D68" s="38">
        <v>1</v>
      </c>
      <c r="E68" s="38">
        <v>2</v>
      </c>
      <c r="F68" s="35">
        <v>1.35</v>
      </c>
      <c r="G68" s="38"/>
      <c r="H68" s="35">
        <v>2.1</v>
      </c>
      <c r="I68" s="54">
        <f t="shared" si="12"/>
        <v>5.6700000000000008</v>
      </c>
      <c r="J68" s="38"/>
    </row>
    <row r="69" spans="1:10" ht="24" customHeight="1">
      <c r="A69" s="38"/>
      <c r="B69" s="39" t="s">
        <v>786</v>
      </c>
      <c r="C69" s="38">
        <v>1</v>
      </c>
      <c r="D69" s="38">
        <v>1</v>
      </c>
      <c r="E69" s="38">
        <v>1</v>
      </c>
      <c r="F69" s="35">
        <v>1.35</v>
      </c>
      <c r="G69" s="38"/>
      <c r="H69" s="35">
        <v>1.35</v>
      </c>
      <c r="I69" s="54">
        <f t="shared" si="12"/>
        <v>1.8225000000000002</v>
      </c>
      <c r="J69" s="38"/>
    </row>
    <row r="70" spans="1:10" ht="24" customHeight="1">
      <c r="A70" s="38"/>
      <c r="B70" s="39" t="s">
        <v>787</v>
      </c>
      <c r="C70" s="38">
        <v>1</v>
      </c>
      <c r="D70" s="38">
        <v>1</v>
      </c>
      <c r="E70" s="38">
        <v>1</v>
      </c>
      <c r="F70" s="35">
        <v>1.35</v>
      </c>
      <c r="G70" s="38"/>
      <c r="H70" s="35">
        <v>1.35</v>
      </c>
      <c r="I70" s="54">
        <f t="shared" si="12"/>
        <v>1.8225000000000002</v>
      </c>
      <c r="J70" s="38"/>
    </row>
    <row r="71" spans="1:10" ht="24" customHeight="1">
      <c r="A71" s="38"/>
      <c r="B71" s="47" t="s">
        <v>788</v>
      </c>
      <c r="C71" s="38">
        <v>1</v>
      </c>
      <c r="D71" s="38">
        <v>1</v>
      </c>
      <c r="E71" s="38">
        <v>2</v>
      </c>
      <c r="F71" s="35">
        <v>1.35</v>
      </c>
      <c r="G71" s="38"/>
      <c r="H71" s="35">
        <v>1.35</v>
      </c>
      <c r="I71" s="54">
        <f t="shared" si="12"/>
        <v>3.6450000000000005</v>
      </c>
      <c r="J71" s="38"/>
    </row>
    <row r="72" spans="1:10" ht="24" customHeight="1">
      <c r="A72" s="38"/>
      <c r="B72" s="47" t="s">
        <v>789</v>
      </c>
      <c r="C72" s="38">
        <v>1</v>
      </c>
      <c r="D72" s="38">
        <v>1</v>
      </c>
      <c r="E72" s="38">
        <v>2</v>
      </c>
      <c r="F72" s="35">
        <v>1.35</v>
      </c>
      <c r="G72" s="38"/>
      <c r="H72" s="35">
        <v>1.35</v>
      </c>
      <c r="I72" s="54">
        <f t="shared" si="12"/>
        <v>3.6450000000000005</v>
      </c>
      <c r="J72" s="38"/>
    </row>
    <row r="73" spans="1:10" ht="24" customHeight="1">
      <c r="A73" s="38"/>
      <c r="B73" s="39" t="s">
        <v>790</v>
      </c>
      <c r="C73" s="38">
        <v>1</v>
      </c>
      <c r="D73" s="38">
        <v>1</v>
      </c>
      <c r="E73" s="38">
        <v>2</v>
      </c>
      <c r="F73" s="35">
        <v>1.35</v>
      </c>
      <c r="G73" s="38"/>
      <c r="H73" s="35">
        <v>1.35</v>
      </c>
      <c r="I73" s="54">
        <f t="shared" si="12"/>
        <v>3.6450000000000005</v>
      </c>
      <c r="J73" s="38"/>
    </row>
    <row r="74" spans="1:10" ht="24" customHeight="1">
      <c r="A74" s="38"/>
      <c r="B74" s="39"/>
      <c r="C74" s="38"/>
      <c r="D74" s="38"/>
      <c r="E74" s="38"/>
      <c r="F74" s="38"/>
      <c r="G74" s="38"/>
      <c r="H74" s="38" t="s">
        <v>13</v>
      </c>
      <c r="I74" s="35">
        <f>SUM(I66:I73)</f>
        <v>27.54</v>
      </c>
      <c r="J74" s="38"/>
    </row>
    <row r="75" spans="1:10" ht="24" customHeight="1">
      <c r="A75" s="38"/>
      <c r="B75" s="39"/>
      <c r="C75" s="38"/>
      <c r="D75" s="38"/>
      <c r="E75" s="38"/>
      <c r="F75" s="38"/>
      <c r="G75" s="35"/>
      <c r="H75" s="38" t="s">
        <v>14</v>
      </c>
      <c r="I75" s="35">
        <f>CEILING(I74,0.1)</f>
        <v>27.6</v>
      </c>
      <c r="J75" s="7" t="s">
        <v>70</v>
      </c>
    </row>
    <row r="76" spans="1:10" ht="44.25" customHeight="1">
      <c r="A76" s="38">
        <v>8</v>
      </c>
      <c r="B76" s="39" t="s">
        <v>312</v>
      </c>
      <c r="C76" s="38"/>
      <c r="D76" s="38"/>
      <c r="E76" s="38"/>
      <c r="F76" s="38"/>
      <c r="G76" s="35"/>
      <c r="H76" s="38"/>
      <c r="I76" s="35"/>
      <c r="J76" s="7"/>
    </row>
    <row r="77" spans="1:10" ht="24" customHeight="1">
      <c r="A77" s="38"/>
      <c r="B77" s="39" t="s">
        <v>313</v>
      </c>
      <c r="C77" s="38">
        <v>1</v>
      </c>
      <c r="D77" s="38">
        <v>1</v>
      </c>
      <c r="E77" s="38">
        <v>3</v>
      </c>
      <c r="F77" s="35">
        <v>0.9</v>
      </c>
      <c r="G77" s="35"/>
      <c r="H77" s="35">
        <v>0.6</v>
      </c>
      <c r="I77" s="54">
        <f t="shared" ref="I77" si="13">PRODUCT(C77:H77)</f>
        <v>1.62</v>
      </c>
      <c r="J77" s="7"/>
    </row>
    <row r="78" spans="1:10" ht="24" customHeight="1">
      <c r="A78" s="38"/>
      <c r="B78" s="39"/>
      <c r="C78" s="38"/>
      <c r="D78" s="38"/>
      <c r="E78" s="38"/>
      <c r="F78" s="38"/>
      <c r="G78" s="35"/>
      <c r="H78" s="38" t="s">
        <v>14</v>
      </c>
      <c r="I78" s="35">
        <f>CEILING(I77,0.1)</f>
        <v>1.7000000000000002</v>
      </c>
      <c r="J78" s="7" t="s">
        <v>70</v>
      </c>
    </row>
    <row r="79" spans="1:10" ht="81" customHeight="1">
      <c r="A79" s="38">
        <v>9</v>
      </c>
      <c r="B79" s="39" t="s">
        <v>314</v>
      </c>
      <c r="C79" s="38"/>
      <c r="D79" s="38"/>
      <c r="E79" s="38"/>
      <c r="F79" s="38"/>
      <c r="G79" s="35"/>
      <c r="H79" s="38"/>
      <c r="I79" s="35"/>
      <c r="J79" s="7"/>
    </row>
    <row r="80" spans="1:10" ht="24" customHeight="1">
      <c r="A80" s="38"/>
      <c r="B80" s="39" t="s">
        <v>315</v>
      </c>
      <c r="C80" s="38">
        <v>1</v>
      </c>
      <c r="D80" s="38">
        <v>1</v>
      </c>
      <c r="E80" s="38">
        <v>3</v>
      </c>
      <c r="F80" s="35">
        <v>1</v>
      </c>
      <c r="G80" s="35"/>
      <c r="H80" s="35">
        <v>2.1</v>
      </c>
      <c r="I80" s="54">
        <f t="shared" ref="I80" si="14">PRODUCT(C80:H80)</f>
        <v>6.3000000000000007</v>
      </c>
      <c r="J80" s="7"/>
    </row>
    <row r="81" spans="1:10" ht="24" customHeight="1">
      <c r="A81" s="38"/>
      <c r="B81" s="39"/>
      <c r="C81" s="38"/>
      <c r="D81" s="38"/>
      <c r="E81" s="38"/>
      <c r="F81" s="38"/>
      <c r="G81" s="35"/>
      <c r="H81" s="38" t="s">
        <v>14</v>
      </c>
      <c r="I81" s="35">
        <f>CEILING(I80,0.1)</f>
        <v>6.3000000000000007</v>
      </c>
      <c r="J81" s="7" t="s">
        <v>70</v>
      </c>
    </row>
    <row r="82" spans="1:10" ht="47.25" customHeight="1">
      <c r="A82" s="52">
        <v>10</v>
      </c>
      <c r="B82" s="39" t="s">
        <v>826</v>
      </c>
      <c r="C82" s="52"/>
      <c r="D82" s="52"/>
      <c r="E82" s="52"/>
      <c r="F82" s="54"/>
      <c r="G82" s="54"/>
      <c r="H82" s="54"/>
      <c r="I82" s="54"/>
      <c r="J82" s="58"/>
    </row>
    <row r="83" spans="1:10" ht="45" customHeight="1">
      <c r="A83" s="52"/>
      <c r="B83" s="39" t="s">
        <v>827</v>
      </c>
      <c r="C83" s="52"/>
      <c r="D83" s="52"/>
      <c r="E83" s="52"/>
      <c r="F83" s="54"/>
      <c r="G83" s="54"/>
      <c r="H83" s="54"/>
      <c r="I83" s="54"/>
      <c r="J83" s="58"/>
    </row>
    <row r="84" spans="1:10" ht="24" customHeight="1">
      <c r="A84" s="52"/>
      <c r="B84" s="56" t="s">
        <v>795</v>
      </c>
      <c r="C84" s="38">
        <v>1</v>
      </c>
      <c r="D84" s="38">
        <v>1</v>
      </c>
      <c r="E84" s="38">
        <v>3</v>
      </c>
      <c r="F84" s="35">
        <v>1.35</v>
      </c>
      <c r="G84" s="35"/>
      <c r="H84" s="35">
        <v>0.6</v>
      </c>
      <c r="I84" s="54">
        <f t="shared" ref="I84" si="15">PRODUCT(C84:H84)</f>
        <v>2.4300000000000002</v>
      </c>
      <c r="J84" s="7"/>
    </row>
    <row r="85" spans="1:10" ht="24" customHeight="1">
      <c r="A85" s="52"/>
      <c r="B85" s="56"/>
      <c r="C85" s="38"/>
      <c r="D85" s="38"/>
      <c r="E85" s="38"/>
      <c r="F85" s="38"/>
      <c r="G85" s="35"/>
      <c r="H85" s="38" t="s">
        <v>14</v>
      </c>
      <c r="I85" s="35">
        <f>CEILING(I84,0.1)</f>
        <v>2.5</v>
      </c>
      <c r="J85" s="7" t="s">
        <v>70</v>
      </c>
    </row>
    <row r="86" spans="1:10" ht="40.5" customHeight="1">
      <c r="A86" s="52">
        <v>11</v>
      </c>
      <c r="B86" s="55" t="s">
        <v>796</v>
      </c>
      <c r="C86" s="38"/>
      <c r="D86" s="38"/>
      <c r="E86" s="38"/>
      <c r="F86" s="38"/>
      <c r="G86" s="35"/>
      <c r="H86" s="38"/>
      <c r="I86" s="35"/>
      <c r="J86" s="7"/>
    </row>
    <row r="87" spans="1:10" ht="99" customHeight="1">
      <c r="A87" s="52"/>
      <c r="B87" s="55" t="s">
        <v>797</v>
      </c>
      <c r="C87" s="38"/>
      <c r="D87" s="38"/>
      <c r="E87" s="38"/>
      <c r="F87" s="38"/>
      <c r="G87" s="35"/>
      <c r="H87" s="38"/>
      <c r="I87" s="35"/>
      <c r="J87" s="7"/>
    </row>
    <row r="88" spans="1:10" ht="24" customHeight="1">
      <c r="A88" s="52"/>
      <c r="B88" s="56" t="s">
        <v>804</v>
      </c>
      <c r="C88" s="38">
        <v>1</v>
      </c>
      <c r="D88" s="38">
        <v>2</v>
      </c>
      <c r="E88" s="38">
        <v>1</v>
      </c>
      <c r="F88" s="35">
        <v>1.2</v>
      </c>
      <c r="G88" s="35">
        <v>0.23</v>
      </c>
      <c r="H88" s="38"/>
      <c r="I88" s="54">
        <f t="shared" ref="I88:I89" si="16">PRODUCT(C88:H88)</f>
        <v>0.55200000000000005</v>
      </c>
      <c r="J88" s="7"/>
    </row>
    <row r="89" spans="1:10" ht="24" customHeight="1">
      <c r="A89" s="52"/>
      <c r="B89" s="56" t="s">
        <v>799</v>
      </c>
      <c r="C89" s="38">
        <v>1</v>
      </c>
      <c r="D89" s="38">
        <v>2</v>
      </c>
      <c r="E89" s="38">
        <v>2</v>
      </c>
      <c r="F89" s="38">
        <v>1.66</v>
      </c>
      <c r="G89" s="35"/>
      <c r="H89" s="38">
        <v>0.15</v>
      </c>
      <c r="I89" s="54">
        <f t="shared" si="16"/>
        <v>0.99599999999999989</v>
      </c>
      <c r="J89" s="7"/>
    </row>
    <row r="90" spans="1:10" ht="24" customHeight="1">
      <c r="A90" s="52"/>
      <c r="B90" s="56"/>
      <c r="C90" s="38"/>
      <c r="D90" s="38"/>
      <c r="E90" s="38"/>
      <c r="F90" s="38"/>
      <c r="G90" s="35"/>
      <c r="H90" s="38" t="s">
        <v>13</v>
      </c>
      <c r="I90" s="54">
        <f>SUM(I88:I89)</f>
        <v>1.548</v>
      </c>
      <c r="J90" s="7"/>
    </row>
    <row r="91" spans="1:10" ht="24" customHeight="1">
      <c r="A91" s="52"/>
      <c r="B91" s="56"/>
      <c r="C91" s="38"/>
      <c r="D91" s="38"/>
      <c r="E91" s="38"/>
      <c r="F91" s="38"/>
      <c r="G91" s="35"/>
      <c r="H91" s="38" t="s">
        <v>14</v>
      </c>
      <c r="I91" s="35">
        <f>CEILING(I90,0.1)</f>
        <v>1.6</v>
      </c>
      <c r="J91" s="7" t="s">
        <v>70</v>
      </c>
    </row>
    <row r="92" spans="1:10" ht="79.5" customHeight="1">
      <c r="A92" s="52"/>
      <c r="B92" s="55" t="s">
        <v>800</v>
      </c>
      <c r="C92" s="38"/>
      <c r="D92" s="38"/>
      <c r="E92" s="38"/>
      <c r="F92" s="38"/>
      <c r="G92" s="35"/>
      <c r="H92" s="38"/>
      <c r="I92" s="35"/>
      <c r="J92" s="7"/>
    </row>
    <row r="93" spans="1:10" ht="24" customHeight="1">
      <c r="A93" s="52"/>
      <c r="B93" s="56" t="s">
        <v>801</v>
      </c>
      <c r="C93" s="38">
        <v>1</v>
      </c>
      <c r="D93" s="38">
        <v>2</v>
      </c>
      <c r="E93" s="38">
        <v>1</v>
      </c>
      <c r="F93" s="35">
        <v>1.66</v>
      </c>
      <c r="G93" s="35">
        <v>0.6</v>
      </c>
      <c r="H93" s="38"/>
      <c r="I93" s="54">
        <f t="shared" ref="I93:I94" si="17">PRODUCT(C93:H93)</f>
        <v>1.9919999999999998</v>
      </c>
      <c r="J93" s="7"/>
    </row>
    <row r="94" spans="1:10" ht="24" customHeight="1">
      <c r="A94" s="52"/>
      <c r="B94" s="56" t="s">
        <v>799</v>
      </c>
      <c r="C94" s="38">
        <v>1</v>
      </c>
      <c r="D94" s="38">
        <v>2</v>
      </c>
      <c r="E94" s="38">
        <v>2</v>
      </c>
      <c r="F94" s="38">
        <v>0.6</v>
      </c>
      <c r="G94" s="35"/>
      <c r="H94" s="38">
        <v>6.3E-2</v>
      </c>
      <c r="I94" s="54">
        <f t="shared" si="17"/>
        <v>0.1512</v>
      </c>
      <c r="J94" s="7"/>
    </row>
    <row r="95" spans="1:10" ht="24" customHeight="1">
      <c r="A95" s="52"/>
      <c r="B95" s="56"/>
      <c r="C95" s="38"/>
      <c r="D95" s="38"/>
      <c r="E95" s="38"/>
      <c r="F95" s="38"/>
      <c r="G95" s="35"/>
      <c r="H95" s="38" t="s">
        <v>13</v>
      </c>
      <c r="I95" s="35">
        <f>SUM(I93:I94)</f>
        <v>2.1431999999999998</v>
      </c>
      <c r="J95" s="7"/>
    </row>
    <row r="96" spans="1:10" ht="24" customHeight="1">
      <c r="A96" s="52"/>
      <c r="B96" s="56"/>
      <c r="C96" s="38"/>
      <c r="D96" s="38"/>
      <c r="E96" s="38"/>
      <c r="F96" s="38"/>
      <c r="G96" s="35"/>
      <c r="H96" s="38" t="s">
        <v>14</v>
      </c>
      <c r="I96" s="35">
        <f>CEILING(I95,0.1)</f>
        <v>2.2000000000000002</v>
      </c>
      <c r="J96" s="7" t="s">
        <v>70</v>
      </c>
    </row>
    <row r="97" spans="1:10" ht="82.5" customHeight="1">
      <c r="A97" s="52">
        <v>12</v>
      </c>
      <c r="B97" s="55" t="s">
        <v>802</v>
      </c>
      <c r="C97" s="38"/>
      <c r="D97" s="38"/>
      <c r="E97" s="38"/>
      <c r="F97" s="38"/>
      <c r="G97" s="35"/>
      <c r="H97" s="38"/>
      <c r="I97" s="35"/>
      <c r="J97" s="7"/>
    </row>
    <row r="98" spans="1:10" ht="24" customHeight="1">
      <c r="A98" s="52"/>
      <c r="B98" s="56" t="s">
        <v>803</v>
      </c>
      <c r="C98" s="38"/>
      <c r="D98" s="38"/>
      <c r="E98" s="38"/>
      <c r="F98" s="38"/>
      <c r="G98" s="35"/>
      <c r="H98" s="38"/>
      <c r="I98" s="35"/>
      <c r="J98" s="7"/>
    </row>
    <row r="99" spans="1:10" ht="24" customHeight="1">
      <c r="A99" s="52"/>
      <c r="B99" s="56" t="s">
        <v>804</v>
      </c>
      <c r="C99" s="38">
        <v>1</v>
      </c>
      <c r="D99" s="38">
        <v>1</v>
      </c>
      <c r="E99" s="38">
        <v>1</v>
      </c>
      <c r="F99" s="35">
        <v>1.66</v>
      </c>
      <c r="G99" s="35">
        <v>0.23</v>
      </c>
      <c r="H99" s="38">
        <v>0.15</v>
      </c>
      <c r="I99" s="54">
        <f t="shared" ref="I99" si="18">PRODUCT(C99:H99)</f>
        <v>5.7269999999999995E-2</v>
      </c>
      <c r="J99" s="7"/>
    </row>
    <row r="100" spans="1:10" ht="24" customHeight="1">
      <c r="A100" s="52"/>
      <c r="B100" s="56" t="s">
        <v>805</v>
      </c>
      <c r="C100" s="38">
        <v>1</v>
      </c>
      <c r="D100" s="38">
        <v>1</v>
      </c>
      <c r="E100" s="38">
        <v>1</v>
      </c>
      <c r="F100" s="35">
        <v>1.66</v>
      </c>
      <c r="G100" s="35">
        <v>0.6</v>
      </c>
      <c r="H100" s="38">
        <v>6.3E-2</v>
      </c>
      <c r="I100" s="54">
        <f t="shared" ref="I100" si="19">PRODUCT(C100:H100)</f>
        <v>6.2747999999999998E-2</v>
      </c>
      <c r="J100" s="7"/>
    </row>
    <row r="101" spans="1:10" ht="24" customHeight="1">
      <c r="A101" s="52"/>
      <c r="B101" s="56"/>
      <c r="C101" s="38"/>
      <c r="D101" s="38"/>
      <c r="E101" s="38"/>
      <c r="F101" s="38"/>
      <c r="G101" s="35"/>
      <c r="H101" s="38" t="s">
        <v>13</v>
      </c>
      <c r="I101" s="35">
        <f>SUM(I99:I100)</f>
        <v>0.12001799999999999</v>
      </c>
      <c r="J101" s="7"/>
    </row>
    <row r="102" spans="1:10" ht="24" customHeight="1">
      <c r="A102" s="52"/>
      <c r="B102" s="56"/>
      <c r="C102" s="38"/>
      <c r="D102" s="38"/>
      <c r="E102" s="38"/>
      <c r="F102" s="38"/>
      <c r="G102" s="35"/>
      <c r="H102" s="38" t="s">
        <v>14</v>
      </c>
      <c r="I102" s="35">
        <f>CEILING(I101,0.1)</f>
        <v>0.2</v>
      </c>
      <c r="J102" s="7" t="s">
        <v>806</v>
      </c>
    </row>
    <row r="103" spans="1:10" ht="24" customHeight="1">
      <c r="A103" s="52"/>
      <c r="B103" s="56" t="s">
        <v>807</v>
      </c>
      <c r="C103" s="38"/>
      <c r="D103" s="38"/>
      <c r="E103" s="38"/>
      <c r="F103" s="38"/>
      <c r="G103" s="35"/>
      <c r="H103" s="38"/>
      <c r="I103" s="35"/>
      <c r="J103" s="7"/>
    </row>
    <row r="104" spans="1:10" ht="24" customHeight="1">
      <c r="A104" s="52"/>
      <c r="B104" s="56" t="s">
        <v>804</v>
      </c>
      <c r="C104" s="38">
        <v>1</v>
      </c>
      <c r="D104" s="38">
        <v>1</v>
      </c>
      <c r="E104" s="38">
        <v>1</v>
      </c>
      <c r="F104" s="35">
        <v>1.66</v>
      </c>
      <c r="G104" s="35">
        <v>0.23</v>
      </c>
      <c r="H104" s="38">
        <v>0.15</v>
      </c>
      <c r="I104" s="54">
        <f t="shared" ref="I104:I105" si="20">PRODUCT(C104:H104)</f>
        <v>5.7269999999999995E-2</v>
      </c>
      <c r="J104" s="7"/>
    </row>
    <row r="105" spans="1:10" ht="24" customHeight="1">
      <c r="A105" s="52"/>
      <c r="B105" s="56" t="s">
        <v>805</v>
      </c>
      <c r="C105" s="38">
        <v>1</v>
      </c>
      <c r="D105" s="38">
        <v>1</v>
      </c>
      <c r="E105" s="38">
        <v>1</v>
      </c>
      <c r="F105" s="35">
        <v>1.66</v>
      </c>
      <c r="G105" s="35">
        <v>0.6</v>
      </c>
      <c r="H105" s="38">
        <v>6.3E-2</v>
      </c>
      <c r="I105" s="54">
        <f t="shared" si="20"/>
        <v>6.2747999999999998E-2</v>
      </c>
      <c r="J105" s="7"/>
    </row>
    <row r="106" spans="1:10" ht="24" customHeight="1">
      <c r="A106" s="52"/>
      <c r="B106" s="56"/>
      <c r="C106" s="38"/>
      <c r="D106" s="38"/>
      <c r="E106" s="38"/>
      <c r="F106" s="38"/>
      <c r="G106" s="35"/>
      <c r="H106" s="38" t="s">
        <v>13</v>
      </c>
      <c r="I106" s="35">
        <f>SUM(I104:I105)</f>
        <v>0.12001799999999999</v>
      </c>
      <c r="J106" s="7"/>
    </row>
    <row r="107" spans="1:10" ht="24" customHeight="1">
      <c r="A107" s="52"/>
      <c r="B107" s="56"/>
      <c r="C107" s="38"/>
      <c r="D107" s="38"/>
      <c r="E107" s="38"/>
      <c r="F107" s="38"/>
      <c r="G107" s="35"/>
      <c r="H107" s="38" t="s">
        <v>14</v>
      </c>
      <c r="I107" s="35">
        <f>CEILING(I106,0.1)</f>
        <v>0.2</v>
      </c>
      <c r="J107" s="7" t="s">
        <v>806</v>
      </c>
    </row>
    <row r="108" spans="1:10" ht="48" customHeight="1">
      <c r="A108" s="52">
        <v>13</v>
      </c>
      <c r="B108" s="55" t="s">
        <v>808</v>
      </c>
      <c r="C108" s="38"/>
      <c r="D108" s="38"/>
      <c r="E108" s="38"/>
      <c r="F108" s="38"/>
      <c r="G108" s="35"/>
      <c r="H108" s="38"/>
      <c r="I108" s="35"/>
      <c r="J108" s="7"/>
    </row>
    <row r="109" spans="1:10" ht="24" customHeight="1">
      <c r="A109" s="52"/>
      <c r="B109" s="56" t="s">
        <v>809</v>
      </c>
      <c r="C109" s="38"/>
      <c r="D109" s="38"/>
      <c r="E109" s="38"/>
      <c r="F109" s="35">
        <f>I102+I107</f>
        <v>0.4</v>
      </c>
      <c r="G109" s="35" t="s">
        <v>810</v>
      </c>
      <c r="H109" s="38">
        <v>100</v>
      </c>
      <c r="I109" s="54">
        <f t="shared" ref="I109" si="21">PRODUCT(C109:H109)</f>
        <v>40</v>
      </c>
      <c r="J109" s="7" t="s">
        <v>34</v>
      </c>
    </row>
    <row r="110" spans="1:10" ht="24" customHeight="1">
      <c r="A110" s="52"/>
      <c r="B110" s="56"/>
      <c r="C110" s="38"/>
      <c r="D110" s="38"/>
      <c r="E110" s="38"/>
      <c r="F110" s="38"/>
      <c r="G110" s="35"/>
      <c r="H110" s="38"/>
      <c r="I110" s="42">
        <f>I109/1000</f>
        <v>0.04</v>
      </c>
      <c r="J110" s="7" t="s">
        <v>215</v>
      </c>
    </row>
    <row r="111" spans="1:10" ht="24" customHeight="1">
      <c r="A111" s="52"/>
      <c r="B111" s="56"/>
      <c r="C111" s="38"/>
      <c r="D111" s="38"/>
      <c r="E111" s="38"/>
      <c r="F111" s="38"/>
      <c r="G111" s="35"/>
      <c r="H111" s="38" t="s">
        <v>14</v>
      </c>
      <c r="I111" s="42">
        <v>0.04</v>
      </c>
      <c r="J111" s="7" t="s">
        <v>215</v>
      </c>
    </row>
    <row r="112" spans="1:10" ht="61.5" customHeight="1">
      <c r="A112" s="52">
        <v>14</v>
      </c>
      <c r="B112" s="55" t="s">
        <v>811</v>
      </c>
      <c r="C112" s="38"/>
      <c r="D112" s="38"/>
      <c r="E112" s="38"/>
      <c r="F112" s="38"/>
      <c r="G112" s="35"/>
      <c r="H112" s="38"/>
      <c r="I112" s="35"/>
      <c r="J112" s="7"/>
    </row>
    <row r="113" spans="1:10" ht="24" customHeight="1">
      <c r="A113" s="52"/>
      <c r="B113" s="56" t="s">
        <v>812</v>
      </c>
      <c r="C113" s="38"/>
      <c r="D113" s="38"/>
      <c r="E113" s="38"/>
      <c r="F113" s="38"/>
      <c r="G113" s="35"/>
      <c r="H113" s="38"/>
      <c r="I113" s="42">
        <f>I111</f>
        <v>0.04</v>
      </c>
      <c r="J113" s="7" t="s">
        <v>215</v>
      </c>
    </row>
    <row r="114" spans="1:10" ht="46.5" customHeight="1">
      <c r="A114" s="52">
        <v>15</v>
      </c>
      <c r="B114" s="55" t="s">
        <v>894</v>
      </c>
      <c r="C114" s="38"/>
      <c r="D114" s="38"/>
      <c r="E114" s="38"/>
      <c r="F114" s="38"/>
      <c r="G114" s="35"/>
      <c r="H114" s="38"/>
      <c r="I114" s="42"/>
      <c r="J114" s="7"/>
    </row>
    <row r="115" spans="1:10" ht="24" customHeight="1">
      <c r="A115" s="52"/>
      <c r="B115" s="56" t="s">
        <v>895</v>
      </c>
      <c r="C115" s="38"/>
      <c r="D115" s="38"/>
      <c r="E115" s="38"/>
      <c r="F115" s="38"/>
      <c r="G115" s="35"/>
      <c r="H115" s="38"/>
      <c r="I115" s="42"/>
      <c r="J115" s="7"/>
    </row>
    <row r="116" spans="1:10" ht="24" customHeight="1">
      <c r="A116" s="52"/>
      <c r="B116" s="56" t="s">
        <v>896</v>
      </c>
      <c r="C116" s="38">
        <v>1</v>
      </c>
      <c r="D116" s="38">
        <v>1</v>
      </c>
      <c r="E116" s="38">
        <v>1</v>
      </c>
      <c r="F116" s="35">
        <v>1.2</v>
      </c>
      <c r="G116" s="35"/>
      <c r="H116" s="38">
        <v>1.05</v>
      </c>
      <c r="I116" s="54">
        <f t="shared" ref="I116" si="22">PRODUCT(C116:H116)</f>
        <v>1.26</v>
      </c>
      <c r="J116" s="7"/>
    </row>
    <row r="117" spans="1:10" ht="24" customHeight="1">
      <c r="A117" s="52"/>
      <c r="B117" s="56"/>
      <c r="C117" s="38"/>
      <c r="D117" s="38"/>
      <c r="E117" s="38"/>
      <c r="F117" s="38"/>
      <c r="G117" s="35"/>
      <c r="H117" s="38" t="s">
        <v>14</v>
      </c>
      <c r="I117" s="35">
        <f>CEILING(I116,0.1)</f>
        <v>1.3</v>
      </c>
      <c r="J117" s="7" t="s">
        <v>70</v>
      </c>
    </row>
    <row r="118" spans="1:10" ht="24" customHeight="1">
      <c r="A118" s="52"/>
      <c r="B118" s="56" t="s">
        <v>897</v>
      </c>
      <c r="C118" s="38"/>
      <c r="D118" s="38"/>
      <c r="E118" s="38"/>
      <c r="F118" s="38"/>
      <c r="G118" s="35"/>
      <c r="H118" s="38"/>
      <c r="I118" s="42"/>
      <c r="J118" s="7"/>
    </row>
    <row r="119" spans="1:10" ht="24" customHeight="1">
      <c r="A119" s="52"/>
      <c r="B119" s="56" t="s">
        <v>896</v>
      </c>
      <c r="C119" s="38">
        <v>1</v>
      </c>
      <c r="D119" s="38">
        <v>1</v>
      </c>
      <c r="E119" s="38">
        <v>1</v>
      </c>
      <c r="F119" s="35">
        <v>1.2</v>
      </c>
      <c r="G119" s="35"/>
      <c r="H119" s="38">
        <v>1.05</v>
      </c>
      <c r="I119" s="54">
        <f t="shared" ref="I119" si="23">PRODUCT(C119:H119)</f>
        <v>1.26</v>
      </c>
      <c r="J119" s="7"/>
    </row>
    <row r="120" spans="1:10" ht="24" customHeight="1">
      <c r="A120" s="52"/>
      <c r="B120" s="56"/>
      <c r="C120" s="38"/>
      <c r="D120" s="38"/>
      <c r="E120" s="38"/>
      <c r="F120" s="38"/>
      <c r="G120" s="35"/>
      <c r="H120" s="38" t="s">
        <v>14</v>
      </c>
      <c r="I120" s="35">
        <f>CEILING(I119,0.1)</f>
        <v>1.3</v>
      </c>
      <c r="J120" s="7" t="s">
        <v>70</v>
      </c>
    </row>
    <row r="121" spans="1:10" ht="64.5" customHeight="1">
      <c r="A121" s="52">
        <v>16</v>
      </c>
      <c r="B121" s="55" t="s">
        <v>898</v>
      </c>
      <c r="C121" s="38"/>
      <c r="D121" s="38"/>
      <c r="E121" s="38"/>
      <c r="F121" s="38"/>
      <c r="G121" s="35"/>
      <c r="H121" s="38"/>
      <c r="I121" s="42"/>
      <c r="J121" s="7"/>
    </row>
    <row r="122" spans="1:10" ht="24" customHeight="1">
      <c r="A122" s="52"/>
      <c r="B122" s="56" t="s">
        <v>895</v>
      </c>
      <c r="C122" s="38"/>
      <c r="D122" s="38"/>
      <c r="E122" s="38"/>
      <c r="F122" s="38"/>
      <c r="G122" s="35"/>
      <c r="H122" s="38"/>
      <c r="I122" s="42"/>
      <c r="J122" s="7"/>
    </row>
    <row r="123" spans="1:10" ht="24" customHeight="1">
      <c r="A123" s="52"/>
      <c r="B123" s="56" t="s">
        <v>798</v>
      </c>
      <c r="C123" s="38">
        <v>1</v>
      </c>
      <c r="D123" s="38">
        <v>1</v>
      </c>
      <c r="E123" s="38">
        <v>1</v>
      </c>
      <c r="F123" s="35">
        <v>1.66</v>
      </c>
      <c r="G123" s="35">
        <v>0.23</v>
      </c>
      <c r="H123" s="38">
        <v>0.15</v>
      </c>
      <c r="I123" s="54">
        <f t="shared" ref="I123" si="24">PRODUCT(C123:H123)</f>
        <v>5.7269999999999995E-2</v>
      </c>
      <c r="J123" s="7"/>
    </row>
    <row r="124" spans="1:10" ht="24" customHeight="1">
      <c r="A124" s="52"/>
      <c r="B124" s="56"/>
      <c r="C124" s="38"/>
      <c r="D124" s="38"/>
      <c r="E124" s="38"/>
      <c r="F124" s="38"/>
      <c r="G124" s="35"/>
      <c r="H124" s="38" t="s">
        <v>14</v>
      </c>
      <c r="I124" s="35">
        <f>CEILING(I123,0.1)</f>
        <v>0.1</v>
      </c>
      <c r="J124" s="7" t="s">
        <v>806</v>
      </c>
    </row>
    <row r="125" spans="1:10" ht="24" customHeight="1">
      <c r="A125" s="52"/>
      <c r="B125" s="56" t="s">
        <v>897</v>
      </c>
      <c r="C125" s="38"/>
      <c r="D125" s="38"/>
      <c r="E125" s="38"/>
      <c r="F125" s="38"/>
      <c r="G125" s="35"/>
      <c r="H125" s="38"/>
      <c r="I125" s="42"/>
      <c r="J125" s="7"/>
    </row>
    <row r="126" spans="1:10" ht="24" customHeight="1">
      <c r="A126" s="52"/>
      <c r="B126" s="56" t="s">
        <v>798</v>
      </c>
      <c r="C126" s="38">
        <v>1</v>
      </c>
      <c r="D126" s="38">
        <v>1</v>
      </c>
      <c r="E126" s="38">
        <v>1</v>
      </c>
      <c r="F126" s="35">
        <v>1.66</v>
      </c>
      <c r="G126" s="35">
        <v>0.23</v>
      </c>
      <c r="H126" s="38">
        <v>0.15</v>
      </c>
      <c r="I126" s="54">
        <f t="shared" ref="I126" si="25">PRODUCT(C126:H126)</f>
        <v>5.7269999999999995E-2</v>
      </c>
      <c r="J126" s="7"/>
    </row>
    <row r="127" spans="1:10" ht="24" customHeight="1">
      <c r="A127" s="52"/>
      <c r="B127" s="56"/>
      <c r="C127" s="38"/>
      <c r="D127" s="38"/>
      <c r="E127" s="38"/>
      <c r="F127" s="38"/>
      <c r="G127" s="35"/>
      <c r="H127" s="38" t="s">
        <v>14</v>
      </c>
      <c r="I127" s="35">
        <f>CEILING(I126,0.1)</f>
        <v>0.1</v>
      </c>
      <c r="J127" s="7" t="s">
        <v>806</v>
      </c>
    </row>
    <row r="128" spans="1:10" ht="24" customHeight="1">
      <c r="A128" s="52">
        <v>17</v>
      </c>
      <c r="B128" s="55" t="s">
        <v>324</v>
      </c>
      <c r="C128" s="52"/>
      <c r="D128" s="52"/>
      <c r="E128" s="52"/>
      <c r="F128" s="54"/>
      <c r="G128" s="54"/>
      <c r="H128" s="54"/>
      <c r="I128" s="54"/>
      <c r="J128" s="52"/>
    </row>
    <row r="129" spans="1:10" ht="24" customHeight="1">
      <c r="A129" s="52"/>
      <c r="B129" s="56" t="s">
        <v>325</v>
      </c>
      <c r="C129" s="52">
        <v>1</v>
      </c>
      <c r="D129" s="52">
        <v>2</v>
      </c>
      <c r="E129" s="57">
        <v>3.14</v>
      </c>
      <c r="F129" s="54">
        <v>1.5</v>
      </c>
      <c r="G129" s="54"/>
      <c r="H129" s="54">
        <v>0.53</v>
      </c>
      <c r="I129" s="54">
        <f t="shared" ref="I129:I133" si="26">PRODUCT(C129:H129)</f>
        <v>4.9926000000000004</v>
      </c>
      <c r="J129" s="52"/>
    </row>
    <row r="130" spans="1:10" ht="24" customHeight="1">
      <c r="A130" s="52"/>
      <c r="B130" s="56" t="s">
        <v>326</v>
      </c>
      <c r="C130" s="52">
        <v>1</v>
      </c>
      <c r="D130" s="52">
        <v>8</v>
      </c>
      <c r="E130" s="52">
        <v>2</v>
      </c>
      <c r="F130" s="54">
        <v>6</v>
      </c>
      <c r="G130" s="54">
        <v>0.23</v>
      </c>
      <c r="H130" s="54"/>
      <c r="I130" s="54">
        <f t="shared" si="26"/>
        <v>22.080000000000002</v>
      </c>
      <c r="J130" s="52"/>
    </row>
    <row r="131" spans="1:10" ht="24" customHeight="1">
      <c r="A131" s="52"/>
      <c r="B131" s="56" t="s">
        <v>794</v>
      </c>
      <c r="C131" s="52">
        <v>4</v>
      </c>
      <c r="D131" s="52">
        <v>6</v>
      </c>
      <c r="E131" s="52">
        <v>1</v>
      </c>
      <c r="F131" s="54">
        <v>0.5</v>
      </c>
      <c r="G131" s="54"/>
      <c r="H131" s="54">
        <v>0.5</v>
      </c>
      <c r="I131" s="54">
        <f t="shared" si="26"/>
        <v>6</v>
      </c>
      <c r="J131" s="52"/>
    </row>
    <row r="132" spans="1:10" ht="24" customHeight="1">
      <c r="A132" s="52"/>
      <c r="B132" s="56" t="s">
        <v>813</v>
      </c>
      <c r="C132" s="38">
        <v>1</v>
      </c>
      <c r="D132" s="38">
        <v>2</v>
      </c>
      <c r="E132" s="38">
        <v>1</v>
      </c>
      <c r="F132" s="35">
        <v>1.66</v>
      </c>
      <c r="G132" s="35">
        <v>0.6</v>
      </c>
      <c r="H132" s="38"/>
      <c r="I132" s="54">
        <f t="shared" si="26"/>
        <v>1.9919999999999998</v>
      </c>
      <c r="J132" s="52"/>
    </row>
    <row r="133" spans="1:10" ht="24" customHeight="1">
      <c r="A133" s="52"/>
      <c r="B133" s="56" t="s">
        <v>814</v>
      </c>
      <c r="C133" s="38">
        <v>1</v>
      </c>
      <c r="D133" s="38">
        <v>2</v>
      </c>
      <c r="E133" s="38">
        <v>1</v>
      </c>
      <c r="F133" s="35">
        <v>1.66</v>
      </c>
      <c r="G133" s="35"/>
      <c r="H133" s="38">
        <v>0.3</v>
      </c>
      <c r="I133" s="54">
        <f t="shared" si="26"/>
        <v>0.99599999999999989</v>
      </c>
      <c r="J133" s="52"/>
    </row>
    <row r="134" spans="1:10" ht="24" customHeight="1">
      <c r="A134" s="52"/>
      <c r="B134" s="56" t="s">
        <v>799</v>
      </c>
      <c r="C134" s="38">
        <v>1</v>
      </c>
      <c r="D134" s="38">
        <v>2</v>
      </c>
      <c r="E134" s="38">
        <v>2</v>
      </c>
      <c r="F134" s="35">
        <v>1.66</v>
      </c>
      <c r="G134" s="35"/>
      <c r="H134" s="38">
        <v>6.3E-2</v>
      </c>
      <c r="I134" s="54">
        <f t="shared" ref="I134" si="27">PRODUCT(C134:H134)</f>
        <v>0.41831999999999997</v>
      </c>
      <c r="J134" s="52"/>
    </row>
    <row r="135" spans="1:10" ht="24" customHeight="1">
      <c r="A135" s="52"/>
      <c r="B135" s="56"/>
      <c r="C135" s="52"/>
      <c r="D135" s="52"/>
      <c r="E135" s="52"/>
      <c r="F135" s="54"/>
      <c r="G135" s="54"/>
      <c r="H135" s="54" t="s">
        <v>13</v>
      </c>
      <c r="I135" s="54">
        <f>SUM(I129:I134)</f>
        <v>36.478920000000002</v>
      </c>
      <c r="J135" s="52"/>
    </row>
    <row r="136" spans="1:10" ht="24" customHeight="1">
      <c r="A136" s="52"/>
      <c r="B136" s="56"/>
      <c r="C136" s="52"/>
      <c r="D136" s="52"/>
      <c r="E136" s="52"/>
      <c r="F136" s="54"/>
      <c r="G136" s="54"/>
      <c r="H136" s="54" t="s">
        <v>14</v>
      </c>
      <c r="I136" s="54">
        <f>CEILING(I135,0.1)</f>
        <v>36.5</v>
      </c>
      <c r="J136" s="52" t="s">
        <v>321</v>
      </c>
    </row>
    <row r="137" spans="1:10" ht="24" customHeight="1">
      <c r="A137" s="52">
        <v>18</v>
      </c>
      <c r="B137" s="55" t="s">
        <v>815</v>
      </c>
      <c r="C137" s="38"/>
      <c r="D137" s="38"/>
      <c r="E137" s="38"/>
      <c r="F137" s="38"/>
      <c r="G137" s="35"/>
      <c r="H137" s="38"/>
      <c r="I137" s="35"/>
      <c r="J137" s="7"/>
    </row>
    <row r="138" spans="1:10" ht="45.75" customHeight="1">
      <c r="A138" s="52"/>
      <c r="B138" s="55" t="s">
        <v>816</v>
      </c>
      <c r="C138" s="38">
        <v>1</v>
      </c>
      <c r="D138" s="38">
        <v>2</v>
      </c>
      <c r="E138" s="38">
        <v>1</v>
      </c>
      <c r="F138" s="35">
        <v>1.66</v>
      </c>
      <c r="G138" s="35">
        <v>0.6</v>
      </c>
      <c r="H138" s="38"/>
      <c r="I138" s="54">
        <f t="shared" ref="I138" si="28">PRODUCT(C138:H138)</f>
        <v>1.9919999999999998</v>
      </c>
      <c r="J138" s="7"/>
    </row>
    <row r="139" spans="1:10" ht="24" customHeight="1">
      <c r="A139" s="52"/>
      <c r="B139" s="56"/>
      <c r="C139" s="38"/>
      <c r="D139" s="38"/>
      <c r="E139" s="38"/>
      <c r="F139" s="38"/>
      <c r="G139" s="35"/>
      <c r="H139" s="54" t="s">
        <v>14</v>
      </c>
      <c r="I139" s="54">
        <f>CEILING(I138,0.1)</f>
        <v>2</v>
      </c>
      <c r="J139" s="52" t="s">
        <v>321</v>
      </c>
    </row>
    <row r="140" spans="1:10" ht="120" customHeight="1">
      <c r="A140" s="52">
        <v>19</v>
      </c>
      <c r="B140" s="55" t="s">
        <v>949</v>
      </c>
      <c r="C140" s="52"/>
      <c r="D140" s="52"/>
      <c r="E140" s="52"/>
      <c r="F140" s="54"/>
      <c r="G140" s="54"/>
      <c r="H140" s="54"/>
      <c r="I140" s="54"/>
      <c r="J140" s="58"/>
    </row>
    <row r="141" spans="1:10" ht="24" customHeight="1">
      <c r="A141" s="38"/>
      <c r="B141" s="39" t="s">
        <v>335</v>
      </c>
      <c r="C141" s="38"/>
      <c r="D141" s="38"/>
      <c r="E141" s="38"/>
      <c r="F141" s="38"/>
      <c r="G141" s="35"/>
      <c r="H141" s="38"/>
      <c r="I141" s="35"/>
      <c r="J141" s="7"/>
    </row>
    <row r="142" spans="1:10" ht="24" customHeight="1">
      <c r="A142" s="38"/>
      <c r="B142" s="39" t="s">
        <v>338</v>
      </c>
      <c r="C142" s="52">
        <v>1</v>
      </c>
      <c r="D142" s="52">
        <v>4</v>
      </c>
      <c r="E142" s="52">
        <v>1</v>
      </c>
      <c r="F142" s="54"/>
      <c r="G142" s="54"/>
      <c r="H142" s="54"/>
      <c r="I142" s="54">
        <f t="shared" ref="I142" si="29">PRODUCT(C142:H142)</f>
        <v>4</v>
      </c>
      <c r="J142" s="7"/>
    </row>
    <row r="143" spans="1:10" ht="24" customHeight="1">
      <c r="A143" s="38"/>
      <c r="B143" s="39" t="s">
        <v>242</v>
      </c>
      <c r="C143" s="52">
        <v>1</v>
      </c>
      <c r="D143" s="52">
        <v>1</v>
      </c>
      <c r="E143" s="52">
        <v>1</v>
      </c>
      <c r="F143" s="54"/>
      <c r="G143" s="54"/>
      <c r="H143" s="54"/>
      <c r="I143" s="54">
        <f t="shared" ref="I143" si="30">PRODUCT(C143:H143)</f>
        <v>1</v>
      </c>
      <c r="J143" s="7"/>
    </row>
    <row r="144" spans="1:10" ht="24" customHeight="1">
      <c r="A144" s="38"/>
      <c r="B144" s="39" t="s">
        <v>339</v>
      </c>
      <c r="C144" s="52">
        <v>1</v>
      </c>
      <c r="D144" s="52">
        <v>2</v>
      </c>
      <c r="E144" s="52">
        <v>1</v>
      </c>
      <c r="F144" s="54"/>
      <c r="G144" s="54"/>
      <c r="H144" s="54"/>
      <c r="I144" s="54">
        <f t="shared" ref="I144" si="31">PRODUCT(C144:H144)</f>
        <v>2</v>
      </c>
      <c r="J144" s="7"/>
    </row>
    <row r="145" spans="1:10" ht="24" customHeight="1">
      <c r="A145" s="38"/>
      <c r="B145" s="39" t="s">
        <v>340</v>
      </c>
      <c r="C145" s="52">
        <v>1</v>
      </c>
      <c r="D145" s="52">
        <v>1</v>
      </c>
      <c r="E145" s="52">
        <v>1</v>
      </c>
      <c r="F145" s="54"/>
      <c r="G145" s="54"/>
      <c r="H145" s="54"/>
      <c r="I145" s="54">
        <f t="shared" ref="I145:I155" si="32">PRODUCT(C145:H145)</f>
        <v>1</v>
      </c>
      <c r="J145" s="7"/>
    </row>
    <row r="146" spans="1:10" ht="24" customHeight="1">
      <c r="A146" s="38"/>
      <c r="B146" s="39" t="s">
        <v>341</v>
      </c>
      <c r="C146" s="52">
        <v>1</v>
      </c>
      <c r="D146" s="52">
        <v>1</v>
      </c>
      <c r="E146" s="52">
        <v>1</v>
      </c>
      <c r="F146" s="54"/>
      <c r="G146" s="54"/>
      <c r="H146" s="54"/>
      <c r="I146" s="54">
        <f t="shared" si="32"/>
        <v>1</v>
      </c>
      <c r="J146" s="7"/>
    </row>
    <row r="147" spans="1:10" ht="24" customHeight="1">
      <c r="A147" s="38"/>
      <c r="B147" s="39" t="s">
        <v>342</v>
      </c>
      <c r="C147" s="52">
        <v>1</v>
      </c>
      <c r="D147" s="52">
        <v>1</v>
      </c>
      <c r="E147" s="52">
        <v>1</v>
      </c>
      <c r="F147" s="54"/>
      <c r="G147" s="54"/>
      <c r="H147" s="54"/>
      <c r="I147" s="54">
        <f t="shared" si="32"/>
        <v>1</v>
      </c>
      <c r="J147" s="7"/>
    </row>
    <row r="148" spans="1:10" ht="24" customHeight="1">
      <c r="A148" s="38"/>
      <c r="B148" s="39" t="s">
        <v>343</v>
      </c>
      <c r="C148" s="52">
        <v>1</v>
      </c>
      <c r="D148" s="52">
        <v>1</v>
      </c>
      <c r="E148" s="52">
        <v>1</v>
      </c>
      <c r="F148" s="54"/>
      <c r="G148" s="54"/>
      <c r="H148" s="54"/>
      <c r="I148" s="54">
        <f t="shared" si="32"/>
        <v>1</v>
      </c>
      <c r="J148" s="7"/>
    </row>
    <row r="149" spans="1:10" ht="24" customHeight="1">
      <c r="A149" s="38"/>
      <c r="B149" s="39" t="s">
        <v>231</v>
      </c>
      <c r="C149" s="52">
        <v>1</v>
      </c>
      <c r="D149" s="52">
        <v>2</v>
      </c>
      <c r="E149" s="52">
        <v>1</v>
      </c>
      <c r="F149" s="54"/>
      <c r="G149" s="54"/>
      <c r="H149" s="54"/>
      <c r="I149" s="54">
        <f t="shared" si="32"/>
        <v>2</v>
      </c>
      <c r="J149" s="7"/>
    </row>
    <row r="150" spans="1:10" ht="24" customHeight="1">
      <c r="A150" s="38"/>
      <c r="B150" s="39" t="s">
        <v>59</v>
      </c>
      <c r="C150" s="52">
        <v>1</v>
      </c>
      <c r="D150" s="52">
        <v>2</v>
      </c>
      <c r="E150" s="52">
        <v>1</v>
      </c>
      <c r="F150" s="54"/>
      <c r="G150" s="54"/>
      <c r="H150" s="54"/>
      <c r="I150" s="54">
        <f t="shared" si="32"/>
        <v>2</v>
      </c>
      <c r="J150" s="7"/>
    </row>
    <row r="151" spans="1:10" ht="24" customHeight="1">
      <c r="A151" s="38"/>
      <c r="B151" s="39" t="s">
        <v>232</v>
      </c>
      <c r="C151" s="52">
        <v>1</v>
      </c>
      <c r="D151" s="52">
        <v>1</v>
      </c>
      <c r="E151" s="52">
        <v>1</v>
      </c>
      <c r="F151" s="54"/>
      <c r="G151" s="54"/>
      <c r="H151" s="54"/>
      <c r="I151" s="54">
        <f t="shared" si="32"/>
        <v>1</v>
      </c>
      <c r="J151" s="7"/>
    </row>
    <row r="152" spans="1:10" ht="24" customHeight="1">
      <c r="A152" s="38"/>
      <c r="B152" s="39" t="s">
        <v>61</v>
      </c>
      <c r="C152" s="52">
        <v>1</v>
      </c>
      <c r="D152" s="52">
        <v>2</v>
      </c>
      <c r="E152" s="52">
        <v>1</v>
      </c>
      <c r="F152" s="54"/>
      <c r="G152" s="54"/>
      <c r="H152" s="54"/>
      <c r="I152" s="54">
        <f t="shared" ref="I152" si="33">PRODUCT(C152:H152)</f>
        <v>2</v>
      </c>
      <c r="J152" s="7"/>
    </row>
    <row r="153" spans="1:10" ht="24" customHeight="1">
      <c r="A153" s="38"/>
      <c r="B153" s="39" t="s">
        <v>344</v>
      </c>
      <c r="C153" s="52">
        <v>1</v>
      </c>
      <c r="D153" s="52">
        <v>5</v>
      </c>
      <c r="E153" s="52">
        <v>1</v>
      </c>
      <c r="F153" s="54"/>
      <c r="G153" s="54"/>
      <c r="H153" s="54"/>
      <c r="I153" s="54">
        <f t="shared" si="32"/>
        <v>5</v>
      </c>
      <c r="J153" s="7"/>
    </row>
    <row r="154" spans="1:10" ht="24" customHeight="1">
      <c r="A154" s="38"/>
      <c r="B154" s="39" t="s">
        <v>348</v>
      </c>
      <c r="C154" s="52">
        <v>1</v>
      </c>
      <c r="D154" s="52">
        <v>3</v>
      </c>
      <c r="E154" s="52">
        <v>1</v>
      </c>
      <c r="F154" s="54"/>
      <c r="G154" s="54"/>
      <c r="H154" s="54"/>
      <c r="I154" s="54">
        <f t="shared" ref="I154" si="34">PRODUCT(C154:H154)</f>
        <v>3</v>
      </c>
      <c r="J154" s="7"/>
    </row>
    <row r="155" spans="1:10" ht="24" customHeight="1">
      <c r="A155" s="38"/>
      <c r="B155" s="39" t="s">
        <v>345</v>
      </c>
      <c r="C155" s="52">
        <v>1</v>
      </c>
      <c r="D155" s="52">
        <v>4</v>
      </c>
      <c r="E155" s="52">
        <v>1</v>
      </c>
      <c r="F155" s="54"/>
      <c r="G155" s="54"/>
      <c r="H155" s="54"/>
      <c r="I155" s="54">
        <f t="shared" si="32"/>
        <v>4</v>
      </c>
      <c r="J155" s="7"/>
    </row>
    <row r="156" spans="1:10" ht="24" customHeight="1">
      <c r="A156" s="38"/>
      <c r="B156" s="39"/>
      <c r="C156" s="38"/>
      <c r="D156" s="38"/>
      <c r="E156" s="38"/>
      <c r="F156" s="38"/>
      <c r="G156" s="35"/>
      <c r="H156" s="38" t="s">
        <v>13</v>
      </c>
      <c r="I156" s="35">
        <f>SUM(I142:I155)</f>
        <v>30</v>
      </c>
      <c r="J156" s="7" t="s">
        <v>12</v>
      </c>
    </row>
    <row r="157" spans="1:10" ht="44.25" customHeight="1">
      <c r="A157" s="38"/>
      <c r="B157" s="39" t="s">
        <v>336</v>
      </c>
      <c r="C157" s="38"/>
      <c r="D157" s="38"/>
      <c r="E157" s="38"/>
      <c r="F157" s="38"/>
      <c r="G157" s="35"/>
      <c r="H157" s="38"/>
      <c r="I157" s="35"/>
      <c r="J157" s="7"/>
    </row>
    <row r="158" spans="1:10" ht="24" customHeight="1">
      <c r="A158" s="38"/>
      <c r="B158" s="39" t="s">
        <v>338</v>
      </c>
      <c r="C158" s="52">
        <v>1</v>
      </c>
      <c r="D158" s="52">
        <v>2</v>
      </c>
      <c r="E158" s="52">
        <v>1</v>
      </c>
      <c r="F158" s="54"/>
      <c r="G158" s="54"/>
      <c r="H158" s="54"/>
      <c r="I158" s="54">
        <f t="shared" ref="I158:I172" si="35">PRODUCT(C158:H158)</f>
        <v>2</v>
      </c>
      <c r="J158" s="7"/>
    </row>
    <row r="159" spans="1:10" ht="24" customHeight="1">
      <c r="A159" s="38"/>
      <c r="B159" s="39" t="s">
        <v>242</v>
      </c>
      <c r="C159" s="52">
        <v>1</v>
      </c>
      <c r="D159" s="52">
        <v>3</v>
      </c>
      <c r="E159" s="52">
        <v>1</v>
      </c>
      <c r="F159" s="54"/>
      <c r="G159" s="54"/>
      <c r="H159" s="54"/>
      <c r="I159" s="54">
        <f t="shared" si="35"/>
        <v>3</v>
      </c>
      <c r="J159" s="7"/>
    </row>
    <row r="160" spans="1:10" ht="24" customHeight="1">
      <c r="A160" s="38"/>
      <c r="B160" s="39" t="s">
        <v>339</v>
      </c>
      <c r="C160" s="52">
        <v>1</v>
      </c>
      <c r="D160" s="52">
        <v>2</v>
      </c>
      <c r="E160" s="52">
        <v>1</v>
      </c>
      <c r="F160" s="54"/>
      <c r="G160" s="54"/>
      <c r="H160" s="54"/>
      <c r="I160" s="54">
        <f t="shared" si="35"/>
        <v>2</v>
      </c>
      <c r="J160" s="7"/>
    </row>
    <row r="161" spans="1:10" ht="24" customHeight="1">
      <c r="A161" s="38"/>
      <c r="B161" s="39" t="s">
        <v>340</v>
      </c>
      <c r="C161" s="52">
        <v>1</v>
      </c>
      <c r="D161" s="52">
        <v>1</v>
      </c>
      <c r="E161" s="52">
        <v>1</v>
      </c>
      <c r="F161" s="54"/>
      <c r="G161" s="54"/>
      <c r="H161" s="54"/>
      <c r="I161" s="54">
        <f t="shared" si="35"/>
        <v>1</v>
      </c>
      <c r="J161" s="7"/>
    </row>
    <row r="162" spans="1:10" ht="24" customHeight="1">
      <c r="A162" s="38"/>
      <c r="B162" s="39" t="s">
        <v>225</v>
      </c>
      <c r="C162" s="52">
        <v>1</v>
      </c>
      <c r="D162" s="52">
        <v>1</v>
      </c>
      <c r="E162" s="52">
        <v>1</v>
      </c>
      <c r="F162" s="54"/>
      <c r="G162" s="54"/>
      <c r="H162" s="54"/>
      <c r="I162" s="54">
        <f t="shared" ref="I162" si="36">PRODUCT(C162:H162)</f>
        <v>1</v>
      </c>
      <c r="J162" s="7"/>
    </row>
    <row r="163" spans="1:10" ht="24" customHeight="1">
      <c r="A163" s="38"/>
      <c r="B163" s="39" t="s">
        <v>341</v>
      </c>
      <c r="C163" s="52">
        <v>1</v>
      </c>
      <c r="D163" s="52">
        <v>1</v>
      </c>
      <c r="E163" s="52">
        <v>1</v>
      </c>
      <c r="F163" s="54"/>
      <c r="G163" s="54"/>
      <c r="H163" s="54"/>
      <c r="I163" s="54">
        <f t="shared" si="35"/>
        <v>1</v>
      </c>
      <c r="J163" s="7"/>
    </row>
    <row r="164" spans="1:10" ht="24" customHeight="1">
      <c r="A164" s="38"/>
      <c r="B164" s="39" t="s">
        <v>342</v>
      </c>
      <c r="C164" s="52">
        <v>1</v>
      </c>
      <c r="D164" s="52">
        <v>1</v>
      </c>
      <c r="E164" s="52">
        <v>1</v>
      </c>
      <c r="F164" s="54"/>
      <c r="G164" s="54"/>
      <c r="H164" s="54"/>
      <c r="I164" s="54">
        <f t="shared" si="35"/>
        <v>1</v>
      </c>
      <c r="J164" s="7"/>
    </row>
    <row r="165" spans="1:10" ht="24" customHeight="1">
      <c r="A165" s="38"/>
      <c r="B165" s="39" t="s">
        <v>343</v>
      </c>
      <c r="C165" s="52">
        <v>1</v>
      </c>
      <c r="D165" s="52">
        <v>1</v>
      </c>
      <c r="E165" s="52">
        <v>1</v>
      </c>
      <c r="F165" s="54"/>
      <c r="G165" s="54"/>
      <c r="H165" s="54"/>
      <c r="I165" s="54">
        <f t="shared" si="35"/>
        <v>1</v>
      </c>
      <c r="J165" s="7"/>
    </row>
    <row r="166" spans="1:10" ht="24" customHeight="1">
      <c r="A166" s="38"/>
      <c r="B166" s="39" t="s">
        <v>225</v>
      </c>
      <c r="C166" s="52">
        <v>1</v>
      </c>
      <c r="D166" s="52">
        <v>1</v>
      </c>
      <c r="E166" s="52">
        <v>1</v>
      </c>
      <c r="F166" s="54"/>
      <c r="G166" s="54"/>
      <c r="H166" s="54"/>
      <c r="I166" s="54">
        <f t="shared" ref="I166:I168" si="37">PRODUCT(C166:H166)</f>
        <v>1</v>
      </c>
      <c r="J166" s="7"/>
    </row>
    <row r="167" spans="1:10" ht="24" customHeight="1">
      <c r="A167" s="38"/>
      <c r="B167" s="39" t="s">
        <v>346</v>
      </c>
      <c r="C167" s="52">
        <v>1</v>
      </c>
      <c r="D167" s="52">
        <v>1</v>
      </c>
      <c r="E167" s="52">
        <v>1</v>
      </c>
      <c r="F167" s="54"/>
      <c r="G167" s="54"/>
      <c r="H167" s="54"/>
      <c r="I167" s="54">
        <f t="shared" si="37"/>
        <v>1</v>
      </c>
      <c r="J167" s="7"/>
    </row>
    <row r="168" spans="1:10" ht="24" customHeight="1">
      <c r="A168" s="38"/>
      <c r="B168" s="39" t="s">
        <v>320</v>
      </c>
      <c r="C168" s="52">
        <v>1</v>
      </c>
      <c r="D168" s="52">
        <v>1</v>
      </c>
      <c r="E168" s="52">
        <v>1</v>
      </c>
      <c r="F168" s="54"/>
      <c r="G168" s="54"/>
      <c r="H168" s="54"/>
      <c r="I168" s="54">
        <f t="shared" si="37"/>
        <v>1</v>
      </c>
      <c r="J168" s="7"/>
    </row>
    <row r="169" spans="1:10" ht="24" customHeight="1">
      <c r="A169" s="38"/>
      <c r="B169" s="39" t="s">
        <v>231</v>
      </c>
      <c r="C169" s="52">
        <v>1</v>
      </c>
      <c r="D169" s="52">
        <v>1</v>
      </c>
      <c r="E169" s="52">
        <v>1</v>
      </c>
      <c r="F169" s="54"/>
      <c r="G169" s="54"/>
      <c r="H169" s="54"/>
      <c r="I169" s="54">
        <f t="shared" si="35"/>
        <v>1</v>
      </c>
      <c r="J169" s="7"/>
    </row>
    <row r="170" spans="1:10" ht="24" customHeight="1">
      <c r="A170" s="38"/>
      <c r="B170" s="39" t="s">
        <v>59</v>
      </c>
      <c r="C170" s="52">
        <v>1</v>
      </c>
      <c r="D170" s="52">
        <v>1</v>
      </c>
      <c r="E170" s="52">
        <v>1</v>
      </c>
      <c r="F170" s="54"/>
      <c r="G170" s="54"/>
      <c r="H170" s="54"/>
      <c r="I170" s="54">
        <f t="shared" si="35"/>
        <v>1</v>
      </c>
      <c r="J170" s="7"/>
    </row>
    <row r="171" spans="1:10" ht="24" customHeight="1">
      <c r="A171" s="38"/>
      <c r="B171" s="39" t="s">
        <v>232</v>
      </c>
      <c r="C171" s="52">
        <v>1</v>
      </c>
      <c r="D171" s="52">
        <v>1</v>
      </c>
      <c r="E171" s="52">
        <v>1</v>
      </c>
      <c r="F171" s="54"/>
      <c r="G171" s="54"/>
      <c r="H171" s="54"/>
      <c r="I171" s="54">
        <f t="shared" si="35"/>
        <v>1</v>
      </c>
      <c r="J171" s="7"/>
    </row>
    <row r="172" spans="1:10" ht="24" customHeight="1">
      <c r="A172" s="38"/>
      <c r="B172" s="39" t="s">
        <v>347</v>
      </c>
      <c r="C172" s="52">
        <v>1</v>
      </c>
      <c r="D172" s="52">
        <v>2</v>
      </c>
      <c r="E172" s="52">
        <v>1</v>
      </c>
      <c r="F172" s="54"/>
      <c r="G172" s="54"/>
      <c r="H172" s="54"/>
      <c r="I172" s="54">
        <f t="shared" si="35"/>
        <v>2</v>
      </c>
      <c r="J172" s="7"/>
    </row>
    <row r="173" spans="1:10" ht="24" customHeight="1">
      <c r="A173" s="38"/>
      <c r="B173" s="39" t="s">
        <v>61</v>
      </c>
      <c r="C173" s="52">
        <v>1</v>
      </c>
      <c r="D173" s="52">
        <v>1</v>
      </c>
      <c r="E173" s="52">
        <v>1</v>
      </c>
      <c r="F173" s="54"/>
      <c r="G173" s="54"/>
      <c r="H173" s="54"/>
      <c r="I173" s="54">
        <f t="shared" ref="I173" si="38">PRODUCT(C173:H173)</f>
        <v>1</v>
      </c>
      <c r="J173" s="7"/>
    </row>
    <row r="174" spans="1:10" ht="24" customHeight="1">
      <c r="A174" s="38"/>
      <c r="B174" s="39"/>
      <c r="C174" s="38"/>
      <c r="D174" s="38"/>
      <c r="E174" s="38"/>
      <c r="F174" s="38"/>
      <c r="G174" s="35"/>
      <c r="H174" s="38" t="s">
        <v>13</v>
      </c>
      <c r="I174" s="35">
        <f>SUM(I158:I173)</f>
        <v>21</v>
      </c>
      <c r="J174" s="7" t="s">
        <v>12</v>
      </c>
    </row>
    <row r="175" spans="1:10" ht="42.75" customHeight="1">
      <c r="A175" s="38"/>
      <c r="B175" s="39" t="s">
        <v>337</v>
      </c>
      <c r="C175" s="38"/>
      <c r="D175" s="38"/>
      <c r="E175" s="38"/>
      <c r="F175" s="38"/>
      <c r="G175" s="35"/>
      <c r="H175" s="38"/>
      <c r="I175" s="35"/>
      <c r="J175" s="7"/>
    </row>
    <row r="176" spans="1:10" ht="29.25" customHeight="1">
      <c r="A176" s="38"/>
      <c r="B176" s="39" t="s">
        <v>349</v>
      </c>
      <c r="C176" s="52">
        <v>1</v>
      </c>
      <c r="D176" s="52">
        <v>2</v>
      </c>
      <c r="E176" s="52">
        <v>1</v>
      </c>
      <c r="F176" s="54"/>
      <c r="G176" s="54"/>
      <c r="H176" s="54"/>
      <c r="I176" s="54">
        <f t="shared" ref="I176" si="39">PRODUCT(C176:H176)</f>
        <v>2</v>
      </c>
      <c r="J176" s="7" t="s">
        <v>12</v>
      </c>
    </row>
    <row r="177" spans="1:10" ht="137.25" customHeight="1">
      <c r="A177" s="38">
        <v>20</v>
      </c>
      <c r="B177" s="39" t="s">
        <v>946</v>
      </c>
      <c r="C177" s="38"/>
      <c r="D177" s="38"/>
      <c r="E177" s="38"/>
      <c r="F177" s="38"/>
      <c r="G177" s="35"/>
      <c r="H177" s="38"/>
      <c r="I177" s="35"/>
      <c r="J177" s="7"/>
    </row>
    <row r="178" spans="1:10" ht="24" customHeight="1">
      <c r="A178" s="38"/>
      <c r="B178" s="39" t="s">
        <v>338</v>
      </c>
      <c r="C178" s="52">
        <v>1</v>
      </c>
      <c r="D178" s="52">
        <v>1</v>
      </c>
      <c r="E178" s="52">
        <v>1</v>
      </c>
      <c r="F178" s="54"/>
      <c r="G178" s="54"/>
      <c r="H178" s="54"/>
      <c r="I178" s="54">
        <f t="shared" ref="I178:I186" si="40">PRODUCT(C178:H178)</f>
        <v>1</v>
      </c>
      <c r="J178" s="7"/>
    </row>
    <row r="179" spans="1:10" ht="24" customHeight="1">
      <c r="A179" s="38"/>
      <c r="B179" s="39" t="s">
        <v>339</v>
      </c>
      <c r="C179" s="52">
        <v>1</v>
      </c>
      <c r="D179" s="52">
        <v>1</v>
      </c>
      <c r="E179" s="52">
        <v>1</v>
      </c>
      <c r="F179" s="54"/>
      <c r="G179" s="54"/>
      <c r="H179" s="54"/>
      <c r="I179" s="54">
        <f t="shared" si="40"/>
        <v>1</v>
      </c>
      <c r="J179" s="7"/>
    </row>
    <row r="180" spans="1:10" ht="24" customHeight="1">
      <c r="A180" s="38"/>
      <c r="B180" s="39" t="s">
        <v>340</v>
      </c>
      <c r="C180" s="52">
        <v>1</v>
      </c>
      <c r="D180" s="52">
        <v>1</v>
      </c>
      <c r="E180" s="52">
        <v>1</v>
      </c>
      <c r="F180" s="54"/>
      <c r="G180" s="54"/>
      <c r="H180" s="54"/>
      <c r="I180" s="54">
        <f t="shared" si="40"/>
        <v>1</v>
      </c>
      <c r="J180" s="7"/>
    </row>
    <row r="181" spans="1:10" ht="24" customHeight="1">
      <c r="A181" s="38"/>
      <c r="B181" s="39" t="s">
        <v>341</v>
      </c>
      <c r="C181" s="52">
        <v>1</v>
      </c>
      <c r="D181" s="52">
        <v>1</v>
      </c>
      <c r="E181" s="52">
        <v>1</v>
      </c>
      <c r="F181" s="54"/>
      <c r="G181" s="54"/>
      <c r="H181" s="54"/>
      <c r="I181" s="54">
        <f t="shared" si="40"/>
        <v>1</v>
      </c>
      <c r="J181" s="7"/>
    </row>
    <row r="182" spans="1:10" ht="24" customHeight="1">
      <c r="A182" s="38"/>
      <c r="B182" s="39" t="s">
        <v>342</v>
      </c>
      <c r="C182" s="52">
        <v>1</v>
      </c>
      <c r="D182" s="52">
        <v>1</v>
      </c>
      <c r="E182" s="52">
        <v>1</v>
      </c>
      <c r="F182" s="54"/>
      <c r="G182" s="54"/>
      <c r="H182" s="54"/>
      <c r="I182" s="54">
        <f t="shared" si="40"/>
        <v>1</v>
      </c>
      <c r="J182" s="7"/>
    </row>
    <row r="183" spans="1:10" ht="24" customHeight="1">
      <c r="A183" s="38"/>
      <c r="B183" s="39" t="s">
        <v>343</v>
      </c>
      <c r="C183" s="52">
        <v>1</v>
      </c>
      <c r="D183" s="52">
        <v>1</v>
      </c>
      <c r="E183" s="52">
        <v>1</v>
      </c>
      <c r="F183" s="54"/>
      <c r="G183" s="54"/>
      <c r="H183" s="54"/>
      <c r="I183" s="54">
        <f t="shared" si="40"/>
        <v>1</v>
      </c>
      <c r="J183" s="7"/>
    </row>
    <row r="184" spans="1:10" ht="24" customHeight="1">
      <c r="A184" s="38"/>
      <c r="B184" s="39" t="s">
        <v>231</v>
      </c>
      <c r="C184" s="52">
        <v>1</v>
      </c>
      <c r="D184" s="52">
        <v>2</v>
      </c>
      <c r="E184" s="52">
        <v>1</v>
      </c>
      <c r="F184" s="54"/>
      <c r="G184" s="54"/>
      <c r="H184" s="54"/>
      <c r="I184" s="54">
        <f t="shared" si="40"/>
        <v>2</v>
      </c>
      <c r="J184" s="7"/>
    </row>
    <row r="185" spans="1:10" ht="24" customHeight="1">
      <c r="A185" s="38"/>
      <c r="B185" s="39" t="s">
        <v>59</v>
      </c>
      <c r="C185" s="52">
        <v>1</v>
      </c>
      <c r="D185" s="52">
        <v>1</v>
      </c>
      <c r="E185" s="52">
        <v>1</v>
      </c>
      <c r="F185" s="54"/>
      <c r="G185" s="54"/>
      <c r="H185" s="54"/>
      <c r="I185" s="54">
        <f t="shared" si="40"/>
        <v>1</v>
      </c>
      <c r="J185" s="7"/>
    </row>
    <row r="186" spans="1:10" ht="24" customHeight="1">
      <c r="A186" s="38"/>
      <c r="B186" s="39" t="s">
        <v>232</v>
      </c>
      <c r="C186" s="52">
        <v>1</v>
      </c>
      <c r="D186" s="52">
        <v>1</v>
      </c>
      <c r="E186" s="52">
        <v>1</v>
      </c>
      <c r="F186" s="54"/>
      <c r="G186" s="54"/>
      <c r="H186" s="54"/>
      <c r="I186" s="54">
        <f t="shared" si="40"/>
        <v>1</v>
      </c>
      <c r="J186" s="7"/>
    </row>
    <row r="187" spans="1:10" ht="24" customHeight="1">
      <c r="A187" s="38"/>
      <c r="B187" s="39"/>
      <c r="C187" s="52"/>
      <c r="D187" s="52"/>
      <c r="E187" s="52"/>
      <c r="F187" s="54"/>
      <c r="G187" s="54"/>
      <c r="H187" s="54" t="s">
        <v>13</v>
      </c>
      <c r="I187" s="54">
        <f>SUM(I178:I186)</f>
        <v>10</v>
      </c>
      <c r="J187" s="7" t="s">
        <v>12</v>
      </c>
    </row>
    <row r="188" spans="1:10" ht="163.5" customHeight="1">
      <c r="A188" s="38">
        <v>21</v>
      </c>
      <c r="B188" s="39" t="s">
        <v>947</v>
      </c>
      <c r="C188" s="38"/>
      <c r="D188" s="38"/>
      <c r="E188" s="38"/>
      <c r="F188" s="38"/>
      <c r="G188" s="35"/>
      <c r="H188" s="38"/>
      <c r="I188" s="35"/>
      <c r="J188" s="7"/>
    </row>
    <row r="189" spans="1:10" ht="24" customHeight="1">
      <c r="A189" s="38"/>
      <c r="B189" s="39" t="s">
        <v>338</v>
      </c>
      <c r="C189" s="52">
        <v>1</v>
      </c>
      <c r="D189" s="52">
        <v>1</v>
      </c>
      <c r="E189" s="52">
        <v>1</v>
      </c>
      <c r="F189" s="54"/>
      <c r="G189" s="54"/>
      <c r="H189" s="54"/>
      <c r="I189" s="54">
        <f t="shared" ref="I189:I200" si="41">PRODUCT(C189:H189)</f>
        <v>1</v>
      </c>
      <c r="J189" s="7"/>
    </row>
    <row r="190" spans="1:10" ht="24" customHeight="1">
      <c r="A190" s="38"/>
      <c r="B190" s="39" t="s">
        <v>339</v>
      </c>
      <c r="C190" s="52">
        <v>1</v>
      </c>
      <c r="D190" s="52">
        <v>1</v>
      </c>
      <c r="E190" s="52">
        <v>1</v>
      </c>
      <c r="F190" s="54"/>
      <c r="G190" s="54"/>
      <c r="H190" s="54"/>
      <c r="I190" s="54">
        <f t="shared" si="41"/>
        <v>1</v>
      </c>
      <c r="J190" s="7"/>
    </row>
    <row r="191" spans="1:10" ht="24" customHeight="1">
      <c r="A191" s="38"/>
      <c r="B191" s="39" t="s">
        <v>340</v>
      </c>
      <c r="C191" s="52">
        <v>1</v>
      </c>
      <c r="D191" s="52">
        <v>1</v>
      </c>
      <c r="E191" s="52">
        <v>1</v>
      </c>
      <c r="F191" s="54"/>
      <c r="G191" s="54"/>
      <c r="H191" s="54"/>
      <c r="I191" s="54">
        <f>PRODUCT(C191:H191)</f>
        <v>1</v>
      </c>
      <c r="J191" s="7"/>
    </row>
    <row r="192" spans="1:10" ht="24" customHeight="1">
      <c r="A192" s="38"/>
      <c r="B192" s="39" t="s">
        <v>351</v>
      </c>
      <c r="C192" s="52">
        <v>1</v>
      </c>
      <c r="D192" s="52">
        <v>1</v>
      </c>
      <c r="E192" s="52">
        <v>1</v>
      </c>
      <c r="F192" s="54"/>
      <c r="G192" s="54"/>
      <c r="H192" s="54"/>
      <c r="I192" s="54">
        <f t="shared" ref="I192" si="42">PRODUCT(C192:H192)</f>
        <v>1</v>
      </c>
      <c r="J192" s="7"/>
    </row>
    <row r="193" spans="1:10" ht="24" customHeight="1">
      <c r="A193" s="38"/>
      <c r="B193" s="39" t="s">
        <v>341</v>
      </c>
      <c r="C193" s="52">
        <v>1</v>
      </c>
      <c r="D193" s="52">
        <v>1</v>
      </c>
      <c r="E193" s="52">
        <v>1</v>
      </c>
      <c r="F193" s="54"/>
      <c r="G193" s="54"/>
      <c r="H193" s="54"/>
      <c r="I193" s="54">
        <f t="shared" si="41"/>
        <v>1</v>
      </c>
      <c r="J193" s="7"/>
    </row>
    <row r="194" spans="1:10" ht="24" customHeight="1">
      <c r="A194" s="38"/>
      <c r="B194" s="39" t="s">
        <v>342</v>
      </c>
      <c r="C194" s="52">
        <v>1</v>
      </c>
      <c r="D194" s="52">
        <v>1</v>
      </c>
      <c r="E194" s="52">
        <v>1</v>
      </c>
      <c r="F194" s="54"/>
      <c r="G194" s="54"/>
      <c r="H194" s="54"/>
      <c r="I194" s="54">
        <f t="shared" si="41"/>
        <v>1</v>
      </c>
      <c r="J194" s="7"/>
    </row>
    <row r="195" spans="1:10" ht="24" customHeight="1">
      <c r="A195" s="38"/>
      <c r="B195" s="39" t="s">
        <v>343</v>
      </c>
      <c r="C195" s="52">
        <v>1</v>
      </c>
      <c r="D195" s="52">
        <v>1</v>
      </c>
      <c r="E195" s="52">
        <v>1</v>
      </c>
      <c r="F195" s="54"/>
      <c r="G195" s="54"/>
      <c r="H195" s="54"/>
      <c r="I195" s="54">
        <f t="shared" si="41"/>
        <v>1</v>
      </c>
      <c r="J195" s="7"/>
    </row>
    <row r="196" spans="1:10" ht="24" customHeight="1">
      <c r="A196" s="38"/>
      <c r="B196" s="39" t="s">
        <v>231</v>
      </c>
      <c r="C196" s="52">
        <v>1</v>
      </c>
      <c r="D196" s="52">
        <v>2</v>
      </c>
      <c r="E196" s="52">
        <v>1</v>
      </c>
      <c r="F196" s="54"/>
      <c r="G196" s="54"/>
      <c r="H196" s="54"/>
      <c r="I196" s="54">
        <f t="shared" si="41"/>
        <v>2</v>
      </c>
      <c r="J196" s="7"/>
    </row>
    <row r="197" spans="1:10" ht="24" customHeight="1">
      <c r="A197" s="38"/>
      <c r="B197" s="39" t="s">
        <v>59</v>
      </c>
      <c r="C197" s="52">
        <v>1</v>
      </c>
      <c r="D197" s="52">
        <v>1</v>
      </c>
      <c r="E197" s="52">
        <v>1</v>
      </c>
      <c r="F197" s="54"/>
      <c r="G197" s="54"/>
      <c r="H197" s="54"/>
      <c r="I197" s="54">
        <f t="shared" si="41"/>
        <v>1</v>
      </c>
      <c r="J197" s="7"/>
    </row>
    <row r="198" spans="1:10" ht="24" customHeight="1">
      <c r="A198" s="38"/>
      <c r="B198" s="39" t="s">
        <v>350</v>
      </c>
      <c r="C198" s="52">
        <v>1</v>
      </c>
      <c r="D198" s="52">
        <v>3</v>
      </c>
      <c r="E198" s="52">
        <v>1</v>
      </c>
      <c r="F198" s="54"/>
      <c r="G198" s="54"/>
      <c r="H198" s="54"/>
      <c r="I198" s="54">
        <f t="shared" ref="I198:I199" si="43">PRODUCT(C198:H198)</f>
        <v>3</v>
      </c>
      <c r="J198" s="7"/>
    </row>
    <row r="199" spans="1:10" ht="24" customHeight="1">
      <c r="A199" s="38"/>
      <c r="B199" s="39" t="s">
        <v>232</v>
      </c>
      <c r="C199" s="52">
        <v>1</v>
      </c>
      <c r="D199" s="52">
        <v>1</v>
      </c>
      <c r="E199" s="52">
        <v>1</v>
      </c>
      <c r="F199" s="54"/>
      <c r="G199" s="54"/>
      <c r="H199" s="54"/>
      <c r="I199" s="54">
        <f t="shared" si="43"/>
        <v>1</v>
      </c>
      <c r="J199" s="7"/>
    </row>
    <row r="200" spans="1:10" ht="24" customHeight="1">
      <c r="A200" s="38"/>
      <c r="B200" s="39" t="s">
        <v>61</v>
      </c>
      <c r="C200" s="52">
        <v>1</v>
      </c>
      <c r="D200" s="52">
        <v>1</v>
      </c>
      <c r="E200" s="52">
        <v>1</v>
      </c>
      <c r="F200" s="54"/>
      <c r="G200" s="54"/>
      <c r="H200" s="54"/>
      <c r="I200" s="54">
        <f t="shared" si="41"/>
        <v>1</v>
      </c>
      <c r="J200" s="7"/>
    </row>
    <row r="201" spans="1:10" ht="24" customHeight="1">
      <c r="A201" s="38"/>
      <c r="B201" s="39"/>
      <c r="C201" s="52"/>
      <c r="D201" s="52"/>
      <c r="E201" s="52"/>
      <c r="F201" s="54"/>
      <c r="G201" s="54"/>
      <c r="H201" s="54" t="s">
        <v>13</v>
      </c>
      <c r="I201" s="54">
        <f>SUM(I189:I200)</f>
        <v>15</v>
      </c>
      <c r="J201" s="7" t="s">
        <v>12</v>
      </c>
    </row>
    <row r="202" spans="1:10" ht="158.25" customHeight="1">
      <c r="A202" s="38">
        <v>22</v>
      </c>
      <c r="B202" s="39" t="s">
        <v>948</v>
      </c>
      <c r="C202" s="38"/>
      <c r="D202" s="38"/>
      <c r="E202" s="38"/>
      <c r="F202" s="38"/>
      <c r="G202" s="35"/>
      <c r="H202" s="38"/>
      <c r="I202" s="35"/>
      <c r="J202" s="7"/>
    </row>
    <row r="203" spans="1:10" ht="24" customHeight="1">
      <c r="A203" s="38"/>
      <c r="B203" s="39" t="s">
        <v>339</v>
      </c>
      <c r="C203" s="52">
        <v>1</v>
      </c>
      <c r="D203" s="52">
        <v>2</v>
      </c>
      <c r="E203" s="52">
        <v>1</v>
      </c>
      <c r="F203" s="54"/>
      <c r="G203" s="54"/>
      <c r="H203" s="54"/>
      <c r="I203" s="54">
        <f t="shared" ref="I203" si="44">PRODUCT(C203:H203)</f>
        <v>2</v>
      </c>
      <c r="J203" s="7"/>
    </row>
    <row r="204" spans="1:10" ht="24" customHeight="1">
      <c r="A204" s="38"/>
      <c r="B204" s="39" t="s">
        <v>340</v>
      </c>
      <c r="C204" s="52">
        <v>1</v>
      </c>
      <c r="D204" s="52">
        <v>2</v>
      </c>
      <c r="E204" s="52">
        <v>1</v>
      </c>
      <c r="F204" s="54"/>
      <c r="G204" s="54"/>
      <c r="H204" s="54"/>
      <c r="I204" s="54">
        <f>PRODUCT(C204:H204)</f>
        <v>2</v>
      </c>
      <c r="J204" s="7"/>
    </row>
    <row r="205" spans="1:10" ht="24" customHeight="1">
      <c r="A205" s="38"/>
      <c r="B205" s="39" t="s">
        <v>341</v>
      </c>
      <c r="C205" s="52">
        <v>1</v>
      </c>
      <c r="D205" s="52">
        <v>1</v>
      </c>
      <c r="E205" s="52">
        <v>1</v>
      </c>
      <c r="F205" s="54"/>
      <c r="G205" s="54"/>
      <c r="H205" s="54"/>
      <c r="I205" s="54">
        <f t="shared" ref="I205:I208" si="45">PRODUCT(C205:H205)</f>
        <v>1</v>
      </c>
      <c r="J205" s="7"/>
    </row>
    <row r="206" spans="1:10" ht="24" customHeight="1">
      <c r="A206" s="38"/>
      <c r="B206" s="39" t="s">
        <v>342</v>
      </c>
      <c r="C206" s="52">
        <v>1</v>
      </c>
      <c r="D206" s="52">
        <v>2</v>
      </c>
      <c r="E206" s="52">
        <v>1</v>
      </c>
      <c r="F206" s="54"/>
      <c r="G206" s="54"/>
      <c r="H206" s="54"/>
      <c r="I206" s="54">
        <f t="shared" si="45"/>
        <v>2</v>
      </c>
      <c r="J206" s="7"/>
    </row>
    <row r="207" spans="1:10" ht="24" customHeight="1">
      <c r="A207" s="38"/>
      <c r="B207" s="39" t="s">
        <v>343</v>
      </c>
      <c r="C207" s="52">
        <v>1</v>
      </c>
      <c r="D207" s="52">
        <v>2</v>
      </c>
      <c r="E207" s="52">
        <v>1</v>
      </c>
      <c r="F207" s="54"/>
      <c r="G207" s="54"/>
      <c r="H207" s="54"/>
      <c r="I207" s="54">
        <f t="shared" si="45"/>
        <v>2</v>
      </c>
      <c r="J207" s="7"/>
    </row>
    <row r="208" spans="1:10" ht="24" customHeight="1">
      <c r="A208" s="38"/>
      <c r="B208" s="39" t="s">
        <v>231</v>
      </c>
      <c r="C208" s="52">
        <v>1</v>
      </c>
      <c r="D208" s="52">
        <v>2</v>
      </c>
      <c r="E208" s="52">
        <v>1</v>
      </c>
      <c r="F208" s="54"/>
      <c r="G208" s="54"/>
      <c r="H208" s="54"/>
      <c r="I208" s="54">
        <f t="shared" si="45"/>
        <v>2</v>
      </c>
      <c r="J208" s="7"/>
    </row>
    <row r="209" spans="1:10" ht="24" customHeight="1">
      <c r="A209" s="38"/>
      <c r="B209" s="39"/>
      <c r="C209" s="38"/>
      <c r="D209" s="38"/>
      <c r="E209" s="38"/>
      <c r="F209" s="38"/>
      <c r="G209" s="35"/>
      <c r="H209" s="38" t="s">
        <v>13</v>
      </c>
      <c r="I209" s="35">
        <f>SUM(I203:I208)</f>
        <v>11</v>
      </c>
      <c r="J209" s="7" t="s">
        <v>12</v>
      </c>
    </row>
    <row r="210" spans="1:10" ht="63.75" customHeight="1">
      <c r="A210" s="38">
        <v>23</v>
      </c>
      <c r="B210" s="39" t="s">
        <v>198</v>
      </c>
      <c r="C210" s="38"/>
      <c r="D210" s="38"/>
      <c r="E210" s="38"/>
      <c r="F210" s="38"/>
      <c r="G210" s="35"/>
      <c r="H210" s="38"/>
      <c r="I210" s="35"/>
      <c r="J210" s="38"/>
    </row>
    <row r="211" spans="1:10" ht="24" customHeight="1">
      <c r="A211" s="38"/>
      <c r="B211" s="39" t="s">
        <v>57</v>
      </c>
      <c r="C211" s="38">
        <v>1</v>
      </c>
      <c r="D211" s="38">
        <v>2</v>
      </c>
      <c r="E211" s="38">
        <v>1</v>
      </c>
      <c r="F211" s="38"/>
      <c r="G211" s="35"/>
      <c r="H211" s="38"/>
      <c r="I211" s="54">
        <f t="shared" ref="I211:I216" si="46">PRODUCT(C211:H211)</f>
        <v>2</v>
      </c>
      <c r="J211" s="38"/>
    </row>
    <row r="212" spans="1:10" ht="24" customHeight="1">
      <c r="A212" s="38"/>
      <c r="B212" s="39" t="s">
        <v>58</v>
      </c>
      <c r="C212" s="38">
        <v>1</v>
      </c>
      <c r="D212" s="38">
        <v>1</v>
      </c>
      <c r="E212" s="38">
        <v>1</v>
      </c>
      <c r="F212" s="38"/>
      <c r="G212" s="35"/>
      <c r="H212" s="38"/>
      <c r="I212" s="54">
        <f t="shared" si="46"/>
        <v>1</v>
      </c>
      <c r="J212" s="38"/>
    </row>
    <row r="213" spans="1:10" ht="24" customHeight="1">
      <c r="A213" s="38"/>
      <c r="B213" s="47" t="s">
        <v>53</v>
      </c>
      <c r="C213" s="38">
        <v>1</v>
      </c>
      <c r="D213" s="38">
        <v>1</v>
      </c>
      <c r="E213" s="38">
        <v>1</v>
      </c>
      <c r="F213" s="38"/>
      <c r="G213" s="35"/>
      <c r="H213" s="38"/>
      <c r="I213" s="54">
        <f t="shared" si="46"/>
        <v>1</v>
      </c>
      <c r="J213" s="38"/>
    </row>
    <row r="214" spans="1:10" ht="24" customHeight="1">
      <c r="A214" s="38"/>
      <c r="B214" s="47" t="s">
        <v>54</v>
      </c>
      <c r="C214" s="38">
        <v>1</v>
      </c>
      <c r="D214" s="38">
        <v>1</v>
      </c>
      <c r="E214" s="38">
        <v>1</v>
      </c>
      <c r="F214" s="38"/>
      <c r="G214" s="35"/>
      <c r="H214" s="38"/>
      <c r="I214" s="54">
        <f t="shared" si="46"/>
        <v>1</v>
      </c>
      <c r="J214" s="38"/>
    </row>
    <row r="215" spans="1:10" ht="24" customHeight="1">
      <c r="A215" s="38"/>
      <c r="B215" s="39" t="s">
        <v>59</v>
      </c>
      <c r="C215" s="38">
        <v>1</v>
      </c>
      <c r="D215" s="38">
        <v>1</v>
      </c>
      <c r="E215" s="38">
        <v>1</v>
      </c>
      <c r="F215" s="38"/>
      <c r="G215" s="35"/>
      <c r="H215" s="38"/>
      <c r="I215" s="54">
        <f t="shared" ref="I215" si="47">PRODUCT(C215:H215)</f>
        <v>1</v>
      </c>
      <c r="J215" s="38"/>
    </row>
    <row r="216" spans="1:10" ht="24" customHeight="1">
      <c r="A216" s="38"/>
      <c r="B216" s="39" t="s">
        <v>61</v>
      </c>
      <c r="C216" s="38">
        <v>1</v>
      </c>
      <c r="D216" s="38">
        <v>1</v>
      </c>
      <c r="E216" s="38">
        <v>1</v>
      </c>
      <c r="F216" s="38"/>
      <c r="G216" s="35"/>
      <c r="H216" s="38"/>
      <c r="I216" s="54">
        <f t="shared" si="46"/>
        <v>1</v>
      </c>
      <c r="J216" s="38"/>
    </row>
    <row r="217" spans="1:10" ht="24" customHeight="1">
      <c r="A217" s="38"/>
      <c r="B217" s="39"/>
      <c r="C217" s="38"/>
      <c r="D217" s="38"/>
      <c r="E217" s="38"/>
      <c r="F217" s="38"/>
      <c r="G217" s="38"/>
      <c r="H217" s="38" t="s">
        <v>13</v>
      </c>
      <c r="I217" s="35">
        <f>SUM(I211:I216)</f>
        <v>7</v>
      </c>
      <c r="J217" s="38" t="s">
        <v>12</v>
      </c>
    </row>
    <row r="218" spans="1:10" ht="42.75" customHeight="1">
      <c r="A218" s="38">
        <v>24</v>
      </c>
      <c r="B218" s="40" t="s">
        <v>352</v>
      </c>
      <c r="C218" s="38"/>
      <c r="D218" s="38"/>
      <c r="E218" s="38"/>
      <c r="F218" s="38"/>
      <c r="G218" s="35"/>
      <c r="H218" s="38"/>
      <c r="I218" s="35"/>
      <c r="J218" s="38"/>
    </row>
    <row r="219" spans="1:10" ht="23.1" customHeight="1">
      <c r="A219" s="38"/>
      <c r="B219" s="39" t="s">
        <v>55</v>
      </c>
      <c r="C219" s="38">
        <v>1</v>
      </c>
      <c r="D219" s="38">
        <v>1</v>
      </c>
      <c r="E219" s="38">
        <v>1</v>
      </c>
      <c r="F219" s="38"/>
      <c r="G219" s="35"/>
      <c r="H219" s="38"/>
      <c r="I219" s="54">
        <f t="shared" ref="I219:I229" si="48">PRODUCT(C219:H219)</f>
        <v>1</v>
      </c>
      <c r="J219" s="38"/>
    </row>
    <row r="220" spans="1:10" ht="23.1" customHeight="1">
      <c r="A220" s="38"/>
      <c r="B220" s="39" t="s">
        <v>56</v>
      </c>
      <c r="C220" s="38">
        <v>1</v>
      </c>
      <c r="D220" s="38">
        <v>1</v>
      </c>
      <c r="E220" s="38">
        <v>1</v>
      </c>
      <c r="F220" s="38"/>
      <c r="G220" s="35"/>
      <c r="H220" s="38"/>
      <c r="I220" s="54">
        <f t="shared" si="48"/>
        <v>1</v>
      </c>
      <c r="J220" s="38"/>
    </row>
    <row r="221" spans="1:10" ht="23.1" customHeight="1">
      <c r="A221" s="38"/>
      <c r="B221" s="39" t="s">
        <v>218</v>
      </c>
      <c r="C221" s="38">
        <v>1</v>
      </c>
      <c r="D221" s="38">
        <v>1</v>
      </c>
      <c r="E221" s="38">
        <v>1</v>
      </c>
      <c r="F221" s="38"/>
      <c r="G221" s="35"/>
      <c r="H221" s="38"/>
      <c r="I221" s="54">
        <f t="shared" si="48"/>
        <v>1</v>
      </c>
      <c r="J221" s="38"/>
    </row>
    <row r="222" spans="1:10" ht="23.1" customHeight="1">
      <c r="A222" s="38"/>
      <c r="B222" s="39" t="s">
        <v>227</v>
      </c>
      <c r="C222" s="38">
        <v>1</v>
      </c>
      <c r="D222" s="38">
        <v>1</v>
      </c>
      <c r="E222" s="38">
        <v>1</v>
      </c>
      <c r="F222" s="38"/>
      <c r="G222" s="35"/>
      <c r="H222" s="38"/>
      <c r="I222" s="54">
        <f t="shared" ref="I222" si="49">PRODUCT(C222:H222)</f>
        <v>1</v>
      </c>
      <c r="J222" s="38"/>
    </row>
    <row r="223" spans="1:10" ht="23.1" customHeight="1">
      <c r="A223" s="38"/>
      <c r="B223" s="39" t="s">
        <v>57</v>
      </c>
      <c r="C223" s="38">
        <v>1</v>
      </c>
      <c r="D223" s="38">
        <v>1</v>
      </c>
      <c r="E223" s="38">
        <v>1</v>
      </c>
      <c r="F223" s="38"/>
      <c r="G223" s="35"/>
      <c r="H223" s="38"/>
      <c r="I223" s="54">
        <f t="shared" si="48"/>
        <v>1</v>
      </c>
      <c r="J223" s="38"/>
    </row>
    <row r="224" spans="1:10" ht="23.1" customHeight="1">
      <c r="A224" s="38"/>
      <c r="B224" s="47" t="s">
        <v>53</v>
      </c>
      <c r="C224" s="38">
        <v>1</v>
      </c>
      <c r="D224" s="38">
        <v>1</v>
      </c>
      <c r="E224" s="38">
        <v>2</v>
      </c>
      <c r="F224" s="38"/>
      <c r="G224" s="35"/>
      <c r="H224" s="38"/>
      <c r="I224" s="54">
        <f t="shared" si="48"/>
        <v>2</v>
      </c>
      <c r="J224" s="38"/>
    </row>
    <row r="225" spans="1:10" ht="23.1" customHeight="1">
      <c r="A225" s="38"/>
      <c r="B225" s="47" t="s">
        <v>54</v>
      </c>
      <c r="C225" s="38">
        <v>1</v>
      </c>
      <c r="D225" s="38">
        <v>1</v>
      </c>
      <c r="E225" s="38">
        <v>2</v>
      </c>
      <c r="F225" s="38"/>
      <c r="G225" s="35"/>
      <c r="H225" s="38"/>
      <c r="I225" s="54">
        <f t="shared" si="48"/>
        <v>2</v>
      </c>
      <c r="J225" s="38"/>
    </row>
    <row r="226" spans="1:10" ht="23.1" customHeight="1">
      <c r="A226" s="38"/>
      <c r="B226" s="39" t="s">
        <v>52</v>
      </c>
      <c r="C226" s="38">
        <v>1</v>
      </c>
      <c r="D226" s="38">
        <v>1</v>
      </c>
      <c r="E226" s="38">
        <v>1</v>
      </c>
      <c r="F226" s="38"/>
      <c r="G226" s="35"/>
      <c r="H226" s="38"/>
      <c r="I226" s="54">
        <f t="shared" si="48"/>
        <v>1</v>
      </c>
      <c r="J226" s="38"/>
    </row>
    <row r="227" spans="1:10" ht="23.1" customHeight="1">
      <c r="A227" s="38"/>
      <c r="B227" s="39" t="s">
        <v>60</v>
      </c>
      <c r="C227" s="38">
        <v>1</v>
      </c>
      <c r="D227" s="38">
        <v>1</v>
      </c>
      <c r="E227" s="38">
        <v>2</v>
      </c>
      <c r="F227" s="38"/>
      <c r="G227" s="35"/>
      <c r="H227" s="38"/>
      <c r="I227" s="54">
        <f t="shared" si="48"/>
        <v>2</v>
      </c>
      <c r="J227" s="38"/>
    </row>
    <row r="228" spans="1:10" ht="23.1" customHeight="1">
      <c r="A228" s="38"/>
      <c r="B228" s="39" t="s">
        <v>61</v>
      </c>
      <c r="C228" s="38">
        <v>1</v>
      </c>
      <c r="D228" s="38">
        <v>1</v>
      </c>
      <c r="E228" s="38">
        <v>1</v>
      </c>
      <c r="F228" s="38"/>
      <c r="G228" s="35"/>
      <c r="H228" s="38"/>
      <c r="I228" s="54">
        <f t="shared" si="48"/>
        <v>1</v>
      </c>
      <c r="J228" s="38"/>
    </row>
    <row r="229" spans="1:10" ht="23.1" customHeight="1">
      <c r="A229" s="38"/>
      <c r="B229" s="39" t="s">
        <v>59</v>
      </c>
      <c r="C229" s="38">
        <v>1</v>
      </c>
      <c r="D229" s="38">
        <v>1</v>
      </c>
      <c r="E229" s="38">
        <v>1</v>
      </c>
      <c r="F229" s="38"/>
      <c r="G229" s="35"/>
      <c r="H229" s="38"/>
      <c r="I229" s="54">
        <f t="shared" si="48"/>
        <v>1</v>
      </c>
      <c r="J229" s="38"/>
    </row>
    <row r="230" spans="1:10" ht="23.1" customHeight="1">
      <c r="A230" s="38"/>
      <c r="B230" s="39"/>
      <c r="C230" s="38"/>
      <c r="D230" s="38"/>
      <c r="E230" s="38"/>
      <c r="F230" s="38"/>
      <c r="G230" s="38"/>
      <c r="H230" s="38" t="s">
        <v>13</v>
      </c>
      <c r="I230" s="35">
        <f>SUM(I219:I229)</f>
        <v>14</v>
      </c>
      <c r="J230" s="38" t="s">
        <v>12</v>
      </c>
    </row>
    <row r="231" spans="1:10" ht="43.5" customHeight="1">
      <c r="A231" s="38">
        <v>25</v>
      </c>
      <c r="B231" s="39" t="s">
        <v>353</v>
      </c>
      <c r="C231" s="38"/>
      <c r="D231" s="38"/>
      <c r="E231" s="38"/>
      <c r="F231" s="38"/>
      <c r="G231" s="38"/>
      <c r="H231" s="38"/>
      <c r="I231" s="35"/>
      <c r="J231" s="38"/>
    </row>
    <row r="232" spans="1:10" ht="23.1" customHeight="1">
      <c r="A232" s="38"/>
      <c r="B232" s="39" t="s">
        <v>63</v>
      </c>
      <c r="C232" s="38">
        <v>1</v>
      </c>
      <c r="D232" s="38">
        <v>1</v>
      </c>
      <c r="E232" s="38">
        <v>2</v>
      </c>
      <c r="F232" s="38"/>
      <c r="G232" s="35"/>
      <c r="H232" s="38"/>
      <c r="I232" s="54">
        <f t="shared" ref="I232:I234" si="50">PRODUCT(C232:H232)</f>
        <v>2</v>
      </c>
      <c r="J232" s="38"/>
    </row>
    <row r="233" spans="1:10" ht="23.1" customHeight="1">
      <c r="A233" s="38"/>
      <c r="B233" s="39" t="s">
        <v>194</v>
      </c>
      <c r="C233" s="38">
        <v>1</v>
      </c>
      <c r="D233" s="38">
        <v>1</v>
      </c>
      <c r="E233" s="38">
        <v>2</v>
      </c>
      <c r="F233" s="38"/>
      <c r="G233" s="35"/>
      <c r="H233" s="38"/>
      <c r="I233" s="54">
        <f t="shared" si="50"/>
        <v>2</v>
      </c>
      <c r="J233" s="38"/>
    </row>
    <row r="234" spans="1:10" ht="23.1" customHeight="1">
      <c r="A234" s="38"/>
      <c r="B234" s="39" t="s">
        <v>64</v>
      </c>
      <c r="C234" s="38">
        <v>1</v>
      </c>
      <c r="D234" s="38">
        <v>1</v>
      </c>
      <c r="E234" s="38">
        <v>1</v>
      </c>
      <c r="F234" s="38"/>
      <c r="G234" s="35"/>
      <c r="H234" s="38"/>
      <c r="I234" s="54">
        <f t="shared" si="50"/>
        <v>1</v>
      </c>
      <c r="J234" s="38"/>
    </row>
    <row r="235" spans="1:10" ht="23.1" customHeight="1">
      <c r="A235" s="38"/>
      <c r="B235" s="48"/>
      <c r="C235" s="38"/>
      <c r="D235" s="38"/>
      <c r="E235" s="38"/>
      <c r="F235" s="38"/>
      <c r="G235" s="38"/>
      <c r="H235" s="38" t="s">
        <v>13</v>
      </c>
      <c r="I235" s="35">
        <f>SUM(I232:I234)</f>
        <v>5</v>
      </c>
      <c r="J235" s="38" t="s">
        <v>12</v>
      </c>
    </row>
    <row r="236" spans="1:10" ht="72" customHeight="1">
      <c r="A236" s="38">
        <v>26</v>
      </c>
      <c r="B236" s="39" t="s">
        <v>217</v>
      </c>
      <c r="C236" s="38"/>
      <c r="D236" s="38"/>
      <c r="E236" s="38"/>
      <c r="F236" s="38"/>
      <c r="G236" s="35"/>
      <c r="H236" s="38"/>
      <c r="I236" s="35"/>
      <c r="J236" s="38"/>
    </row>
    <row r="237" spans="1:10" ht="24" customHeight="1">
      <c r="A237" s="38"/>
      <c r="B237" s="39" t="s">
        <v>63</v>
      </c>
      <c r="C237" s="38">
        <v>1</v>
      </c>
      <c r="D237" s="38">
        <v>1</v>
      </c>
      <c r="E237" s="38">
        <v>2</v>
      </c>
      <c r="F237" s="38"/>
      <c r="G237" s="35"/>
      <c r="H237" s="38"/>
      <c r="I237" s="54">
        <f t="shared" ref="I237:I239" si="51">PRODUCT(C237:H237)</f>
        <v>2</v>
      </c>
      <c r="J237" s="38"/>
    </row>
    <row r="238" spans="1:10" ht="24" customHeight="1">
      <c r="A238" s="38"/>
      <c r="B238" s="39" t="s">
        <v>194</v>
      </c>
      <c r="C238" s="38">
        <v>1</v>
      </c>
      <c r="D238" s="38">
        <v>1</v>
      </c>
      <c r="E238" s="38">
        <v>2</v>
      </c>
      <c r="F238" s="38"/>
      <c r="G238" s="35"/>
      <c r="H238" s="38"/>
      <c r="I238" s="54">
        <f t="shared" si="51"/>
        <v>2</v>
      </c>
      <c r="J238" s="38"/>
    </row>
    <row r="239" spans="1:10" ht="24" customHeight="1">
      <c r="A239" s="38"/>
      <c r="B239" s="39" t="s">
        <v>64</v>
      </c>
      <c r="C239" s="38">
        <v>1</v>
      </c>
      <c r="D239" s="38">
        <v>1</v>
      </c>
      <c r="E239" s="38">
        <v>1</v>
      </c>
      <c r="F239" s="38"/>
      <c r="G239" s="35"/>
      <c r="H239" s="38"/>
      <c r="I239" s="54">
        <f t="shared" si="51"/>
        <v>1</v>
      </c>
      <c r="J239" s="38"/>
    </row>
    <row r="240" spans="1:10" ht="24" customHeight="1">
      <c r="A240" s="38"/>
      <c r="B240" s="48"/>
      <c r="C240" s="38"/>
      <c r="D240" s="38"/>
      <c r="E240" s="38"/>
      <c r="F240" s="38"/>
      <c r="G240" s="38"/>
      <c r="H240" s="38" t="s">
        <v>13</v>
      </c>
      <c r="I240" s="35">
        <f>SUM(I237:I239)</f>
        <v>5</v>
      </c>
      <c r="J240" s="38" t="s">
        <v>12</v>
      </c>
    </row>
    <row r="241" spans="1:10" ht="48.75" customHeight="1">
      <c r="A241" s="38">
        <v>27</v>
      </c>
      <c r="B241" s="39" t="s">
        <v>199</v>
      </c>
      <c r="C241" s="38"/>
      <c r="D241" s="38"/>
      <c r="E241" s="38"/>
      <c r="F241" s="38"/>
      <c r="G241" s="38"/>
      <c r="H241" s="38"/>
      <c r="I241" s="35"/>
      <c r="J241" s="38"/>
    </row>
    <row r="242" spans="1:10" ht="24" customHeight="1">
      <c r="A242" s="38"/>
      <c r="B242" s="39" t="s">
        <v>65</v>
      </c>
      <c r="C242" s="38">
        <v>1</v>
      </c>
      <c r="D242" s="38">
        <v>1</v>
      </c>
      <c r="E242" s="38">
        <v>4</v>
      </c>
      <c r="F242" s="38"/>
      <c r="G242" s="35"/>
      <c r="H242" s="38"/>
      <c r="I242" s="54">
        <f t="shared" ref="I242:I244" si="52">PRODUCT(C242:H242)</f>
        <v>4</v>
      </c>
      <c r="J242" s="38"/>
    </row>
    <row r="243" spans="1:10" ht="24" customHeight="1">
      <c r="A243" s="38"/>
      <c r="B243" s="39" t="s">
        <v>817</v>
      </c>
      <c r="C243" s="38">
        <v>1</v>
      </c>
      <c r="D243" s="38">
        <v>1</v>
      </c>
      <c r="E243" s="38">
        <v>2</v>
      </c>
      <c r="F243" s="38"/>
      <c r="G243" s="35"/>
      <c r="H243" s="38"/>
      <c r="I243" s="54">
        <f t="shared" si="52"/>
        <v>2</v>
      </c>
      <c r="J243" s="38"/>
    </row>
    <row r="244" spans="1:10" ht="24" customHeight="1">
      <c r="A244" s="38"/>
      <c r="B244" s="39" t="s">
        <v>61</v>
      </c>
      <c r="C244" s="38">
        <v>1</v>
      </c>
      <c r="D244" s="38">
        <v>1</v>
      </c>
      <c r="E244" s="38">
        <v>1</v>
      </c>
      <c r="F244" s="38"/>
      <c r="G244" s="35"/>
      <c r="H244" s="38"/>
      <c r="I244" s="54">
        <f t="shared" si="52"/>
        <v>1</v>
      </c>
      <c r="J244" s="38"/>
    </row>
    <row r="245" spans="1:10" ht="24" customHeight="1">
      <c r="A245" s="38"/>
      <c r="B245" s="39"/>
      <c r="C245" s="38"/>
      <c r="D245" s="38"/>
      <c r="E245" s="38"/>
      <c r="F245" s="38"/>
      <c r="G245" s="38"/>
      <c r="H245" s="38" t="s">
        <v>13</v>
      </c>
      <c r="I245" s="35">
        <f>SUM(I242:I244)</f>
        <v>7</v>
      </c>
      <c r="J245" s="38" t="s">
        <v>12</v>
      </c>
    </row>
    <row r="246" spans="1:10" ht="46.5" customHeight="1">
      <c r="A246" s="38">
        <v>28</v>
      </c>
      <c r="B246" s="39" t="s">
        <v>47</v>
      </c>
      <c r="C246" s="38"/>
      <c r="D246" s="38"/>
      <c r="E246" s="38"/>
      <c r="F246" s="38"/>
      <c r="G246" s="35"/>
      <c r="H246" s="38"/>
      <c r="I246" s="35"/>
      <c r="J246" s="38"/>
    </row>
    <row r="247" spans="1:10" ht="23.1" customHeight="1">
      <c r="A247" s="38"/>
      <c r="B247" s="39" t="s">
        <v>62</v>
      </c>
      <c r="C247" s="38">
        <v>1</v>
      </c>
      <c r="D247" s="38">
        <v>1</v>
      </c>
      <c r="E247" s="38">
        <v>1</v>
      </c>
      <c r="F247" s="35">
        <v>0.9</v>
      </c>
      <c r="G247" s="35">
        <v>35</v>
      </c>
      <c r="H247" s="35">
        <v>2.1</v>
      </c>
      <c r="I247" s="54">
        <f t="shared" ref="I247" si="53">PRODUCT(C247:H247)</f>
        <v>66.150000000000006</v>
      </c>
      <c r="J247" s="38"/>
    </row>
    <row r="248" spans="1:10" ht="23.1" customHeight="1">
      <c r="A248" s="38"/>
      <c r="B248" s="39" t="s">
        <v>61</v>
      </c>
      <c r="C248" s="38">
        <v>1</v>
      </c>
      <c r="D248" s="38">
        <v>1</v>
      </c>
      <c r="E248" s="38">
        <v>1</v>
      </c>
      <c r="F248" s="35">
        <v>1</v>
      </c>
      <c r="G248" s="35">
        <v>35</v>
      </c>
      <c r="H248" s="35">
        <v>2.1</v>
      </c>
      <c r="I248" s="54">
        <f t="shared" ref="I248:I249" si="54">PRODUCT(C248:H248)</f>
        <v>73.5</v>
      </c>
      <c r="J248" s="38"/>
    </row>
    <row r="249" spans="1:10" ht="23.1" customHeight="1">
      <c r="A249" s="38"/>
      <c r="B249" s="39" t="s">
        <v>786</v>
      </c>
      <c r="C249" s="38">
        <v>1</v>
      </c>
      <c r="D249" s="38">
        <v>10</v>
      </c>
      <c r="E249" s="38">
        <v>1</v>
      </c>
      <c r="F249" s="35">
        <v>1.35</v>
      </c>
      <c r="G249" s="35">
        <v>30</v>
      </c>
      <c r="H249" s="35">
        <v>1.35</v>
      </c>
      <c r="I249" s="54">
        <f t="shared" si="54"/>
        <v>546.75</v>
      </c>
      <c r="J249" s="38"/>
    </row>
    <row r="250" spans="1:10" ht="23.1" customHeight="1">
      <c r="A250" s="38"/>
      <c r="B250" s="39"/>
      <c r="C250" s="38"/>
      <c r="D250" s="38"/>
      <c r="E250" s="38"/>
      <c r="F250" s="35"/>
      <c r="G250" s="35"/>
      <c r="H250" s="35" t="s">
        <v>13</v>
      </c>
      <c r="I250" s="54">
        <f>SUM(I247:I249)</f>
        <v>686.4</v>
      </c>
      <c r="J250" s="38"/>
    </row>
    <row r="251" spans="1:10" ht="23.1" customHeight="1">
      <c r="A251" s="38"/>
      <c r="B251" s="39"/>
      <c r="C251" s="38"/>
      <c r="D251" s="38"/>
      <c r="E251" s="38"/>
      <c r="F251" s="38"/>
      <c r="G251" s="35"/>
      <c r="H251" s="38" t="s">
        <v>14</v>
      </c>
      <c r="I251" s="54">
        <f>CEILING(I250,0.1)</f>
        <v>686.40000000000009</v>
      </c>
      <c r="J251" s="38" t="s">
        <v>34</v>
      </c>
    </row>
    <row r="252" spans="1:10" ht="58.5" customHeight="1">
      <c r="A252" s="38">
        <v>29</v>
      </c>
      <c r="B252" s="39" t="s">
        <v>214</v>
      </c>
      <c r="C252" s="38"/>
      <c r="D252" s="38"/>
      <c r="E252" s="38"/>
      <c r="F252" s="38"/>
      <c r="G252" s="35"/>
      <c r="H252" s="38"/>
      <c r="I252" s="35"/>
      <c r="J252" s="38"/>
    </row>
    <row r="253" spans="1:10" ht="26.1" customHeight="1">
      <c r="A253" s="38"/>
      <c r="B253" s="39" t="s">
        <v>289</v>
      </c>
      <c r="C253" s="38"/>
      <c r="D253" s="38"/>
      <c r="E253" s="38"/>
      <c r="F253" s="38"/>
      <c r="G253" s="35"/>
      <c r="H253" s="38"/>
      <c r="I253" s="35">
        <f>I251</f>
        <v>686.40000000000009</v>
      </c>
      <c r="J253" s="38"/>
    </row>
    <row r="254" spans="1:10" ht="26.1" customHeight="1">
      <c r="A254" s="38"/>
      <c r="B254" s="39"/>
      <c r="C254" s="38"/>
      <c r="D254" s="38"/>
      <c r="E254" s="38"/>
      <c r="F254" s="38"/>
      <c r="G254" s="35"/>
      <c r="H254" s="38" t="s">
        <v>14</v>
      </c>
      <c r="I254" s="86">
        <v>0.68600000000000005</v>
      </c>
      <c r="J254" s="38" t="s">
        <v>215</v>
      </c>
    </row>
    <row r="255" spans="1:10" ht="43.9" customHeight="1">
      <c r="A255" s="38">
        <v>30</v>
      </c>
      <c r="B255" s="39" t="s">
        <v>200</v>
      </c>
      <c r="C255" s="38">
        <v>1</v>
      </c>
      <c r="D255" s="38">
        <v>1</v>
      </c>
      <c r="E255" s="38">
        <v>1</v>
      </c>
      <c r="F255" s="38"/>
      <c r="G255" s="35"/>
      <c r="H255" s="38"/>
      <c r="I255" s="54">
        <f t="shared" ref="I255:I256" si="55">PRODUCT(C255:H255)</f>
        <v>1</v>
      </c>
      <c r="J255" s="38" t="s">
        <v>35</v>
      </c>
    </row>
    <row r="256" spans="1:10" ht="51" customHeight="1">
      <c r="A256" s="38">
        <v>31</v>
      </c>
      <c r="B256" s="39" t="s">
        <v>310</v>
      </c>
      <c r="C256" s="38">
        <v>1</v>
      </c>
      <c r="D256" s="38">
        <v>1</v>
      </c>
      <c r="E256" s="38">
        <v>10</v>
      </c>
      <c r="F256" s="38"/>
      <c r="G256" s="35"/>
      <c r="H256" s="38"/>
      <c r="I256" s="54">
        <f t="shared" si="55"/>
        <v>10</v>
      </c>
      <c r="J256" s="38" t="s">
        <v>12</v>
      </c>
    </row>
    <row r="257" spans="1:10" ht="59.45" customHeight="1">
      <c r="A257" s="38">
        <v>32</v>
      </c>
      <c r="B257" s="39" t="s">
        <v>201</v>
      </c>
      <c r="C257" s="38"/>
      <c r="D257" s="38"/>
      <c r="E257" s="38"/>
      <c r="F257" s="38"/>
      <c r="G257" s="38"/>
      <c r="H257" s="38"/>
      <c r="I257" s="35"/>
      <c r="J257" s="38"/>
    </row>
    <row r="258" spans="1:10" ht="26.1" customHeight="1">
      <c r="A258" s="38"/>
      <c r="B258" s="39" t="s">
        <v>202</v>
      </c>
      <c r="C258" s="38">
        <v>1</v>
      </c>
      <c r="D258" s="38">
        <v>1</v>
      </c>
      <c r="E258" s="38">
        <v>1</v>
      </c>
      <c r="F258" s="35">
        <v>60</v>
      </c>
      <c r="G258" s="35"/>
      <c r="H258" s="38"/>
      <c r="I258" s="54">
        <f t="shared" ref="I258" si="56">PRODUCT(C258:H258)</f>
        <v>60</v>
      </c>
      <c r="J258" s="38" t="s">
        <v>2</v>
      </c>
    </row>
    <row r="259" spans="1:10" ht="46.5" customHeight="1">
      <c r="A259" s="38">
        <v>33</v>
      </c>
      <c r="B259" s="39" t="s">
        <v>203</v>
      </c>
      <c r="C259" s="38"/>
      <c r="D259" s="38"/>
      <c r="E259" s="38"/>
      <c r="F259" s="38"/>
      <c r="G259" s="38"/>
      <c r="H259" s="38"/>
      <c r="I259" s="35"/>
      <c r="J259" s="38"/>
    </row>
    <row r="260" spans="1:10" ht="26.1" customHeight="1">
      <c r="A260" s="38"/>
      <c r="B260" s="39" t="s">
        <v>204</v>
      </c>
      <c r="C260" s="38"/>
      <c r="D260" s="38"/>
      <c r="E260" s="38"/>
      <c r="F260" s="35"/>
      <c r="G260" s="35"/>
      <c r="H260" s="38"/>
      <c r="I260" s="35"/>
      <c r="J260" s="38"/>
    </row>
    <row r="261" spans="1:10" ht="26.1" customHeight="1">
      <c r="A261" s="38"/>
      <c r="B261" s="39" t="s">
        <v>202</v>
      </c>
      <c r="C261" s="38">
        <v>1</v>
      </c>
      <c r="D261" s="38">
        <v>1</v>
      </c>
      <c r="E261" s="38">
        <v>1</v>
      </c>
      <c r="F261" s="35">
        <v>45</v>
      </c>
      <c r="G261" s="35"/>
      <c r="H261" s="38"/>
      <c r="I261" s="54">
        <f t="shared" ref="I261" si="57">PRODUCT(C261:H261)</f>
        <v>45</v>
      </c>
      <c r="J261" s="38" t="s">
        <v>2</v>
      </c>
    </row>
    <row r="262" spans="1:10" ht="26.1" customHeight="1">
      <c r="A262" s="38"/>
      <c r="B262" s="39" t="s">
        <v>205</v>
      </c>
      <c r="C262" s="38"/>
      <c r="D262" s="38"/>
      <c r="E262" s="38"/>
      <c r="F262" s="38"/>
      <c r="G262" s="38"/>
      <c r="H262" s="38"/>
      <c r="I262" s="35"/>
      <c r="J262" s="38"/>
    </row>
    <row r="263" spans="1:10" ht="26.1" customHeight="1">
      <c r="A263" s="38"/>
      <c r="B263" s="39" t="s">
        <v>206</v>
      </c>
      <c r="C263" s="38">
        <v>1</v>
      </c>
      <c r="D263" s="38">
        <v>1</v>
      </c>
      <c r="E263" s="38">
        <v>1</v>
      </c>
      <c r="F263" s="35">
        <v>12</v>
      </c>
      <c r="G263" s="35"/>
      <c r="H263" s="38"/>
      <c r="I263" s="54">
        <f t="shared" ref="I263:I264" si="58">PRODUCT(C263:H263)</f>
        <v>12</v>
      </c>
      <c r="J263" s="38"/>
    </row>
    <row r="264" spans="1:10" ht="26.1" customHeight="1">
      <c r="A264" s="38"/>
      <c r="B264" s="39" t="s">
        <v>207</v>
      </c>
      <c r="C264" s="38">
        <v>1</v>
      </c>
      <c r="D264" s="38">
        <v>1</v>
      </c>
      <c r="E264" s="38">
        <v>1</v>
      </c>
      <c r="F264" s="35">
        <v>3</v>
      </c>
      <c r="G264" s="35"/>
      <c r="H264" s="38"/>
      <c r="I264" s="54">
        <f t="shared" si="58"/>
        <v>3</v>
      </c>
      <c r="J264" s="38"/>
    </row>
    <row r="265" spans="1:10" ht="26.1" customHeight="1">
      <c r="A265" s="38"/>
      <c r="B265" s="39"/>
      <c r="C265" s="38"/>
      <c r="D265" s="38"/>
      <c r="E265" s="38"/>
      <c r="F265" s="38"/>
      <c r="G265" s="38"/>
      <c r="H265" s="38" t="s">
        <v>208</v>
      </c>
      <c r="I265" s="35">
        <f>SUM(I263:I264)</f>
        <v>15</v>
      </c>
      <c r="J265" s="38" t="s">
        <v>2</v>
      </c>
    </row>
    <row r="266" spans="1:10" ht="44.45" customHeight="1">
      <c r="A266" s="38">
        <v>34</v>
      </c>
      <c r="B266" s="39" t="s">
        <v>210</v>
      </c>
      <c r="C266" s="38"/>
      <c r="D266" s="38"/>
      <c r="E266" s="38"/>
      <c r="F266" s="38"/>
      <c r="G266" s="38"/>
      <c r="H266" s="38"/>
      <c r="I266" s="35"/>
      <c r="J266" s="38"/>
    </row>
    <row r="267" spans="1:10" ht="26.1" customHeight="1">
      <c r="A267" s="38"/>
      <c r="B267" s="39" t="s">
        <v>209</v>
      </c>
      <c r="C267" s="38"/>
      <c r="D267" s="38"/>
      <c r="E267" s="38"/>
      <c r="F267" s="38"/>
      <c r="G267" s="38"/>
      <c r="H267" s="38"/>
      <c r="I267" s="35"/>
      <c r="J267" s="38"/>
    </row>
    <row r="268" spans="1:10" ht="26.1" customHeight="1">
      <c r="A268" s="38"/>
      <c r="B268" s="39" t="s">
        <v>202</v>
      </c>
      <c r="C268" s="38">
        <v>1</v>
      </c>
      <c r="D268" s="38">
        <v>1</v>
      </c>
      <c r="E268" s="38">
        <v>1</v>
      </c>
      <c r="F268" s="35">
        <v>57</v>
      </c>
      <c r="G268" s="35"/>
      <c r="H268" s="38"/>
      <c r="I268" s="54">
        <f t="shared" ref="I268:I269" si="59">PRODUCT(C268:H268)</f>
        <v>57</v>
      </c>
      <c r="J268" s="38" t="s">
        <v>2</v>
      </c>
    </row>
    <row r="269" spans="1:10" ht="102" customHeight="1">
      <c r="A269" s="38">
        <v>35</v>
      </c>
      <c r="B269" s="39" t="s">
        <v>354</v>
      </c>
      <c r="C269" s="38">
        <v>1</v>
      </c>
      <c r="D269" s="38">
        <v>2</v>
      </c>
      <c r="E269" s="38">
        <v>1</v>
      </c>
      <c r="F269" s="35"/>
      <c r="G269" s="35"/>
      <c r="H269" s="38"/>
      <c r="I269" s="54">
        <f t="shared" si="59"/>
        <v>2</v>
      </c>
      <c r="J269" s="38" t="s">
        <v>12</v>
      </c>
    </row>
    <row r="270" spans="1:10" ht="45" customHeight="1">
      <c r="A270" s="38">
        <v>36</v>
      </c>
      <c r="B270" s="39" t="s">
        <v>355</v>
      </c>
      <c r="C270" s="38"/>
      <c r="D270" s="38"/>
      <c r="E270" s="38"/>
      <c r="F270" s="35"/>
      <c r="G270" s="35"/>
      <c r="H270" s="38"/>
      <c r="I270" s="35"/>
      <c r="J270" s="38"/>
    </row>
    <row r="271" spans="1:10" ht="46.5" customHeight="1">
      <c r="A271" s="38"/>
      <c r="B271" s="39" t="s">
        <v>356</v>
      </c>
      <c r="C271" s="38">
        <v>3</v>
      </c>
      <c r="D271" s="38">
        <v>2</v>
      </c>
      <c r="E271" s="38">
        <v>1</v>
      </c>
      <c r="F271" s="35"/>
      <c r="G271" s="35"/>
      <c r="H271" s="38"/>
      <c r="I271" s="54">
        <f t="shared" ref="I271" si="60">PRODUCT(C271:H271)</f>
        <v>6</v>
      </c>
      <c r="J271" s="38" t="s">
        <v>12</v>
      </c>
    </row>
    <row r="272" spans="1:10" ht="61.5" customHeight="1">
      <c r="A272" s="38">
        <v>37</v>
      </c>
      <c r="B272" s="39" t="s">
        <v>357</v>
      </c>
      <c r="C272" s="38"/>
      <c r="D272" s="38"/>
      <c r="E272" s="38"/>
      <c r="F272" s="35"/>
      <c r="G272" s="35"/>
      <c r="H272" s="38"/>
      <c r="I272" s="35"/>
      <c r="J272" s="38"/>
    </row>
    <row r="273" spans="1:10" ht="26.1" customHeight="1">
      <c r="A273" s="38"/>
      <c r="B273" s="39" t="s">
        <v>358</v>
      </c>
      <c r="C273" s="38">
        <v>1</v>
      </c>
      <c r="D273" s="38">
        <v>1</v>
      </c>
      <c r="E273" s="38">
        <v>1</v>
      </c>
      <c r="F273" s="35"/>
      <c r="G273" s="35"/>
      <c r="H273" s="38"/>
      <c r="I273" s="54">
        <f t="shared" ref="I273" si="61">PRODUCT(C273:H273)</f>
        <v>1</v>
      </c>
      <c r="J273" s="38" t="s">
        <v>35</v>
      </c>
    </row>
    <row r="274" spans="1:10" ht="61.5" customHeight="1">
      <c r="A274" s="38">
        <v>38</v>
      </c>
      <c r="B274" s="39" t="s">
        <v>359</v>
      </c>
      <c r="C274" s="38"/>
      <c r="D274" s="38"/>
      <c r="E274" s="38"/>
      <c r="F274" s="35"/>
      <c r="G274" s="35"/>
      <c r="H274" s="38"/>
      <c r="I274" s="35"/>
      <c r="J274" s="38"/>
    </row>
    <row r="275" spans="1:10" ht="26.1" customHeight="1">
      <c r="A275" s="38"/>
      <c r="B275" s="39" t="s">
        <v>360</v>
      </c>
      <c r="C275" s="38">
        <v>1</v>
      </c>
      <c r="D275" s="38">
        <v>1</v>
      </c>
      <c r="E275" s="38">
        <v>1</v>
      </c>
      <c r="F275" s="35"/>
      <c r="G275" s="35"/>
      <c r="H275" s="38"/>
      <c r="I275" s="54">
        <f t="shared" ref="I275:I280" si="62">PRODUCT(C275:H275)</f>
        <v>1</v>
      </c>
      <c r="J275" s="38" t="s">
        <v>35</v>
      </c>
    </row>
    <row r="276" spans="1:10" ht="47.25" customHeight="1">
      <c r="A276" s="38">
        <v>39</v>
      </c>
      <c r="B276" s="39" t="s">
        <v>361</v>
      </c>
      <c r="C276" s="38"/>
      <c r="D276" s="38"/>
      <c r="E276" s="38"/>
      <c r="F276" s="35"/>
      <c r="G276" s="35"/>
      <c r="H276" s="38"/>
      <c r="I276" s="35"/>
      <c r="J276" s="38"/>
    </row>
    <row r="277" spans="1:10" ht="26.1" customHeight="1">
      <c r="A277" s="38"/>
      <c r="B277" s="39" t="s">
        <v>358</v>
      </c>
      <c r="C277" s="38">
        <v>1</v>
      </c>
      <c r="D277" s="38">
        <v>2</v>
      </c>
      <c r="E277" s="38">
        <v>1</v>
      </c>
      <c r="F277" s="35"/>
      <c r="G277" s="35"/>
      <c r="H277" s="38"/>
      <c r="I277" s="54">
        <f t="shared" si="62"/>
        <v>2</v>
      </c>
      <c r="J277" s="38" t="s">
        <v>12</v>
      </c>
    </row>
    <row r="278" spans="1:10" ht="68.25" customHeight="1">
      <c r="A278" s="38">
        <v>40</v>
      </c>
      <c r="B278" s="39" t="s">
        <v>211</v>
      </c>
      <c r="C278" s="38"/>
      <c r="D278" s="38"/>
      <c r="E278" s="38"/>
      <c r="F278" s="38"/>
      <c r="G278" s="38"/>
      <c r="H278" s="38"/>
      <c r="I278" s="49"/>
      <c r="J278" s="41"/>
    </row>
    <row r="279" spans="1:10" ht="26.1" customHeight="1">
      <c r="A279" s="38"/>
      <c r="B279" s="39" t="s">
        <v>212</v>
      </c>
      <c r="C279" s="38">
        <v>1</v>
      </c>
      <c r="D279" s="38">
        <v>1</v>
      </c>
      <c r="E279" s="38">
        <v>1</v>
      </c>
      <c r="F279" s="38"/>
      <c r="G279" s="38"/>
      <c r="H279" s="38"/>
      <c r="I279" s="54">
        <f t="shared" si="62"/>
        <v>1</v>
      </c>
      <c r="J279" s="41"/>
    </row>
    <row r="280" spans="1:10" ht="26.1" customHeight="1">
      <c r="A280" s="38"/>
      <c r="B280" s="39" t="s">
        <v>213</v>
      </c>
      <c r="C280" s="38">
        <v>1</v>
      </c>
      <c r="D280" s="38">
        <v>2</v>
      </c>
      <c r="E280" s="38">
        <v>1</v>
      </c>
      <c r="F280" s="38"/>
      <c r="G280" s="38"/>
      <c r="H280" s="38"/>
      <c r="I280" s="54">
        <f t="shared" si="62"/>
        <v>2</v>
      </c>
      <c r="J280" s="41"/>
    </row>
    <row r="281" spans="1:10" ht="26.1" customHeight="1">
      <c r="A281" s="38"/>
      <c r="B281" s="39"/>
      <c r="C281" s="38"/>
      <c r="D281" s="38"/>
      <c r="E281" s="38"/>
      <c r="F281" s="38"/>
      <c r="G281" s="38"/>
      <c r="H281" s="38" t="s">
        <v>13</v>
      </c>
      <c r="I281" s="35">
        <f>SUM(I279:I280)</f>
        <v>3</v>
      </c>
      <c r="J281" s="38" t="s">
        <v>12</v>
      </c>
    </row>
    <row r="282" spans="1:10" ht="61.9" customHeight="1">
      <c r="A282" s="38">
        <v>41</v>
      </c>
      <c r="B282" s="39" t="s">
        <v>48</v>
      </c>
      <c r="C282" s="38"/>
      <c r="D282" s="38"/>
      <c r="E282" s="38"/>
      <c r="F282" s="38"/>
      <c r="G282" s="38"/>
      <c r="H282" s="38"/>
      <c r="I282" s="35"/>
      <c r="J282" s="38"/>
    </row>
    <row r="283" spans="1:10" ht="26.1" customHeight="1">
      <c r="A283" s="38"/>
      <c r="B283" s="39" t="s">
        <v>216</v>
      </c>
      <c r="C283" s="38"/>
      <c r="D283" s="38"/>
      <c r="E283" s="38"/>
      <c r="F283" s="38"/>
      <c r="G283" s="38"/>
      <c r="H283" s="38"/>
      <c r="I283" s="35">
        <f>I281</f>
        <v>3</v>
      </c>
      <c r="J283" s="38" t="s">
        <v>12</v>
      </c>
    </row>
    <row r="284" spans="1:10" ht="42.6" customHeight="1">
      <c r="A284" s="38">
        <v>42</v>
      </c>
      <c r="B284" s="39" t="s">
        <v>600</v>
      </c>
      <c r="C284" s="38"/>
      <c r="D284" s="38"/>
      <c r="E284" s="38"/>
      <c r="F284" s="38"/>
      <c r="G284" s="38"/>
      <c r="H284" s="38"/>
      <c r="I284" s="49"/>
      <c r="J284" s="41"/>
    </row>
    <row r="285" spans="1:10" ht="45" customHeight="1">
      <c r="A285" s="38"/>
      <c r="B285" s="39" t="s">
        <v>601</v>
      </c>
      <c r="C285" s="38">
        <v>1</v>
      </c>
      <c r="D285" s="38">
        <v>7</v>
      </c>
      <c r="E285" s="38">
        <v>1</v>
      </c>
      <c r="F285" s="35"/>
      <c r="G285" s="35"/>
      <c r="H285" s="35"/>
      <c r="I285" s="54">
        <f t="shared" ref="I285" si="63">PRODUCT(C285:H285)</f>
        <v>7</v>
      </c>
      <c r="J285" s="41" t="s">
        <v>12</v>
      </c>
    </row>
    <row r="286" spans="1:10" ht="82.5" customHeight="1">
      <c r="A286" s="38">
        <v>43</v>
      </c>
      <c r="B286" s="39" t="s">
        <v>219</v>
      </c>
      <c r="C286" s="38"/>
      <c r="D286" s="38"/>
      <c r="E286" s="38"/>
      <c r="F286" s="38"/>
      <c r="G286" s="38"/>
      <c r="H286" s="38"/>
      <c r="I286" s="38"/>
      <c r="J286" s="38"/>
    </row>
    <row r="287" spans="1:10" ht="21.95" customHeight="1">
      <c r="A287" s="38"/>
      <c r="B287" s="39" t="s">
        <v>66</v>
      </c>
      <c r="C287" s="38">
        <v>1</v>
      </c>
      <c r="D287" s="38">
        <v>1</v>
      </c>
      <c r="E287" s="38">
        <v>1</v>
      </c>
      <c r="F287" s="38"/>
      <c r="G287" s="35"/>
      <c r="H287" s="38"/>
      <c r="I287" s="54">
        <f t="shared" ref="I287:I288" si="64">PRODUCT(C287:H287)</f>
        <v>1</v>
      </c>
      <c r="J287" s="38"/>
    </row>
    <row r="288" spans="1:10" ht="21.95" customHeight="1">
      <c r="A288" s="38"/>
      <c r="B288" s="39" t="s">
        <v>65</v>
      </c>
      <c r="C288" s="38">
        <v>1</v>
      </c>
      <c r="D288" s="38">
        <v>1</v>
      </c>
      <c r="E288" s="38">
        <v>1</v>
      </c>
      <c r="F288" s="38"/>
      <c r="G288" s="35"/>
      <c r="H288" s="38"/>
      <c r="I288" s="54">
        <f t="shared" si="64"/>
        <v>1</v>
      </c>
      <c r="J288" s="38"/>
    </row>
    <row r="289" spans="1:10" ht="21.95" customHeight="1">
      <c r="A289" s="38"/>
      <c r="B289" s="39"/>
      <c r="C289" s="38"/>
      <c r="D289" s="38"/>
      <c r="E289" s="38"/>
      <c r="F289" s="38"/>
      <c r="G289" s="38"/>
      <c r="H289" s="38" t="s">
        <v>13</v>
      </c>
      <c r="I289" s="35">
        <f>SUM(I287:I288)</f>
        <v>2</v>
      </c>
      <c r="J289" s="38" t="s">
        <v>12</v>
      </c>
    </row>
    <row r="290" spans="1:10" ht="42.75" customHeight="1">
      <c r="A290" s="38">
        <v>44</v>
      </c>
      <c r="B290" s="39" t="s">
        <v>818</v>
      </c>
      <c r="C290" s="38"/>
      <c r="D290" s="38"/>
      <c r="E290" s="38"/>
      <c r="F290" s="38"/>
      <c r="G290" s="38"/>
      <c r="H290" s="38"/>
      <c r="I290" s="35"/>
      <c r="J290" s="38"/>
    </row>
    <row r="291" spans="1:10" ht="43.5" customHeight="1">
      <c r="A291" s="38"/>
      <c r="B291" s="55" t="s">
        <v>816</v>
      </c>
      <c r="C291" s="38">
        <v>1</v>
      </c>
      <c r="D291" s="38">
        <v>2</v>
      </c>
      <c r="E291" s="38">
        <v>1</v>
      </c>
      <c r="F291" s="35">
        <v>1.66</v>
      </c>
      <c r="G291" s="35">
        <v>0.6</v>
      </c>
      <c r="H291" s="38"/>
      <c r="I291" s="54">
        <f t="shared" ref="I291" si="65">PRODUCT(C291:H291)</f>
        <v>1.9919999999999998</v>
      </c>
      <c r="J291" s="7"/>
    </row>
    <row r="292" spans="1:10" ht="21.95" customHeight="1">
      <c r="A292" s="38"/>
      <c r="B292" s="56"/>
      <c r="C292" s="38"/>
      <c r="D292" s="38"/>
      <c r="E292" s="38"/>
      <c r="F292" s="38"/>
      <c r="G292" s="35"/>
      <c r="H292" s="54" t="s">
        <v>14</v>
      </c>
      <c r="I292" s="54">
        <f>CEILING(I291,0.1)</f>
        <v>2</v>
      </c>
      <c r="J292" s="52" t="s">
        <v>321</v>
      </c>
    </row>
    <row r="293" spans="1:10" ht="45.75" customHeight="1">
      <c r="A293" s="38">
        <v>45</v>
      </c>
      <c r="B293" s="39" t="s">
        <v>220</v>
      </c>
      <c r="C293" s="38"/>
      <c r="D293" s="38"/>
      <c r="E293" s="38"/>
      <c r="F293" s="38"/>
      <c r="G293" s="38"/>
      <c r="H293" s="38"/>
      <c r="I293" s="35"/>
      <c r="J293" s="38"/>
    </row>
    <row r="294" spans="1:10" ht="24.6" customHeight="1">
      <c r="A294" s="38"/>
      <c r="B294" s="39" t="s">
        <v>228</v>
      </c>
      <c r="C294" s="38"/>
      <c r="D294" s="38"/>
      <c r="E294" s="38"/>
      <c r="F294" s="38"/>
      <c r="G294" s="38"/>
      <c r="H294" s="38"/>
      <c r="I294" s="35"/>
      <c r="J294" s="38"/>
    </row>
    <row r="295" spans="1:10" ht="42.6" customHeight="1">
      <c r="A295" s="38"/>
      <c r="B295" s="39" t="s">
        <v>221</v>
      </c>
      <c r="C295" s="38">
        <v>1</v>
      </c>
      <c r="D295" s="38">
        <v>1</v>
      </c>
      <c r="E295" s="38">
        <v>2</v>
      </c>
      <c r="F295" s="35">
        <v>3.8</v>
      </c>
      <c r="G295" s="35">
        <v>3.65</v>
      </c>
      <c r="H295" s="35"/>
      <c r="I295" s="54">
        <f t="shared" ref="I295:I302" si="66">PRODUCT(C295:H295)</f>
        <v>27.74</v>
      </c>
      <c r="J295" s="35"/>
    </row>
    <row r="296" spans="1:10" ht="21.95" customHeight="1">
      <c r="A296" s="38"/>
      <c r="B296" s="39" t="s">
        <v>222</v>
      </c>
      <c r="C296" s="38">
        <v>1</v>
      </c>
      <c r="D296" s="38">
        <v>1</v>
      </c>
      <c r="E296" s="38">
        <v>1</v>
      </c>
      <c r="F296" s="35">
        <v>4.58</v>
      </c>
      <c r="G296" s="35">
        <v>1.62</v>
      </c>
      <c r="H296" s="35"/>
      <c r="I296" s="54">
        <f t="shared" si="66"/>
        <v>7.4196000000000009</v>
      </c>
      <c r="J296" s="35"/>
    </row>
    <row r="297" spans="1:10" ht="21.95" customHeight="1">
      <c r="A297" s="38"/>
      <c r="B297" s="39" t="s">
        <v>223</v>
      </c>
      <c r="C297" s="38">
        <v>1</v>
      </c>
      <c r="D297" s="38">
        <v>1</v>
      </c>
      <c r="E297" s="38">
        <v>1</v>
      </c>
      <c r="F297" s="35">
        <v>4.58</v>
      </c>
      <c r="G297" s="35">
        <v>7.29</v>
      </c>
      <c r="H297" s="35"/>
      <c r="I297" s="54">
        <f t="shared" si="66"/>
        <v>33.388199999999998</v>
      </c>
      <c r="J297" s="35"/>
    </row>
    <row r="298" spans="1:10" ht="21.95" customHeight="1">
      <c r="A298" s="38"/>
      <c r="B298" s="39" t="s">
        <v>262</v>
      </c>
      <c r="C298" s="38">
        <v>1</v>
      </c>
      <c r="D298" s="38">
        <v>1</v>
      </c>
      <c r="E298" s="38">
        <v>1</v>
      </c>
      <c r="F298" s="35">
        <v>3.8</v>
      </c>
      <c r="G298" s="35">
        <v>2.4</v>
      </c>
      <c r="H298" s="35"/>
      <c r="I298" s="54">
        <f t="shared" si="66"/>
        <v>9.1199999999999992</v>
      </c>
      <c r="J298" s="35"/>
    </row>
    <row r="299" spans="1:10" ht="21.95" customHeight="1">
      <c r="A299" s="38"/>
      <c r="B299" s="39" t="s">
        <v>224</v>
      </c>
      <c r="C299" s="38">
        <v>1</v>
      </c>
      <c r="D299" s="38">
        <v>1</v>
      </c>
      <c r="E299" s="38">
        <v>2</v>
      </c>
      <c r="F299" s="35">
        <v>3.8</v>
      </c>
      <c r="G299" s="35">
        <v>2.4</v>
      </c>
      <c r="H299" s="35"/>
      <c r="I299" s="54">
        <f t="shared" si="66"/>
        <v>18.239999999999998</v>
      </c>
      <c r="J299" s="35"/>
    </row>
    <row r="300" spans="1:10" ht="21.95" customHeight="1">
      <c r="A300" s="38"/>
      <c r="B300" s="39" t="s">
        <v>225</v>
      </c>
      <c r="C300" s="38">
        <v>1</v>
      </c>
      <c r="D300" s="38">
        <v>1</v>
      </c>
      <c r="E300" s="38">
        <v>1</v>
      </c>
      <c r="F300" s="35">
        <v>1.33</v>
      </c>
      <c r="G300" s="35">
        <v>2.4</v>
      </c>
      <c r="H300" s="35"/>
      <c r="I300" s="54">
        <f t="shared" si="66"/>
        <v>3.1920000000000002</v>
      </c>
      <c r="J300" s="35"/>
    </row>
    <row r="301" spans="1:10" ht="21.95" customHeight="1">
      <c r="A301" s="38"/>
      <c r="B301" s="39" t="s">
        <v>226</v>
      </c>
      <c r="C301" s="38">
        <v>1</v>
      </c>
      <c r="D301" s="38">
        <v>1</v>
      </c>
      <c r="E301" s="38">
        <v>2</v>
      </c>
      <c r="F301" s="35">
        <v>2.59</v>
      </c>
      <c r="G301" s="35">
        <v>1.2</v>
      </c>
      <c r="H301" s="35"/>
      <c r="I301" s="54">
        <f t="shared" si="66"/>
        <v>6.2159999999999993</v>
      </c>
      <c r="J301" s="35"/>
    </row>
    <row r="302" spans="1:10" ht="21.95" customHeight="1">
      <c r="A302" s="38"/>
      <c r="B302" s="39" t="s">
        <v>227</v>
      </c>
      <c r="C302" s="38">
        <v>1</v>
      </c>
      <c r="D302" s="38">
        <v>1</v>
      </c>
      <c r="E302" s="38">
        <v>1</v>
      </c>
      <c r="F302" s="35">
        <v>5.04</v>
      </c>
      <c r="G302" s="35">
        <v>4.55</v>
      </c>
      <c r="H302" s="35"/>
      <c r="I302" s="54">
        <f t="shared" si="66"/>
        <v>22.931999999999999</v>
      </c>
      <c r="J302" s="35"/>
    </row>
    <row r="303" spans="1:10" ht="21.95" customHeight="1">
      <c r="A303" s="38"/>
      <c r="B303" s="39" t="s">
        <v>229</v>
      </c>
      <c r="C303" s="38"/>
      <c r="D303" s="38"/>
      <c r="E303" s="38"/>
      <c r="F303" s="35"/>
      <c r="G303" s="35"/>
      <c r="H303" s="35"/>
      <c r="I303" s="35"/>
      <c r="J303" s="35"/>
    </row>
    <row r="304" spans="1:10" ht="21.95" customHeight="1">
      <c r="A304" s="38"/>
      <c r="B304" s="39" t="s">
        <v>230</v>
      </c>
      <c r="C304" s="38">
        <v>1</v>
      </c>
      <c r="D304" s="38">
        <v>1</v>
      </c>
      <c r="E304" s="38">
        <v>2</v>
      </c>
      <c r="F304" s="35">
        <v>3.8</v>
      </c>
      <c r="G304" s="35">
        <v>3.65</v>
      </c>
      <c r="H304" s="35"/>
      <c r="I304" s="54">
        <f t="shared" ref="I304:I318" si="67">PRODUCT(C304:H304)</f>
        <v>27.74</v>
      </c>
      <c r="J304" s="35"/>
    </row>
    <row r="305" spans="1:10" ht="21.95" customHeight="1">
      <c r="A305" s="38"/>
      <c r="B305" s="39" t="s">
        <v>231</v>
      </c>
      <c r="C305" s="38">
        <v>1</v>
      </c>
      <c r="D305" s="38">
        <v>1</v>
      </c>
      <c r="E305" s="38">
        <v>1</v>
      </c>
      <c r="F305" s="35">
        <v>3.8</v>
      </c>
      <c r="G305" s="35">
        <v>2.65</v>
      </c>
      <c r="H305" s="35"/>
      <c r="I305" s="54">
        <f t="shared" si="67"/>
        <v>10.069999999999999</v>
      </c>
      <c r="J305" s="35"/>
    </row>
    <row r="306" spans="1:10" ht="21.95" customHeight="1">
      <c r="A306" s="38"/>
      <c r="B306" s="39" t="s">
        <v>59</v>
      </c>
      <c r="C306" s="38">
        <v>1</v>
      </c>
      <c r="D306" s="38">
        <v>1</v>
      </c>
      <c r="E306" s="38">
        <v>1</v>
      </c>
      <c r="F306" s="35">
        <v>3.8</v>
      </c>
      <c r="G306" s="35">
        <v>3.63</v>
      </c>
      <c r="H306" s="35"/>
      <c r="I306" s="54">
        <f t="shared" si="67"/>
        <v>13.793999999999999</v>
      </c>
      <c r="J306" s="35"/>
    </row>
    <row r="307" spans="1:10" ht="21.95" customHeight="1">
      <c r="A307" s="38"/>
      <c r="B307" s="39" t="s">
        <v>232</v>
      </c>
      <c r="C307" s="38">
        <v>1</v>
      </c>
      <c r="D307" s="38">
        <v>1</v>
      </c>
      <c r="E307" s="38">
        <v>1</v>
      </c>
      <c r="F307" s="35">
        <v>3.8</v>
      </c>
      <c r="G307" s="35">
        <v>2.4</v>
      </c>
      <c r="H307" s="35"/>
      <c r="I307" s="54">
        <f t="shared" si="67"/>
        <v>9.1199999999999992</v>
      </c>
      <c r="J307" s="35"/>
    </row>
    <row r="308" spans="1:10" ht="21.95" customHeight="1">
      <c r="A308" s="38"/>
      <c r="B308" s="39" t="s">
        <v>233</v>
      </c>
      <c r="C308" s="38">
        <v>1</v>
      </c>
      <c r="D308" s="38">
        <v>1</v>
      </c>
      <c r="E308" s="38">
        <v>1</v>
      </c>
      <c r="F308" s="35">
        <v>1.33</v>
      </c>
      <c r="G308" s="35">
        <v>2.4</v>
      </c>
      <c r="H308" s="35"/>
      <c r="I308" s="54">
        <f t="shared" si="67"/>
        <v>3.1920000000000002</v>
      </c>
      <c r="J308" s="35"/>
    </row>
    <row r="309" spans="1:10" ht="21.95" customHeight="1">
      <c r="A309" s="38"/>
      <c r="B309" s="39" t="s">
        <v>226</v>
      </c>
      <c r="C309" s="38">
        <v>1</v>
      </c>
      <c r="D309" s="38">
        <v>1</v>
      </c>
      <c r="E309" s="38">
        <v>2</v>
      </c>
      <c r="F309" s="35">
        <v>2.59</v>
      </c>
      <c r="G309" s="35">
        <v>1.2</v>
      </c>
      <c r="H309" s="35"/>
      <c r="I309" s="54">
        <f t="shared" si="67"/>
        <v>6.2159999999999993</v>
      </c>
      <c r="J309" s="35"/>
    </row>
    <row r="310" spans="1:10" ht="21.95" customHeight="1">
      <c r="A310" s="38"/>
      <c r="B310" s="39" t="s">
        <v>225</v>
      </c>
      <c r="C310" s="38">
        <v>1</v>
      </c>
      <c r="D310" s="38">
        <v>1</v>
      </c>
      <c r="E310" s="38">
        <v>1</v>
      </c>
      <c r="F310" s="35">
        <v>1.69</v>
      </c>
      <c r="G310" s="35">
        <v>2.4</v>
      </c>
      <c r="H310" s="35"/>
      <c r="I310" s="54">
        <f t="shared" si="67"/>
        <v>4.056</v>
      </c>
      <c r="J310" s="35"/>
    </row>
    <row r="311" spans="1:10" ht="21.95" customHeight="1">
      <c r="A311" s="38"/>
      <c r="B311" s="39" t="s">
        <v>234</v>
      </c>
      <c r="C311" s="38">
        <v>1</v>
      </c>
      <c r="D311" s="38">
        <v>1</v>
      </c>
      <c r="E311" s="38">
        <v>2</v>
      </c>
      <c r="F311" s="35">
        <v>2</v>
      </c>
      <c r="G311" s="35">
        <v>1.1399999999999999</v>
      </c>
      <c r="H311" s="35"/>
      <c r="I311" s="54">
        <f t="shared" si="67"/>
        <v>4.5599999999999996</v>
      </c>
      <c r="J311" s="35"/>
    </row>
    <row r="312" spans="1:10" ht="21.95" customHeight="1">
      <c r="A312" s="38"/>
      <c r="B312" s="39" t="s">
        <v>819</v>
      </c>
      <c r="C312" s="38">
        <v>1</v>
      </c>
      <c r="D312" s="38">
        <v>1</v>
      </c>
      <c r="E312" s="38">
        <v>1</v>
      </c>
      <c r="F312" s="35">
        <v>2.4</v>
      </c>
      <c r="G312" s="35">
        <v>1</v>
      </c>
      <c r="H312" s="35"/>
      <c r="I312" s="54">
        <f t="shared" si="67"/>
        <v>2.4</v>
      </c>
      <c r="J312" s="35"/>
    </row>
    <row r="313" spans="1:10" ht="21.95" customHeight="1">
      <c r="A313" s="38"/>
      <c r="B313" s="39" t="s">
        <v>235</v>
      </c>
      <c r="C313" s="38">
        <v>1</v>
      </c>
      <c r="D313" s="38">
        <v>1</v>
      </c>
      <c r="E313" s="38">
        <v>1</v>
      </c>
      <c r="F313" s="35">
        <v>3.8</v>
      </c>
      <c r="G313" s="35">
        <v>2.4</v>
      </c>
      <c r="H313" s="35"/>
      <c r="I313" s="54">
        <f t="shared" si="67"/>
        <v>9.1199999999999992</v>
      </c>
      <c r="J313" s="35"/>
    </row>
    <row r="314" spans="1:10" ht="21.95" customHeight="1">
      <c r="A314" s="38"/>
      <c r="B314" s="39" t="s">
        <v>236</v>
      </c>
      <c r="C314" s="38">
        <v>1</v>
      </c>
      <c r="D314" s="38">
        <v>1</v>
      </c>
      <c r="E314" s="38">
        <v>11</v>
      </c>
      <c r="F314" s="35">
        <v>1.81</v>
      </c>
      <c r="G314" s="35">
        <v>0.6</v>
      </c>
      <c r="H314" s="35"/>
      <c r="I314" s="54">
        <f t="shared" si="67"/>
        <v>11.946</v>
      </c>
      <c r="J314" s="35"/>
    </row>
    <row r="315" spans="1:10" ht="21.95" customHeight="1">
      <c r="A315" s="38"/>
      <c r="B315" s="39" t="s">
        <v>237</v>
      </c>
      <c r="C315" s="38">
        <v>1</v>
      </c>
      <c r="D315" s="38">
        <v>1</v>
      </c>
      <c r="E315" s="38">
        <v>1</v>
      </c>
      <c r="F315" s="35">
        <v>3.18</v>
      </c>
      <c r="G315" s="35">
        <v>0.6</v>
      </c>
      <c r="H315" s="35"/>
      <c r="I315" s="54">
        <f t="shared" si="67"/>
        <v>1.9079999999999999</v>
      </c>
      <c r="J315" s="35"/>
    </row>
    <row r="316" spans="1:10" ht="21.95" customHeight="1">
      <c r="A316" s="38"/>
      <c r="B316" s="39" t="s">
        <v>238</v>
      </c>
      <c r="C316" s="38">
        <v>1</v>
      </c>
      <c r="D316" s="38">
        <v>1</v>
      </c>
      <c r="E316" s="38">
        <v>1</v>
      </c>
      <c r="F316" s="35">
        <v>1.46</v>
      </c>
      <c r="G316" s="35">
        <v>0.6</v>
      </c>
      <c r="H316" s="35"/>
      <c r="I316" s="54">
        <f t="shared" si="67"/>
        <v>0.876</v>
      </c>
      <c r="J316" s="35"/>
    </row>
    <row r="317" spans="1:10" ht="21.95" customHeight="1">
      <c r="A317" s="38"/>
      <c r="B317" s="39" t="s">
        <v>61</v>
      </c>
      <c r="C317" s="38">
        <v>3.14</v>
      </c>
      <c r="D317" s="38">
        <v>1</v>
      </c>
      <c r="E317" s="35">
        <v>0.25</v>
      </c>
      <c r="F317" s="35">
        <v>2.4</v>
      </c>
      <c r="G317" s="35">
        <v>2.4</v>
      </c>
      <c r="H317" s="35"/>
      <c r="I317" s="54">
        <f t="shared" si="67"/>
        <v>4.5215999999999994</v>
      </c>
      <c r="J317" s="35"/>
    </row>
    <row r="318" spans="1:10" ht="21.95" customHeight="1">
      <c r="A318" s="38"/>
      <c r="B318" s="39" t="s">
        <v>239</v>
      </c>
      <c r="C318" s="38">
        <v>1</v>
      </c>
      <c r="D318" s="38">
        <v>1</v>
      </c>
      <c r="E318" s="38">
        <v>1</v>
      </c>
      <c r="F318" s="35">
        <v>1.46</v>
      </c>
      <c r="G318" s="35">
        <v>0.6</v>
      </c>
      <c r="H318" s="35"/>
      <c r="I318" s="54">
        <f t="shared" si="67"/>
        <v>0.876</v>
      </c>
      <c r="J318" s="35"/>
    </row>
    <row r="319" spans="1:10" ht="21.95" customHeight="1">
      <c r="A319" s="38"/>
      <c r="B319" s="39"/>
      <c r="C319" s="38"/>
      <c r="D319" s="38"/>
      <c r="E319" s="38"/>
      <c r="F319" s="35"/>
      <c r="G319" s="35"/>
      <c r="H319" s="35" t="s">
        <v>13</v>
      </c>
      <c r="I319" s="35">
        <f>SUM(I295:I318)</f>
        <v>238.64340000000004</v>
      </c>
      <c r="J319" s="35"/>
    </row>
    <row r="320" spans="1:10" ht="21.95" customHeight="1">
      <c r="A320" s="38"/>
      <c r="B320" s="39"/>
      <c r="C320" s="38"/>
      <c r="D320" s="38"/>
      <c r="E320" s="38"/>
      <c r="F320" s="35"/>
      <c r="G320" s="35"/>
      <c r="H320" s="35" t="s">
        <v>14</v>
      </c>
      <c r="I320" s="35">
        <f>CEILING(I319,0.1)</f>
        <v>238.70000000000002</v>
      </c>
      <c r="J320" s="7" t="s">
        <v>70</v>
      </c>
    </row>
    <row r="321" spans="1:10" ht="35.25" customHeight="1">
      <c r="A321" s="38">
        <v>46</v>
      </c>
      <c r="B321" s="39" t="s">
        <v>240</v>
      </c>
      <c r="C321" s="38"/>
      <c r="D321" s="38"/>
      <c r="E321" s="38"/>
      <c r="F321" s="35"/>
      <c r="G321" s="35"/>
      <c r="H321" s="35"/>
      <c r="I321" s="35"/>
      <c r="J321" s="35"/>
    </row>
    <row r="322" spans="1:10" ht="39.75" customHeight="1">
      <c r="A322" s="38"/>
      <c r="B322" s="39" t="s">
        <v>241</v>
      </c>
      <c r="C322" s="38">
        <v>1</v>
      </c>
      <c r="D322" s="38">
        <v>1</v>
      </c>
      <c r="E322" s="38">
        <v>2</v>
      </c>
      <c r="F322" s="35">
        <v>14.9</v>
      </c>
      <c r="G322" s="35"/>
      <c r="H322" s="35">
        <v>3.08</v>
      </c>
      <c r="I322" s="54">
        <f t="shared" ref="I322" si="68">PRODUCT(C322:H322)</f>
        <v>91.784000000000006</v>
      </c>
      <c r="J322" s="35"/>
    </row>
    <row r="323" spans="1:10" ht="24" customHeight="1">
      <c r="A323" s="38"/>
      <c r="B323" s="39" t="s">
        <v>243</v>
      </c>
      <c r="C323" s="38">
        <v>1</v>
      </c>
      <c r="D323" s="38">
        <v>1</v>
      </c>
      <c r="E323" s="38">
        <v>2</v>
      </c>
      <c r="F323" s="35">
        <v>1</v>
      </c>
      <c r="G323" s="35"/>
      <c r="H323" s="35">
        <v>2</v>
      </c>
      <c r="I323" s="35">
        <f>-E323*C323*H323*F323</f>
        <v>-4</v>
      </c>
      <c r="J323" s="35"/>
    </row>
    <row r="324" spans="1:10" ht="24" customHeight="1">
      <c r="A324" s="38"/>
      <c r="B324" s="39" t="s">
        <v>245</v>
      </c>
      <c r="C324" s="38">
        <v>1</v>
      </c>
      <c r="D324" s="38">
        <v>1</v>
      </c>
      <c r="E324" s="38">
        <v>2</v>
      </c>
      <c r="F324" s="35">
        <v>1.35</v>
      </c>
      <c r="G324" s="35"/>
      <c r="H324" s="35">
        <v>1.35</v>
      </c>
      <c r="I324" s="35">
        <f>-E324*C324*H324*F324</f>
        <v>-3.6450000000000005</v>
      </c>
      <c r="J324" s="35"/>
    </row>
    <row r="325" spans="1:10" ht="24" customHeight="1">
      <c r="A325" s="38"/>
      <c r="B325" s="39" t="s">
        <v>246</v>
      </c>
      <c r="C325" s="38">
        <v>1</v>
      </c>
      <c r="D325" s="38">
        <v>1</v>
      </c>
      <c r="E325" s="38">
        <v>1</v>
      </c>
      <c r="F325" s="35">
        <v>0.75</v>
      </c>
      <c r="G325" s="35"/>
      <c r="H325" s="35">
        <v>2</v>
      </c>
      <c r="I325" s="35">
        <f>-E325*C325*H325*F325</f>
        <v>-1.5</v>
      </c>
      <c r="J325" s="35"/>
    </row>
    <row r="326" spans="1:10" ht="24" customHeight="1">
      <c r="A326" s="38"/>
      <c r="B326" s="39" t="s">
        <v>247</v>
      </c>
      <c r="C326" s="38">
        <v>1</v>
      </c>
      <c r="D326" s="38">
        <v>1</v>
      </c>
      <c r="E326" s="38">
        <v>2</v>
      </c>
      <c r="F326" s="35">
        <v>5</v>
      </c>
      <c r="G326" s="35">
        <v>0.12</v>
      </c>
      <c r="H326" s="35"/>
      <c r="I326" s="54">
        <f t="shared" ref="I326:I329" si="69">PRODUCT(C326:H326)</f>
        <v>1.2</v>
      </c>
      <c r="J326" s="35"/>
    </row>
    <row r="327" spans="1:10" ht="24" customHeight="1">
      <c r="A327" s="38"/>
      <c r="B327" s="39" t="s">
        <v>249</v>
      </c>
      <c r="C327" s="38">
        <v>1</v>
      </c>
      <c r="D327" s="38">
        <v>1</v>
      </c>
      <c r="E327" s="38">
        <v>1</v>
      </c>
      <c r="F327" s="35">
        <v>4.75</v>
      </c>
      <c r="G327" s="35">
        <v>0.18</v>
      </c>
      <c r="H327" s="35"/>
      <c r="I327" s="54">
        <f t="shared" si="69"/>
        <v>0.85499999999999998</v>
      </c>
      <c r="J327" s="35"/>
    </row>
    <row r="328" spans="1:10" ht="24" customHeight="1">
      <c r="A328" s="38"/>
      <c r="B328" s="39" t="s">
        <v>250</v>
      </c>
      <c r="C328" s="38">
        <v>1</v>
      </c>
      <c r="D328" s="38">
        <v>1</v>
      </c>
      <c r="E328" s="38">
        <v>2</v>
      </c>
      <c r="F328" s="35">
        <v>5.4</v>
      </c>
      <c r="G328" s="35">
        <v>0.18</v>
      </c>
      <c r="H328" s="35"/>
      <c r="I328" s="54">
        <f t="shared" si="69"/>
        <v>1.944</v>
      </c>
      <c r="J328" s="35"/>
    </row>
    <row r="329" spans="1:10" ht="24" customHeight="1">
      <c r="A329" s="38"/>
      <c r="B329" s="39" t="s">
        <v>242</v>
      </c>
      <c r="C329" s="38">
        <v>1</v>
      </c>
      <c r="D329" s="38">
        <v>1</v>
      </c>
      <c r="E329" s="38">
        <v>1</v>
      </c>
      <c r="F329" s="35">
        <v>7.82</v>
      </c>
      <c r="G329" s="35"/>
      <c r="H329" s="35">
        <v>3.08</v>
      </c>
      <c r="I329" s="54">
        <f t="shared" si="69"/>
        <v>24.085600000000003</v>
      </c>
      <c r="J329" s="35"/>
    </row>
    <row r="330" spans="1:10" ht="24" customHeight="1">
      <c r="A330" s="38"/>
      <c r="B330" s="39" t="s">
        <v>251</v>
      </c>
      <c r="C330" s="38">
        <v>1</v>
      </c>
      <c r="D330" s="38">
        <v>1</v>
      </c>
      <c r="E330" s="38">
        <v>1</v>
      </c>
      <c r="F330" s="35">
        <v>1.5</v>
      </c>
      <c r="G330" s="35"/>
      <c r="H330" s="35">
        <v>2</v>
      </c>
      <c r="I330" s="35">
        <f>-E330*C330*H330*F330</f>
        <v>-3</v>
      </c>
      <c r="J330" s="35"/>
    </row>
    <row r="331" spans="1:10" ht="24" customHeight="1">
      <c r="A331" s="38"/>
      <c r="B331" s="39" t="s">
        <v>252</v>
      </c>
      <c r="C331" s="38">
        <v>1</v>
      </c>
      <c r="D331" s="38">
        <v>1</v>
      </c>
      <c r="E331" s="38">
        <v>2</v>
      </c>
      <c r="F331" s="35">
        <v>0.6</v>
      </c>
      <c r="G331" s="35"/>
      <c r="H331" s="35">
        <v>1.8</v>
      </c>
      <c r="I331" s="35">
        <f>-E331*C331*H331*F331</f>
        <v>-2.16</v>
      </c>
      <c r="J331" s="35"/>
    </row>
    <row r="332" spans="1:10" ht="24" customHeight="1">
      <c r="A332" s="38"/>
      <c r="B332" s="39" t="s">
        <v>253</v>
      </c>
      <c r="C332" s="38">
        <v>1</v>
      </c>
      <c r="D332" s="38">
        <v>1</v>
      </c>
      <c r="E332" s="38">
        <v>1</v>
      </c>
      <c r="F332" s="35">
        <v>5.5</v>
      </c>
      <c r="G332" s="35">
        <v>0.1</v>
      </c>
      <c r="H332" s="35"/>
      <c r="I332" s="35">
        <f>E332*C332*G332*F332</f>
        <v>0.55000000000000004</v>
      </c>
      <c r="J332" s="35"/>
    </row>
    <row r="333" spans="1:10" ht="24" customHeight="1">
      <c r="A333" s="38"/>
      <c r="B333" s="39" t="s">
        <v>254</v>
      </c>
      <c r="C333" s="38">
        <v>1</v>
      </c>
      <c r="D333" s="38">
        <v>1</v>
      </c>
      <c r="E333" s="38">
        <v>2</v>
      </c>
      <c r="F333" s="35">
        <v>4.8</v>
      </c>
      <c r="G333" s="35">
        <v>0.18</v>
      </c>
      <c r="H333" s="35"/>
      <c r="I333" s="35">
        <f>E333*C333*G333*F333</f>
        <v>1.728</v>
      </c>
      <c r="J333" s="35"/>
    </row>
    <row r="334" spans="1:10" ht="24" customHeight="1">
      <c r="A334" s="38"/>
      <c r="B334" s="39" t="s">
        <v>223</v>
      </c>
      <c r="C334" s="38">
        <v>1</v>
      </c>
      <c r="D334" s="38">
        <v>1</v>
      </c>
      <c r="E334" s="38">
        <v>1</v>
      </c>
      <c r="F334" s="35">
        <v>23.74</v>
      </c>
      <c r="G334" s="35"/>
      <c r="H334" s="35">
        <v>3.08</v>
      </c>
      <c r="I334" s="35">
        <f>E334*C334*H334*F334</f>
        <v>73.119199999999992</v>
      </c>
      <c r="J334" s="35"/>
    </row>
    <row r="335" spans="1:10" ht="24" customHeight="1">
      <c r="A335" s="38"/>
      <c r="B335" s="39" t="s">
        <v>251</v>
      </c>
      <c r="C335" s="38">
        <v>1</v>
      </c>
      <c r="D335" s="38">
        <v>1</v>
      </c>
      <c r="E335" s="38">
        <v>1</v>
      </c>
      <c r="F335" s="35">
        <v>1.5</v>
      </c>
      <c r="G335" s="35"/>
      <c r="H335" s="35">
        <v>2</v>
      </c>
      <c r="I335" s="35">
        <f>-E335*C335*H335*F335</f>
        <v>-3</v>
      </c>
      <c r="J335" s="35"/>
    </row>
    <row r="336" spans="1:10" ht="24" customHeight="1">
      <c r="A336" s="38"/>
      <c r="B336" s="39" t="s">
        <v>243</v>
      </c>
      <c r="C336" s="38">
        <v>1</v>
      </c>
      <c r="D336" s="38">
        <v>1</v>
      </c>
      <c r="E336" s="38">
        <v>3</v>
      </c>
      <c r="F336" s="35">
        <v>1</v>
      </c>
      <c r="G336" s="35"/>
      <c r="H336" s="35">
        <v>2</v>
      </c>
      <c r="I336" s="35">
        <f>-E336*C336*H336*F336</f>
        <v>-6</v>
      </c>
      <c r="J336" s="35"/>
    </row>
    <row r="337" spans="1:10" ht="24" customHeight="1">
      <c r="A337" s="38"/>
      <c r="B337" s="39" t="s">
        <v>244</v>
      </c>
      <c r="C337" s="38">
        <v>1</v>
      </c>
      <c r="D337" s="38">
        <v>1</v>
      </c>
      <c r="E337" s="38">
        <v>2</v>
      </c>
      <c r="F337" s="35">
        <v>1</v>
      </c>
      <c r="G337" s="35"/>
      <c r="H337" s="35">
        <v>2</v>
      </c>
      <c r="I337" s="35">
        <f>-E337*C337*H337*F337</f>
        <v>-4</v>
      </c>
      <c r="J337" s="35"/>
    </row>
    <row r="338" spans="1:10" ht="24" customHeight="1">
      <c r="A338" s="38"/>
      <c r="B338" s="39" t="s">
        <v>252</v>
      </c>
      <c r="C338" s="38">
        <v>1</v>
      </c>
      <c r="D338" s="38">
        <v>1</v>
      </c>
      <c r="E338" s="38">
        <v>2</v>
      </c>
      <c r="F338" s="35">
        <v>0.6</v>
      </c>
      <c r="G338" s="35"/>
      <c r="H338" s="35">
        <v>1.8</v>
      </c>
      <c r="I338" s="35">
        <f>-E338*C338*H338*F338</f>
        <v>-2.16</v>
      </c>
      <c r="J338" s="35"/>
    </row>
    <row r="339" spans="1:10" ht="24" customHeight="1">
      <c r="A339" s="38"/>
      <c r="B339" s="39" t="s">
        <v>255</v>
      </c>
      <c r="C339" s="38">
        <v>1</v>
      </c>
      <c r="D339" s="38">
        <v>1</v>
      </c>
      <c r="E339" s="38">
        <v>1</v>
      </c>
      <c r="F339" s="35">
        <v>2.4</v>
      </c>
      <c r="G339" s="35"/>
      <c r="H339" s="35">
        <v>3</v>
      </c>
      <c r="I339" s="35">
        <f>-E339*C339*H339*F339</f>
        <v>-7.1999999999999993</v>
      </c>
      <c r="J339" s="35"/>
    </row>
    <row r="340" spans="1:10" ht="24" customHeight="1">
      <c r="A340" s="38"/>
      <c r="B340" s="39" t="s">
        <v>256</v>
      </c>
      <c r="C340" s="38">
        <v>1</v>
      </c>
      <c r="D340" s="38">
        <v>1</v>
      </c>
      <c r="E340" s="38">
        <v>1</v>
      </c>
      <c r="F340" s="35">
        <v>8.8800000000000008</v>
      </c>
      <c r="G340" s="35"/>
      <c r="H340" s="35">
        <v>2.4</v>
      </c>
      <c r="I340" s="35">
        <f>E340*C340*H340*F340</f>
        <v>21.312000000000001</v>
      </c>
      <c r="J340" s="35"/>
    </row>
    <row r="341" spans="1:10" ht="24" customHeight="1">
      <c r="A341" s="38"/>
      <c r="B341" s="39" t="s">
        <v>257</v>
      </c>
      <c r="C341" s="38">
        <v>1</v>
      </c>
      <c r="D341" s="38">
        <v>1</v>
      </c>
      <c r="E341" s="38">
        <v>1</v>
      </c>
      <c r="F341" s="35">
        <v>9.11</v>
      </c>
      <c r="G341" s="35"/>
      <c r="H341" s="35">
        <v>2.1</v>
      </c>
      <c r="I341" s="35">
        <f>E341*C341*H341*F341</f>
        <v>19.131</v>
      </c>
      <c r="J341" s="35"/>
    </row>
    <row r="342" spans="1:10" ht="24" customHeight="1">
      <c r="A342" s="38"/>
      <c r="B342" s="39" t="s">
        <v>258</v>
      </c>
      <c r="C342" s="38">
        <v>1</v>
      </c>
      <c r="D342" s="38">
        <v>2</v>
      </c>
      <c r="E342" s="38">
        <v>2</v>
      </c>
      <c r="F342" s="35">
        <v>1</v>
      </c>
      <c r="G342" s="35"/>
      <c r="H342" s="35">
        <v>2.1</v>
      </c>
      <c r="I342" s="35">
        <f>-E342*C342*H342*F342</f>
        <v>-4.2</v>
      </c>
      <c r="J342" s="35"/>
    </row>
    <row r="343" spans="1:10" ht="24" customHeight="1">
      <c r="A343" s="38"/>
      <c r="B343" s="39" t="s">
        <v>259</v>
      </c>
      <c r="C343" s="38">
        <v>1</v>
      </c>
      <c r="D343" s="38">
        <v>1</v>
      </c>
      <c r="E343" s="38">
        <v>2</v>
      </c>
      <c r="F343" s="35">
        <v>1.5</v>
      </c>
      <c r="G343" s="35"/>
      <c r="H343" s="35">
        <v>1.35</v>
      </c>
      <c r="I343" s="35">
        <f>-E343*C343*H343*F343</f>
        <v>-4.0500000000000007</v>
      </c>
      <c r="J343" s="35"/>
    </row>
    <row r="344" spans="1:10" ht="24" customHeight="1">
      <c r="A344" s="38"/>
      <c r="B344" s="39"/>
      <c r="C344" s="38">
        <v>1</v>
      </c>
      <c r="D344" s="38">
        <v>1</v>
      </c>
      <c r="E344" s="38">
        <v>1</v>
      </c>
      <c r="F344" s="35">
        <v>2.65</v>
      </c>
      <c r="G344" s="35"/>
      <c r="H344" s="35">
        <v>1.35</v>
      </c>
      <c r="I344" s="35">
        <f>-E344*C344*H344*F344</f>
        <v>-3.5775000000000001</v>
      </c>
      <c r="J344" s="35"/>
    </row>
    <row r="345" spans="1:10" ht="24" customHeight="1">
      <c r="A345" s="38"/>
      <c r="B345" s="39" t="s">
        <v>260</v>
      </c>
      <c r="C345" s="38">
        <v>1</v>
      </c>
      <c r="D345" s="38">
        <v>1</v>
      </c>
      <c r="E345" s="38">
        <v>2</v>
      </c>
      <c r="F345" s="35">
        <v>3.2</v>
      </c>
      <c r="G345" s="35">
        <v>0.12</v>
      </c>
      <c r="H345" s="35"/>
      <c r="I345" s="35">
        <f>E345*C345*G345*F345</f>
        <v>0.76800000000000002</v>
      </c>
      <c r="J345" s="35"/>
    </row>
    <row r="346" spans="1:10" ht="24" customHeight="1">
      <c r="A346" s="38"/>
      <c r="B346" s="39" t="s">
        <v>261</v>
      </c>
      <c r="C346" s="38">
        <v>1</v>
      </c>
      <c r="D346" s="38">
        <v>1</v>
      </c>
      <c r="E346" s="38">
        <v>2</v>
      </c>
      <c r="F346" s="35">
        <v>5.7</v>
      </c>
      <c r="G346" s="35">
        <v>0.23</v>
      </c>
      <c r="H346" s="35"/>
      <c r="I346" s="35">
        <f>E346*C346*G346*F346</f>
        <v>2.6220000000000003</v>
      </c>
      <c r="J346" s="35"/>
    </row>
    <row r="347" spans="1:10" ht="24" customHeight="1">
      <c r="A347" s="38"/>
      <c r="B347" s="39"/>
      <c r="C347" s="38">
        <v>1</v>
      </c>
      <c r="D347" s="38">
        <v>1</v>
      </c>
      <c r="E347" s="38">
        <v>1</v>
      </c>
      <c r="F347" s="35">
        <v>8</v>
      </c>
      <c r="G347" s="35">
        <v>0.23</v>
      </c>
      <c r="H347" s="35"/>
      <c r="I347" s="35">
        <f>E347*C347*G347*F347</f>
        <v>1.84</v>
      </c>
      <c r="J347" s="35"/>
    </row>
    <row r="348" spans="1:10" ht="24" customHeight="1">
      <c r="A348" s="38"/>
      <c r="B348" s="39" t="s">
        <v>262</v>
      </c>
      <c r="C348" s="38">
        <v>1</v>
      </c>
      <c r="D348" s="38">
        <v>1</v>
      </c>
      <c r="E348" s="38">
        <v>1</v>
      </c>
      <c r="F348" s="35">
        <v>12.4</v>
      </c>
      <c r="G348" s="35"/>
      <c r="H348" s="35">
        <v>3.08</v>
      </c>
      <c r="I348" s="35">
        <f>E348*C348*H348*F348</f>
        <v>38.192</v>
      </c>
      <c r="J348" s="35"/>
    </row>
    <row r="349" spans="1:10" ht="24" customHeight="1">
      <c r="A349" s="38"/>
      <c r="B349" s="39" t="s">
        <v>243</v>
      </c>
      <c r="C349" s="38">
        <v>1</v>
      </c>
      <c r="D349" s="38">
        <v>1</v>
      </c>
      <c r="E349" s="38">
        <v>1</v>
      </c>
      <c r="F349" s="35">
        <v>1</v>
      </c>
      <c r="G349" s="35"/>
      <c r="H349" s="35">
        <v>2</v>
      </c>
      <c r="I349" s="35">
        <f>-E349*C349*H349*F349</f>
        <v>-2</v>
      </c>
      <c r="J349" s="35"/>
    </row>
    <row r="350" spans="1:10" ht="24" customHeight="1">
      <c r="A350" s="38"/>
      <c r="B350" s="39" t="s">
        <v>245</v>
      </c>
      <c r="C350" s="38">
        <v>1</v>
      </c>
      <c r="D350" s="38">
        <v>1</v>
      </c>
      <c r="E350" s="38">
        <v>1</v>
      </c>
      <c r="F350" s="35">
        <v>1.35</v>
      </c>
      <c r="G350" s="35"/>
      <c r="H350" s="35">
        <v>1.35</v>
      </c>
      <c r="I350" s="35">
        <f>-E350*C350*H350*F350</f>
        <v>-1.8225000000000002</v>
      </c>
      <c r="J350" s="35"/>
    </row>
    <row r="351" spans="1:10" ht="24" customHeight="1">
      <c r="A351" s="38"/>
      <c r="B351" s="39" t="s">
        <v>247</v>
      </c>
      <c r="C351" s="38">
        <v>1</v>
      </c>
      <c r="D351" s="38">
        <v>1</v>
      </c>
      <c r="E351" s="38">
        <v>1</v>
      </c>
      <c r="F351" s="35">
        <v>5</v>
      </c>
      <c r="G351" s="35">
        <v>0.12</v>
      </c>
      <c r="H351" s="35"/>
      <c r="I351" s="35">
        <f>E351*C351*G351*F351</f>
        <v>0.6</v>
      </c>
      <c r="J351" s="35"/>
    </row>
    <row r="352" spans="1:10" ht="24" customHeight="1">
      <c r="A352" s="38"/>
      <c r="B352" s="39" t="s">
        <v>250</v>
      </c>
      <c r="C352" s="38">
        <v>1</v>
      </c>
      <c r="D352" s="38">
        <v>1</v>
      </c>
      <c r="E352" s="38">
        <v>1</v>
      </c>
      <c r="F352" s="35">
        <v>5.4</v>
      </c>
      <c r="G352" s="35">
        <v>0.18</v>
      </c>
      <c r="H352" s="35"/>
      <c r="I352" s="35">
        <f>E352*C352*G352*F352</f>
        <v>0.97199999999999998</v>
      </c>
      <c r="J352" s="35"/>
    </row>
    <row r="353" spans="1:13" ht="24" customHeight="1">
      <c r="A353" s="38"/>
      <c r="B353" s="39" t="s">
        <v>224</v>
      </c>
      <c r="C353" s="38">
        <v>1</v>
      </c>
      <c r="D353" s="38">
        <v>1</v>
      </c>
      <c r="E353" s="38">
        <v>2</v>
      </c>
      <c r="F353" s="35">
        <v>12.4</v>
      </c>
      <c r="G353" s="35"/>
      <c r="H353" s="35">
        <v>3.18</v>
      </c>
      <c r="I353" s="35">
        <f>E353*C353*H353*F353</f>
        <v>78.864000000000004</v>
      </c>
      <c r="J353" s="35"/>
    </row>
    <row r="354" spans="1:13" ht="24" customHeight="1">
      <c r="A354" s="38"/>
      <c r="B354" s="39" t="s">
        <v>60</v>
      </c>
      <c r="C354" s="38">
        <v>1</v>
      </c>
      <c r="D354" s="38">
        <v>1</v>
      </c>
      <c r="E354" s="38">
        <v>2</v>
      </c>
      <c r="F354" s="35">
        <v>2.23</v>
      </c>
      <c r="G354" s="35"/>
      <c r="H354" s="35">
        <v>1.35</v>
      </c>
      <c r="I354" s="35">
        <f>E354*C354*H354*F354</f>
        <v>6.0209999999999999</v>
      </c>
      <c r="J354" s="35"/>
    </row>
    <row r="355" spans="1:13" ht="24" customHeight="1">
      <c r="A355" s="38"/>
      <c r="B355" s="39" t="s">
        <v>263</v>
      </c>
      <c r="C355" s="38">
        <v>1</v>
      </c>
      <c r="D355" s="38">
        <v>1</v>
      </c>
      <c r="E355" s="38">
        <v>2</v>
      </c>
      <c r="F355" s="35">
        <v>2.12</v>
      </c>
      <c r="G355" s="35">
        <v>0.12</v>
      </c>
      <c r="H355" s="35"/>
      <c r="I355" s="35">
        <f>E355*C355*G355*F355</f>
        <v>0.50880000000000003</v>
      </c>
      <c r="J355" s="35"/>
    </row>
    <row r="356" spans="1:13" ht="24" customHeight="1">
      <c r="A356" s="38"/>
      <c r="B356" s="39" t="s">
        <v>264</v>
      </c>
      <c r="C356" s="38">
        <v>1</v>
      </c>
      <c r="D356" s="38">
        <v>1</v>
      </c>
      <c r="E356" s="38">
        <v>2</v>
      </c>
      <c r="F356" s="35">
        <v>2</v>
      </c>
      <c r="G356" s="35"/>
      <c r="H356" s="35">
        <v>0.9</v>
      </c>
      <c r="I356" s="35">
        <f>E356*C356*H356*F356</f>
        <v>3.6</v>
      </c>
      <c r="J356" s="35"/>
    </row>
    <row r="357" spans="1:13" ht="24" customHeight="1">
      <c r="A357" s="38"/>
      <c r="B357" s="39" t="s">
        <v>244</v>
      </c>
      <c r="C357" s="38">
        <v>1</v>
      </c>
      <c r="D357" s="38">
        <v>1</v>
      </c>
      <c r="E357" s="38">
        <v>2</v>
      </c>
      <c r="F357" s="35">
        <v>1</v>
      </c>
      <c r="G357" s="35"/>
      <c r="H357" s="35">
        <v>2.1</v>
      </c>
      <c r="I357" s="35">
        <f>-E357*C357*H357*F357</f>
        <v>-4.2</v>
      </c>
      <c r="J357" s="35"/>
    </row>
    <row r="358" spans="1:13" ht="24" customHeight="1">
      <c r="A358" s="38"/>
      <c r="B358" s="39" t="s">
        <v>265</v>
      </c>
      <c r="C358" s="38">
        <v>1</v>
      </c>
      <c r="D358" s="38">
        <v>1</v>
      </c>
      <c r="E358" s="38">
        <v>2</v>
      </c>
      <c r="F358" s="35">
        <v>0.75</v>
      </c>
      <c r="G358" s="35"/>
      <c r="H358" s="35">
        <v>1.35</v>
      </c>
      <c r="I358" s="35">
        <f>-E358*C358*H358*F358</f>
        <v>-2.0250000000000004</v>
      </c>
      <c r="J358" s="35"/>
    </row>
    <row r="359" spans="1:13" ht="24" customHeight="1">
      <c r="A359" s="38"/>
      <c r="B359" s="39" t="s">
        <v>266</v>
      </c>
      <c r="C359" s="38">
        <v>1</v>
      </c>
      <c r="D359" s="38">
        <v>1</v>
      </c>
      <c r="E359" s="38">
        <v>2</v>
      </c>
      <c r="F359" s="35">
        <v>0.9</v>
      </c>
      <c r="G359" s="35"/>
      <c r="H359" s="35">
        <v>0.6</v>
      </c>
      <c r="I359" s="35">
        <f>-E359*C359*H359*F359</f>
        <v>-1.08</v>
      </c>
      <c r="J359" s="35"/>
    </row>
    <row r="360" spans="1:13" ht="24" customHeight="1">
      <c r="A360" s="38"/>
      <c r="B360" s="39" t="s">
        <v>248</v>
      </c>
      <c r="C360" s="38">
        <v>1</v>
      </c>
      <c r="D360" s="38">
        <v>1</v>
      </c>
      <c r="E360" s="38">
        <v>2</v>
      </c>
      <c r="F360" s="35">
        <v>5.2</v>
      </c>
      <c r="G360" s="35">
        <v>0.23</v>
      </c>
      <c r="H360" s="35"/>
      <c r="I360" s="35">
        <f>E360*C360*G360*F360</f>
        <v>2.3920000000000003</v>
      </c>
      <c r="J360" s="35"/>
    </row>
    <row r="361" spans="1:13" ht="24" customHeight="1">
      <c r="A361" s="38"/>
      <c r="B361" s="39" t="s">
        <v>267</v>
      </c>
      <c r="C361" s="38">
        <v>1</v>
      </c>
      <c r="D361" s="38">
        <v>2</v>
      </c>
      <c r="E361" s="38">
        <v>2</v>
      </c>
      <c r="F361" s="35">
        <v>1.35</v>
      </c>
      <c r="G361" s="35">
        <v>0.12</v>
      </c>
      <c r="H361" s="35"/>
      <c r="I361" s="35">
        <f>E361*C361*G361*F361</f>
        <v>0.32400000000000001</v>
      </c>
      <c r="J361" s="35"/>
    </row>
    <row r="362" spans="1:13" ht="24" customHeight="1">
      <c r="A362" s="38"/>
      <c r="B362" s="39" t="s">
        <v>268</v>
      </c>
      <c r="C362" s="38">
        <v>1</v>
      </c>
      <c r="D362" s="38">
        <v>1</v>
      </c>
      <c r="E362" s="38">
        <v>2</v>
      </c>
      <c r="F362" s="35">
        <v>3</v>
      </c>
      <c r="G362" s="35">
        <v>0.18</v>
      </c>
      <c r="H362" s="35"/>
      <c r="I362" s="35">
        <f>E362*C362*G362*F362</f>
        <v>1.08</v>
      </c>
      <c r="J362" s="35"/>
    </row>
    <row r="363" spans="1:13" ht="24" customHeight="1">
      <c r="A363" s="38"/>
      <c r="B363" s="39" t="s">
        <v>225</v>
      </c>
      <c r="C363" s="38">
        <v>1</v>
      </c>
      <c r="D363" s="38">
        <v>1</v>
      </c>
      <c r="E363" s="38">
        <v>1</v>
      </c>
      <c r="F363" s="35">
        <v>7.46</v>
      </c>
      <c r="G363" s="35"/>
      <c r="H363" s="35">
        <v>0.6</v>
      </c>
      <c r="I363" s="35">
        <f>E363*C363*H363*F363</f>
        <v>4.476</v>
      </c>
      <c r="J363" s="35"/>
      <c r="M363" s="46">
        <v>2.59</v>
      </c>
    </row>
    <row r="364" spans="1:13" ht="24" customHeight="1">
      <c r="A364" s="38"/>
      <c r="B364" s="39" t="s">
        <v>246</v>
      </c>
      <c r="C364" s="38">
        <v>1</v>
      </c>
      <c r="D364" s="38">
        <v>1</v>
      </c>
      <c r="E364" s="38">
        <v>1</v>
      </c>
      <c r="F364" s="35">
        <v>0.75</v>
      </c>
      <c r="G364" s="35"/>
      <c r="H364" s="35">
        <v>0.6</v>
      </c>
      <c r="I364" s="35">
        <f>-E364*C364*H364*F364</f>
        <v>-0.44999999999999996</v>
      </c>
      <c r="J364" s="35"/>
      <c r="M364" s="46">
        <v>2.59</v>
      </c>
    </row>
    <row r="365" spans="1:13" ht="24" customHeight="1">
      <c r="A365" s="38"/>
      <c r="B365" s="39" t="s">
        <v>269</v>
      </c>
      <c r="C365" s="38">
        <v>1</v>
      </c>
      <c r="D365" s="38">
        <v>1</v>
      </c>
      <c r="E365" s="38">
        <v>1</v>
      </c>
      <c r="F365" s="35">
        <v>0.9</v>
      </c>
      <c r="G365" s="35"/>
      <c r="H365" s="35">
        <v>0.6</v>
      </c>
      <c r="I365" s="35">
        <f>-E365*C365*H365*F365</f>
        <v>-0.54</v>
      </c>
      <c r="J365" s="35"/>
      <c r="M365" s="46">
        <v>2.4</v>
      </c>
    </row>
    <row r="366" spans="1:13" ht="24" customHeight="1">
      <c r="A366" s="38"/>
      <c r="B366" s="39" t="s">
        <v>270</v>
      </c>
      <c r="C366" s="38">
        <v>1</v>
      </c>
      <c r="D366" s="38">
        <v>1</v>
      </c>
      <c r="E366" s="38">
        <v>1</v>
      </c>
      <c r="F366" s="35">
        <v>3</v>
      </c>
      <c r="G366" s="35">
        <v>0.18</v>
      </c>
      <c r="H366" s="35"/>
      <c r="I366" s="35">
        <f>E366*C366*G366*F366</f>
        <v>0.54</v>
      </c>
      <c r="J366" s="35"/>
    </row>
    <row r="367" spans="1:13" ht="24" customHeight="1">
      <c r="A367" s="38"/>
      <c r="B367" s="39" t="s">
        <v>271</v>
      </c>
      <c r="C367" s="38">
        <v>1</v>
      </c>
      <c r="D367" s="38">
        <v>1</v>
      </c>
      <c r="E367" s="38">
        <v>1</v>
      </c>
      <c r="F367" s="35">
        <v>7.58</v>
      </c>
      <c r="G367" s="35"/>
      <c r="H367" s="35">
        <v>2.15</v>
      </c>
      <c r="I367" s="35">
        <f>E367*C367*H367*F367</f>
        <v>16.297000000000001</v>
      </c>
      <c r="J367" s="35"/>
    </row>
    <row r="368" spans="1:13" ht="24" customHeight="1">
      <c r="A368" s="38"/>
      <c r="B368" s="39"/>
      <c r="C368" s="38">
        <v>1</v>
      </c>
      <c r="D368" s="38">
        <v>1</v>
      </c>
      <c r="E368" s="38">
        <v>1</v>
      </c>
      <c r="F368" s="35">
        <v>10.46</v>
      </c>
      <c r="G368" s="35"/>
      <c r="H368" s="35">
        <v>1.1499999999999999</v>
      </c>
      <c r="I368" s="35">
        <f>E368*C368*H368*F368</f>
        <v>12.029</v>
      </c>
      <c r="J368" s="35"/>
    </row>
    <row r="369" spans="1:10" ht="24" customHeight="1">
      <c r="A369" s="38"/>
      <c r="B369" s="39" t="s">
        <v>272</v>
      </c>
      <c r="C369" s="38">
        <v>1</v>
      </c>
      <c r="D369" s="38">
        <v>1</v>
      </c>
      <c r="E369" s="38">
        <v>1</v>
      </c>
      <c r="F369" s="35">
        <v>7.33</v>
      </c>
      <c r="G369" s="35"/>
      <c r="H369" s="35">
        <v>0.75</v>
      </c>
      <c r="I369" s="35">
        <f>E369*C369*H369*F369</f>
        <v>5.4975000000000005</v>
      </c>
      <c r="J369" s="35"/>
    </row>
    <row r="370" spans="1:10" ht="24" customHeight="1">
      <c r="A370" s="38"/>
      <c r="B370" s="39" t="s">
        <v>273</v>
      </c>
      <c r="C370" s="38">
        <v>1</v>
      </c>
      <c r="D370" s="38">
        <v>1</v>
      </c>
      <c r="E370" s="38">
        <v>2</v>
      </c>
      <c r="F370" s="35">
        <v>11.5</v>
      </c>
      <c r="G370" s="35"/>
      <c r="H370" s="35">
        <v>0.8</v>
      </c>
      <c r="I370" s="35">
        <f>E370*C370*H370*F370</f>
        <v>18.400000000000002</v>
      </c>
      <c r="J370" s="35"/>
    </row>
    <row r="371" spans="1:10" ht="24" customHeight="1">
      <c r="A371" s="38"/>
      <c r="B371" s="39" t="s">
        <v>263</v>
      </c>
      <c r="C371" s="38">
        <v>1</v>
      </c>
      <c r="D371" s="38">
        <v>1</v>
      </c>
      <c r="E371" s="38">
        <v>1</v>
      </c>
      <c r="F371" s="35">
        <v>11.5</v>
      </c>
      <c r="G371" s="35">
        <v>0.1</v>
      </c>
      <c r="H371" s="35"/>
      <c r="I371" s="35">
        <f>E371*C371*G371*F371</f>
        <v>1.1500000000000001</v>
      </c>
      <c r="J371" s="35"/>
    </row>
    <row r="372" spans="1:10" ht="24" customHeight="1">
      <c r="A372" s="38"/>
      <c r="B372" s="39" t="s">
        <v>229</v>
      </c>
      <c r="C372" s="38"/>
      <c r="D372" s="38"/>
      <c r="E372" s="38"/>
      <c r="F372" s="35"/>
      <c r="G372" s="35"/>
      <c r="H372" s="35"/>
      <c r="I372" s="35"/>
      <c r="J372" s="35"/>
    </row>
    <row r="373" spans="1:10" ht="24" customHeight="1">
      <c r="A373" s="38"/>
      <c r="B373" s="39" t="s">
        <v>230</v>
      </c>
      <c r="C373" s="38">
        <v>1</v>
      </c>
      <c r="D373" s="38">
        <v>1</v>
      </c>
      <c r="E373" s="38">
        <v>2</v>
      </c>
      <c r="F373" s="35">
        <v>14.9</v>
      </c>
      <c r="G373" s="35"/>
      <c r="H373" s="35">
        <v>3.08</v>
      </c>
      <c r="I373" s="35">
        <f>E373*C373*H373*F373</f>
        <v>91.784000000000006</v>
      </c>
      <c r="J373" s="35"/>
    </row>
    <row r="374" spans="1:10" ht="24" customHeight="1">
      <c r="A374" s="38"/>
      <c r="B374" s="39" t="s">
        <v>243</v>
      </c>
      <c r="C374" s="38">
        <v>1</v>
      </c>
      <c r="D374" s="38">
        <v>1</v>
      </c>
      <c r="E374" s="38">
        <v>2</v>
      </c>
      <c r="F374" s="35">
        <v>1</v>
      </c>
      <c r="G374" s="35"/>
      <c r="H374" s="35">
        <v>2</v>
      </c>
      <c r="I374" s="35">
        <f>-E374*C374*H374*F374</f>
        <v>-4</v>
      </c>
      <c r="J374" s="35"/>
    </row>
    <row r="375" spans="1:10" ht="24" customHeight="1">
      <c r="A375" s="38"/>
      <c r="B375" s="39" t="s">
        <v>245</v>
      </c>
      <c r="C375" s="38">
        <v>1</v>
      </c>
      <c r="D375" s="38">
        <v>2</v>
      </c>
      <c r="E375" s="38">
        <v>2</v>
      </c>
      <c r="F375" s="35">
        <v>1.35</v>
      </c>
      <c r="G375" s="35"/>
      <c r="H375" s="35">
        <v>1.35</v>
      </c>
      <c r="I375" s="35">
        <f>-E375*C375*H375*F375</f>
        <v>-3.6450000000000005</v>
      </c>
      <c r="J375" s="35"/>
    </row>
    <row r="376" spans="1:10" ht="24" customHeight="1">
      <c r="A376" s="38"/>
      <c r="B376" s="39" t="s">
        <v>246</v>
      </c>
      <c r="C376" s="38">
        <v>1</v>
      </c>
      <c r="D376" s="38">
        <v>1</v>
      </c>
      <c r="E376" s="38">
        <v>1</v>
      </c>
      <c r="F376" s="35">
        <v>0.75</v>
      </c>
      <c r="G376" s="35"/>
      <c r="H376" s="35">
        <v>2</v>
      </c>
      <c r="I376" s="35">
        <f>-E376*C376*H376*F376</f>
        <v>-1.5</v>
      </c>
      <c r="J376" s="35"/>
    </row>
    <row r="377" spans="1:10" ht="24" customHeight="1">
      <c r="A377" s="38"/>
      <c r="B377" s="39" t="s">
        <v>247</v>
      </c>
      <c r="C377" s="38">
        <v>1</v>
      </c>
      <c r="D377" s="38">
        <v>1</v>
      </c>
      <c r="E377" s="38">
        <v>2</v>
      </c>
      <c r="F377" s="35">
        <v>5</v>
      </c>
      <c r="G377" s="35">
        <v>0.12</v>
      </c>
      <c r="H377" s="35"/>
      <c r="I377" s="35">
        <f>E377*C377*G377*F377</f>
        <v>1.2</v>
      </c>
      <c r="J377" s="35"/>
    </row>
    <row r="378" spans="1:10" ht="24" customHeight="1">
      <c r="A378" s="38"/>
      <c r="B378" s="39" t="s">
        <v>249</v>
      </c>
      <c r="C378" s="38">
        <v>1</v>
      </c>
      <c r="D378" s="38">
        <v>1</v>
      </c>
      <c r="E378" s="38">
        <v>1</v>
      </c>
      <c r="F378" s="35">
        <v>4.75</v>
      </c>
      <c r="G378" s="35">
        <v>0.18</v>
      </c>
      <c r="H378" s="35"/>
      <c r="I378" s="35">
        <f>E378*C378*G378*F378</f>
        <v>0.85499999999999998</v>
      </c>
      <c r="J378" s="35"/>
    </row>
    <row r="379" spans="1:10" ht="24" customHeight="1">
      <c r="A379" s="38"/>
      <c r="B379" s="39" t="s">
        <v>250</v>
      </c>
      <c r="C379" s="38">
        <v>1</v>
      </c>
      <c r="D379" s="38">
        <v>2</v>
      </c>
      <c r="E379" s="38">
        <v>2</v>
      </c>
      <c r="F379" s="35">
        <v>5.4</v>
      </c>
      <c r="G379" s="35">
        <v>0.18</v>
      </c>
      <c r="H379" s="35"/>
      <c r="I379" s="35">
        <f>E379*C379*G379*F379</f>
        <v>1.944</v>
      </c>
      <c r="J379" s="35"/>
    </row>
    <row r="380" spans="1:10" ht="24" customHeight="1">
      <c r="A380" s="38"/>
      <c r="B380" s="39" t="s">
        <v>274</v>
      </c>
      <c r="C380" s="38">
        <v>1</v>
      </c>
      <c r="D380" s="38">
        <v>4</v>
      </c>
      <c r="E380" s="38">
        <v>2</v>
      </c>
      <c r="F380" s="35">
        <v>0.45</v>
      </c>
      <c r="G380" s="35"/>
      <c r="H380" s="35">
        <v>2.1</v>
      </c>
      <c r="I380" s="35">
        <f>E380*C380*H380*F380</f>
        <v>1.8900000000000001</v>
      </c>
      <c r="J380" s="35"/>
    </row>
    <row r="381" spans="1:10" ht="24" customHeight="1">
      <c r="A381" s="38"/>
      <c r="B381" s="39" t="s">
        <v>263</v>
      </c>
      <c r="C381" s="38">
        <v>1</v>
      </c>
      <c r="D381" s="38">
        <v>1</v>
      </c>
      <c r="E381" s="38">
        <v>2</v>
      </c>
      <c r="F381" s="35">
        <v>1.8</v>
      </c>
      <c r="G381" s="35">
        <v>0.45</v>
      </c>
      <c r="H381" s="35"/>
      <c r="I381" s="35">
        <f>E381*C381*G381*F381</f>
        <v>1.62</v>
      </c>
      <c r="J381" s="35"/>
    </row>
    <row r="382" spans="1:10" ht="24" customHeight="1">
      <c r="A382" s="38"/>
      <c r="B382" s="39" t="s">
        <v>231</v>
      </c>
      <c r="C382" s="38">
        <v>1</v>
      </c>
      <c r="D382" s="38">
        <v>1</v>
      </c>
      <c r="E382" s="38">
        <v>1</v>
      </c>
      <c r="F382" s="35">
        <v>12.9</v>
      </c>
      <c r="G382" s="35"/>
      <c r="H382" s="35">
        <v>3.08</v>
      </c>
      <c r="I382" s="35">
        <f>E382*C382*H382*F382</f>
        <v>39.731999999999999</v>
      </c>
      <c r="J382" s="35"/>
    </row>
    <row r="383" spans="1:10" ht="24" customHeight="1">
      <c r="A383" s="38"/>
      <c r="B383" s="39" t="s">
        <v>243</v>
      </c>
      <c r="C383" s="38">
        <v>1</v>
      </c>
      <c r="D383" s="38">
        <v>1</v>
      </c>
      <c r="E383" s="38">
        <v>1</v>
      </c>
      <c r="F383" s="35">
        <v>1</v>
      </c>
      <c r="G383" s="35"/>
      <c r="H383" s="35">
        <v>2</v>
      </c>
      <c r="I383" s="35">
        <f>-E383*C383*H383*F383</f>
        <v>-2</v>
      </c>
      <c r="J383" s="35"/>
    </row>
    <row r="384" spans="1:10" ht="24" customHeight="1">
      <c r="A384" s="38"/>
      <c r="B384" s="39" t="s">
        <v>245</v>
      </c>
      <c r="C384" s="38">
        <v>1</v>
      </c>
      <c r="D384" s="38">
        <v>1</v>
      </c>
      <c r="E384" s="38">
        <v>2</v>
      </c>
      <c r="F384" s="35">
        <v>1.35</v>
      </c>
      <c r="G384" s="35"/>
      <c r="H384" s="35">
        <v>1.35</v>
      </c>
      <c r="I384" s="35">
        <f>-E384*C384*H384*F384</f>
        <v>-3.6450000000000005</v>
      </c>
      <c r="J384" s="35"/>
    </row>
    <row r="385" spans="1:10" ht="24" customHeight="1">
      <c r="A385" s="38"/>
      <c r="B385" s="39" t="s">
        <v>247</v>
      </c>
      <c r="C385" s="38">
        <v>1</v>
      </c>
      <c r="D385" s="38">
        <v>1</v>
      </c>
      <c r="E385" s="38">
        <v>1</v>
      </c>
      <c r="F385" s="35">
        <v>5</v>
      </c>
      <c r="G385" s="35">
        <v>0.12</v>
      </c>
      <c r="H385" s="35"/>
      <c r="I385" s="35">
        <f>E385*C385*G385*F385</f>
        <v>0.6</v>
      </c>
      <c r="J385" s="35"/>
    </row>
    <row r="386" spans="1:10" ht="24" customHeight="1">
      <c r="A386" s="38"/>
      <c r="B386" s="39" t="s">
        <v>250</v>
      </c>
      <c r="C386" s="38">
        <v>1</v>
      </c>
      <c r="D386" s="38">
        <v>1</v>
      </c>
      <c r="E386" s="38">
        <v>2</v>
      </c>
      <c r="F386" s="35">
        <v>5.4</v>
      </c>
      <c r="G386" s="35">
        <v>0.18</v>
      </c>
      <c r="H386" s="35"/>
      <c r="I386" s="35">
        <f>E386*C386*G386*F386</f>
        <v>1.944</v>
      </c>
      <c r="J386" s="35"/>
    </row>
    <row r="387" spans="1:10" ht="24" customHeight="1">
      <c r="A387" s="38"/>
      <c r="B387" s="39" t="s">
        <v>59</v>
      </c>
      <c r="C387" s="38">
        <v>1</v>
      </c>
      <c r="D387" s="38">
        <v>1</v>
      </c>
      <c r="E387" s="38">
        <v>1</v>
      </c>
      <c r="F387" s="35">
        <v>14.86</v>
      </c>
      <c r="G387" s="35"/>
      <c r="H387" s="35">
        <v>3.08</v>
      </c>
      <c r="I387" s="35">
        <f>E387*C387*H387*F387</f>
        <v>45.768799999999999</v>
      </c>
      <c r="J387" s="35"/>
    </row>
    <row r="388" spans="1:10" ht="24" customHeight="1">
      <c r="A388" s="38"/>
      <c r="B388" s="39" t="s">
        <v>243</v>
      </c>
      <c r="C388" s="38">
        <v>1</v>
      </c>
      <c r="D388" s="38">
        <v>1</v>
      </c>
      <c r="E388" s="38">
        <v>5</v>
      </c>
      <c r="F388" s="35">
        <v>1</v>
      </c>
      <c r="G388" s="35"/>
      <c r="H388" s="35">
        <v>2</v>
      </c>
      <c r="I388" s="35">
        <f>-E388*C388*H388*F388</f>
        <v>-10</v>
      </c>
      <c r="J388" s="35"/>
    </row>
    <row r="389" spans="1:10" ht="24" customHeight="1">
      <c r="A389" s="38"/>
      <c r="B389" s="39" t="s">
        <v>255</v>
      </c>
      <c r="C389" s="38">
        <v>1</v>
      </c>
      <c r="D389" s="38">
        <v>1</v>
      </c>
      <c r="E389" s="38">
        <v>1</v>
      </c>
      <c r="F389" s="35">
        <v>2.4</v>
      </c>
      <c r="G389" s="35"/>
      <c r="H389" s="35">
        <v>3</v>
      </c>
      <c r="I389" s="35">
        <f>-E389*C389*H389*F389</f>
        <v>-7.1999999999999993</v>
      </c>
      <c r="J389" s="35"/>
    </row>
    <row r="390" spans="1:10" ht="24" customHeight="1">
      <c r="A390" s="38"/>
      <c r="B390" s="39" t="s">
        <v>247</v>
      </c>
      <c r="C390" s="38">
        <v>1</v>
      </c>
      <c r="D390" s="38">
        <v>1</v>
      </c>
      <c r="E390" s="38">
        <v>2</v>
      </c>
      <c r="F390" s="35">
        <v>5</v>
      </c>
      <c r="G390" s="35">
        <v>0.12</v>
      </c>
      <c r="H390" s="35"/>
      <c r="I390" s="35">
        <f>E390*C390*G390*F390</f>
        <v>1.2</v>
      </c>
      <c r="J390" s="35"/>
    </row>
    <row r="391" spans="1:10" ht="24" customHeight="1">
      <c r="A391" s="38"/>
      <c r="B391" s="39" t="s">
        <v>232</v>
      </c>
      <c r="C391" s="38">
        <v>1</v>
      </c>
      <c r="D391" s="38">
        <v>1</v>
      </c>
      <c r="E391" s="38">
        <v>1</v>
      </c>
      <c r="F391" s="35">
        <v>12.4</v>
      </c>
      <c r="G391" s="35"/>
      <c r="H391" s="35">
        <v>3.08</v>
      </c>
      <c r="I391" s="35">
        <f>E391*C391*H391*F391</f>
        <v>38.192</v>
      </c>
      <c r="J391" s="35"/>
    </row>
    <row r="392" spans="1:10" ht="24" customHeight="1">
      <c r="A392" s="38"/>
      <c r="B392" s="39" t="s">
        <v>243</v>
      </c>
      <c r="C392" s="38">
        <v>1</v>
      </c>
      <c r="D392" s="38">
        <v>1</v>
      </c>
      <c r="E392" s="38">
        <v>1</v>
      </c>
      <c r="F392" s="35">
        <v>1</v>
      </c>
      <c r="G392" s="35"/>
      <c r="H392" s="35">
        <v>2</v>
      </c>
      <c r="I392" s="35">
        <f>-E392*C392*H392*F392</f>
        <v>-2</v>
      </c>
      <c r="J392" s="35"/>
    </row>
    <row r="393" spans="1:10" ht="24" customHeight="1">
      <c r="A393" s="38"/>
      <c r="B393" s="39" t="s">
        <v>247</v>
      </c>
      <c r="C393" s="38">
        <v>1</v>
      </c>
      <c r="D393" s="38">
        <v>1</v>
      </c>
      <c r="E393" s="38">
        <v>1</v>
      </c>
      <c r="F393" s="35">
        <v>5</v>
      </c>
      <c r="G393" s="35">
        <v>0.12</v>
      </c>
      <c r="H393" s="35"/>
      <c r="I393" s="35">
        <f>E393*C393*G393*F393</f>
        <v>0.6</v>
      </c>
      <c r="J393" s="35"/>
    </row>
    <row r="394" spans="1:10" ht="24" customHeight="1">
      <c r="A394" s="38"/>
      <c r="B394" s="39" t="s">
        <v>271</v>
      </c>
      <c r="C394" s="38">
        <v>1</v>
      </c>
      <c r="D394" s="38">
        <v>1</v>
      </c>
      <c r="E394" s="38">
        <v>1</v>
      </c>
      <c r="F394" s="35">
        <v>10.46</v>
      </c>
      <c r="G394" s="35"/>
      <c r="H394" s="35">
        <v>3.3</v>
      </c>
      <c r="I394" s="35">
        <f>E394*C394*H394*F394</f>
        <v>34.518000000000001</v>
      </c>
      <c r="J394" s="35"/>
    </row>
    <row r="395" spans="1:10" ht="24" customHeight="1">
      <c r="A395" s="38"/>
      <c r="B395" s="39" t="s">
        <v>225</v>
      </c>
      <c r="C395" s="38">
        <v>1</v>
      </c>
      <c r="D395" s="38">
        <v>1</v>
      </c>
      <c r="E395" s="38">
        <v>1</v>
      </c>
      <c r="F395" s="35">
        <v>8.18</v>
      </c>
      <c r="G395" s="35"/>
      <c r="H395" s="35">
        <v>1.65</v>
      </c>
      <c r="I395" s="35">
        <f>E395*C395*H395*F395</f>
        <v>13.496999999999998</v>
      </c>
      <c r="J395" s="35"/>
    </row>
    <row r="396" spans="1:10" ht="24" customHeight="1">
      <c r="A396" s="38"/>
      <c r="B396" s="39" t="s">
        <v>243</v>
      </c>
      <c r="C396" s="38">
        <v>1</v>
      </c>
      <c r="D396" s="38">
        <v>1</v>
      </c>
      <c r="E396" s="38">
        <v>1</v>
      </c>
      <c r="F396" s="35">
        <v>1</v>
      </c>
      <c r="G396" s="35"/>
      <c r="H396" s="35">
        <v>2</v>
      </c>
      <c r="I396" s="35">
        <f>-E396*C396*H396*F396</f>
        <v>-2</v>
      </c>
      <c r="J396" s="35"/>
    </row>
    <row r="397" spans="1:10" ht="24" customHeight="1">
      <c r="A397" s="38"/>
      <c r="B397" s="39" t="s">
        <v>246</v>
      </c>
      <c r="C397" s="38">
        <v>1</v>
      </c>
      <c r="D397" s="38">
        <v>1</v>
      </c>
      <c r="E397" s="38">
        <v>1</v>
      </c>
      <c r="F397" s="35">
        <v>0.75</v>
      </c>
      <c r="G397" s="35"/>
      <c r="H397" s="35">
        <v>2</v>
      </c>
      <c r="I397" s="35">
        <f>-E397*C397*H397*F397</f>
        <v>-1.5</v>
      </c>
      <c r="J397" s="35"/>
    </row>
    <row r="398" spans="1:10" ht="24" customHeight="1">
      <c r="A398" s="38"/>
      <c r="B398" s="39" t="s">
        <v>269</v>
      </c>
      <c r="C398" s="38">
        <v>1</v>
      </c>
      <c r="D398" s="38">
        <v>1</v>
      </c>
      <c r="E398" s="38">
        <v>1</v>
      </c>
      <c r="F398" s="35">
        <v>0.9</v>
      </c>
      <c r="G398" s="35"/>
      <c r="H398" s="35">
        <v>0.6</v>
      </c>
      <c r="I398" s="35">
        <f>-E398*C398*H398*F398</f>
        <v>-0.54</v>
      </c>
      <c r="J398" s="35"/>
    </row>
    <row r="399" spans="1:10" ht="24" customHeight="1">
      <c r="A399" s="38"/>
      <c r="B399" s="39" t="s">
        <v>270</v>
      </c>
      <c r="C399" s="38">
        <v>1</v>
      </c>
      <c r="D399" s="38">
        <v>1</v>
      </c>
      <c r="E399" s="38">
        <v>1</v>
      </c>
      <c r="F399" s="35">
        <v>3</v>
      </c>
      <c r="G399" s="35">
        <v>0.18</v>
      </c>
      <c r="H399" s="35"/>
      <c r="I399" s="35">
        <f>E399*C399*G399*F399</f>
        <v>0.54</v>
      </c>
      <c r="J399" s="35"/>
    </row>
    <row r="400" spans="1:10" ht="24" customHeight="1">
      <c r="A400" s="38"/>
      <c r="B400" s="39" t="s">
        <v>234</v>
      </c>
      <c r="C400" s="38">
        <v>1</v>
      </c>
      <c r="D400" s="38">
        <v>1</v>
      </c>
      <c r="E400" s="38">
        <v>2</v>
      </c>
      <c r="F400" s="35">
        <v>6.28</v>
      </c>
      <c r="G400" s="35"/>
      <c r="H400" s="35">
        <v>1.65</v>
      </c>
      <c r="I400" s="35">
        <f>E400*C400*H400*F400</f>
        <v>20.724</v>
      </c>
      <c r="J400" s="35"/>
    </row>
    <row r="401" spans="1:10" ht="24" customHeight="1">
      <c r="A401" s="38"/>
      <c r="B401" s="39" t="s">
        <v>246</v>
      </c>
      <c r="C401" s="38">
        <v>1</v>
      </c>
      <c r="D401" s="38">
        <v>1</v>
      </c>
      <c r="E401" s="38">
        <v>2</v>
      </c>
      <c r="F401" s="35">
        <v>0.75</v>
      </c>
      <c r="G401" s="35"/>
      <c r="H401" s="35">
        <v>2</v>
      </c>
      <c r="I401" s="35">
        <f>-E401*C401*H401*F401</f>
        <v>-3</v>
      </c>
      <c r="J401" s="35"/>
    </row>
    <row r="402" spans="1:10" ht="24" customHeight="1">
      <c r="A402" s="38"/>
      <c r="B402" s="39" t="s">
        <v>269</v>
      </c>
      <c r="C402" s="38">
        <v>1</v>
      </c>
      <c r="D402" s="38">
        <v>1</v>
      </c>
      <c r="E402" s="38">
        <v>2</v>
      </c>
      <c r="F402" s="35">
        <v>0.9</v>
      </c>
      <c r="G402" s="35"/>
      <c r="H402" s="35">
        <v>0.6</v>
      </c>
      <c r="I402" s="35">
        <f>-E402*C402*H402*F402</f>
        <v>-1.08</v>
      </c>
      <c r="J402" s="35"/>
    </row>
    <row r="403" spans="1:10" ht="24" customHeight="1">
      <c r="A403" s="38"/>
      <c r="B403" s="39" t="s">
        <v>249</v>
      </c>
      <c r="C403" s="38">
        <v>1</v>
      </c>
      <c r="D403" s="38">
        <v>1</v>
      </c>
      <c r="E403" s="38">
        <v>2</v>
      </c>
      <c r="F403" s="35">
        <v>4.75</v>
      </c>
      <c r="G403" s="35">
        <v>0.18</v>
      </c>
      <c r="H403" s="35"/>
      <c r="I403" s="35">
        <f>E403*C403*G403*F403</f>
        <v>1.71</v>
      </c>
      <c r="J403" s="35"/>
    </row>
    <row r="404" spans="1:10" ht="24" customHeight="1">
      <c r="A404" s="38"/>
      <c r="B404" s="39" t="s">
        <v>270</v>
      </c>
      <c r="C404" s="38">
        <v>1</v>
      </c>
      <c r="D404" s="38">
        <v>1</v>
      </c>
      <c r="E404" s="38">
        <v>2</v>
      </c>
      <c r="F404" s="35">
        <v>3</v>
      </c>
      <c r="G404" s="35">
        <v>0.18</v>
      </c>
      <c r="H404" s="35"/>
      <c r="I404" s="35">
        <f>E404*C404*G404*F404</f>
        <v>1.08</v>
      </c>
      <c r="J404" s="35"/>
    </row>
    <row r="405" spans="1:10" ht="24" customHeight="1">
      <c r="A405" s="38"/>
      <c r="B405" s="39" t="s">
        <v>235</v>
      </c>
      <c r="C405" s="38">
        <v>1</v>
      </c>
      <c r="D405" s="38">
        <v>1</v>
      </c>
      <c r="E405" s="38">
        <v>1</v>
      </c>
      <c r="F405" s="35">
        <v>12.4</v>
      </c>
      <c r="G405" s="35"/>
      <c r="H405" s="35">
        <v>2.1</v>
      </c>
      <c r="I405" s="35">
        <f>E405*C405*H405*F405</f>
        <v>26.040000000000003</v>
      </c>
      <c r="J405" s="35"/>
    </row>
    <row r="406" spans="1:10" ht="24" customHeight="1">
      <c r="A406" s="38"/>
      <c r="B406" s="39" t="s">
        <v>258</v>
      </c>
      <c r="C406" s="38">
        <v>1</v>
      </c>
      <c r="D406" s="38">
        <v>1</v>
      </c>
      <c r="E406" s="38">
        <v>1</v>
      </c>
      <c r="F406" s="35">
        <v>1</v>
      </c>
      <c r="G406" s="35"/>
      <c r="H406" s="35">
        <v>2.1</v>
      </c>
      <c r="I406" s="35">
        <f>-E406*C406*H406*F406</f>
        <v>-2.1</v>
      </c>
      <c r="J406" s="38"/>
    </row>
    <row r="407" spans="1:10" ht="24" customHeight="1">
      <c r="A407" s="38"/>
      <c r="B407" s="39" t="s">
        <v>260</v>
      </c>
      <c r="C407" s="38">
        <v>1</v>
      </c>
      <c r="D407" s="38">
        <v>1</v>
      </c>
      <c r="E407" s="38">
        <v>1</v>
      </c>
      <c r="F407" s="35">
        <v>5.2</v>
      </c>
      <c r="G407" s="35">
        <v>0.12</v>
      </c>
      <c r="H407" s="35"/>
      <c r="I407" s="35">
        <f>E407*C407*G407*F407</f>
        <v>0.624</v>
      </c>
      <c r="J407" s="38"/>
    </row>
    <row r="408" spans="1:10" ht="24" customHeight="1">
      <c r="A408" s="38"/>
      <c r="B408" s="39" t="s">
        <v>61</v>
      </c>
      <c r="C408" s="38">
        <v>3.14</v>
      </c>
      <c r="D408" s="38">
        <v>1</v>
      </c>
      <c r="E408" s="38">
        <v>1</v>
      </c>
      <c r="F408" s="35">
        <v>2.4</v>
      </c>
      <c r="G408" s="35"/>
      <c r="H408" s="35">
        <v>2.1</v>
      </c>
      <c r="I408" s="35">
        <f>E408*C408*H408*F408</f>
        <v>15.8256</v>
      </c>
      <c r="J408" s="38"/>
    </row>
    <row r="409" spans="1:10" ht="24" customHeight="1">
      <c r="A409" s="38"/>
      <c r="B409" s="39" t="s">
        <v>258</v>
      </c>
      <c r="C409" s="38">
        <v>1</v>
      </c>
      <c r="D409" s="38">
        <v>1</v>
      </c>
      <c r="E409" s="38">
        <v>1</v>
      </c>
      <c r="F409" s="35">
        <v>1</v>
      </c>
      <c r="G409" s="35"/>
      <c r="H409" s="35">
        <v>2.1</v>
      </c>
      <c r="I409" s="35">
        <f>-E409*C409*H409*F409</f>
        <v>-2.1</v>
      </c>
      <c r="J409" s="38"/>
    </row>
    <row r="410" spans="1:10" ht="24" customHeight="1">
      <c r="A410" s="38"/>
      <c r="B410" s="39" t="s">
        <v>260</v>
      </c>
      <c r="C410" s="38">
        <v>1</v>
      </c>
      <c r="D410" s="38">
        <v>1</v>
      </c>
      <c r="E410" s="38">
        <v>1</v>
      </c>
      <c r="F410" s="35">
        <v>5.2</v>
      </c>
      <c r="G410" s="35">
        <v>0.12</v>
      </c>
      <c r="H410" s="35"/>
      <c r="I410" s="35">
        <f>E410*C410*G410*F410</f>
        <v>0.624</v>
      </c>
      <c r="J410" s="38"/>
    </row>
    <row r="411" spans="1:10" ht="24" customHeight="1">
      <c r="A411" s="38"/>
      <c r="B411" s="39"/>
      <c r="C411" s="38"/>
      <c r="D411" s="38"/>
      <c r="E411" s="38"/>
      <c r="F411" s="35"/>
      <c r="G411" s="35"/>
      <c r="H411" s="35" t="s">
        <v>13</v>
      </c>
      <c r="I411" s="35">
        <f>SUM(I322:I410)</f>
        <v>667.47450000000038</v>
      </c>
      <c r="J411" s="38"/>
    </row>
    <row r="412" spans="1:10" ht="24" customHeight="1">
      <c r="A412" s="38"/>
      <c r="B412" s="39"/>
      <c r="C412" s="38"/>
      <c r="D412" s="38"/>
      <c r="E412" s="38"/>
      <c r="F412" s="35"/>
      <c r="G412" s="35"/>
      <c r="H412" s="35" t="s">
        <v>14</v>
      </c>
      <c r="I412" s="35">
        <f>CEILING(I411,0.1)</f>
        <v>667.5</v>
      </c>
      <c r="J412" s="7" t="s">
        <v>70</v>
      </c>
    </row>
    <row r="413" spans="1:10" ht="42.75" customHeight="1">
      <c r="A413" s="38">
        <v>47</v>
      </c>
      <c r="B413" s="39" t="s">
        <v>820</v>
      </c>
      <c r="C413" s="38"/>
      <c r="D413" s="38"/>
      <c r="E413" s="38"/>
      <c r="F413" s="35"/>
      <c r="G413" s="35"/>
      <c r="H413" s="35"/>
      <c r="I413" s="35"/>
      <c r="J413" s="7"/>
    </row>
    <row r="414" spans="1:10" ht="24" customHeight="1">
      <c r="A414" s="38"/>
      <c r="B414" s="56" t="s">
        <v>325</v>
      </c>
      <c r="C414" s="52">
        <v>1</v>
      </c>
      <c r="D414" s="52">
        <v>2</v>
      </c>
      <c r="E414" s="57">
        <v>3.14</v>
      </c>
      <c r="F414" s="54">
        <v>1.5</v>
      </c>
      <c r="G414" s="54"/>
      <c r="H414" s="54">
        <v>0.53</v>
      </c>
      <c r="I414" s="54">
        <f t="shared" ref="I414:I419" si="70">PRODUCT(C414:H414)</f>
        <v>4.9926000000000004</v>
      </c>
      <c r="J414" s="52"/>
    </row>
    <row r="415" spans="1:10" ht="24" customHeight="1">
      <c r="A415" s="38"/>
      <c r="B415" s="56" t="s">
        <v>326</v>
      </c>
      <c r="C415" s="52">
        <v>1</v>
      </c>
      <c r="D415" s="52">
        <v>8</v>
      </c>
      <c r="E415" s="52">
        <v>2</v>
      </c>
      <c r="F415" s="54">
        <v>6</v>
      </c>
      <c r="G415" s="54">
        <v>0.23</v>
      </c>
      <c r="H415" s="54"/>
      <c r="I415" s="54">
        <f t="shared" si="70"/>
        <v>22.080000000000002</v>
      </c>
      <c r="J415" s="52"/>
    </row>
    <row r="416" spans="1:10" ht="24" customHeight="1">
      <c r="A416" s="38"/>
      <c r="B416" s="56" t="s">
        <v>794</v>
      </c>
      <c r="C416" s="52">
        <v>4</v>
      </c>
      <c r="D416" s="52">
        <v>6</v>
      </c>
      <c r="E416" s="52">
        <v>1</v>
      </c>
      <c r="F416" s="54">
        <v>0.5</v>
      </c>
      <c r="G416" s="54"/>
      <c r="H416" s="54">
        <v>0.5</v>
      </c>
      <c r="I416" s="54">
        <f t="shared" si="70"/>
        <v>6</v>
      </c>
      <c r="J416" s="52"/>
    </row>
    <row r="417" spans="1:10" ht="24" customHeight="1">
      <c r="A417" s="38"/>
      <c r="B417" s="56" t="s">
        <v>813</v>
      </c>
      <c r="C417" s="38">
        <v>1</v>
      </c>
      <c r="D417" s="38">
        <v>2</v>
      </c>
      <c r="E417" s="38">
        <v>1</v>
      </c>
      <c r="F417" s="35">
        <v>1.66</v>
      </c>
      <c r="G417" s="35">
        <v>0.6</v>
      </c>
      <c r="H417" s="38"/>
      <c r="I417" s="54">
        <f t="shared" si="70"/>
        <v>1.9919999999999998</v>
      </c>
      <c r="J417" s="52"/>
    </row>
    <row r="418" spans="1:10" ht="24" customHeight="1">
      <c r="A418" s="38"/>
      <c r="B418" s="56" t="s">
        <v>814</v>
      </c>
      <c r="C418" s="38">
        <v>1</v>
      </c>
      <c r="D418" s="38">
        <v>2</v>
      </c>
      <c r="E418" s="38">
        <v>1</v>
      </c>
      <c r="F418" s="35">
        <v>1.66</v>
      </c>
      <c r="G418" s="35"/>
      <c r="H418" s="38">
        <v>0.3</v>
      </c>
      <c r="I418" s="54">
        <f t="shared" si="70"/>
        <v>0.99599999999999989</v>
      </c>
      <c r="J418" s="52"/>
    </row>
    <row r="419" spans="1:10" ht="24" customHeight="1">
      <c r="A419" s="38"/>
      <c r="B419" s="56" t="s">
        <v>799</v>
      </c>
      <c r="C419" s="38">
        <v>1</v>
      </c>
      <c r="D419" s="38">
        <v>2</v>
      </c>
      <c r="E419" s="38">
        <v>2</v>
      </c>
      <c r="F419" s="35">
        <v>1.66</v>
      </c>
      <c r="G419" s="35"/>
      <c r="H419" s="38">
        <v>6.3E-2</v>
      </c>
      <c r="I419" s="54">
        <f t="shared" si="70"/>
        <v>0.41831999999999997</v>
      </c>
      <c r="J419" s="52"/>
    </row>
    <row r="420" spans="1:10" ht="24" customHeight="1">
      <c r="A420" s="38"/>
      <c r="B420" s="56"/>
      <c r="C420" s="52"/>
      <c r="D420" s="52"/>
      <c r="E420" s="52"/>
      <c r="F420" s="54"/>
      <c r="G420" s="54"/>
      <c r="H420" s="54" t="s">
        <v>13</v>
      </c>
      <c r="I420" s="54">
        <f>SUM(I414:I419)</f>
        <v>36.478920000000002</v>
      </c>
      <c r="J420" s="52"/>
    </row>
    <row r="421" spans="1:10" ht="24" customHeight="1">
      <c r="A421" s="38"/>
      <c r="B421" s="56"/>
      <c r="C421" s="52"/>
      <c r="D421" s="52"/>
      <c r="E421" s="52"/>
      <c r="F421" s="54"/>
      <c r="G421" s="54"/>
      <c r="H421" s="54" t="s">
        <v>14</v>
      </c>
      <c r="I421" s="54">
        <f>CEILING(I420,0.1)</f>
        <v>36.5</v>
      </c>
      <c r="J421" s="52" t="s">
        <v>321</v>
      </c>
    </row>
    <row r="422" spans="1:10" ht="47.25" customHeight="1">
      <c r="A422" s="38">
        <v>48</v>
      </c>
      <c r="B422" s="39" t="s">
        <v>279</v>
      </c>
      <c r="C422" s="38"/>
      <c r="D422" s="38"/>
      <c r="E422" s="38"/>
      <c r="F422" s="35"/>
      <c r="G422" s="35"/>
      <c r="H422" s="35"/>
      <c r="I422" s="35"/>
      <c r="J422" s="38"/>
    </row>
    <row r="423" spans="1:10" ht="24" customHeight="1">
      <c r="A423" s="38"/>
      <c r="B423" s="39" t="s">
        <v>821</v>
      </c>
      <c r="C423" s="38">
        <v>1</v>
      </c>
      <c r="D423" s="38">
        <v>1</v>
      </c>
      <c r="E423" s="38">
        <v>1</v>
      </c>
      <c r="F423" s="35">
        <v>13.45</v>
      </c>
      <c r="G423" s="35"/>
      <c r="H423" s="35">
        <v>1.1200000000000001</v>
      </c>
      <c r="I423" s="54">
        <f t="shared" ref="I423:I439" si="71">PRODUCT(C423:H423)</f>
        <v>15.064</v>
      </c>
      <c r="J423" s="38"/>
    </row>
    <row r="424" spans="1:10" ht="24" customHeight="1">
      <c r="A424" s="38"/>
      <c r="B424" s="39" t="s">
        <v>275</v>
      </c>
      <c r="C424" s="38">
        <v>1</v>
      </c>
      <c r="D424" s="38">
        <v>1</v>
      </c>
      <c r="E424" s="38">
        <v>1</v>
      </c>
      <c r="F424" s="35">
        <v>11.01</v>
      </c>
      <c r="G424" s="35"/>
      <c r="H424" s="35">
        <v>1</v>
      </c>
      <c r="I424" s="54">
        <f t="shared" si="71"/>
        <v>11.01</v>
      </c>
      <c r="J424" s="38"/>
    </row>
    <row r="425" spans="1:10" ht="24" customHeight="1">
      <c r="A425" s="38"/>
      <c r="B425" s="39" t="s">
        <v>263</v>
      </c>
      <c r="C425" s="38">
        <v>1</v>
      </c>
      <c r="D425" s="38">
        <v>1</v>
      </c>
      <c r="E425" s="38">
        <v>1</v>
      </c>
      <c r="F425" s="35">
        <v>11.24</v>
      </c>
      <c r="G425" s="35">
        <v>0.23</v>
      </c>
      <c r="H425" s="35"/>
      <c r="I425" s="54">
        <f t="shared" si="71"/>
        <v>2.5851999999999999</v>
      </c>
      <c r="J425" s="38"/>
    </row>
    <row r="426" spans="1:10" ht="24" customHeight="1">
      <c r="A426" s="38"/>
      <c r="B426" s="39" t="s">
        <v>276</v>
      </c>
      <c r="C426" s="38">
        <v>1</v>
      </c>
      <c r="D426" s="38">
        <v>1</v>
      </c>
      <c r="E426" s="38">
        <v>1</v>
      </c>
      <c r="F426" s="35">
        <v>43.58</v>
      </c>
      <c r="G426" s="35"/>
      <c r="H426" s="35">
        <v>1</v>
      </c>
      <c r="I426" s="54">
        <f t="shared" si="71"/>
        <v>43.58</v>
      </c>
      <c r="J426" s="38"/>
    </row>
    <row r="427" spans="1:10" ht="24" customHeight="1">
      <c r="A427" s="38"/>
      <c r="B427" s="39" t="s">
        <v>277</v>
      </c>
      <c r="C427" s="38">
        <v>1</v>
      </c>
      <c r="D427" s="38">
        <v>16</v>
      </c>
      <c r="E427" s="38">
        <v>2</v>
      </c>
      <c r="F427" s="35">
        <v>0.12</v>
      </c>
      <c r="G427" s="35"/>
      <c r="H427" s="35">
        <v>1</v>
      </c>
      <c r="I427" s="54">
        <f t="shared" si="71"/>
        <v>3.84</v>
      </c>
      <c r="J427" s="38"/>
    </row>
    <row r="428" spans="1:10" ht="24" customHeight="1">
      <c r="A428" s="38"/>
      <c r="B428" s="39" t="s">
        <v>263</v>
      </c>
      <c r="C428" s="38">
        <v>1</v>
      </c>
      <c r="D428" s="38">
        <v>1</v>
      </c>
      <c r="E428" s="38">
        <v>1</v>
      </c>
      <c r="F428" s="35">
        <v>44.04</v>
      </c>
      <c r="G428" s="35">
        <v>0.12</v>
      </c>
      <c r="H428" s="35"/>
      <c r="I428" s="54">
        <f t="shared" si="71"/>
        <v>5.2847999999999997</v>
      </c>
      <c r="J428" s="38"/>
    </row>
    <row r="429" spans="1:10" ht="24" customHeight="1">
      <c r="A429" s="38"/>
      <c r="B429" s="39" t="s">
        <v>278</v>
      </c>
      <c r="C429" s="38">
        <v>1</v>
      </c>
      <c r="D429" s="38">
        <v>16</v>
      </c>
      <c r="E429" s="38">
        <v>2</v>
      </c>
      <c r="F429" s="35">
        <v>0.23</v>
      </c>
      <c r="G429" s="35">
        <v>0.12</v>
      </c>
      <c r="H429" s="35"/>
      <c r="I429" s="54">
        <f t="shared" si="71"/>
        <v>0.88319999999999999</v>
      </c>
      <c r="J429" s="38"/>
    </row>
    <row r="430" spans="1:10" ht="24" customHeight="1">
      <c r="A430" s="38"/>
      <c r="B430" s="39" t="s">
        <v>822</v>
      </c>
      <c r="C430" s="38">
        <v>1</v>
      </c>
      <c r="D430" s="38">
        <v>24</v>
      </c>
      <c r="E430" s="38">
        <v>2</v>
      </c>
      <c r="F430" s="35">
        <v>0.12</v>
      </c>
      <c r="G430" s="35"/>
      <c r="H430" s="35">
        <v>1</v>
      </c>
      <c r="I430" s="54">
        <f t="shared" si="71"/>
        <v>5.76</v>
      </c>
      <c r="J430" s="38"/>
    </row>
    <row r="431" spans="1:10" ht="24" customHeight="1">
      <c r="A431" s="38"/>
      <c r="B431" s="39" t="s">
        <v>236</v>
      </c>
      <c r="C431" s="38">
        <v>1</v>
      </c>
      <c r="D431" s="38">
        <v>2</v>
      </c>
      <c r="E431" s="38">
        <v>11</v>
      </c>
      <c r="F431" s="35">
        <v>1.81</v>
      </c>
      <c r="G431" s="35">
        <v>0.6</v>
      </c>
      <c r="H431" s="35"/>
      <c r="I431" s="54">
        <f t="shared" si="71"/>
        <v>23.891999999999999</v>
      </c>
      <c r="J431" s="38"/>
    </row>
    <row r="432" spans="1:10" ht="24" customHeight="1">
      <c r="A432" s="38"/>
      <c r="B432" s="39" t="s">
        <v>237</v>
      </c>
      <c r="C432" s="38">
        <v>1</v>
      </c>
      <c r="D432" s="38">
        <v>2</v>
      </c>
      <c r="E432" s="38">
        <v>1</v>
      </c>
      <c r="F432" s="35">
        <v>3.18</v>
      </c>
      <c r="G432" s="35">
        <v>0.6</v>
      </c>
      <c r="H432" s="35"/>
      <c r="I432" s="54">
        <f t="shared" si="71"/>
        <v>3.8159999999999998</v>
      </c>
      <c r="J432" s="38"/>
    </row>
    <row r="433" spans="1:10" ht="24" customHeight="1">
      <c r="A433" s="38"/>
      <c r="B433" s="39" t="s">
        <v>238</v>
      </c>
      <c r="C433" s="38">
        <v>1</v>
      </c>
      <c r="D433" s="38">
        <v>2</v>
      </c>
      <c r="E433" s="38">
        <v>1</v>
      </c>
      <c r="F433" s="35">
        <v>1.46</v>
      </c>
      <c r="G433" s="35">
        <v>0.6</v>
      </c>
      <c r="H433" s="35"/>
      <c r="I433" s="54">
        <f t="shared" si="71"/>
        <v>1.752</v>
      </c>
      <c r="J433" s="38"/>
    </row>
    <row r="434" spans="1:10" ht="24" customHeight="1">
      <c r="A434" s="38"/>
      <c r="B434" s="39" t="s">
        <v>239</v>
      </c>
      <c r="C434" s="38">
        <v>1</v>
      </c>
      <c r="D434" s="38">
        <v>2</v>
      </c>
      <c r="E434" s="38">
        <v>1</v>
      </c>
      <c r="F434" s="35">
        <v>1.46</v>
      </c>
      <c r="G434" s="35">
        <v>0.6</v>
      </c>
      <c r="H434" s="35"/>
      <c r="I434" s="54">
        <f t="shared" si="71"/>
        <v>1.752</v>
      </c>
      <c r="J434" s="38"/>
    </row>
    <row r="435" spans="1:10" ht="24" customHeight="1">
      <c r="A435" s="38"/>
      <c r="B435" s="39" t="s">
        <v>819</v>
      </c>
      <c r="C435" s="38">
        <v>1</v>
      </c>
      <c r="D435" s="38">
        <v>1</v>
      </c>
      <c r="E435" s="38">
        <v>1</v>
      </c>
      <c r="F435" s="35">
        <v>4.4000000000000004</v>
      </c>
      <c r="G435" s="35"/>
      <c r="H435" s="35">
        <v>0.8</v>
      </c>
      <c r="I435" s="54">
        <f t="shared" si="71"/>
        <v>3.5200000000000005</v>
      </c>
      <c r="J435" s="38"/>
    </row>
    <row r="436" spans="1:10" ht="24" customHeight="1">
      <c r="A436" s="38"/>
      <c r="B436" s="39" t="s">
        <v>280</v>
      </c>
      <c r="C436" s="38">
        <v>1</v>
      </c>
      <c r="D436" s="38">
        <v>1</v>
      </c>
      <c r="E436" s="38">
        <v>1</v>
      </c>
      <c r="F436" s="35">
        <v>44.94</v>
      </c>
      <c r="G436" s="35"/>
      <c r="H436" s="35">
        <v>0.15</v>
      </c>
      <c r="I436" s="54">
        <f t="shared" si="71"/>
        <v>6.7409999999999997</v>
      </c>
      <c r="J436" s="38"/>
    </row>
    <row r="437" spans="1:10" ht="24" customHeight="1">
      <c r="A437" s="38"/>
      <c r="B437" s="39" t="s">
        <v>282</v>
      </c>
      <c r="C437" s="38">
        <v>1</v>
      </c>
      <c r="D437" s="38">
        <v>1</v>
      </c>
      <c r="E437" s="38">
        <v>1</v>
      </c>
      <c r="F437" s="35">
        <v>11.04</v>
      </c>
      <c r="G437" s="35"/>
      <c r="H437" s="35">
        <v>0.15</v>
      </c>
      <c r="I437" s="54">
        <f t="shared" si="71"/>
        <v>1.6559999999999999</v>
      </c>
      <c r="J437" s="38"/>
    </row>
    <row r="438" spans="1:10" ht="24" customHeight="1">
      <c r="A438" s="38"/>
      <c r="B438" s="39" t="s">
        <v>281</v>
      </c>
      <c r="C438" s="38">
        <v>1</v>
      </c>
      <c r="D438" s="38">
        <v>1</v>
      </c>
      <c r="E438" s="38">
        <v>1</v>
      </c>
      <c r="F438" s="35">
        <v>13.91</v>
      </c>
      <c r="G438" s="35"/>
      <c r="H438" s="35">
        <v>0.15</v>
      </c>
      <c r="I438" s="54">
        <f t="shared" si="71"/>
        <v>2.0865</v>
      </c>
      <c r="J438" s="38"/>
    </row>
    <row r="439" spans="1:10" ht="24" customHeight="1">
      <c r="A439" s="38"/>
      <c r="B439" s="39" t="s">
        <v>61</v>
      </c>
      <c r="C439" s="38">
        <v>1</v>
      </c>
      <c r="D439" s="38">
        <v>1</v>
      </c>
      <c r="E439" s="38">
        <v>1</v>
      </c>
      <c r="F439" s="35">
        <v>8.98</v>
      </c>
      <c r="G439" s="35"/>
      <c r="H439" s="35">
        <v>0.15</v>
      </c>
      <c r="I439" s="54">
        <f t="shared" si="71"/>
        <v>1.347</v>
      </c>
      <c r="J439" s="38"/>
    </row>
    <row r="440" spans="1:10" ht="24" customHeight="1">
      <c r="A440" s="38"/>
      <c r="B440" s="39"/>
      <c r="C440" s="38"/>
      <c r="D440" s="38"/>
      <c r="E440" s="38"/>
      <c r="F440" s="35"/>
      <c r="G440" s="35"/>
      <c r="H440" s="35" t="s">
        <v>13</v>
      </c>
      <c r="I440" s="35">
        <f>SUM(I423:I439)</f>
        <v>134.56970000000001</v>
      </c>
      <c r="J440" s="38"/>
    </row>
    <row r="441" spans="1:10" ht="24" customHeight="1">
      <c r="A441" s="38"/>
      <c r="B441" s="39"/>
      <c r="C441" s="38"/>
      <c r="D441" s="38"/>
      <c r="E441" s="38"/>
      <c r="F441" s="35"/>
      <c r="G441" s="35"/>
      <c r="H441" s="35" t="s">
        <v>14</v>
      </c>
      <c r="I441" s="84">
        <f>CEILING(I440,0.1)</f>
        <v>134.6</v>
      </c>
      <c r="J441" s="7" t="s">
        <v>70</v>
      </c>
    </row>
    <row r="442" spans="1:10" ht="44.45" customHeight="1">
      <c r="A442" s="38">
        <v>49</v>
      </c>
      <c r="B442" s="39" t="s">
        <v>283</v>
      </c>
      <c r="C442" s="38"/>
      <c r="D442" s="38"/>
      <c r="E442" s="38"/>
      <c r="F442" s="35"/>
      <c r="G442" s="35"/>
      <c r="H442" s="35"/>
      <c r="I442" s="35"/>
      <c r="J442" s="38"/>
    </row>
    <row r="443" spans="1:10" ht="24" customHeight="1">
      <c r="A443" s="38"/>
      <c r="B443" s="39" t="s">
        <v>284</v>
      </c>
      <c r="C443" s="38">
        <v>1</v>
      </c>
      <c r="D443" s="38">
        <v>1</v>
      </c>
      <c r="E443" s="38">
        <v>7</v>
      </c>
      <c r="F443" s="35">
        <v>1</v>
      </c>
      <c r="G443" s="35"/>
      <c r="H443" s="35">
        <v>2.1</v>
      </c>
      <c r="I443" s="54">
        <f t="shared" ref="I443" si="72">PRODUCT(C443:H443)</f>
        <v>14.700000000000001</v>
      </c>
      <c r="J443" s="38"/>
    </row>
    <row r="444" spans="1:10" ht="24" customHeight="1">
      <c r="A444" s="38"/>
      <c r="B444" s="39"/>
      <c r="C444" s="38"/>
      <c r="D444" s="38"/>
      <c r="E444" s="38"/>
      <c r="F444" s="35"/>
      <c r="G444" s="35"/>
      <c r="H444" s="35" t="s">
        <v>14</v>
      </c>
      <c r="I444" s="84">
        <f>CEILING(I443,0.1)</f>
        <v>14.700000000000001</v>
      </c>
      <c r="J444" s="7" t="s">
        <v>70</v>
      </c>
    </row>
    <row r="445" spans="1:10" ht="44.25" customHeight="1">
      <c r="A445" s="38">
        <v>50</v>
      </c>
      <c r="B445" s="39" t="s">
        <v>648</v>
      </c>
      <c r="C445" s="38"/>
      <c r="D445" s="38"/>
      <c r="E445" s="38"/>
      <c r="F445" s="35"/>
      <c r="G445" s="35"/>
      <c r="H445" s="35"/>
      <c r="I445" s="35"/>
      <c r="J445" s="38"/>
    </row>
    <row r="446" spans="1:10" ht="24" customHeight="1">
      <c r="A446" s="38"/>
      <c r="B446" s="39" t="s">
        <v>284</v>
      </c>
      <c r="C446" s="38">
        <v>1</v>
      </c>
      <c r="D446" s="38">
        <v>1</v>
      </c>
      <c r="E446" s="38">
        <v>3</v>
      </c>
      <c r="F446" s="35">
        <v>1</v>
      </c>
      <c r="G446" s="35"/>
      <c r="H446" s="35">
        <v>2.1</v>
      </c>
      <c r="I446" s="54">
        <f t="shared" ref="I446" si="73">PRODUCT(C446:H446)</f>
        <v>6.3000000000000007</v>
      </c>
      <c r="J446" s="38"/>
    </row>
    <row r="447" spans="1:10" ht="24" customHeight="1">
      <c r="A447" s="38"/>
      <c r="B447" s="39"/>
      <c r="C447" s="38"/>
      <c r="D447" s="38"/>
      <c r="E447" s="38"/>
      <c r="F447" s="35"/>
      <c r="G447" s="35"/>
      <c r="H447" s="35" t="s">
        <v>14</v>
      </c>
      <c r="I447" s="84">
        <f>CEILING(I446,0.1)</f>
        <v>6.3000000000000007</v>
      </c>
      <c r="J447" s="7" t="s">
        <v>70</v>
      </c>
    </row>
    <row r="448" spans="1:10" ht="55.15" customHeight="1">
      <c r="A448" s="38">
        <v>51</v>
      </c>
      <c r="B448" s="39" t="s">
        <v>285</v>
      </c>
      <c r="C448" s="38"/>
      <c r="D448" s="38"/>
      <c r="E448" s="38"/>
      <c r="F448" s="38"/>
      <c r="G448" s="38"/>
      <c r="H448" s="38"/>
      <c r="I448" s="35"/>
      <c r="J448" s="38"/>
    </row>
    <row r="449" spans="1:10" ht="24" customHeight="1">
      <c r="A449" s="38"/>
      <c r="B449" s="41" t="s">
        <v>286</v>
      </c>
      <c r="C449" s="38">
        <v>1</v>
      </c>
      <c r="D449" s="38">
        <v>1</v>
      </c>
      <c r="E449" s="38">
        <v>1</v>
      </c>
      <c r="F449" s="35">
        <v>1.5</v>
      </c>
      <c r="G449" s="35">
        <v>2</v>
      </c>
      <c r="H449" s="35">
        <v>2.1</v>
      </c>
      <c r="I449" s="54">
        <f t="shared" ref="I449" si="74">PRODUCT(C449:H449)</f>
        <v>6.3000000000000007</v>
      </c>
      <c r="J449" s="38"/>
    </row>
    <row r="450" spans="1:10" ht="24" customHeight="1">
      <c r="A450" s="38"/>
      <c r="B450" s="41"/>
      <c r="C450" s="38"/>
      <c r="D450" s="38"/>
      <c r="E450" s="38"/>
      <c r="F450" s="38"/>
      <c r="G450" s="38"/>
      <c r="H450" s="35" t="s">
        <v>13</v>
      </c>
      <c r="I450" s="84">
        <f>CEILING(I449,0.1)</f>
        <v>6.3000000000000007</v>
      </c>
      <c r="J450" s="38" t="s">
        <v>287</v>
      </c>
    </row>
    <row r="451" spans="1:10" ht="66" customHeight="1">
      <c r="A451" s="38">
        <v>52</v>
      </c>
      <c r="B451" s="39" t="s">
        <v>288</v>
      </c>
      <c r="C451" s="38"/>
      <c r="D451" s="38"/>
      <c r="E451" s="38"/>
      <c r="F451" s="38"/>
      <c r="G451" s="38"/>
      <c r="H451" s="38"/>
      <c r="I451" s="35"/>
      <c r="J451" s="38"/>
    </row>
    <row r="452" spans="1:10" ht="24" customHeight="1">
      <c r="A452" s="38"/>
      <c r="B452" s="39" t="s">
        <v>195</v>
      </c>
      <c r="C452" s="38">
        <v>1</v>
      </c>
      <c r="D452" s="38">
        <v>1</v>
      </c>
      <c r="E452" s="38">
        <v>1</v>
      </c>
      <c r="F452" s="35">
        <v>1.35</v>
      </c>
      <c r="G452" s="35"/>
      <c r="H452" s="35">
        <v>1.35</v>
      </c>
      <c r="I452" s="54">
        <f t="shared" ref="I452" si="75">PRODUCT(C452:H452)</f>
        <v>1.8225000000000002</v>
      </c>
      <c r="J452" s="38"/>
    </row>
    <row r="453" spans="1:10" ht="24" customHeight="1">
      <c r="A453" s="38"/>
      <c r="B453" s="39" t="s">
        <v>824</v>
      </c>
      <c r="C453" s="38">
        <v>1</v>
      </c>
      <c r="D453" s="38">
        <v>1</v>
      </c>
      <c r="E453" s="38">
        <v>2</v>
      </c>
      <c r="F453" s="35">
        <v>1.2</v>
      </c>
      <c r="G453" s="35"/>
      <c r="H453" s="35">
        <v>1.8</v>
      </c>
      <c r="I453" s="54">
        <f t="shared" ref="I453:I457" si="76">PRODUCT(C453:H453)</f>
        <v>4.32</v>
      </c>
      <c r="J453" s="38"/>
    </row>
    <row r="454" spans="1:10" ht="24" customHeight="1">
      <c r="A454" s="38"/>
      <c r="B454" s="39" t="s">
        <v>262</v>
      </c>
      <c r="C454" s="38">
        <v>1</v>
      </c>
      <c r="D454" s="38">
        <v>1</v>
      </c>
      <c r="E454" s="38">
        <v>2</v>
      </c>
      <c r="F454" s="35">
        <v>1.54</v>
      </c>
      <c r="G454" s="35"/>
      <c r="H454" s="35">
        <v>1.35</v>
      </c>
      <c r="I454" s="54">
        <f t="shared" si="76"/>
        <v>4.1580000000000004</v>
      </c>
      <c r="J454" s="38"/>
    </row>
    <row r="455" spans="1:10" ht="24" customHeight="1">
      <c r="A455" s="38"/>
      <c r="B455" s="39"/>
      <c r="C455" s="38">
        <v>1</v>
      </c>
      <c r="D455" s="38">
        <v>1</v>
      </c>
      <c r="E455" s="38">
        <v>2</v>
      </c>
      <c r="F455" s="35">
        <v>0.9</v>
      </c>
      <c r="G455" s="35"/>
      <c r="H455" s="35">
        <v>0.75</v>
      </c>
      <c r="I455" s="54">
        <f t="shared" ref="I455" si="77">PRODUCT(C455:H455)</f>
        <v>1.35</v>
      </c>
      <c r="J455" s="38"/>
    </row>
    <row r="456" spans="1:10" ht="24" customHeight="1">
      <c r="A456" s="38"/>
      <c r="B456" s="39"/>
      <c r="C456" s="38">
        <v>1</v>
      </c>
      <c r="D456" s="38">
        <v>1</v>
      </c>
      <c r="E456" s="38">
        <v>1</v>
      </c>
      <c r="F456" s="35">
        <v>2.65</v>
      </c>
      <c r="G456" s="35"/>
      <c r="H456" s="35">
        <v>1.35</v>
      </c>
      <c r="I456" s="54">
        <f t="shared" si="76"/>
        <v>3.5775000000000001</v>
      </c>
      <c r="J456" s="38"/>
    </row>
    <row r="457" spans="1:10" ht="24" customHeight="1">
      <c r="A457" s="38"/>
      <c r="B457" s="39" t="s">
        <v>67</v>
      </c>
      <c r="C457" s="38">
        <v>1</v>
      </c>
      <c r="D457" s="38">
        <v>1</v>
      </c>
      <c r="E457" s="38">
        <v>2</v>
      </c>
      <c r="F457" s="35">
        <v>1</v>
      </c>
      <c r="G457" s="35"/>
      <c r="H457" s="35">
        <v>2.1</v>
      </c>
      <c r="I457" s="54">
        <f t="shared" si="76"/>
        <v>4.2</v>
      </c>
      <c r="J457" s="38"/>
    </row>
    <row r="458" spans="1:10" ht="24" customHeight="1">
      <c r="A458" s="38"/>
      <c r="B458" s="39"/>
      <c r="C458" s="38"/>
      <c r="D458" s="38"/>
      <c r="E458" s="38"/>
      <c r="F458" s="35"/>
      <c r="G458" s="35"/>
      <c r="H458" s="38" t="s">
        <v>13</v>
      </c>
      <c r="I458" s="35">
        <f>SUM(I453:I457)</f>
        <v>17.605500000000003</v>
      </c>
      <c r="J458" s="38"/>
    </row>
    <row r="459" spans="1:10" ht="24" customHeight="1">
      <c r="A459" s="38"/>
      <c r="B459" s="39"/>
      <c r="C459" s="38"/>
      <c r="D459" s="38"/>
      <c r="E459" s="38"/>
      <c r="F459" s="35"/>
      <c r="G459" s="35"/>
      <c r="H459" s="38" t="s">
        <v>14</v>
      </c>
      <c r="I459" s="84">
        <f>CEILING(I458,0.1)</f>
        <v>17.7</v>
      </c>
      <c r="J459" s="7" t="s">
        <v>70</v>
      </c>
    </row>
    <row r="460" spans="1:10" ht="67.5" customHeight="1">
      <c r="A460" s="38">
        <v>53</v>
      </c>
      <c r="B460" s="39" t="s">
        <v>69</v>
      </c>
      <c r="C460" s="38"/>
      <c r="D460" s="38"/>
      <c r="E460" s="38"/>
      <c r="F460" s="38"/>
      <c r="G460" s="38"/>
      <c r="H460" s="38"/>
      <c r="I460" s="38"/>
      <c r="J460" s="38"/>
    </row>
    <row r="461" spans="1:10" ht="21.95" customHeight="1">
      <c r="A461" s="38"/>
      <c r="B461" s="39" t="s">
        <v>62</v>
      </c>
      <c r="C461" s="38">
        <v>1</v>
      </c>
      <c r="D461" s="38">
        <v>1</v>
      </c>
      <c r="E461" s="38">
        <v>1</v>
      </c>
      <c r="F461" s="35">
        <v>0.9</v>
      </c>
      <c r="G461" s="35"/>
      <c r="H461" s="35">
        <v>2.1</v>
      </c>
      <c r="I461" s="54">
        <f t="shared" ref="I461" si="78">PRODUCT(C461:H461)</f>
        <v>1.8900000000000001</v>
      </c>
      <c r="J461" s="38"/>
    </row>
    <row r="462" spans="1:10" ht="21.95" customHeight="1">
      <c r="A462" s="38"/>
      <c r="B462" s="39" t="s">
        <v>823</v>
      </c>
      <c r="C462" s="38">
        <v>1</v>
      </c>
      <c r="D462" s="38">
        <v>1</v>
      </c>
      <c r="E462" s="38">
        <v>1</v>
      </c>
      <c r="F462" s="35">
        <v>1</v>
      </c>
      <c r="G462" s="35"/>
      <c r="H462" s="35">
        <v>2.1</v>
      </c>
      <c r="I462" s="54">
        <f t="shared" ref="I462:I464" si="79">PRODUCT(C462:H462)</f>
        <v>2.1</v>
      </c>
      <c r="J462" s="38"/>
    </row>
    <row r="463" spans="1:10" ht="21.95" customHeight="1">
      <c r="A463" s="38"/>
      <c r="B463" s="39" t="s">
        <v>786</v>
      </c>
      <c r="C463" s="38">
        <v>1</v>
      </c>
      <c r="D463" s="38">
        <v>1</v>
      </c>
      <c r="E463" s="38">
        <v>10</v>
      </c>
      <c r="F463" s="35">
        <v>1.35</v>
      </c>
      <c r="G463" s="35"/>
      <c r="H463" s="35">
        <v>1.35</v>
      </c>
      <c r="I463" s="54">
        <f t="shared" si="79"/>
        <v>18.225000000000001</v>
      </c>
      <c r="J463" s="85"/>
    </row>
    <row r="464" spans="1:10" ht="21.95" customHeight="1">
      <c r="A464" s="38"/>
      <c r="B464" s="39" t="s">
        <v>68</v>
      </c>
      <c r="C464" s="38">
        <v>1</v>
      </c>
      <c r="D464" s="38">
        <v>1</v>
      </c>
      <c r="E464" s="38">
        <v>2</v>
      </c>
      <c r="F464" s="35">
        <v>1.35</v>
      </c>
      <c r="G464" s="35"/>
      <c r="H464" s="35">
        <v>0.6</v>
      </c>
      <c r="I464" s="54">
        <f t="shared" si="79"/>
        <v>1.62</v>
      </c>
      <c r="J464" s="85"/>
    </row>
    <row r="465" spans="1:10" ht="21.95" customHeight="1">
      <c r="A465" s="38"/>
      <c r="B465" s="39"/>
      <c r="C465" s="38"/>
      <c r="D465" s="38"/>
      <c r="E465" s="38"/>
      <c r="F465" s="35"/>
      <c r="G465" s="35"/>
      <c r="H465" s="35" t="s">
        <v>13</v>
      </c>
      <c r="I465" s="54">
        <f>SUM(I461:I464)</f>
        <v>23.835000000000004</v>
      </c>
      <c r="J465" s="85"/>
    </row>
    <row r="466" spans="1:10" ht="21.95" customHeight="1">
      <c r="A466" s="38"/>
      <c r="B466" s="39"/>
      <c r="C466" s="38"/>
      <c r="D466" s="38"/>
      <c r="E466" s="38"/>
      <c r="F466" s="35"/>
      <c r="G466" s="49"/>
      <c r="H466" s="38" t="s">
        <v>14</v>
      </c>
      <c r="I466" s="84">
        <f>CEILING(I465,0.1)</f>
        <v>23.900000000000002</v>
      </c>
      <c r="J466" s="7" t="s">
        <v>70</v>
      </c>
    </row>
    <row r="467" spans="1:10" ht="41.25" customHeight="1">
      <c r="A467" s="52">
        <v>54</v>
      </c>
      <c r="B467" s="55" t="s">
        <v>663</v>
      </c>
      <c r="C467" s="52"/>
      <c r="D467" s="52"/>
      <c r="E467" s="52"/>
      <c r="F467" s="54"/>
      <c r="G467" s="54"/>
      <c r="H467" s="54"/>
      <c r="I467" s="54"/>
      <c r="J467" s="36"/>
    </row>
    <row r="468" spans="1:10" ht="21.95" customHeight="1">
      <c r="A468" s="52"/>
      <c r="B468" s="56" t="s">
        <v>362</v>
      </c>
      <c r="C468" s="52">
        <v>1</v>
      </c>
      <c r="D468" s="52">
        <v>1</v>
      </c>
      <c r="E468" s="52">
        <v>1</v>
      </c>
      <c r="F468" s="54"/>
      <c r="G468" s="54"/>
      <c r="H468" s="54"/>
      <c r="I468" s="54">
        <f t="shared" ref="I468" si="80">PRODUCT(C468:H468)</f>
        <v>1</v>
      </c>
      <c r="J468" s="36"/>
    </row>
    <row r="469" spans="1:10" ht="21.95" customHeight="1">
      <c r="A469" s="52"/>
      <c r="B469" s="56"/>
      <c r="C469" s="52"/>
      <c r="D469" s="52"/>
      <c r="E469" s="52"/>
      <c r="F469" s="54"/>
      <c r="G469" s="54"/>
      <c r="H469" s="54" t="s">
        <v>363</v>
      </c>
      <c r="I469" s="54">
        <f>CEILING(I468,0.1)</f>
        <v>1</v>
      </c>
      <c r="J469" s="36" t="s">
        <v>35</v>
      </c>
    </row>
    <row r="470" spans="1:10" ht="67.5" customHeight="1">
      <c r="A470" s="52">
        <v>55</v>
      </c>
      <c r="B470" s="55" t="s">
        <v>364</v>
      </c>
      <c r="C470" s="52"/>
      <c r="D470" s="52"/>
      <c r="E470" s="52"/>
      <c r="F470" s="54"/>
      <c r="G470" s="54"/>
      <c r="H470" s="54"/>
      <c r="I470" s="54"/>
      <c r="J470" s="36"/>
    </row>
    <row r="471" spans="1:10" ht="21.95" customHeight="1">
      <c r="A471" s="52"/>
      <c r="B471" s="56" t="s">
        <v>362</v>
      </c>
      <c r="C471" s="52">
        <v>1</v>
      </c>
      <c r="D471" s="52">
        <v>2</v>
      </c>
      <c r="E471" s="52">
        <v>1</v>
      </c>
      <c r="F471" s="54"/>
      <c r="G471" s="54"/>
      <c r="H471" s="54"/>
      <c r="I471" s="54">
        <f t="shared" ref="I471" si="81">PRODUCT(C471:H471)</f>
        <v>2</v>
      </c>
      <c r="J471" s="36"/>
    </row>
    <row r="472" spans="1:10" ht="21.95" customHeight="1">
      <c r="A472" s="52"/>
      <c r="B472" s="56"/>
      <c r="C472" s="52"/>
      <c r="D472" s="52"/>
      <c r="E472" s="52"/>
      <c r="F472" s="54"/>
      <c r="G472" s="54"/>
      <c r="H472" s="54" t="s">
        <v>363</v>
      </c>
      <c r="I472" s="54">
        <f>CEILING(I471,0.1)</f>
        <v>2</v>
      </c>
      <c r="J472" s="36" t="s">
        <v>12</v>
      </c>
    </row>
    <row r="473" spans="1:10" ht="44.25" customHeight="1">
      <c r="A473" s="52">
        <v>56</v>
      </c>
      <c r="B473" s="55" t="s">
        <v>365</v>
      </c>
      <c r="C473" s="52"/>
      <c r="D473" s="52"/>
      <c r="E473" s="52"/>
      <c r="F473" s="54"/>
      <c r="G473" s="54"/>
      <c r="H473" s="54"/>
      <c r="I473" s="54"/>
      <c r="J473" s="36"/>
    </row>
    <row r="474" spans="1:10" ht="21.95" customHeight="1">
      <c r="A474" s="52"/>
      <c r="B474" s="56" t="s">
        <v>362</v>
      </c>
      <c r="C474" s="52">
        <v>1</v>
      </c>
      <c r="D474" s="52">
        <v>1</v>
      </c>
      <c r="E474" s="52">
        <v>1</v>
      </c>
      <c r="F474" s="54">
        <v>25</v>
      </c>
      <c r="G474" s="54"/>
      <c r="H474" s="54"/>
      <c r="I474" s="54">
        <f t="shared" ref="I474:I475" si="82">PRODUCT(C474:H474)</f>
        <v>25</v>
      </c>
      <c r="J474" s="36"/>
    </row>
    <row r="475" spans="1:10" ht="21.95" customHeight="1">
      <c r="A475" s="52"/>
      <c r="B475" s="56" t="s">
        <v>825</v>
      </c>
      <c r="C475" s="52">
        <v>1</v>
      </c>
      <c r="D475" s="52">
        <v>1</v>
      </c>
      <c r="E475" s="52">
        <v>1</v>
      </c>
      <c r="F475" s="54">
        <v>25</v>
      </c>
      <c r="G475" s="54"/>
      <c r="H475" s="54"/>
      <c r="I475" s="54">
        <f t="shared" si="82"/>
        <v>25</v>
      </c>
      <c r="J475" s="36"/>
    </row>
    <row r="476" spans="1:10" ht="21.95" customHeight="1">
      <c r="A476" s="52"/>
      <c r="B476" s="56"/>
      <c r="C476" s="52"/>
      <c r="D476" s="52"/>
      <c r="E476" s="52"/>
      <c r="F476" s="54"/>
      <c r="G476" s="54"/>
      <c r="H476" s="54" t="s">
        <v>13</v>
      </c>
      <c r="I476" s="54">
        <f>SUM(I474:I475)</f>
        <v>50</v>
      </c>
      <c r="J476" s="36"/>
    </row>
    <row r="477" spans="1:10" ht="21.95" customHeight="1">
      <c r="A477" s="52"/>
      <c r="B477" s="56"/>
      <c r="C477" s="52"/>
      <c r="D477" s="52"/>
      <c r="E477" s="52"/>
      <c r="F477" s="54"/>
      <c r="G477" s="54"/>
      <c r="H477" s="54" t="s">
        <v>363</v>
      </c>
      <c r="I477" s="54">
        <f>CEILING(I476,0.1)</f>
        <v>50</v>
      </c>
      <c r="J477" s="36" t="s">
        <v>2</v>
      </c>
    </row>
    <row r="478" spans="1:10" ht="74.25" customHeight="1">
      <c r="A478" s="52">
        <v>57</v>
      </c>
      <c r="B478" s="55" t="s">
        <v>366</v>
      </c>
      <c r="C478" s="52"/>
      <c r="D478" s="52"/>
      <c r="E478" s="52"/>
      <c r="F478" s="54"/>
      <c r="G478" s="54"/>
      <c r="H478" s="54"/>
      <c r="I478" s="54"/>
      <c r="J478" s="36"/>
    </row>
    <row r="479" spans="1:10" ht="21.95" customHeight="1">
      <c r="A479" s="52"/>
      <c r="B479" s="56" t="s">
        <v>362</v>
      </c>
      <c r="C479" s="52">
        <v>1</v>
      </c>
      <c r="D479" s="52">
        <v>1</v>
      </c>
      <c r="E479" s="52">
        <v>1</v>
      </c>
      <c r="F479" s="54">
        <v>25</v>
      </c>
      <c r="G479" s="54"/>
      <c r="H479" s="54"/>
      <c r="I479" s="54">
        <f t="shared" ref="I479" si="83">PRODUCT(C479:H479)</f>
        <v>25</v>
      </c>
      <c r="J479" s="36"/>
    </row>
    <row r="480" spans="1:10" ht="21.95" customHeight="1">
      <c r="A480" s="52"/>
      <c r="B480" s="56"/>
      <c r="C480" s="52"/>
      <c r="D480" s="52"/>
      <c r="E480" s="52"/>
      <c r="F480" s="54"/>
      <c r="G480" s="54"/>
      <c r="H480" s="54" t="s">
        <v>13</v>
      </c>
      <c r="I480" s="54">
        <f>SUM(I479:I479)</f>
        <v>25</v>
      </c>
      <c r="J480" s="36"/>
    </row>
    <row r="481" spans="1:10" ht="21.95" customHeight="1">
      <c r="A481" s="52"/>
      <c r="B481" s="56"/>
      <c r="C481" s="52"/>
      <c r="D481" s="52"/>
      <c r="E481" s="52"/>
      <c r="F481" s="54"/>
      <c r="G481" s="54"/>
      <c r="H481" s="54" t="s">
        <v>363</v>
      </c>
      <c r="I481" s="54">
        <f>CEILING(I480,0.1)</f>
        <v>25</v>
      </c>
      <c r="J481" s="36" t="s">
        <v>2</v>
      </c>
    </row>
    <row r="482" spans="1:10" ht="48" customHeight="1">
      <c r="A482" s="52">
        <v>58</v>
      </c>
      <c r="B482" s="55" t="s">
        <v>367</v>
      </c>
      <c r="C482" s="52"/>
      <c r="D482" s="52"/>
      <c r="E482" s="52"/>
      <c r="F482" s="54"/>
      <c r="G482" s="54"/>
      <c r="H482" s="54"/>
      <c r="I482" s="54"/>
      <c r="J482" s="36"/>
    </row>
    <row r="483" spans="1:10" ht="21.95" customHeight="1">
      <c r="A483" s="52"/>
      <c r="B483" s="55" t="s">
        <v>368</v>
      </c>
      <c r="C483" s="52">
        <v>1</v>
      </c>
      <c r="D483" s="52">
        <v>1</v>
      </c>
      <c r="E483" s="52">
        <v>2</v>
      </c>
      <c r="F483" s="54">
        <v>0.75</v>
      </c>
      <c r="G483" s="54"/>
      <c r="H483" s="54">
        <v>1.35</v>
      </c>
      <c r="I483" s="54">
        <f t="shared" ref="I483:I484" si="84">PRODUCT(C483:H483)</f>
        <v>2.0250000000000004</v>
      </c>
      <c r="J483" s="36"/>
    </row>
    <row r="484" spans="1:10" ht="21.95" customHeight="1">
      <c r="A484" s="52"/>
      <c r="B484" s="55" t="s">
        <v>369</v>
      </c>
      <c r="C484" s="52">
        <v>1</v>
      </c>
      <c r="D484" s="52">
        <v>1</v>
      </c>
      <c r="E484" s="52">
        <v>3</v>
      </c>
      <c r="F484" s="54">
        <v>0.75</v>
      </c>
      <c r="G484" s="54"/>
      <c r="H484" s="54">
        <v>2.1</v>
      </c>
      <c r="I484" s="54">
        <f t="shared" si="84"/>
        <v>4.7250000000000005</v>
      </c>
      <c r="J484" s="36"/>
    </row>
    <row r="485" spans="1:10" ht="21.95" customHeight="1">
      <c r="A485" s="52"/>
      <c r="B485" s="55"/>
      <c r="C485" s="52"/>
      <c r="D485" s="52"/>
      <c r="E485" s="52"/>
      <c r="F485" s="54"/>
      <c r="G485" s="54"/>
      <c r="H485" s="54" t="s">
        <v>13</v>
      </c>
      <c r="I485" s="54">
        <f>SUM(I483:I484)</f>
        <v>6.7500000000000009</v>
      </c>
      <c r="J485" s="36"/>
    </row>
    <row r="486" spans="1:10" ht="21.95" customHeight="1">
      <c r="A486" s="52"/>
      <c r="B486" s="55"/>
      <c r="C486" s="52"/>
      <c r="D486" s="52"/>
      <c r="E486" s="52"/>
      <c r="F486" s="54"/>
      <c r="G486" s="54"/>
      <c r="H486" s="54" t="s">
        <v>363</v>
      </c>
      <c r="I486" s="54">
        <f>CEILING(I485,0.1)</f>
        <v>6.8000000000000007</v>
      </c>
      <c r="J486" s="36" t="s">
        <v>321</v>
      </c>
    </row>
    <row r="487" spans="1:10" ht="88.5" customHeight="1">
      <c r="A487" s="52">
        <v>59</v>
      </c>
      <c r="B487" s="55" t="s">
        <v>370</v>
      </c>
      <c r="C487" s="52"/>
      <c r="D487" s="52"/>
      <c r="E487" s="52"/>
      <c r="F487" s="54"/>
      <c r="G487" s="54"/>
      <c r="H487" s="54"/>
      <c r="I487" s="54"/>
      <c r="J487" s="36"/>
    </row>
    <row r="488" spans="1:10" ht="21.95" customHeight="1">
      <c r="A488" s="52"/>
      <c r="B488" s="56" t="s">
        <v>371</v>
      </c>
      <c r="C488" s="52">
        <v>1</v>
      </c>
      <c r="D488" s="52">
        <v>2</v>
      </c>
      <c r="E488" s="52">
        <v>1</v>
      </c>
      <c r="F488" s="54"/>
      <c r="G488" s="54"/>
      <c r="H488" s="54"/>
      <c r="I488" s="54">
        <f t="shared" ref="I488" si="85">PRODUCT(C488:H488)</f>
        <v>2</v>
      </c>
      <c r="J488" s="36"/>
    </row>
    <row r="489" spans="1:10" ht="21.95" customHeight="1">
      <c r="A489" s="52"/>
      <c r="B489" s="56"/>
      <c r="C489" s="52"/>
      <c r="D489" s="52"/>
      <c r="E489" s="52"/>
      <c r="F489" s="54"/>
      <c r="G489" s="54"/>
      <c r="H489" s="54" t="s">
        <v>13</v>
      </c>
      <c r="I489" s="54">
        <f>SUM(I488:I488)</f>
        <v>2</v>
      </c>
      <c r="J489" s="36"/>
    </row>
    <row r="490" spans="1:10" ht="21.95" customHeight="1">
      <c r="A490" s="52"/>
      <c r="B490" s="56"/>
      <c r="C490" s="52"/>
      <c r="D490" s="52"/>
      <c r="E490" s="52"/>
      <c r="F490" s="54"/>
      <c r="G490" s="54"/>
      <c r="H490" s="54" t="s">
        <v>363</v>
      </c>
      <c r="I490" s="54">
        <f>CEILING(I489,0.1)</f>
        <v>2</v>
      </c>
      <c r="J490" s="36" t="s">
        <v>12</v>
      </c>
    </row>
    <row r="491" spans="1:10" ht="96.75" customHeight="1">
      <c r="A491" s="52">
        <v>60</v>
      </c>
      <c r="B491" s="55" t="s">
        <v>372</v>
      </c>
      <c r="C491" s="52"/>
      <c r="D491" s="52"/>
      <c r="E491" s="52"/>
      <c r="F491" s="54"/>
      <c r="G491" s="54"/>
      <c r="H491" s="54"/>
      <c r="I491" s="54"/>
      <c r="J491" s="36"/>
    </row>
    <row r="492" spans="1:10" ht="21.95" customHeight="1">
      <c r="A492" s="52"/>
      <c r="B492" s="56" t="s">
        <v>378</v>
      </c>
      <c r="C492" s="52">
        <v>1</v>
      </c>
      <c r="D492" s="52">
        <v>2</v>
      </c>
      <c r="E492" s="52">
        <v>1</v>
      </c>
      <c r="F492" s="54"/>
      <c r="G492" s="54"/>
      <c r="H492" s="54"/>
      <c r="I492" s="54">
        <f t="shared" ref="I492" si="86">PRODUCT(C492:H492)</f>
        <v>2</v>
      </c>
      <c r="J492" s="36"/>
    </row>
    <row r="493" spans="1:10" ht="21.95" customHeight="1">
      <c r="A493" s="52"/>
      <c r="B493" s="56"/>
      <c r="C493" s="52"/>
      <c r="D493" s="52"/>
      <c r="E493" s="52"/>
      <c r="F493" s="54"/>
      <c r="G493" s="54"/>
      <c r="H493" s="54" t="s">
        <v>363</v>
      </c>
      <c r="I493" s="54">
        <f>CEILING(I492,0.1)</f>
        <v>2</v>
      </c>
      <c r="J493" s="36" t="s">
        <v>12</v>
      </c>
    </row>
    <row r="494" spans="1:10" ht="60.75" customHeight="1">
      <c r="A494" s="52">
        <v>61</v>
      </c>
      <c r="B494" s="55" t="s">
        <v>373</v>
      </c>
      <c r="C494" s="52"/>
      <c r="D494" s="52"/>
      <c r="E494" s="52"/>
      <c r="F494" s="54"/>
      <c r="G494" s="54"/>
      <c r="H494" s="54"/>
      <c r="I494" s="54"/>
      <c r="J494" s="36"/>
    </row>
    <row r="495" spans="1:10" ht="21.95" customHeight="1">
      <c r="A495" s="52"/>
      <c r="B495" s="56" t="s">
        <v>374</v>
      </c>
      <c r="C495" s="52">
        <v>1</v>
      </c>
      <c r="D495" s="52">
        <v>1</v>
      </c>
      <c r="E495" s="52">
        <v>1</v>
      </c>
      <c r="F495" s="54"/>
      <c r="G495" s="54"/>
      <c r="H495" s="54"/>
      <c r="I495" s="54">
        <f t="shared" ref="I495" si="87">PRODUCT(C495:H495)</f>
        <v>1</v>
      </c>
      <c r="J495" s="36"/>
    </row>
    <row r="496" spans="1:10" ht="21.95" customHeight="1">
      <c r="A496" s="52"/>
      <c r="B496" s="56"/>
      <c r="C496" s="52"/>
      <c r="D496" s="52"/>
      <c r="E496" s="52"/>
      <c r="F496" s="54"/>
      <c r="G496" s="54"/>
      <c r="H496" s="54" t="s">
        <v>363</v>
      </c>
      <c r="I496" s="54">
        <f>CEILING(I495,0.1)</f>
        <v>1</v>
      </c>
      <c r="J496" s="36" t="s">
        <v>35</v>
      </c>
    </row>
    <row r="497" spans="1:10" ht="21.95" customHeight="1">
      <c r="A497" s="52">
        <v>62</v>
      </c>
      <c r="B497" s="56" t="s">
        <v>375</v>
      </c>
      <c r="C497" s="52"/>
      <c r="D497" s="52"/>
      <c r="E497" s="52"/>
      <c r="F497" s="54"/>
      <c r="G497" s="54"/>
      <c r="H497" s="54"/>
      <c r="I497" s="54"/>
      <c r="J497" s="36"/>
    </row>
    <row r="498" spans="1:10" ht="21.95" customHeight="1">
      <c r="A498" s="52"/>
      <c r="B498" s="56" t="s">
        <v>374</v>
      </c>
      <c r="C498" s="52">
        <v>1</v>
      </c>
      <c r="D498" s="52">
        <v>1</v>
      </c>
      <c r="E498" s="52">
        <v>1</v>
      </c>
      <c r="F498" s="54"/>
      <c r="G498" s="54"/>
      <c r="H498" s="54"/>
      <c r="I498" s="54">
        <f t="shared" ref="I498" si="88">PRODUCT(C498:H498)</f>
        <v>1</v>
      </c>
      <c r="J498" s="36"/>
    </row>
    <row r="499" spans="1:10" ht="21.95" customHeight="1">
      <c r="A499" s="52"/>
      <c r="B499" s="56" t="s">
        <v>376</v>
      </c>
      <c r="C499" s="52"/>
      <c r="D499" s="52"/>
      <c r="E499" s="52"/>
      <c r="F499" s="54"/>
      <c r="G499" s="54"/>
      <c r="H499" s="54"/>
      <c r="I499" s="54"/>
      <c r="J499" s="36"/>
    </row>
    <row r="500" spans="1:10" ht="21.95" customHeight="1">
      <c r="A500" s="52"/>
      <c r="B500" s="56" t="s">
        <v>379</v>
      </c>
      <c r="C500" s="52">
        <v>1</v>
      </c>
      <c r="D500" s="52">
        <v>1</v>
      </c>
      <c r="E500" s="52">
        <v>1</v>
      </c>
      <c r="F500" s="54"/>
      <c r="G500" s="54"/>
      <c r="H500" s="54"/>
      <c r="I500" s="54">
        <f t="shared" ref="I500:I501" si="89">PRODUCT(C500:H500)</f>
        <v>1</v>
      </c>
      <c r="J500" s="36"/>
    </row>
    <row r="501" spans="1:10" ht="21.95" customHeight="1">
      <c r="A501" s="52"/>
      <c r="B501" s="56" t="s">
        <v>377</v>
      </c>
      <c r="C501" s="52">
        <v>1</v>
      </c>
      <c r="D501" s="52">
        <v>1</v>
      </c>
      <c r="E501" s="52">
        <v>1</v>
      </c>
      <c r="F501" s="54"/>
      <c r="G501" s="54"/>
      <c r="H501" s="54"/>
      <c r="I501" s="54">
        <f t="shared" si="89"/>
        <v>1</v>
      </c>
      <c r="J501" s="36"/>
    </row>
    <row r="502" spans="1:10" ht="21.95" customHeight="1">
      <c r="A502" s="52"/>
      <c r="B502" s="56"/>
      <c r="C502" s="52"/>
      <c r="D502" s="52"/>
      <c r="E502" s="52"/>
      <c r="F502" s="54"/>
      <c r="G502" s="54"/>
      <c r="H502" s="54" t="s">
        <v>13</v>
      </c>
      <c r="I502" s="54">
        <f>SUM(I498:I501)</f>
        <v>3</v>
      </c>
      <c r="J502" s="36"/>
    </row>
    <row r="503" spans="1:10" ht="21.95" customHeight="1">
      <c r="A503" s="52"/>
      <c r="B503" s="56"/>
      <c r="C503" s="52"/>
      <c r="D503" s="52"/>
      <c r="E503" s="52"/>
      <c r="F503" s="54"/>
      <c r="G503" s="54"/>
      <c r="H503" s="54" t="s">
        <v>363</v>
      </c>
      <c r="I503" s="54">
        <f>CEILING(I502,0.1)</f>
        <v>3</v>
      </c>
      <c r="J503" s="36" t="s">
        <v>12</v>
      </c>
    </row>
    <row r="504" spans="1:10" ht="85.5" customHeight="1">
      <c r="A504" s="52">
        <v>63</v>
      </c>
      <c r="B504" s="55" t="s">
        <v>380</v>
      </c>
      <c r="C504" s="52"/>
      <c r="D504" s="52"/>
      <c r="E504" s="52"/>
      <c r="F504" s="54"/>
      <c r="G504" s="54"/>
      <c r="H504" s="54"/>
      <c r="I504" s="54"/>
      <c r="J504" s="36"/>
    </row>
    <row r="505" spans="1:10" ht="24.95" customHeight="1">
      <c r="A505" s="52"/>
      <c r="B505" s="55" t="s">
        <v>395</v>
      </c>
      <c r="C505" s="52"/>
      <c r="D505" s="52"/>
      <c r="E505" s="52"/>
      <c r="F505" s="54"/>
      <c r="G505" s="54"/>
      <c r="H505" s="54"/>
      <c r="I505" s="54"/>
      <c r="J505" s="36"/>
    </row>
    <row r="506" spans="1:10" ht="24.95" customHeight="1">
      <c r="A506" s="52"/>
      <c r="B506" s="55" t="s">
        <v>396</v>
      </c>
      <c r="C506" s="52">
        <v>1</v>
      </c>
      <c r="D506" s="52">
        <v>1</v>
      </c>
      <c r="E506" s="52">
        <v>1</v>
      </c>
      <c r="F506" s="54">
        <v>50</v>
      </c>
      <c r="G506" s="54"/>
      <c r="H506" s="54"/>
      <c r="I506" s="54">
        <f t="shared" ref="I506" si="90">PRODUCT(C506:H506)</f>
        <v>50</v>
      </c>
      <c r="J506" s="36" t="s">
        <v>2</v>
      </c>
    </row>
    <row r="507" spans="1:10" ht="21.95" customHeight="1">
      <c r="A507" s="52"/>
      <c r="B507" s="56" t="s">
        <v>381</v>
      </c>
      <c r="C507" s="52"/>
      <c r="D507" s="52"/>
      <c r="E507" s="52"/>
      <c r="F507" s="54"/>
      <c r="G507" s="54"/>
      <c r="H507" s="54"/>
      <c r="I507" s="54"/>
      <c r="J507" s="36"/>
    </row>
    <row r="508" spans="1:10" ht="21.95" customHeight="1">
      <c r="A508" s="52"/>
      <c r="B508" s="56" t="s">
        <v>389</v>
      </c>
      <c r="C508" s="52">
        <v>1</v>
      </c>
      <c r="D508" s="52">
        <v>1</v>
      </c>
      <c r="E508" s="52">
        <v>1</v>
      </c>
      <c r="F508" s="54">
        <v>14</v>
      </c>
      <c r="G508" s="54"/>
      <c r="H508" s="54"/>
      <c r="I508" s="54">
        <f t="shared" ref="I508:I509" si="91">PRODUCT(C508:H508)</f>
        <v>14</v>
      </c>
      <c r="J508" s="36"/>
    </row>
    <row r="509" spans="1:10" ht="21.95" customHeight="1">
      <c r="A509" s="52"/>
      <c r="B509" s="56" t="s">
        <v>390</v>
      </c>
      <c r="C509" s="52">
        <v>1</v>
      </c>
      <c r="D509" s="52">
        <v>1</v>
      </c>
      <c r="E509" s="52">
        <v>1</v>
      </c>
      <c r="F509" s="54">
        <v>17</v>
      </c>
      <c r="G509" s="54"/>
      <c r="H509" s="54"/>
      <c r="I509" s="54">
        <f t="shared" si="91"/>
        <v>17</v>
      </c>
      <c r="J509" s="36"/>
    </row>
    <row r="510" spans="1:10" ht="21.95" customHeight="1">
      <c r="A510" s="52"/>
      <c r="B510" s="56"/>
      <c r="C510" s="52"/>
      <c r="D510" s="52"/>
      <c r="E510" s="52"/>
      <c r="F510" s="54"/>
      <c r="G510" s="54"/>
      <c r="H510" s="54" t="s">
        <v>13</v>
      </c>
      <c r="I510" s="54">
        <f>SUM(I508:I509)</f>
        <v>31</v>
      </c>
      <c r="J510" s="36"/>
    </row>
    <row r="511" spans="1:10" ht="21.95" customHeight="1">
      <c r="A511" s="52"/>
      <c r="B511" s="56"/>
      <c r="C511" s="52"/>
      <c r="D511" s="52"/>
      <c r="E511" s="52"/>
      <c r="F511" s="54"/>
      <c r="G511" s="54"/>
      <c r="H511" s="54" t="s">
        <v>363</v>
      </c>
      <c r="I511" s="54">
        <f>CEILING(I510,0.1)</f>
        <v>31</v>
      </c>
      <c r="J511" s="36" t="s">
        <v>2</v>
      </c>
    </row>
    <row r="512" spans="1:10" ht="81" customHeight="1">
      <c r="A512" s="52">
        <v>64</v>
      </c>
      <c r="B512" s="55" t="s">
        <v>383</v>
      </c>
      <c r="C512" s="52"/>
      <c r="D512" s="52"/>
      <c r="E512" s="52"/>
      <c r="F512" s="54"/>
      <c r="G512" s="54"/>
      <c r="H512" s="54"/>
      <c r="I512" s="54"/>
      <c r="J512" s="36"/>
    </row>
    <row r="513" spans="1:10" ht="66" customHeight="1">
      <c r="A513" s="52"/>
      <c r="B513" s="55" t="s">
        <v>384</v>
      </c>
      <c r="C513" s="52"/>
      <c r="D513" s="52"/>
      <c r="E513" s="52"/>
      <c r="F513" s="54"/>
      <c r="G513" s="54"/>
      <c r="H513" s="54"/>
      <c r="I513" s="54"/>
      <c r="J513" s="36"/>
    </row>
    <row r="514" spans="1:10" ht="21.95" customHeight="1">
      <c r="A514" s="52"/>
      <c r="B514" s="56" t="s">
        <v>382</v>
      </c>
      <c r="C514" s="52">
        <v>1</v>
      </c>
      <c r="D514" s="52">
        <v>1</v>
      </c>
      <c r="E514" s="52">
        <v>1</v>
      </c>
      <c r="F514" s="54">
        <v>3</v>
      </c>
      <c r="G514" s="54"/>
      <c r="H514" s="54"/>
      <c r="I514" s="54">
        <f t="shared" ref="I514:I515" si="92">PRODUCT(C514:H514)</f>
        <v>3</v>
      </c>
      <c r="J514" s="36"/>
    </row>
    <row r="515" spans="1:10" ht="21.95" customHeight="1">
      <c r="A515" s="52"/>
      <c r="B515" s="56" t="s">
        <v>225</v>
      </c>
      <c r="C515" s="52">
        <v>1</v>
      </c>
      <c r="D515" s="52">
        <v>1</v>
      </c>
      <c r="E515" s="52">
        <v>1</v>
      </c>
      <c r="F515" s="54">
        <v>3</v>
      </c>
      <c r="G515" s="54"/>
      <c r="H515" s="54"/>
      <c r="I515" s="54">
        <f t="shared" si="92"/>
        <v>3</v>
      </c>
      <c r="J515" s="36"/>
    </row>
    <row r="516" spans="1:10" ht="21.95" customHeight="1">
      <c r="A516" s="52"/>
      <c r="B516" s="56"/>
      <c r="C516" s="52"/>
      <c r="D516" s="52"/>
      <c r="E516" s="52"/>
      <c r="F516" s="54"/>
      <c r="G516" s="54"/>
      <c r="H516" s="54" t="s">
        <v>13</v>
      </c>
      <c r="I516" s="54">
        <f>SUM(I514:I515)</f>
        <v>6</v>
      </c>
      <c r="J516" s="36"/>
    </row>
    <row r="517" spans="1:10" ht="21.95" customHeight="1">
      <c r="A517" s="52"/>
      <c r="B517" s="56"/>
      <c r="C517" s="52"/>
      <c r="D517" s="52"/>
      <c r="E517" s="52"/>
      <c r="F517" s="54"/>
      <c r="G517" s="54"/>
      <c r="H517" s="54" t="s">
        <v>363</v>
      </c>
      <c r="I517" s="54">
        <f>CEILING(I516,0.1)</f>
        <v>6</v>
      </c>
      <c r="J517" s="36" t="s">
        <v>2</v>
      </c>
    </row>
    <row r="518" spans="1:10" ht="48" customHeight="1">
      <c r="A518" s="52">
        <v>65</v>
      </c>
      <c r="B518" s="55" t="s">
        <v>385</v>
      </c>
      <c r="C518" s="52"/>
      <c r="D518" s="52"/>
      <c r="E518" s="52"/>
      <c r="F518" s="54"/>
      <c r="G518" s="54"/>
      <c r="H518" s="54"/>
      <c r="I518" s="54"/>
      <c r="J518" s="36"/>
    </row>
    <row r="519" spans="1:10" ht="21.95" customHeight="1">
      <c r="A519" s="52"/>
      <c r="B519" s="56" t="s">
        <v>386</v>
      </c>
      <c r="C519" s="52"/>
      <c r="D519" s="52"/>
      <c r="E519" s="52"/>
      <c r="F519" s="54"/>
      <c r="G519" s="54"/>
      <c r="H519" s="54"/>
      <c r="I519" s="54"/>
      <c r="J519" s="36"/>
    </row>
    <row r="520" spans="1:10" ht="21.95" customHeight="1">
      <c r="A520" s="52"/>
      <c r="B520" s="56" t="s">
        <v>387</v>
      </c>
      <c r="C520" s="52">
        <v>1</v>
      </c>
      <c r="D520" s="52">
        <v>3</v>
      </c>
      <c r="E520" s="52">
        <v>1</v>
      </c>
      <c r="F520" s="54">
        <v>2</v>
      </c>
      <c r="G520" s="54"/>
      <c r="H520" s="54"/>
      <c r="I520" s="54">
        <f t="shared" ref="I520" si="93">PRODUCT(C520:H520)</f>
        <v>6</v>
      </c>
      <c r="J520" s="36"/>
    </row>
    <row r="521" spans="1:10" ht="21.95" customHeight="1">
      <c r="A521" s="52"/>
      <c r="B521" s="56" t="s">
        <v>391</v>
      </c>
      <c r="C521" s="52">
        <v>1</v>
      </c>
      <c r="D521" s="52">
        <v>2</v>
      </c>
      <c r="E521" s="52">
        <v>1</v>
      </c>
      <c r="F521" s="54">
        <v>1</v>
      </c>
      <c r="G521" s="54"/>
      <c r="H521" s="54"/>
      <c r="I521" s="54">
        <f t="shared" ref="I521" si="94">PRODUCT(C521:H521)</f>
        <v>2</v>
      </c>
      <c r="J521" s="36"/>
    </row>
    <row r="522" spans="1:10" ht="21.95" customHeight="1">
      <c r="A522" s="52"/>
      <c r="B522" s="56"/>
      <c r="C522" s="52"/>
      <c r="D522" s="52"/>
      <c r="E522" s="52"/>
      <c r="F522" s="54"/>
      <c r="G522" s="54"/>
      <c r="H522" s="54" t="s">
        <v>13</v>
      </c>
      <c r="I522" s="54">
        <f>SUM(I520:I521)</f>
        <v>8</v>
      </c>
      <c r="J522" s="36"/>
    </row>
    <row r="523" spans="1:10" ht="21.95" customHeight="1">
      <c r="A523" s="52"/>
      <c r="B523" s="56"/>
      <c r="C523" s="52"/>
      <c r="D523" s="52"/>
      <c r="E523" s="52"/>
      <c r="F523" s="54"/>
      <c r="G523" s="54"/>
      <c r="H523" s="54" t="s">
        <v>363</v>
      </c>
      <c r="I523" s="54">
        <f>CEILING(I522,0.1)</f>
        <v>8</v>
      </c>
      <c r="J523" s="36" t="s">
        <v>2</v>
      </c>
    </row>
    <row r="524" spans="1:10" ht="21.95" customHeight="1">
      <c r="A524" s="52"/>
      <c r="B524" s="56" t="s">
        <v>388</v>
      </c>
      <c r="C524" s="52"/>
      <c r="D524" s="52"/>
      <c r="E524" s="52"/>
      <c r="F524" s="54"/>
      <c r="G524" s="54"/>
      <c r="H524" s="54"/>
      <c r="I524" s="54"/>
      <c r="J524" s="36"/>
    </row>
    <row r="525" spans="1:10" ht="21.95" customHeight="1">
      <c r="A525" s="52"/>
      <c r="B525" s="56" t="s">
        <v>387</v>
      </c>
      <c r="C525" s="52">
        <v>1</v>
      </c>
      <c r="D525" s="52">
        <v>3</v>
      </c>
      <c r="E525" s="52">
        <v>1</v>
      </c>
      <c r="F525" s="54">
        <v>2</v>
      </c>
      <c r="G525" s="54"/>
      <c r="H525" s="54"/>
      <c r="I525" s="54">
        <f t="shared" ref="I525" si="95">PRODUCT(C525:H525)</f>
        <v>6</v>
      </c>
      <c r="J525" s="36"/>
    </row>
    <row r="526" spans="1:10" ht="21.95" customHeight="1">
      <c r="A526" s="52"/>
      <c r="B526" s="56"/>
      <c r="C526" s="52"/>
      <c r="D526" s="52"/>
      <c r="E526" s="52"/>
      <c r="F526" s="54"/>
      <c r="G526" s="54"/>
      <c r="H526" s="54" t="s">
        <v>363</v>
      </c>
      <c r="I526" s="54">
        <f>CEILING(I525,0.1)</f>
        <v>6</v>
      </c>
      <c r="J526" s="36" t="s">
        <v>2</v>
      </c>
    </row>
    <row r="527" spans="1:10" ht="78" customHeight="1">
      <c r="A527" s="52">
        <v>66</v>
      </c>
      <c r="B527" s="55" t="s">
        <v>392</v>
      </c>
      <c r="C527" s="52"/>
      <c r="D527" s="52"/>
      <c r="E527" s="52"/>
      <c r="F527" s="54"/>
      <c r="G527" s="54"/>
      <c r="H527" s="54"/>
      <c r="I527" s="54"/>
      <c r="J527" s="36"/>
    </row>
    <row r="528" spans="1:10" ht="21.95" customHeight="1">
      <c r="A528" s="52"/>
      <c r="B528" s="56" t="s">
        <v>393</v>
      </c>
      <c r="C528" s="52">
        <v>1</v>
      </c>
      <c r="D528" s="52">
        <v>3</v>
      </c>
      <c r="E528" s="52">
        <v>1</v>
      </c>
      <c r="F528" s="54">
        <v>1.5</v>
      </c>
      <c r="G528" s="54"/>
      <c r="H528" s="54"/>
      <c r="I528" s="54">
        <f t="shared" ref="I528" si="96">PRODUCT(C528:H528)</f>
        <v>4.5</v>
      </c>
      <c r="J528" s="36"/>
    </row>
    <row r="529" spans="1:10" ht="21.95" customHeight="1">
      <c r="A529" s="52"/>
      <c r="B529" s="56"/>
      <c r="C529" s="52"/>
      <c r="D529" s="52"/>
      <c r="E529" s="52"/>
      <c r="F529" s="54"/>
      <c r="G529" s="54"/>
      <c r="H529" s="54" t="s">
        <v>363</v>
      </c>
      <c r="I529" s="54">
        <f>CEILING(I528,0.1)</f>
        <v>4.5</v>
      </c>
      <c r="J529" s="36" t="s">
        <v>2</v>
      </c>
    </row>
    <row r="530" spans="1:10" ht="67.5" customHeight="1">
      <c r="A530" s="52">
        <v>67</v>
      </c>
      <c r="B530" s="55" t="s">
        <v>916</v>
      </c>
      <c r="C530" s="52"/>
      <c r="D530" s="52"/>
      <c r="E530" s="52"/>
      <c r="F530" s="54"/>
      <c r="G530" s="54"/>
      <c r="H530" s="54"/>
      <c r="I530" s="54"/>
      <c r="J530" s="87"/>
    </row>
    <row r="531" spans="1:10" ht="31.5" customHeight="1">
      <c r="A531" s="52"/>
      <c r="B531" s="56" t="s">
        <v>917</v>
      </c>
      <c r="C531" s="52">
        <v>1</v>
      </c>
      <c r="D531" s="52">
        <v>1</v>
      </c>
      <c r="E531" s="52">
        <v>1</v>
      </c>
      <c r="F531" s="54"/>
      <c r="G531" s="54"/>
      <c r="H531" s="54"/>
      <c r="I531" s="54">
        <f t="shared" ref="I531" si="97">PRODUCT(C531:H531)</f>
        <v>1</v>
      </c>
      <c r="J531" s="36" t="s">
        <v>35</v>
      </c>
    </row>
    <row r="532" spans="1:10" ht="65.25" customHeight="1">
      <c r="A532" s="52">
        <v>68</v>
      </c>
      <c r="B532" s="55" t="s">
        <v>918</v>
      </c>
      <c r="C532" s="52"/>
      <c r="D532" s="52"/>
      <c r="E532" s="52"/>
      <c r="F532" s="54"/>
      <c r="G532" s="54"/>
      <c r="H532" s="54"/>
      <c r="I532" s="54"/>
      <c r="J532" s="87"/>
    </row>
    <row r="533" spans="1:10" ht="31.5" customHeight="1">
      <c r="A533" s="52"/>
      <c r="B533" s="56" t="s">
        <v>917</v>
      </c>
      <c r="C533" s="52">
        <v>1</v>
      </c>
      <c r="D533" s="52">
        <v>1</v>
      </c>
      <c r="E533" s="52">
        <v>1</v>
      </c>
      <c r="F533" s="54"/>
      <c r="G533" s="54"/>
      <c r="H533" s="54"/>
      <c r="I533" s="54">
        <f t="shared" ref="I533" si="98">PRODUCT(C533:H533)</f>
        <v>1</v>
      </c>
      <c r="J533" s="36" t="s">
        <v>35</v>
      </c>
    </row>
    <row r="534" spans="1:10" ht="48.75" customHeight="1">
      <c r="A534" s="52">
        <v>69</v>
      </c>
      <c r="B534" s="55" t="s">
        <v>919</v>
      </c>
      <c r="C534" s="52"/>
      <c r="D534" s="52"/>
      <c r="E534" s="52"/>
      <c r="F534" s="54"/>
      <c r="G534" s="54"/>
      <c r="H534" s="54"/>
      <c r="I534" s="54"/>
      <c r="J534" s="87"/>
    </row>
    <row r="535" spans="1:10" ht="21.95" customHeight="1">
      <c r="A535" s="52"/>
      <c r="B535" s="56" t="s">
        <v>917</v>
      </c>
      <c r="C535" s="52">
        <v>1</v>
      </c>
      <c r="D535" s="52">
        <v>1</v>
      </c>
      <c r="E535" s="52">
        <v>1</v>
      </c>
      <c r="F535" s="54"/>
      <c r="G535" s="54"/>
      <c r="H535" s="54"/>
      <c r="I535" s="54">
        <f t="shared" ref="I535" si="99">PRODUCT(C535:H535)</f>
        <v>1</v>
      </c>
      <c r="J535" s="36" t="s">
        <v>35</v>
      </c>
    </row>
    <row r="536" spans="1:10" ht="77.25" customHeight="1">
      <c r="A536" s="52">
        <v>70</v>
      </c>
      <c r="B536" s="55" t="s">
        <v>936</v>
      </c>
      <c r="C536" s="52"/>
      <c r="D536" s="52"/>
      <c r="E536" s="52"/>
      <c r="F536" s="54"/>
      <c r="G536" s="54"/>
      <c r="H536" s="54"/>
      <c r="I536" s="54"/>
      <c r="J536" s="36"/>
    </row>
    <row r="537" spans="1:10" ht="21.95" customHeight="1">
      <c r="A537" s="52"/>
      <c r="B537" s="56" t="s">
        <v>825</v>
      </c>
      <c r="C537" s="52">
        <v>1</v>
      </c>
      <c r="D537" s="52">
        <v>1</v>
      </c>
      <c r="E537" s="52">
        <v>1</v>
      </c>
      <c r="F537" s="54">
        <v>30</v>
      </c>
      <c r="G537" s="54"/>
      <c r="H537" s="54"/>
      <c r="I537" s="54">
        <f t="shared" ref="I537" si="100">PRODUCT(C537:H537)</f>
        <v>30</v>
      </c>
      <c r="J537" s="36"/>
    </row>
    <row r="538" spans="1:10" ht="21.95" customHeight="1">
      <c r="A538" s="52"/>
      <c r="B538" s="56"/>
      <c r="C538" s="52"/>
      <c r="D538" s="52"/>
      <c r="E538" s="52"/>
      <c r="F538" s="54"/>
      <c r="G538" s="54"/>
      <c r="H538" s="54" t="s">
        <v>363</v>
      </c>
      <c r="I538" s="54">
        <f>CEILING(I537,0.1)</f>
        <v>30</v>
      </c>
      <c r="J538" s="36" t="s">
        <v>2</v>
      </c>
    </row>
    <row r="539" spans="1:10" ht="43.5" customHeight="1">
      <c r="A539" s="52">
        <v>71</v>
      </c>
      <c r="B539" s="55" t="s">
        <v>925</v>
      </c>
      <c r="C539" s="52"/>
      <c r="D539" s="52"/>
      <c r="E539" s="52"/>
      <c r="F539" s="54"/>
      <c r="G539" s="54"/>
      <c r="H539" s="54"/>
      <c r="I539" s="54"/>
      <c r="J539" s="87"/>
    </row>
    <row r="540" spans="1:10" ht="47.25" customHeight="1">
      <c r="A540" s="52"/>
      <c r="B540" s="55" t="s">
        <v>926</v>
      </c>
      <c r="C540" s="52"/>
      <c r="D540" s="52"/>
      <c r="E540" s="52"/>
      <c r="F540" s="54"/>
      <c r="G540" s="54"/>
      <c r="H540" s="54"/>
      <c r="I540" s="54">
        <f>Abs!C35</f>
        <v>30</v>
      </c>
      <c r="J540" s="87"/>
    </row>
    <row r="541" spans="1:10" ht="43.5" customHeight="1">
      <c r="A541" s="52"/>
      <c r="B541" s="55" t="s">
        <v>927</v>
      </c>
      <c r="C541" s="52"/>
      <c r="D541" s="52"/>
      <c r="E541" s="52"/>
      <c r="F541" s="54"/>
      <c r="G541" s="54"/>
      <c r="H541" s="54"/>
      <c r="I541" s="54">
        <f>Abs!C36</f>
        <v>21</v>
      </c>
      <c r="J541" s="87"/>
    </row>
    <row r="542" spans="1:10" ht="21.95" customHeight="1">
      <c r="A542" s="52"/>
      <c r="B542" s="55" t="s">
        <v>928</v>
      </c>
      <c r="C542" s="52"/>
      <c r="D542" s="52"/>
      <c r="E542" s="52"/>
      <c r="F542" s="54"/>
      <c r="G542" s="54"/>
      <c r="H542" s="54"/>
      <c r="I542" s="54">
        <f>Abs!C37</f>
        <v>2</v>
      </c>
      <c r="J542" s="87"/>
    </row>
    <row r="543" spans="1:10" ht="21.95" customHeight="1">
      <c r="A543" s="52"/>
      <c r="B543" s="55" t="s">
        <v>929</v>
      </c>
      <c r="C543" s="52"/>
      <c r="D543" s="52"/>
      <c r="E543" s="52"/>
      <c r="F543" s="54"/>
      <c r="G543" s="54"/>
      <c r="H543" s="54"/>
      <c r="I543" s="54">
        <f>Abs!C38</f>
        <v>10</v>
      </c>
      <c r="J543" s="87"/>
    </row>
    <row r="544" spans="1:10" ht="21.95" customHeight="1">
      <c r="A544" s="52"/>
      <c r="B544" s="55" t="s">
        <v>930</v>
      </c>
      <c r="C544" s="52"/>
      <c r="D544" s="52"/>
      <c r="E544" s="52"/>
      <c r="F544" s="54"/>
      <c r="G544" s="54"/>
      <c r="H544" s="54"/>
      <c r="I544" s="54">
        <f>Abs!C39</f>
        <v>15</v>
      </c>
      <c r="J544" s="87"/>
    </row>
    <row r="545" spans="1:10" ht="21.95" customHeight="1">
      <c r="A545" s="52"/>
      <c r="B545" s="55" t="s">
        <v>931</v>
      </c>
      <c r="C545" s="52"/>
      <c r="D545" s="52"/>
      <c r="E545" s="52"/>
      <c r="F545" s="54"/>
      <c r="G545" s="54"/>
      <c r="H545" s="54"/>
      <c r="I545" s="54">
        <f>Abs!C40</f>
        <v>11</v>
      </c>
      <c r="J545" s="87"/>
    </row>
    <row r="546" spans="1:10" ht="21.95" customHeight="1">
      <c r="A546" s="52"/>
      <c r="B546" s="55" t="s">
        <v>932</v>
      </c>
      <c r="C546" s="52"/>
      <c r="D546" s="52"/>
      <c r="E546" s="52"/>
      <c r="F546" s="54"/>
      <c r="G546" s="54"/>
      <c r="H546" s="54"/>
      <c r="I546" s="54">
        <f>Abs!C64</f>
        <v>7</v>
      </c>
      <c r="J546" s="87"/>
    </row>
    <row r="547" spans="1:10" ht="21.95" customHeight="1">
      <c r="A547" s="52"/>
      <c r="B547" s="56"/>
      <c r="C547" s="52"/>
      <c r="D547" s="52"/>
      <c r="E547" s="52"/>
      <c r="F547" s="54"/>
      <c r="G547" s="54"/>
      <c r="H547" s="54" t="s">
        <v>13</v>
      </c>
      <c r="I547" s="54">
        <f>SUM(I540:I546)</f>
        <v>96</v>
      </c>
      <c r="J547" s="36" t="s">
        <v>12</v>
      </c>
    </row>
    <row r="548" spans="1:10" ht="48.75" customHeight="1">
      <c r="A548" s="38">
        <v>72</v>
      </c>
      <c r="B548" s="55" t="s">
        <v>398</v>
      </c>
      <c r="C548" s="38"/>
      <c r="D548" s="38"/>
      <c r="E548" s="38"/>
      <c r="F548" s="35"/>
      <c r="G548" s="49"/>
      <c r="H548" s="38"/>
      <c r="I548" s="35"/>
      <c r="J548" s="7"/>
    </row>
    <row r="549" spans="1:10" ht="21.95" customHeight="1">
      <c r="A549" s="38"/>
      <c r="B549" s="55" t="s">
        <v>399</v>
      </c>
      <c r="C549" s="52">
        <v>1</v>
      </c>
      <c r="D549" s="52">
        <v>2</v>
      </c>
      <c r="E549" s="52">
        <v>1</v>
      </c>
      <c r="F549" s="54">
        <v>8.8000000000000007</v>
      </c>
      <c r="G549" s="54"/>
      <c r="H549" s="54"/>
      <c r="I549" s="54">
        <f t="shared" ref="I549" si="101">PRODUCT(C549:H549)</f>
        <v>17.600000000000001</v>
      </c>
      <c r="J549" s="36"/>
    </row>
    <row r="550" spans="1:10" ht="21.95" customHeight="1">
      <c r="A550" s="38"/>
      <c r="B550" s="55" t="s">
        <v>400</v>
      </c>
      <c r="C550" s="52">
        <v>1</v>
      </c>
      <c r="D550" s="52">
        <v>2</v>
      </c>
      <c r="E550" s="52">
        <v>1</v>
      </c>
      <c r="F550" s="54">
        <v>4</v>
      </c>
      <c r="G550" s="54"/>
      <c r="H550" s="54"/>
      <c r="I550" s="54">
        <f t="shared" ref="I550" si="102">PRODUCT(C550:H550)</f>
        <v>8</v>
      </c>
      <c r="J550" s="36"/>
    </row>
    <row r="551" spans="1:10" ht="21.95" customHeight="1">
      <c r="A551" s="38"/>
      <c r="B551" s="55"/>
      <c r="C551" s="52"/>
      <c r="D551" s="52"/>
      <c r="E551" s="52"/>
      <c r="F551" s="54"/>
      <c r="G551" s="54"/>
      <c r="H551" s="54" t="s">
        <v>13</v>
      </c>
      <c r="I551" s="54">
        <f>SUM(I549:I550)</f>
        <v>25.6</v>
      </c>
      <c r="J551" s="36"/>
    </row>
    <row r="552" spans="1:10" ht="21.95" customHeight="1">
      <c r="A552" s="38"/>
      <c r="B552" s="39"/>
      <c r="C552" s="52"/>
      <c r="D552" s="52"/>
      <c r="E552" s="52"/>
      <c r="F552" s="54"/>
      <c r="G552" s="54"/>
      <c r="H552" s="54" t="s">
        <v>363</v>
      </c>
      <c r="I552" s="54">
        <f>CEILING(I551,0.1)</f>
        <v>25.6</v>
      </c>
      <c r="J552" s="36" t="s">
        <v>2</v>
      </c>
    </row>
    <row r="553" spans="1:10" ht="50.25" customHeight="1">
      <c r="A553" s="38">
        <v>73</v>
      </c>
      <c r="B553" s="39" t="s">
        <v>950</v>
      </c>
      <c r="C553" s="38"/>
      <c r="D553" s="38"/>
      <c r="E553" s="38"/>
      <c r="F553" s="38"/>
      <c r="G553" s="38"/>
      <c r="H553" s="41"/>
      <c r="I553" s="49"/>
      <c r="J553" s="41"/>
    </row>
    <row r="554" spans="1:10" ht="21.95" customHeight="1">
      <c r="A554" s="38"/>
      <c r="B554" s="89" t="s">
        <v>951</v>
      </c>
      <c r="C554" s="90">
        <v>1</v>
      </c>
      <c r="D554" s="90">
        <v>1</v>
      </c>
      <c r="E554" s="91">
        <v>1</v>
      </c>
      <c r="F554" s="92">
        <v>12</v>
      </c>
      <c r="G554" s="38"/>
      <c r="H554" s="41"/>
      <c r="I554" s="49">
        <f t="shared" ref="I554" si="103">PRODUCT(C554:H554)</f>
        <v>12</v>
      </c>
      <c r="J554" s="41"/>
    </row>
    <row r="555" spans="1:10" ht="21.95" customHeight="1">
      <c r="A555" s="38"/>
      <c r="B555" s="89"/>
      <c r="C555" s="90"/>
      <c r="D555" s="90"/>
      <c r="E555" s="92"/>
      <c r="F555" s="90"/>
      <c r="G555" s="38"/>
      <c r="H555" s="41" t="s">
        <v>13</v>
      </c>
      <c r="I555" s="49">
        <f>SUM(I554:I554)</f>
        <v>12</v>
      </c>
      <c r="J555" s="41" t="s">
        <v>2</v>
      </c>
    </row>
    <row r="556" spans="1:10" ht="21.95" customHeight="1">
      <c r="A556" s="38">
        <v>74</v>
      </c>
      <c r="B556" s="89" t="s">
        <v>952</v>
      </c>
      <c r="C556" s="90">
        <v>1</v>
      </c>
      <c r="D556" s="90">
        <v>1</v>
      </c>
      <c r="E556" s="92">
        <v>1</v>
      </c>
      <c r="F556" s="90"/>
      <c r="G556" s="38"/>
      <c r="H556" s="41"/>
      <c r="I556" s="49">
        <f t="shared" ref="I556" si="104">PRODUCT(C556:H556)</f>
        <v>1</v>
      </c>
      <c r="J556" s="41"/>
    </row>
    <row r="557" spans="1:10" ht="21.95" customHeight="1">
      <c r="A557" s="38"/>
      <c r="B557" s="89"/>
      <c r="C557" s="90"/>
      <c r="D557" s="90"/>
      <c r="E557" s="92"/>
      <c r="F557" s="90"/>
      <c r="G557" s="38"/>
      <c r="H557" s="41" t="s">
        <v>13</v>
      </c>
      <c r="I557" s="49">
        <f>SUM(I556:I556)</f>
        <v>1</v>
      </c>
      <c r="J557" s="36" t="s">
        <v>35</v>
      </c>
    </row>
    <row r="558" spans="1:10" ht="21.95" customHeight="1">
      <c r="A558" s="38"/>
      <c r="B558" s="39"/>
      <c r="C558" s="38"/>
      <c r="D558" s="38"/>
      <c r="E558" s="38"/>
      <c r="F558" s="35"/>
      <c r="G558" s="49"/>
      <c r="H558" s="38"/>
      <c r="I558" s="35"/>
      <c r="J558" s="7"/>
    </row>
    <row r="559" spans="1:10" ht="21.95" customHeight="1">
      <c r="A559" s="38">
        <v>75</v>
      </c>
      <c r="B559" s="41" t="s">
        <v>394</v>
      </c>
      <c r="C559" s="38"/>
      <c r="D559" s="38"/>
      <c r="E559" s="38"/>
      <c r="F559" s="35"/>
      <c r="G559" s="38"/>
      <c r="H559" s="38"/>
      <c r="I559" s="35" t="s">
        <v>40</v>
      </c>
      <c r="J559" s="41"/>
    </row>
    <row r="560" spans="1:10" ht="21.95" customHeight="1">
      <c r="A560" s="38">
        <f t="shared" ref="A560:A562" si="105">A559+1</f>
        <v>76</v>
      </c>
      <c r="B560" s="41" t="s">
        <v>937</v>
      </c>
      <c r="C560" s="38"/>
      <c r="D560" s="38"/>
      <c r="E560" s="38"/>
      <c r="F560" s="35"/>
      <c r="G560" s="38"/>
      <c r="H560" s="38"/>
      <c r="I560" s="35" t="s">
        <v>40</v>
      </c>
      <c r="J560" s="41"/>
    </row>
    <row r="561" spans="1:10" ht="21.95" customHeight="1">
      <c r="A561" s="38">
        <f t="shared" si="105"/>
        <v>77</v>
      </c>
      <c r="B561" s="41" t="s">
        <v>5</v>
      </c>
      <c r="C561" s="38"/>
      <c r="D561" s="38"/>
      <c r="E561" s="38"/>
      <c r="F561" s="35"/>
      <c r="G561" s="35"/>
      <c r="H561" s="38"/>
      <c r="I561" s="35" t="s">
        <v>40</v>
      </c>
      <c r="J561" s="41"/>
    </row>
    <row r="562" spans="1:10" ht="21.95" customHeight="1">
      <c r="A562" s="38">
        <f t="shared" si="105"/>
        <v>78</v>
      </c>
      <c r="B562" s="41" t="s">
        <v>6</v>
      </c>
      <c r="C562" s="38"/>
      <c r="D562" s="38"/>
      <c r="E562" s="38"/>
      <c r="F562" s="35"/>
      <c r="G562" s="38"/>
      <c r="H562" s="38"/>
      <c r="I562" s="35" t="s">
        <v>40</v>
      </c>
      <c r="J562" s="41"/>
    </row>
  </sheetData>
  <mergeCells count="5">
    <mergeCell ref="A1:I1"/>
    <mergeCell ref="A2:I2"/>
    <mergeCell ref="A5:I5"/>
    <mergeCell ref="C6:E6"/>
    <mergeCell ref="B3:I4"/>
  </mergeCells>
  <conditionalFormatting sqref="J441">
    <cfRule type="dataBar" priority="2">
      <dataBar>
        <cfvo type="min" val="0"/>
        <cfvo type="max" val="0"/>
        <color rgb="FF638EC6"/>
      </dataBar>
      <extLst>
        <ext xmlns:x14="http://schemas.microsoft.com/office/spreadsheetml/2009/9/main" uri="{B025F937-C7B1-47D3-B67F-A62EFF666E3E}">
          <x14:id>{200FE977-F35C-4443-8ED6-16D6191442EF}</x14:id>
        </ext>
      </extLst>
    </cfRule>
  </conditionalFormatting>
  <conditionalFormatting sqref="J447">
    <cfRule type="dataBar" priority="1">
      <dataBar>
        <cfvo type="min" val="0"/>
        <cfvo type="max" val="0"/>
        <color rgb="FF638EC6"/>
      </dataBar>
      <extLst>
        <ext xmlns:x14="http://schemas.microsoft.com/office/spreadsheetml/2009/9/main" uri="{B025F937-C7B1-47D3-B67F-A62EFF666E3E}">
          <x14:id>{3F2A5D4E-76DD-40F7-BACC-0CD3016726DD}</x14:id>
        </ext>
      </extLst>
    </cfRule>
  </conditionalFormatting>
  <conditionalFormatting sqref="J444">
    <cfRule type="dataBar" priority="5">
      <dataBar>
        <cfvo type="min" val="0"/>
        <cfvo type="max" val="0"/>
        <color rgb="FF638EC6"/>
      </dataBar>
      <extLst>
        <ext xmlns:x14="http://schemas.microsoft.com/office/spreadsheetml/2009/9/main" uri="{B025F937-C7B1-47D3-B67F-A62EFF666E3E}">
          <x14:id>{D33459B4-466F-4395-BBC5-A0E3E8D9D272}</x14:id>
        </ext>
      </extLst>
    </cfRule>
  </conditionalFormatting>
  <pageMargins left="0.25" right="0.25" top="0.75" bottom="0.75" header="0.3" footer="0.3"/>
  <pageSetup paperSize="9" scale="91" orientation="portrait" r:id="rId1"/>
  <extLst>
    <ext xmlns:x14="http://schemas.microsoft.com/office/spreadsheetml/2009/9/main" uri="{78C0D931-6437-407d-A8EE-F0AAD7539E65}">
      <x14:conditionalFormattings>
        <x14:conditionalFormatting xmlns:xm="http://schemas.microsoft.com/office/excel/2006/main">
          <x14:cfRule type="dataBar" id="{200FE977-F35C-4443-8ED6-16D6191442EF}">
            <x14:dataBar minLength="0" maxLength="100" gradient="0">
              <x14:cfvo type="autoMin"/>
              <x14:cfvo type="autoMax"/>
              <x14:negativeFillColor rgb="FFFF0000"/>
              <x14:axisColor rgb="FF000000"/>
            </x14:dataBar>
          </x14:cfRule>
          <xm:sqref>J441</xm:sqref>
        </x14:conditionalFormatting>
        <x14:conditionalFormatting xmlns:xm="http://schemas.microsoft.com/office/excel/2006/main">
          <x14:cfRule type="dataBar" id="{3F2A5D4E-76DD-40F7-BACC-0CD3016726DD}">
            <x14:dataBar minLength="0" maxLength="100" gradient="0">
              <x14:cfvo type="autoMin"/>
              <x14:cfvo type="autoMax"/>
              <x14:negativeFillColor rgb="FFFF0000"/>
              <x14:axisColor rgb="FF000000"/>
            </x14:dataBar>
          </x14:cfRule>
          <xm:sqref>J447</xm:sqref>
        </x14:conditionalFormatting>
        <x14:conditionalFormatting xmlns:xm="http://schemas.microsoft.com/office/excel/2006/main">
          <x14:cfRule type="dataBar" id="{D33459B4-466F-4395-BBC5-A0E3E8D9D272}">
            <x14:dataBar minLength="0" maxLength="100" gradient="0">
              <x14:cfvo type="autoMin"/>
              <x14:cfvo type="autoMax"/>
              <x14:negativeFillColor rgb="FFFF0000"/>
              <x14:axisColor rgb="FF000000"/>
            </x14:dataBar>
          </x14:cfRule>
          <xm:sqref>J444</xm:sqref>
        </x14:conditionalFormatting>
      </x14:conditionalFormattings>
    </ext>
  </extLst>
</worksheet>
</file>

<file path=xl/worksheets/sheet3.xml><?xml version="1.0" encoding="utf-8"?>
<worksheet xmlns="http://schemas.openxmlformats.org/spreadsheetml/2006/main" xmlns:r="http://schemas.openxmlformats.org/officeDocument/2006/relationships">
  <dimension ref="A1:K957"/>
  <sheetViews>
    <sheetView view="pageBreakPreview" topLeftCell="A296" zoomScaleSheetLayoutView="100" workbookViewId="0">
      <selection activeCell="I302" sqref="I302"/>
    </sheetView>
  </sheetViews>
  <sheetFormatPr defaultColWidth="9.140625" defaultRowHeight="16.5"/>
  <cols>
    <col min="1" max="1" width="9.42578125" style="6" customWidth="1"/>
    <col min="2" max="2" width="9.140625" style="6"/>
    <col min="3" max="3" width="44.42578125" style="3" customWidth="1"/>
    <col min="4" max="4" width="12.85546875" style="6" bestFit="1" customWidth="1"/>
    <col min="5" max="5" width="9.140625" style="6"/>
    <col min="6" max="6" width="13.28515625" style="6" bestFit="1" customWidth="1"/>
    <col min="7" max="7" width="10.85546875" style="5" customWidth="1"/>
    <col min="8" max="8" width="10.42578125" style="5" customWidth="1"/>
    <col min="9" max="11" width="9.28515625" style="5" bestFit="1" customWidth="1"/>
    <col min="12" max="12" width="12.42578125" style="5" customWidth="1"/>
    <col min="13" max="13" width="9.140625" style="5"/>
    <col min="14" max="14" width="15" style="5" customWidth="1"/>
    <col min="15" max="16384" width="9.140625" style="5"/>
  </cols>
  <sheetData>
    <row r="1" spans="1:11" ht="20.100000000000001" customHeight="1">
      <c r="A1" s="4"/>
      <c r="B1" s="4"/>
      <c r="C1" s="1" t="s">
        <v>16</v>
      </c>
      <c r="D1" s="4"/>
      <c r="E1" s="4"/>
      <c r="F1" s="4"/>
      <c r="K1" s="3"/>
    </row>
    <row r="2" spans="1:11" ht="20.100000000000001" customHeight="1">
      <c r="A2" s="4"/>
      <c r="B2" s="4"/>
      <c r="C2" s="1" t="s">
        <v>17</v>
      </c>
      <c r="D2" s="4"/>
      <c r="E2" s="4"/>
      <c r="F2" s="4"/>
    </row>
    <row r="3" spans="1:11" ht="20.100000000000001" customHeight="1">
      <c r="A3" s="4" t="s">
        <v>18</v>
      </c>
      <c r="B3" s="4" t="s">
        <v>15</v>
      </c>
      <c r="C3" s="1" t="s">
        <v>290</v>
      </c>
      <c r="D3" s="4" t="s">
        <v>962</v>
      </c>
      <c r="E3" s="4"/>
      <c r="F3" s="4"/>
    </row>
    <row r="4" spans="1:11" ht="20.100000000000001" customHeight="1">
      <c r="A4" s="4" t="s">
        <v>19</v>
      </c>
      <c r="B4" s="4" t="s">
        <v>19</v>
      </c>
      <c r="C4" s="1" t="s">
        <v>19</v>
      </c>
      <c r="D4" s="4" t="s">
        <v>19</v>
      </c>
      <c r="E4" s="4" t="s">
        <v>19</v>
      </c>
      <c r="F4" s="4" t="s">
        <v>19</v>
      </c>
    </row>
    <row r="5" spans="1:11" ht="20.100000000000001" customHeight="1">
      <c r="A5" s="4" t="s">
        <v>20</v>
      </c>
      <c r="B5" s="4" t="s">
        <v>15</v>
      </c>
      <c r="C5" s="1" t="s">
        <v>21</v>
      </c>
      <c r="D5" s="4" t="s">
        <v>22</v>
      </c>
      <c r="E5" s="4" t="s">
        <v>23</v>
      </c>
      <c r="F5" s="4" t="s">
        <v>0</v>
      </c>
    </row>
    <row r="6" spans="1:11" ht="20.100000000000001" customHeight="1">
      <c r="A6" s="4" t="s">
        <v>19</v>
      </c>
      <c r="B6" s="4" t="s">
        <v>19</v>
      </c>
      <c r="C6" s="1" t="s">
        <v>19</v>
      </c>
      <c r="D6" s="4" t="s">
        <v>19</v>
      </c>
      <c r="E6" s="4" t="s">
        <v>19</v>
      </c>
      <c r="F6" s="4" t="s">
        <v>19</v>
      </c>
    </row>
    <row r="7" spans="1:11" ht="20.100000000000001" customHeight="1">
      <c r="A7" s="4"/>
      <c r="B7" s="4"/>
      <c r="C7" s="1"/>
      <c r="D7" s="4"/>
      <c r="E7" s="4"/>
      <c r="F7" s="4"/>
    </row>
    <row r="8" spans="1:11" ht="20.100000000000001" customHeight="1">
      <c r="A8" s="4"/>
      <c r="B8" s="4" t="s">
        <v>24</v>
      </c>
      <c r="C8" s="1" t="s">
        <v>291</v>
      </c>
      <c r="D8" s="4"/>
      <c r="E8" s="4"/>
      <c r="F8" s="4"/>
    </row>
    <row r="9" spans="1:11" ht="20.100000000000001" customHeight="1">
      <c r="A9" s="9"/>
      <c r="B9" s="9"/>
      <c r="C9" s="8" t="s">
        <v>19</v>
      </c>
      <c r="D9" s="37"/>
      <c r="E9" s="9"/>
      <c r="F9" s="9"/>
    </row>
    <row r="10" spans="1:11" ht="20.100000000000001" customHeight="1">
      <c r="A10" s="9">
        <v>0.96</v>
      </c>
      <c r="B10" s="9" t="s">
        <v>25</v>
      </c>
      <c r="C10" s="10" t="s">
        <v>292</v>
      </c>
      <c r="D10" s="37">
        <v>6040</v>
      </c>
      <c r="E10" s="9" t="s">
        <v>25</v>
      </c>
      <c r="F10" s="9">
        <v>5798.4</v>
      </c>
    </row>
    <row r="11" spans="1:11" ht="20.100000000000001" customHeight="1">
      <c r="A11" s="9">
        <v>1</v>
      </c>
      <c r="B11" s="9" t="s">
        <v>26</v>
      </c>
      <c r="C11" s="8" t="s">
        <v>293</v>
      </c>
      <c r="D11" s="37">
        <v>1588.38</v>
      </c>
      <c r="E11" s="9" t="s">
        <v>26</v>
      </c>
      <c r="F11" s="9">
        <v>1588.38</v>
      </c>
    </row>
    <row r="12" spans="1:11" ht="20.100000000000001" customHeight="1">
      <c r="A12" s="9">
        <v>1</v>
      </c>
      <c r="B12" s="9" t="s">
        <v>26</v>
      </c>
      <c r="C12" s="8" t="s">
        <v>294</v>
      </c>
      <c r="D12" s="37">
        <v>116</v>
      </c>
      <c r="E12" s="9" t="s">
        <v>26</v>
      </c>
      <c r="F12" s="9">
        <v>116</v>
      </c>
    </row>
    <row r="13" spans="1:11" ht="20.100000000000001" customHeight="1">
      <c r="A13" s="9"/>
      <c r="B13" s="9" t="s">
        <v>27</v>
      </c>
      <c r="C13" s="8" t="s">
        <v>295</v>
      </c>
      <c r="D13" s="37" t="s">
        <v>15</v>
      </c>
      <c r="E13" s="9" t="s">
        <v>27</v>
      </c>
      <c r="F13" s="9">
        <v>0</v>
      </c>
    </row>
    <row r="14" spans="1:11" ht="20.100000000000001" customHeight="1">
      <c r="A14" s="9"/>
      <c r="B14" s="9"/>
      <c r="C14" s="8"/>
      <c r="D14" s="37"/>
      <c r="E14" s="9"/>
      <c r="F14" s="9" t="s">
        <v>19</v>
      </c>
    </row>
    <row r="15" spans="1:11" ht="20.100000000000001" customHeight="1">
      <c r="A15" s="9"/>
      <c r="B15" s="9"/>
      <c r="C15" s="8" t="s">
        <v>296</v>
      </c>
      <c r="D15" s="37"/>
      <c r="E15" s="9"/>
      <c r="F15" s="9">
        <v>7502.78</v>
      </c>
    </row>
    <row r="16" spans="1:11" ht="20.100000000000001" customHeight="1">
      <c r="A16" s="9"/>
      <c r="B16" s="9"/>
      <c r="C16" s="8"/>
      <c r="D16" s="37"/>
      <c r="E16" s="9"/>
      <c r="F16" s="9" t="s">
        <v>19</v>
      </c>
    </row>
    <row r="17" spans="1:6" ht="20.100000000000001" customHeight="1">
      <c r="A17" s="9"/>
      <c r="B17" s="9" t="s">
        <v>24</v>
      </c>
      <c r="C17" s="8" t="s">
        <v>297</v>
      </c>
      <c r="D17" s="37"/>
      <c r="E17" s="9"/>
      <c r="F17" s="9"/>
    </row>
    <row r="18" spans="1:6" ht="20.100000000000001" customHeight="1">
      <c r="A18" s="9"/>
      <c r="B18" s="9"/>
      <c r="C18" s="8" t="s">
        <v>19</v>
      </c>
      <c r="D18" s="37"/>
      <c r="E18" s="9"/>
      <c r="F18" s="9"/>
    </row>
    <row r="19" spans="1:6" ht="20.100000000000001" customHeight="1">
      <c r="A19" s="9">
        <v>0.72</v>
      </c>
      <c r="B19" s="9" t="s">
        <v>25</v>
      </c>
      <c r="C19" s="8" t="s">
        <v>292</v>
      </c>
      <c r="D19" s="9">
        <v>6040</v>
      </c>
      <c r="E19" s="9" t="s">
        <v>25</v>
      </c>
      <c r="F19" s="9">
        <v>4348.8</v>
      </c>
    </row>
    <row r="20" spans="1:6" ht="20.100000000000001" customHeight="1">
      <c r="A20" s="9">
        <v>1</v>
      </c>
      <c r="B20" s="9" t="s">
        <v>26</v>
      </c>
      <c r="C20" s="8" t="s">
        <v>293</v>
      </c>
      <c r="D20" s="9">
        <v>1588.38</v>
      </c>
      <c r="E20" s="9" t="s">
        <v>26</v>
      </c>
      <c r="F20" s="9">
        <v>1588.38</v>
      </c>
    </row>
    <row r="21" spans="1:6" ht="20.100000000000001" customHeight="1">
      <c r="A21" s="9">
        <v>1</v>
      </c>
      <c r="B21" s="9" t="s">
        <v>26</v>
      </c>
      <c r="C21" s="8" t="s">
        <v>294</v>
      </c>
      <c r="D21" s="9">
        <v>116</v>
      </c>
      <c r="E21" s="9" t="s">
        <v>26</v>
      </c>
      <c r="F21" s="9">
        <v>116</v>
      </c>
    </row>
    <row r="22" spans="1:6" ht="20.100000000000001" customHeight="1">
      <c r="A22" s="9"/>
      <c r="B22" s="9" t="s">
        <v>27</v>
      </c>
      <c r="C22" s="8" t="s">
        <v>295</v>
      </c>
      <c r="D22" s="9" t="s">
        <v>15</v>
      </c>
      <c r="E22" s="9" t="s">
        <v>27</v>
      </c>
      <c r="F22" s="9">
        <v>0</v>
      </c>
    </row>
    <row r="23" spans="1:6" ht="20.100000000000001" customHeight="1">
      <c r="A23" s="9"/>
      <c r="B23" s="9"/>
      <c r="C23" s="8"/>
      <c r="D23" s="9"/>
      <c r="E23" s="9"/>
      <c r="F23" s="9" t="s">
        <v>19</v>
      </c>
    </row>
    <row r="24" spans="1:6" ht="20.100000000000001" customHeight="1">
      <c r="A24" s="9"/>
      <c r="B24" s="9"/>
      <c r="C24" s="8" t="s">
        <v>296</v>
      </c>
      <c r="D24" s="9"/>
      <c r="E24" s="9"/>
      <c r="F24" s="9">
        <v>6053.18</v>
      </c>
    </row>
    <row r="25" spans="1:6" ht="20.100000000000001" customHeight="1">
      <c r="A25" s="9"/>
      <c r="B25" s="9"/>
      <c r="C25" s="10"/>
      <c r="D25" s="9"/>
      <c r="E25" s="9"/>
      <c r="F25" s="9" t="s">
        <v>19</v>
      </c>
    </row>
    <row r="26" spans="1:6" ht="20.100000000000001" customHeight="1">
      <c r="A26" s="9"/>
      <c r="B26" s="9" t="s">
        <v>24</v>
      </c>
      <c r="C26" s="8" t="s">
        <v>298</v>
      </c>
      <c r="D26" s="37"/>
      <c r="E26" s="9"/>
      <c r="F26" s="9"/>
    </row>
    <row r="27" spans="1:6" ht="20.100000000000001" customHeight="1">
      <c r="A27" s="9"/>
      <c r="B27" s="9"/>
      <c r="C27" s="8" t="s">
        <v>19</v>
      </c>
      <c r="D27" s="9"/>
      <c r="E27" s="9"/>
      <c r="F27" s="9"/>
    </row>
    <row r="28" spans="1:6" ht="20.100000000000001" customHeight="1">
      <c r="A28" s="9">
        <v>0.48</v>
      </c>
      <c r="B28" s="9" t="s">
        <v>25</v>
      </c>
      <c r="C28" s="8" t="s">
        <v>292</v>
      </c>
      <c r="D28" s="9">
        <v>6040</v>
      </c>
      <c r="E28" s="9" t="s">
        <v>25</v>
      </c>
      <c r="F28" s="9">
        <v>2899.2</v>
      </c>
    </row>
    <row r="29" spans="1:6" ht="20.100000000000001" customHeight="1">
      <c r="A29" s="9">
        <v>1</v>
      </c>
      <c r="B29" s="9" t="s">
        <v>26</v>
      </c>
      <c r="C29" s="8" t="s">
        <v>293</v>
      </c>
      <c r="D29" s="9">
        <v>1588.38</v>
      </c>
      <c r="E29" s="9" t="s">
        <v>26</v>
      </c>
      <c r="F29" s="9">
        <v>1588.38</v>
      </c>
    </row>
    <row r="30" spans="1:6" ht="20.100000000000001" customHeight="1">
      <c r="A30" s="9">
        <v>1</v>
      </c>
      <c r="B30" s="9" t="s">
        <v>26</v>
      </c>
      <c r="C30" s="8" t="s">
        <v>294</v>
      </c>
      <c r="D30" s="9">
        <v>116</v>
      </c>
      <c r="E30" s="9" t="s">
        <v>26</v>
      </c>
      <c r="F30" s="9">
        <v>116</v>
      </c>
    </row>
    <row r="31" spans="1:6" ht="20.100000000000001" customHeight="1">
      <c r="A31" s="9"/>
      <c r="B31" s="9" t="s">
        <v>27</v>
      </c>
      <c r="C31" s="8" t="s">
        <v>295</v>
      </c>
      <c r="D31" s="9" t="s">
        <v>15</v>
      </c>
      <c r="E31" s="9" t="s">
        <v>27</v>
      </c>
      <c r="F31" s="9">
        <v>0</v>
      </c>
    </row>
    <row r="32" spans="1:6" ht="20.100000000000001" customHeight="1">
      <c r="A32" s="9"/>
      <c r="B32" s="9"/>
      <c r="C32" s="8"/>
      <c r="D32" s="9"/>
      <c r="E32" s="9"/>
      <c r="F32" s="9" t="s">
        <v>19</v>
      </c>
    </row>
    <row r="33" spans="1:6" ht="20.100000000000001" customHeight="1">
      <c r="A33" s="9"/>
      <c r="B33" s="9"/>
      <c r="C33" s="8" t="s">
        <v>296</v>
      </c>
      <c r="D33" s="9"/>
      <c r="E33" s="9"/>
      <c r="F33" s="9">
        <v>4603.58</v>
      </c>
    </row>
    <row r="34" spans="1:6" ht="20.100000000000001" customHeight="1">
      <c r="A34" s="9"/>
      <c r="B34" s="9"/>
      <c r="C34" s="8"/>
      <c r="D34" s="9"/>
      <c r="E34" s="9"/>
      <c r="F34" s="9" t="s">
        <v>19</v>
      </c>
    </row>
    <row r="35" spans="1:6" ht="20.100000000000001" customHeight="1">
      <c r="A35" s="9"/>
      <c r="B35" s="9" t="s">
        <v>24</v>
      </c>
      <c r="C35" s="8" t="s">
        <v>299</v>
      </c>
      <c r="D35" s="9"/>
      <c r="E35" s="9"/>
      <c r="F35" s="9"/>
    </row>
    <row r="36" spans="1:6" ht="20.100000000000001" customHeight="1">
      <c r="A36" s="9">
        <v>0.36</v>
      </c>
      <c r="B36" s="9" t="s">
        <v>25</v>
      </c>
      <c r="C36" s="8" t="s">
        <v>292</v>
      </c>
      <c r="D36" s="9">
        <v>6040</v>
      </c>
      <c r="E36" s="9" t="s">
        <v>25</v>
      </c>
      <c r="F36" s="9">
        <v>2174.4</v>
      </c>
    </row>
    <row r="37" spans="1:6" ht="20.100000000000001" customHeight="1">
      <c r="A37" s="9">
        <v>1</v>
      </c>
      <c r="B37" s="9" t="s">
        <v>26</v>
      </c>
      <c r="C37" s="8" t="s">
        <v>293</v>
      </c>
      <c r="D37" s="9">
        <v>1588.38</v>
      </c>
      <c r="E37" s="9" t="s">
        <v>26</v>
      </c>
      <c r="F37" s="9">
        <v>1588.38</v>
      </c>
    </row>
    <row r="38" spans="1:6" ht="20.100000000000001" customHeight="1">
      <c r="A38" s="9">
        <v>1</v>
      </c>
      <c r="B38" s="9" t="s">
        <v>26</v>
      </c>
      <c r="C38" s="8" t="s">
        <v>294</v>
      </c>
      <c r="D38" s="9">
        <v>116</v>
      </c>
      <c r="E38" s="9" t="s">
        <v>26</v>
      </c>
      <c r="F38" s="9">
        <v>116</v>
      </c>
    </row>
    <row r="39" spans="1:6" ht="20.100000000000001" customHeight="1">
      <c r="A39" s="4"/>
      <c r="B39" s="4" t="s">
        <v>27</v>
      </c>
      <c r="C39" s="1" t="s">
        <v>295</v>
      </c>
      <c r="D39" s="4" t="s">
        <v>15</v>
      </c>
      <c r="E39" s="4" t="s">
        <v>27</v>
      </c>
      <c r="F39" s="4">
        <v>0</v>
      </c>
    </row>
    <row r="40" spans="1:6" ht="20.100000000000001" customHeight="1">
      <c r="A40" s="4"/>
      <c r="B40" s="4"/>
      <c r="C40" s="1"/>
      <c r="D40" s="4"/>
      <c r="E40" s="4"/>
      <c r="F40" s="4" t="s">
        <v>19</v>
      </c>
    </row>
    <row r="41" spans="1:6" ht="20.100000000000001" customHeight="1">
      <c r="A41" s="4"/>
      <c r="B41" s="4"/>
      <c r="C41" s="1" t="s">
        <v>296</v>
      </c>
      <c r="D41" s="4"/>
      <c r="E41" s="4"/>
      <c r="F41" s="4">
        <v>3878.78</v>
      </c>
    </row>
    <row r="42" spans="1:6" ht="20.100000000000001" customHeight="1">
      <c r="A42" s="4"/>
      <c r="B42" s="4"/>
      <c r="C42" s="1"/>
      <c r="D42" s="4"/>
      <c r="E42" s="4"/>
      <c r="F42" s="4" t="s">
        <v>19</v>
      </c>
    </row>
    <row r="43" spans="1:6" ht="20.100000000000001" customHeight="1">
      <c r="A43" s="4"/>
      <c r="B43" s="4" t="s">
        <v>24</v>
      </c>
      <c r="C43" s="1" t="s">
        <v>300</v>
      </c>
      <c r="D43" s="4"/>
      <c r="E43" s="4"/>
      <c r="F43" s="4"/>
    </row>
    <row r="44" spans="1:6" ht="20.100000000000001" customHeight="1">
      <c r="A44" s="4"/>
      <c r="B44" s="4"/>
      <c r="C44" s="1" t="s">
        <v>19</v>
      </c>
      <c r="D44" s="4"/>
      <c r="E44" s="4"/>
      <c r="F44" s="4"/>
    </row>
    <row r="45" spans="1:6" ht="20.100000000000001" customHeight="1">
      <c r="A45" s="4">
        <v>0.28799999999999998</v>
      </c>
      <c r="B45" s="4" t="s">
        <v>25</v>
      </c>
      <c r="C45" s="1" t="s">
        <v>292</v>
      </c>
      <c r="D45" s="4">
        <v>6040</v>
      </c>
      <c r="E45" s="4" t="s">
        <v>25</v>
      </c>
      <c r="F45" s="4">
        <v>1739.52</v>
      </c>
    </row>
    <row r="46" spans="1:6" ht="20.100000000000001" customHeight="1">
      <c r="A46" s="4">
        <v>1</v>
      </c>
      <c r="B46" s="4" t="s">
        <v>26</v>
      </c>
      <c r="C46" s="1" t="s">
        <v>293</v>
      </c>
      <c r="D46" s="4">
        <v>1588.38</v>
      </c>
      <c r="E46" s="4" t="s">
        <v>26</v>
      </c>
      <c r="F46" s="4">
        <v>1588.38</v>
      </c>
    </row>
    <row r="47" spans="1:6" ht="20.100000000000001" customHeight="1">
      <c r="A47" s="4">
        <v>1</v>
      </c>
      <c r="B47" s="4" t="s">
        <v>26</v>
      </c>
      <c r="C47" s="1" t="s">
        <v>294</v>
      </c>
      <c r="D47" s="4">
        <v>116</v>
      </c>
      <c r="E47" s="4" t="s">
        <v>26</v>
      </c>
      <c r="F47" s="4">
        <v>116</v>
      </c>
    </row>
    <row r="48" spans="1:6" ht="20.100000000000001" customHeight="1">
      <c r="A48" s="4"/>
      <c r="B48" s="4" t="s">
        <v>27</v>
      </c>
      <c r="C48" s="1" t="s">
        <v>295</v>
      </c>
      <c r="D48" s="4" t="s">
        <v>15</v>
      </c>
      <c r="E48" s="4" t="s">
        <v>27</v>
      </c>
      <c r="F48" s="4">
        <v>0</v>
      </c>
    </row>
    <row r="49" spans="1:6" ht="20.100000000000001" customHeight="1">
      <c r="A49" s="4"/>
      <c r="B49" s="4"/>
      <c r="C49" s="1"/>
      <c r="D49" s="4"/>
      <c r="E49" s="4"/>
      <c r="F49" s="4" t="s">
        <v>19</v>
      </c>
    </row>
    <row r="50" spans="1:6" ht="20.100000000000001" customHeight="1">
      <c r="A50" s="4"/>
      <c r="B50" s="4"/>
      <c r="C50" s="1" t="s">
        <v>296</v>
      </c>
      <c r="D50" s="4"/>
      <c r="E50" s="4"/>
      <c r="F50" s="4">
        <v>3443.9</v>
      </c>
    </row>
    <row r="51" spans="1:6" ht="20.100000000000001" customHeight="1">
      <c r="A51" s="4"/>
      <c r="B51" s="4"/>
      <c r="C51" s="1"/>
      <c r="D51" s="4"/>
      <c r="E51" s="4"/>
      <c r="F51" s="4" t="s">
        <v>19</v>
      </c>
    </row>
    <row r="52" spans="1:6" ht="20.100000000000001" customHeight="1">
      <c r="A52" s="4"/>
      <c r="B52" s="4" t="s">
        <v>24</v>
      </c>
      <c r="C52" s="1" t="s">
        <v>301</v>
      </c>
      <c r="D52" s="4"/>
      <c r="E52" s="4"/>
      <c r="F52" s="4"/>
    </row>
    <row r="53" spans="1:6" ht="20.100000000000001" customHeight="1">
      <c r="A53" s="4"/>
      <c r="B53" s="4"/>
      <c r="C53" s="1" t="s">
        <v>19</v>
      </c>
      <c r="D53" s="4"/>
      <c r="E53" s="4"/>
      <c r="F53" s="4"/>
    </row>
    <row r="54" spans="1:6" ht="20.100000000000001" customHeight="1">
      <c r="A54" s="4">
        <v>0.24</v>
      </c>
      <c r="B54" s="4" t="s">
        <v>25</v>
      </c>
      <c r="C54" s="1" t="s">
        <v>292</v>
      </c>
      <c r="D54" s="4">
        <v>6040</v>
      </c>
      <c r="E54" s="4" t="s">
        <v>25</v>
      </c>
      <c r="F54" s="4">
        <v>1449.6</v>
      </c>
    </row>
    <row r="55" spans="1:6" ht="20.100000000000001" customHeight="1">
      <c r="A55" s="4">
        <v>1</v>
      </c>
      <c r="B55" s="4" t="s">
        <v>26</v>
      </c>
      <c r="C55" s="1" t="s">
        <v>293</v>
      </c>
      <c r="D55" s="4">
        <v>1588.38</v>
      </c>
      <c r="E55" s="4" t="s">
        <v>26</v>
      </c>
      <c r="F55" s="4">
        <v>1588.38</v>
      </c>
    </row>
    <row r="56" spans="1:6" ht="20.100000000000001" customHeight="1">
      <c r="A56" s="4">
        <v>1</v>
      </c>
      <c r="B56" s="4" t="s">
        <v>26</v>
      </c>
      <c r="C56" s="1" t="s">
        <v>294</v>
      </c>
      <c r="D56" s="4">
        <v>116</v>
      </c>
      <c r="E56" s="4" t="s">
        <v>26</v>
      </c>
      <c r="F56" s="4">
        <v>116</v>
      </c>
    </row>
    <row r="57" spans="1:6" ht="20.100000000000001" customHeight="1">
      <c r="A57" s="4"/>
      <c r="B57" s="4" t="s">
        <v>27</v>
      </c>
      <c r="C57" s="1" t="s">
        <v>295</v>
      </c>
      <c r="D57" s="2" t="s">
        <v>15</v>
      </c>
      <c r="E57" s="2" t="s">
        <v>27</v>
      </c>
      <c r="F57" s="2">
        <v>0</v>
      </c>
    </row>
    <row r="58" spans="1:6" ht="20.100000000000001" customHeight="1">
      <c r="A58" s="4"/>
      <c r="B58" s="4"/>
      <c r="C58" s="1"/>
      <c r="D58" s="2"/>
      <c r="E58" s="2"/>
      <c r="F58" s="2" t="s">
        <v>19</v>
      </c>
    </row>
    <row r="59" spans="1:6" ht="20.100000000000001" customHeight="1">
      <c r="A59" s="4"/>
      <c r="B59" s="4"/>
      <c r="C59" s="1" t="s">
        <v>296</v>
      </c>
      <c r="D59" s="2"/>
      <c r="E59" s="2"/>
      <c r="F59" s="2">
        <v>3153.98</v>
      </c>
    </row>
    <row r="60" spans="1:6" ht="20.100000000000001" customHeight="1">
      <c r="A60" s="4"/>
      <c r="B60" s="4"/>
      <c r="C60" s="1"/>
      <c r="D60" s="2"/>
      <c r="E60" s="2"/>
      <c r="F60" s="2"/>
    </row>
    <row r="61" spans="1:6" ht="20.100000000000001" customHeight="1">
      <c r="A61" s="4" t="s">
        <v>428</v>
      </c>
      <c r="B61" s="4" t="s">
        <v>24</v>
      </c>
      <c r="C61" s="1" t="s">
        <v>429</v>
      </c>
      <c r="D61" s="2"/>
      <c r="E61" s="2"/>
      <c r="F61" s="2"/>
    </row>
    <row r="62" spans="1:6" ht="20.100000000000001" customHeight="1">
      <c r="A62" s="4"/>
      <c r="B62" s="4"/>
      <c r="C62" s="1" t="s">
        <v>430</v>
      </c>
      <c r="D62" s="2"/>
      <c r="E62" s="2"/>
      <c r="F62" s="2"/>
    </row>
    <row r="63" spans="1:6" ht="20.100000000000001" customHeight="1">
      <c r="A63" s="4"/>
      <c r="B63" s="4"/>
      <c r="C63" s="1" t="s">
        <v>431</v>
      </c>
      <c r="D63" s="2"/>
      <c r="E63" s="2"/>
      <c r="F63" s="2"/>
    </row>
    <row r="64" spans="1:6" ht="20.100000000000001" customHeight="1">
      <c r="A64" s="4"/>
      <c r="B64" s="4"/>
      <c r="C64" s="1" t="s">
        <v>432</v>
      </c>
      <c r="D64" s="2"/>
      <c r="E64" s="2"/>
      <c r="F64" s="2"/>
    </row>
    <row r="65" spans="1:6" ht="20.100000000000001" customHeight="1">
      <c r="A65" s="4"/>
      <c r="B65" s="4"/>
      <c r="C65" s="1" t="s">
        <v>433</v>
      </c>
      <c r="D65" s="2"/>
      <c r="E65" s="2"/>
      <c r="F65" s="2"/>
    </row>
    <row r="66" spans="1:6" ht="20.100000000000001" customHeight="1">
      <c r="A66" s="4"/>
      <c r="B66" s="4"/>
      <c r="C66" s="1" t="s">
        <v>434</v>
      </c>
      <c r="D66" s="2"/>
      <c r="E66" s="2"/>
      <c r="F66" s="2"/>
    </row>
    <row r="67" spans="1:6" ht="20.100000000000001" customHeight="1">
      <c r="A67" s="4"/>
      <c r="B67" s="4"/>
      <c r="C67" s="1" t="s">
        <v>19</v>
      </c>
      <c r="D67" s="2"/>
      <c r="E67" s="2"/>
      <c r="F67" s="2"/>
    </row>
    <row r="68" spans="1:6" ht="20.100000000000001" customHeight="1">
      <c r="A68" s="4"/>
      <c r="B68" s="4"/>
      <c r="C68" s="1" t="s">
        <v>435</v>
      </c>
      <c r="D68" s="2"/>
      <c r="E68" s="2"/>
      <c r="F68" s="2"/>
    </row>
    <row r="69" spans="1:6" ht="20.100000000000001" customHeight="1">
      <c r="A69" s="4"/>
      <c r="B69" s="4"/>
      <c r="C69" s="1" t="s">
        <v>436</v>
      </c>
      <c r="D69" s="2"/>
      <c r="E69" s="2"/>
      <c r="F69" s="2"/>
    </row>
    <row r="70" spans="1:6" ht="20.100000000000001" customHeight="1">
      <c r="A70" s="4"/>
      <c r="B70" s="4"/>
      <c r="C70" s="1"/>
      <c r="D70" s="2"/>
      <c r="E70" s="2" t="s">
        <v>19</v>
      </c>
      <c r="F70" s="2"/>
    </row>
    <row r="71" spans="1:6" ht="20.100000000000001" customHeight="1">
      <c r="A71" s="4"/>
      <c r="B71" s="4"/>
      <c r="C71" s="1" t="s">
        <v>437</v>
      </c>
      <c r="D71" s="2"/>
      <c r="E71" s="2"/>
      <c r="F71" s="2"/>
    </row>
    <row r="72" spans="1:6" ht="20.100000000000001" customHeight="1">
      <c r="A72" s="4"/>
      <c r="B72" s="4"/>
      <c r="C72" s="1" t="s">
        <v>15</v>
      </c>
      <c r="D72" s="2" t="s">
        <v>15</v>
      </c>
      <c r="E72" s="2"/>
      <c r="F72" s="2" t="s">
        <v>15</v>
      </c>
    </row>
    <row r="73" spans="1:6" ht="20.100000000000001" customHeight="1">
      <c r="A73" s="4"/>
      <c r="B73" s="4"/>
      <c r="C73" s="1"/>
      <c r="D73" s="2"/>
      <c r="E73" s="2" t="s">
        <v>15</v>
      </c>
      <c r="F73" s="2" t="s">
        <v>15</v>
      </c>
    </row>
    <row r="74" spans="1:6" ht="20.100000000000001" customHeight="1">
      <c r="A74" s="4"/>
      <c r="B74" s="4"/>
      <c r="C74" s="1" t="s">
        <v>438</v>
      </c>
      <c r="D74" s="2"/>
      <c r="E74" s="2" t="s">
        <v>15</v>
      </c>
      <c r="F74" s="2" t="s">
        <v>15</v>
      </c>
    </row>
    <row r="75" spans="1:6" ht="20.100000000000001" customHeight="1">
      <c r="A75" s="4"/>
      <c r="B75" s="4"/>
      <c r="C75" s="1" t="s">
        <v>439</v>
      </c>
      <c r="D75" s="2"/>
      <c r="E75" s="2"/>
      <c r="F75" s="2" t="s">
        <v>440</v>
      </c>
    </row>
    <row r="76" spans="1:6" ht="20.100000000000001" customHeight="1">
      <c r="A76" s="4"/>
      <c r="B76" s="4"/>
      <c r="C76" s="1"/>
      <c r="D76" s="2"/>
      <c r="E76" s="2"/>
      <c r="F76" s="2" t="s">
        <v>15</v>
      </c>
    </row>
    <row r="77" spans="1:6" ht="20.100000000000001" customHeight="1">
      <c r="A77" s="4"/>
      <c r="B77" s="4"/>
      <c r="C77" s="1"/>
      <c r="D77" s="2"/>
      <c r="E77" s="2"/>
      <c r="F77" s="2" t="s">
        <v>15</v>
      </c>
    </row>
    <row r="78" spans="1:6" ht="20.100000000000001" customHeight="1">
      <c r="A78" s="4"/>
      <c r="B78" s="4"/>
      <c r="C78" s="1"/>
      <c r="D78" s="2"/>
      <c r="E78" s="2"/>
      <c r="F78" s="2" t="s">
        <v>15</v>
      </c>
    </row>
    <row r="79" spans="1:6" ht="20.100000000000001" customHeight="1">
      <c r="A79" s="4" t="s">
        <v>441</v>
      </c>
      <c r="B79" s="4"/>
      <c r="C79" s="1" t="s">
        <v>442</v>
      </c>
      <c r="D79" s="2"/>
      <c r="E79" s="2"/>
      <c r="F79" s="2" t="s">
        <v>15</v>
      </c>
    </row>
    <row r="80" spans="1:6" ht="20.100000000000001" customHeight="1">
      <c r="A80" s="4"/>
      <c r="B80" s="4"/>
      <c r="C80" s="1" t="s">
        <v>19</v>
      </c>
      <c r="D80" s="2"/>
      <c r="E80" s="2"/>
      <c r="F80" s="2"/>
    </row>
    <row r="81" spans="1:6" ht="20.100000000000001" customHeight="1">
      <c r="A81" s="4">
        <v>1.153E-2</v>
      </c>
      <c r="B81" s="4" t="s">
        <v>26</v>
      </c>
      <c r="C81" s="1" t="s">
        <v>443</v>
      </c>
      <c r="D81" s="2">
        <v>34300</v>
      </c>
      <c r="E81" s="2" t="s">
        <v>26</v>
      </c>
      <c r="F81" s="2">
        <v>395.48</v>
      </c>
    </row>
    <row r="82" spans="1:6" ht="20.100000000000001" customHeight="1">
      <c r="A82" s="4">
        <v>1.35E-2</v>
      </c>
      <c r="B82" s="4" t="s">
        <v>26</v>
      </c>
      <c r="C82" s="1" t="s">
        <v>443</v>
      </c>
      <c r="D82" s="2">
        <v>34300</v>
      </c>
      <c r="E82" s="2" t="s">
        <v>26</v>
      </c>
      <c r="F82" s="2">
        <v>463.05</v>
      </c>
    </row>
    <row r="83" spans="1:6" ht="20.100000000000001" customHeight="1">
      <c r="A83" s="4">
        <v>1.016</v>
      </c>
      <c r="B83" s="4" t="s">
        <v>444</v>
      </c>
      <c r="C83" s="1" t="s">
        <v>445</v>
      </c>
      <c r="D83" s="2">
        <v>387.4</v>
      </c>
      <c r="E83" s="2" t="s">
        <v>444</v>
      </c>
      <c r="F83" s="2">
        <v>393.6</v>
      </c>
    </row>
    <row r="84" spans="1:6" ht="20.100000000000001" customHeight="1">
      <c r="A84" s="4">
        <v>1.64</v>
      </c>
      <c r="B84" s="4" t="s">
        <v>444</v>
      </c>
      <c r="C84" s="1" t="s">
        <v>446</v>
      </c>
      <c r="D84" s="2">
        <v>1281</v>
      </c>
      <c r="E84" s="2" t="s">
        <v>444</v>
      </c>
      <c r="F84" s="2">
        <v>2100.84</v>
      </c>
    </row>
    <row r="85" spans="1:6" ht="20.100000000000001" customHeight="1">
      <c r="A85" s="4">
        <v>2</v>
      </c>
      <c r="B85" s="4" t="s">
        <v>306</v>
      </c>
      <c r="C85" s="1" t="s">
        <v>447</v>
      </c>
      <c r="D85" s="2">
        <v>64.8</v>
      </c>
      <c r="E85" s="2" t="s">
        <v>306</v>
      </c>
      <c r="F85" s="2">
        <v>129.6</v>
      </c>
    </row>
    <row r="86" spans="1:6" ht="20.100000000000001" customHeight="1">
      <c r="A86" s="4">
        <v>3</v>
      </c>
      <c r="B86" s="4" t="s">
        <v>306</v>
      </c>
      <c r="C86" s="1" t="s">
        <v>448</v>
      </c>
      <c r="D86" s="2">
        <v>89.6</v>
      </c>
      <c r="E86" s="2" t="s">
        <v>306</v>
      </c>
      <c r="F86" s="2">
        <v>268.8</v>
      </c>
    </row>
    <row r="87" spans="1:6" ht="20.100000000000001" customHeight="1">
      <c r="A87" s="4">
        <v>1</v>
      </c>
      <c r="B87" s="4" t="s">
        <v>306</v>
      </c>
      <c r="C87" s="1" t="s">
        <v>449</v>
      </c>
      <c r="D87" s="2">
        <v>181</v>
      </c>
      <c r="E87" s="2" t="s">
        <v>306</v>
      </c>
      <c r="F87" s="2">
        <v>181</v>
      </c>
    </row>
    <row r="88" spans="1:6" ht="20.100000000000001" customHeight="1">
      <c r="A88" s="4">
        <v>1</v>
      </c>
      <c r="B88" s="4" t="s">
        <v>306</v>
      </c>
      <c r="C88" s="1" t="s">
        <v>450</v>
      </c>
      <c r="D88" s="2">
        <v>7.3</v>
      </c>
      <c r="E88" s="2" t="s">
        <v>306</v>
      </c>
      <c r="F88" s="2">
        <v>7.3</v>
      </c>
    </row>
    <row r="89" spans="1:6" ht="20.100000000000001" customHeight="1">
      <c r="A89" s="4">
        <v>1</v>
      </c>
      <c r="B89" s="4" t="s">
        <v>306</v>
      </c>
      <c r="C89" s="1" t="s">
        <v>451</v>
      </c>
      <c r="D89" s="2">
        <v>57.65</v>
      </c>
      <c r="E89" s="2" t="s">
        <v>306</v>
      </c>
      <c r="F89" s="2">
        <v>57.65</v>
      </c>
    </row>
    <row r="90" spans="1:6" ht="20.100000000000001" customHeight="1">
      <c r="A90" s="4">
        <v>1</v>
      </c>
      <c r="B90" s="4" t="s">
        <v>306</v>
      </c>
      <c r="C90" s="1" t="s">
        <v>452</v>
      </c>
      <c r="D90" s="2">
        <v>49.55</v>
      </c>
      <c r="E90" s="2" t="s">
        <v>306</v>
      </c>
      <c r="F90" s="2">
        <v>49.55</v>
      </c>
    </row>
    <row r="91" spans="1:6" ht="20.100000000000001" customHeight="1">
      <c r="A91" s="4"/>
      <c r="B91" s="4"/>
      <c r="C91" s="1"/>
      <c r="D91" s="2"/>
      <c r="E91" s="2"/>
      <c r="F91" s="2" t="s">
        <v>19</v>
      </c>
    </row>
    <row r="92" spans="1:6" ht="20.100000000000001" customHeight="1">
      <c r="A92" s="4"/>
      <c r="B92" s="4"/>
      <c r="C92" s="1" t="s">
        <v>453</v>
      </c>
      <c r="D92" s="2"/>
      <c r="E92" s="2"/>
      <c r="F92" s="2">
        <v>4046.87</v>
      </c>
    </row>
    <row r="93" spans="1:6" ht="20.100000000000001" customHeight="1">
      <c r="A93" s="4"/>
      <c r="B93" s="4" t="s">
        <v>15</v>
      </c>
      <c r="C93" s="1"/>
      <c r="D93" s="2"/>
      <c r="E93" s="2"/>
      <c r="F93" s="2" t="s">
        <v>19</v>
      </c>
    </row>
    <row r="94" spans="1:6" ht="20.100000000000001" customHeight="1">
      <c r="A94" s="4"/>
      <c r="B94" s="4"/>
      <c r="C94" s="1" t="s">
        <v>33</v>
      </c>
      <c r="D94" s="2"/>
      <c r="E94" s="2"/>
      <c r="F94" s="2">
        <v>2467.6</v>
      </c>
    </row>
    <row r="95" spans="1:6" ht="20.100000000000001" customHeight="1">
      <c r="A95" s="4"/>
      <c r="B95" s="4"/>
      <c r="C95" s="1"/>
      <c r="D95" s="2"/>
      <c r="E95" s="2"/>
      <c r="F95" s="2" t="s">
        <v>28</v>
      </c>
    </row>
    <row r="96" spans="1:6" ht="20.100000000000001" customHeight="1">
      <c r="A96" s="4"/>
      <c r="B96" s="4"/>
      <c r="C96" s="1"/>
      <c r="D96" s="2"/>
      <c r="E96" s="2"/>
      <c r="F96" s="2" t="s">
        <v>15</v>
      </c>
    </row>
    <row r="97" spans="1:6" ht="20.100000000000001" customHeight="1">
      <c r="A97" s="4" t="s">
        <v>441</v>
      </c>
      <c r="B97" s="4"/>
      <c r="C97" s="1" t="s">
        <v>454</v>
      </c>
      <c r="D97" s="2"/>
      <c r="E97" s="2"/>
      <c r="F97" s="2" t="s">
        <v>15</v>
      </c>
    </row>
    <row r="98" spans="1:6" ht="20.100000000000001" customHeight="1">
      <c r="A98" s="4"/>
      <c r="B98" s="4"/>
      <c r="C98" s="1" t="s">
        <v>19</v>
      </c>
      <c r="D98" s="2"/>
      <c r="E98" s="2"/>
      <c r="F98" s="2"/>
    </row>
    <row r="99" spans="1:6" ht="20.100000000000001" customHeight="1">
      <c r="A99" s="4">
        <v>1.153E-2</v>
      </c>
      <c r="B99" s="4" t="s">
        <v>26</v>
      </c>
      <c r="C99" s="1" t="s">
        <v>455</v>
      </c>
      <c r="D99" s="2">
        <v>111600</v>
      </c>
      <c r="E99" s="2" t="s">
        <v>26</v>
      </c>
      <c r="F99" s="2">
        <v>1286.75</v>
      </c>
    </row>
    <row r="100" spans="1:6" ht="20.100000000000001" customHeight="1">
      <c r="A100" s="4">
        <v>1.52E-2</v>
      </c>
      <c r="B100" s="4" t="s">
        <v>26</v>
      </c>
      <c r="C100" s="1" t="s">
        <v>456</v>
      </c>
      <c r="D100" s="2">
        <v>99400</v>
      </c>
      <c r="E100" s="2" t="s">
        <v>26</v>
      </c>
      <c r="F100" s="2">
        <v>1510.88</v>
      </c>
    </row>
    <row r="101" spans="1:6" ht="20.100000000000001" customHeight="1">
      <c r="A101" s="4">
        <v>1.26</v>
      </c>
      <c r="B101" s="4" t="s">
        <v>444</v>
      </c>
      <c r="C101" s="1" t="s">
        <v>445</v>
      </c>
      <c r="D101" s="2">
        <v>387.4</v>
      </c>
      <c r="E101" s="2" t="s">
        <v>444</v>
      </c>
      <c r="F101" s="2">
        <v>488.12</v>
      </c>
    </row>
    <row r="102" spans="1:6" ht="20.100000000000001" customHeight="1">
      <c r="A102" s="4">
        <v>1.845</v>
      </c>
      <c r="B102" s="4" t="s">
        <v>444</v>
      </c>
      <c r="C102" s="1" t="s">
        <v>446</v>
      </c>
      <c r="D102" s="2">
        <v>1281</v>
      </c>
      <c r="E102" s="2" t="s">
        <v>444</v>
      </c>
      <c r="F102" s="2">
        <v>2363.4499999999998</v>
      </c>
    </row>
    <row r="103" spans="1:6" ht="20.100000000000001" customHeight="1">
      <c r="A103" s="4">
        <v>2</v>
      </c>
      <c r="B103" s="4" t="s">
        <v>306</v>
      </c>
      <c r="C103" s="1" t="s">
        <v>447</v>
      </c>
      <c r="D103" s="2">
        <v>64.8</v>
      </c>
      <c r="E103" s="2" t="s">
        <v>306</v>
      </c>
      <c r="F103" s="2">
        <v>129.6</v>
      </c>
    </row>
    <row r="104" spans="1:6" ht="20.100000000000001" customHeight="1">
      <c r="A104" s="4">
        <v>3</v>
      </c>
      <c r="B104" s="4" t="s">
        <v>306</v>
      </c>
      <c r="C104" s="1" t="s">
        <v>448</v>
      </c>
      <c r="D104" s="2">
        <v>89.6</v>
      </c>
      <c r="E104" s="2" t="s">
        <v>306</v>
      </c>
      <c r="F104" s="2">
        <v>268.8</v>
      </c>
    </row>
    <row r="105" spans="1:6" ht="20.100000000000001" customHeight="1">
      <c r="A105" s="4">
        <v>1</v>
      </c>
      <c r="B105" s="4" t="s">
        <v>306</v>
      </c>
      <c r="C105" s="1" t="s">
        <v>449</v>
      </c>
      <c r="D105" s="2">
        <v>181</v>
      </c>
      <c r="E105" s="2" t="s">
        <v>306</v>
      </c>
      <c r="F105" s="2">
        <v>181</v>
      </c>
    </row>
    <row r="106" spans="1:6" ht="20.100000000000001" customHeight="1">
      <c r="A106" s="4">
        <v>1</v>
      </c>
      <c r="B106" s="4" t="s">
        <v>306</v>
      </c>
      <c r="C106" s="1" t="s">
        <v>450</v>
      </c>
      <c r="D106" s="2">
        <v>7.3</v>
      </c>
      <c r="E106" s="2" t="s">
        <v>306</v>
      </c>
      <c r="F106" s="2">
        <v>7.3</v>
      </c>
    </row>
    <row r="107" spans="1:6" ht="20.100000000000001" customHeight="1">
      <c r="A107" s="4">
        <v>1</v>
      </c>
      <c r="B107" s="4" t="s">
        <v>306</v>
      </c>
      <c r="C107" s="1" t="s">
        <v>457</v>
      </c>
      <c r="D107" s="2">
        <v>57.65</v>
      </c>
      <c r="E107" s="2" t="s">
        <v>306</v>
      </c>
      <c r="F107" s="2">
        <v>57.65</v>
      </c>
    </row>
    <row r="108" spans="1:6" ht="20.100000000000001" customHeight="1">
      <c r="A108" s="4">
        <v>1</v>
      </c>
      <c r="B108" s="4" t="s">
        <v>306</v>
      </c>
      <c r="C108" s="1" t="s">
        <v>452</v>
      </c>
      <c r="D108" s="2">
        <v>49.55</v>
      </c>
      <c r="E108" s="2" t="s">
        <v>306</v>
      </c>
      <c r="F108" s="2">
        <v>49.55</v>
      </c>
    </row>
    <row r="109" spans="1:6" ht="20.100000000000001" customHeight="1">
      <c r="A109" s="4">
        <v>58</v>
      </c>
      <c r="B109" s="4"/>
      <c r="C109" s="1" t="s">
        <v>458</v>
      </c>
      <c r="D109" s="2">
        <v>2.41</v>
      </c>
      <c r="E109" s="2"/>
      <c r="F109" s="2">
        <v>139.78</v>
      </c>
    </row>
    <row r="110" spans="1:6" ht="20.100000000000001" customHeight="1">
      <c r="A110" s="4"/>
      <c r="B110" s="4"/>
      <c r="C110" s="1" t="s">
        <v>459</v>
      </c>
      <c r="D110" s="2"/>
      <c r="E110" s="2"/>
      <c r="F110" s="2">
        <v>6482.88</v>
      </c>
    </row>
    <row r="111" spans="1:6" ht="20.100000000000001" customHeight="1">
      <c r="A111" s="4"/>
      <c r="B111" s="4" t="s">
        <v>15</v>
      </c>
      <c r="C111" s="1"/>
      <c r="D111" s="2"/>
      <c r="E111" s="2"/>
      <c r="F111" s="2" t="s">
        <v>19</v>
      </c>
    </row>
    <row r="112" spans="1:6" ht="20.100000000000001" customHeight="1">
      <c r="A112" s="4"/>
      <c r="B112" s="4"/>
      <c r="C112" s="1" t="s">
        <v>33</v>
      </c>
      <c r="D112" s="2"/>
      <c r="E112" s="2"/>
      <c r="F112" s="2">
        <v>3513.76</v>
      </c>
    </row>
    <row r="113" spans="1:6" ht="20.100000000000001" customHeight="1">
      <c r="A113" s="4"/>
      <c r="B113" s="4"/>
      <c r="C113" s="1"/>
      <c r="D113" s="2"/>
      <c r="E113" s="2"/>
      <c r="F113" s="2" t="s">
        <v>28</v>
      </c>
    </row>
    <row r="114" spans="1:6" ht="19.5" customHeight="1">
      <c r="A114" s="4"/>
      <c r="B114" s="4"/>
      <c r="C114" s="1" t="s">
        <v>828</v>
      </c>
      <c r="D114" s="2"/>
      <c r="E114" s="2"/>
      <c r="F114" s="2"/>
    </row>
    <row r="115" spans="1:6" ht="19.5" customHeight="1">
      <c r="A115" s="4"/>
      <c r="B115" s="4"/>
      <c r="C115" s="1"/>
      <c r="D115" s="2"/>
      <c r="E115" s="2"/>
      <c r="F115" s="2"/>
    </row>
    <row r="116" spans="1:6" ht="39" customHeight="1">
      <c r="A116" s="4"/>
      <c r="B116" s="4"/>
      <c r="C116" s="2" t="s">
        <v>829</v>
      </c>
      <c r="D116" s="2">
        <v>15.21</v>
      </c>
      <c r="E116" s="2" t="s">
        <v>830</v>
      </c>
      <c r="F116" s="2"/>
    </row>
    <row r="117" spans="1:6" ht="41.25" customHeight="1">
      <c r="A117" s="4"/>
      <c r="B117" s="4"/>
      <c r="C117" s="2" t="s">
        <v>831</v>
      </c>
      <c r="D117" s="2">
        <v>22.61</v>
      </c>
      <c r="E117" s="2" t="s">
        <v>830</v>
      </c>
      <c r="F117" s="2"/>
    </row>
    <row r="118" spans="1:6" ht="38.25" customHeight="1">
      <c r="A118" s="4"/>
      <c r="B118" s="4"/>
      <c r="C118" s="2" t="s">
        <v>832</v>
      </c>
      <c r="D118" s="2">
        <v>3.24</v>
      </c>
      <c r="E118" s="2" t="s">
        <v>830</v>
      </c>
      <c r="F118" s="2"/>
    </row>
    <row r="119" spans="1:6" ht="35.25" customHeight="1">
      <c r="A119" s="4"/>
      <c r="B119" s="4"/>
      <c r="C119" s="2" t="s">
        <v>833</v>
      </c>
      <c r="D119" s="2">
        <v>2.16</v>
      </c>
      <c r="E119" s="2" t="s">
        <v>830</v>
      </c>
      <c r="F119" s="2"/>
    </row>
    <row r="120" spans="1:6" ht="20.100000000000001" customHeight="1">
      <c r="A120" s="4"/>
      <c r="B120" s="4"/>
      <c r="C120" s="1"/>
      <c r="D120" s="2"/>
      <c r="E120" s="2"/>
      <c r="F120" s="2"/>
    </row>
    <row r="121" spans="1:6" ht="20.100000000000001" customHeight="1">
      <c r="A121" s="4"/>
      <c r="B121" s="4"/>
      <c r="C121" s="1"/>
      <c r="D121" s="1" t="s">
        <v>834</v>
      </c>
      <c r="E121" s="2"/>
      <c r="F121" s="2"/>
    </row>
    <row r="122" spans="1:6" ht="20.100000000000001" customHeight="1">
      <c r="A122" s="4"/>
      <c r="B122" s="4"/>
      <c r="C122" s="1"/>
      <c r="D122" s="2">
        <v>43.22</v>
      </c>
      <c r="E122" s="2"/>
      <c r="F122" s="2"/>
    </row>
    <row r="123" spans="1:6" ht="20.100000000000001" customHeight="1">
      <c r="A123" s="4"/>
      <c r="B123" s="4"/>
      <c r="C123" s="1"/>
      <c r="D123" s="2" t="s">
        <v>835</v>
      </c>
      <c r="E123" s="2"/>
      <c r="F123" s="2"/>
    </row>
    <row r="124" spans="1:6" ht="20.100000000000001" customHeight="1">
      <c r="A124" s="4"/>
      <c r="B124" s="4"/>
      <c r="C124" s="1"/>
      <c r="D124" s="2"/>
      <c r="E124" s="2"/>
      <c r="F124" s="2"/>
    </row>
    <row r="125" spans="1:6" ht="20.100000000000001" customHeight="1">
      <c r="A125" s="4"/>
      <c r="B125" s="4"/>
      <c r="C125" s="1"/>
      <c r="D125" s="2"/>
      <c r="E125" s="2"/>
      <c r="F125" s="2"/>
    </row>
    <row r="126" spans="1:6" ht="20.100000000000001" customHeight="1">
      <c r="A126" s="4">
        <v>43.22</v>
      </c>
      <c r="B126" s="4" t="s">
        <v>34</v>
      </c>
      <c r="C126" s="1" t="s">
        <v>836</v>
      </c>
      <c r="D126" s="2">
        <v>70.150000000000006</v>
      </c>
      <c r="E126" s="2" t="s">
        <v>34</v>
      </c>
      <c r="F126" s="2">
        <v>3031.88</v>
      </c>
    </row>
    <row r="127" spans="1:6" ht="20.100000000000001" customHeight="1">
      <c r="A127" s="4">
        <v>0.81</v>
      </c>
      <c r="B127" s="4" t="s">
        <v>1</v>
      </c>
      <c r="C127" s="1" t="s">
        <v>837</v>
      </c>
      <c r="D127" s="2">
        <v>379.9</v>
      </c>
      <c r="E127" s="2" t="s">
        <v>1</v>
      </c>
      <c r="F127" s="2">
        <v>307.72000000000003</v>
      </c>
    </row>
    <row r="128" spans="1:6" ht="20.100000000000001" customHeight="1">
      <c r="A128" s="4">
        <v>0.81</v>
      </c>
      <c r="B128" s="4" t="s">
        <v>1</v>
      </c>
      <c r="C128" s="1" t="s">
        <v>838</v>
      </c>
      <c r="D128" s="2">
        <v>116.55</v>
      </c>
      <c r="E128" s="2" t="s">
        <v>1</v>
      </c>
      <c r="F128" s="2">
        <v>94.41</v>
      </c>
    </row>
    <row r="129" spans="1:6" ht="20.100000000000001" customHeight="1">
      <c r="A129" s="4"/>
      <c r="B129" s="4"/>
      <c r="C129" s="1" t="s">
        <v>839</v>
      </c>
      <c r="D129" s="2">
        <v>46.61</v>
      </c>
      <c r="E129" s="2" t="s">
        <v>27</v>
      </c>
      <c r="F129" s="2">
        <v>46.61</v>
      </c>
    </row>
    <row r="130" spans="1:6" ht="20.100000000000001" customHeight="1">
      <c r="A130" s="4"/>
      <c r="B130" s="4"/>
      <c r="C130" s="1"/>
      <c r="D130" s="2"/>
      <c r="E130" s="2"/>
      <c r="F130" s="1" t="s">
        <v>834</v>
      </c>
    </row>
    <row r="131" spans="1:6" ht="20.100000000000001" customHeight="1">
      <c r="A131" s="4"/>
      <c r="B131" s="4"/>
      <c r="C131" s="1" t="s">
        <v>840</v>
      </c>
      <c r="D131" s="2"/>
      <c r="E131" s="2"/>
      <c r="F131" s="2">
        <v>3480.62</v>
      </c>
    </row>
    <row r="132" spans="1:6" ht="20.100000000000001" customHeight="1">
      <c r="A132" s="4"/>
      <c r="B132" s="4"/>
      <c r="C132" s="1">
        <v>0.81</v>
      </c>
      <c r="D132" s="2"/>
      <c r="E132" s="2"/>
      <c r="F132" s="1" t="s">
        <v>834</v>
      </c>
    </row>
    <row r="133" spans="1:6" ht="20.100000000000001" customHeight="1">
      <c r="A133" s="4"/>
      <c r="B133" s="4"/>
      <c r="C133" s="1" t="s">
        <v>841</v>
      </c>
      <c r="D133" s="2"/>
      <c r="E133" s="2"/>
      <c r="F133" s="2">
        <v>4297.0600000000004</v>
      </c>
    </row>
    <row r="134" spans="1:6" ht="20.100000000000001" customHeight="1">
      <c r="A134" s="4"/>
      <c r="B134" s="4"/>
      <c r="C134" s="1"/>
      <c r="D134" s="2"/>
      <c r="E134" s="2"/>
      <c r="F134" s="2"/>
    </row>
    <row r="135" spans="1:6" ht="20.100000000000001" customHeight="1">
      <c r="A135" s="4"/>
      <c r="B135" s="4" t="s">
        <v>842</v>
      </c>
      <c r="C135" s="1" t="s">
        <v>843</v>
      </c>
      <c r="D135" s="2"/>
      <c r="E135" s="2"/>
      <c r="F135" s="2">
        <v>848.08</v>
      </c>
    </row>
    <row r="136" spans="1:6" ht="20.100000000000001" customHeight="1">
      <c r="A136" s="4"/>
      <c r="B136" s="4"/>
      <c r="C136" s="1"/>
      <c r="D136" s="2"/>
      <c r="E136" s="2"/>
      <c r="F136" s="2"/>
    </row>
    <row r="137" spans="1:6" ht="20.100000000000001" customHeight="1">
      <c r="A137" s="4"/>
      <c r="B137" s="4" t="s">
        <v>726</v>
      </c>
      <c r="C137" s="1" t="s">
        <v>844</v>
      </c>
      <c r="D137" s="2"/>
      <c r="E137" s="2"/>
      <c r="F137" s="2">
        <v>946.62</v>
      </c>
    </row>
    <row r="138" spans="1:6" ht="20.100000000000001" customHeight="1">
      <c r="A138" s="4"/>
      <c r="B138" s="4"/>
      <c r="C138" s="1"/>
      <c r="D138" s="2"/>
      <c r="E138" s="2"/>
      <c r="F138" s="2"/>
    </row>
    <row r="139" spans="1:6" ht="20.100000000000001" customHeight="1">
      <c r="A139" s="4"/>
      <c r="B139" s="4" t="s">
        <v>720</v>
      </c>
      <c r="C139" s="1" t="s">
        <v>845</v>
      </c>
      <c r="D139" s="2"/>
      <c r="E139" s="2"/>
      <c r="F139" s="2">
        <v>1135.94</v>
      </c>
    </row>
    <row r="140" spans="1:6" ht="20.100000000000001" customHeight="1">
      <c r="A140" s="4"/>
      <c r="B140" s="4"/>
      <c r="C140" s="1"/>
      <c r="D140" s="2"/>
      <c r="E140" s="2"/>
      <c r="F140" s="2"/>
    </row>
    <row r="141" spans="1:6" ht="20.100000000000001" customHeight="1">
      <c r="A141" s="4"/>
      <c r="B141" s="4" t="s">
        <v>846</v>
      </c>
      <c r="C141" s="1" t="s">
        <v>847</v>
      </c>
      <c r="D141" s="2"/>
      <c r="E141" s="2"/>
      <c r="F141" s="2">
        <v>1041.28</v>
      </c>
    </row>
    <row r="142" spans="1:6" ht="20.100000000000001" customHeight="1">
      <c r="A142" s="4"/>
      <c r="B142" s="4"/>
      <c r="C142" s="1"/>
      <c r="D142" s="2"/>
      <c r="E142" s="2"/>
      <c r="F142" s="2"/>
    </row>
    <row r="143" spans="1:6" ht="20.100000000000001" customHeight="1">
      <c r="A143" s="4"/>
      <c r="B143" s="4">
        <v>4.2</v>
      </c>
      <c r="C143" s="1" t="s">
        <v>848</v>
      </c>
      <c r="D143" s="2"/>
      <c r="E143" s="2"/>
      <c r="F143" s="2"/>
    </row>
    <row r="144" spans="1:6" ht="20.100000000000001" customHeight="1">
      <c r="A144" s="4">
        <v>5</v>
      </c>
      <c r="B144" s="4" t="s">
        <v>849</v>
      </c>
      <c r="C144" s="1" t="s">
        <v>850</v>
      </c>
      <c r="D144" s="2">
        <v>1593.85</v>
      </c>
      <c r="E144" s="2"/>
      <c r="F144" s="2">
        <v>7969.25</v>
      </c>
    </row>
    <row r="145" spans="1:6" ht="20.100000000000001" customHeight="1">
      <c r="A145" s="4">
        <v>3.3</v>
      </c>
      <c r="B145" s="4" t="s">
        <v>849</v>
      </c>
      <c r="C145" s="1" t="s">
        <v>851</v>
      </c>
      <c r="D145" s="2">
        <v>1303.8499999999999</v>
      </c>
      <c r="E145" s="2"/>
      <c r="F145" s="2">
        <v>4302.71</v>
      </c>
    </row>
    <row r="146" spans="1:6" ht="20.100000000000001" customHeight="1">
      <c r="A146" s="4">
        <v>4.79</v>
      </c>
      <c r="B146" s="4" t="s">
        <v>849</v>
      </c>
      <c r="C146" s="1" t="s">
        <v>852</v>
      </c>
      <c r="D146" s="2">
        <v>1588.38</v>
      </c>
      <c r="E146" s="2"/>
      <c r="F146" s="2">
        <v>7608.34</v>
      </c>
    </row>
    <row r="147" spans="1:6" ht="20.100000000000001" customHeight="1">
      <c r="A147" s="4">
        <v>4</v>
      </c>
      <c r="B147" s="4" t="s">
        <v>215</v>
      </c>
      <c r="C147" s="1" t="s">
        <v>38</v>
      </c>
      <c r="D147" s="2">
        <v>6040</v>
      </c>
      <c r="E147" s="2"/>
      <c r="F147" s="2">
        <v>24160</v>
      </c>
    </row>
    <row r="148" spans="1:6" ht="20.100000000000001" customHeight="1">
      <c r="A148" s="4">
        <v>40</v>
      </c>
      <c r="B148" s="4" t="s">
        <v>34</v>
      </c>
      <c r="C148" s="1" t="s">
        <v>853</v>
      </c>
      <c r="D148" s="2">
        <v>43.2</v>
      </c>
      <c r="E148" s="2"/>
      <c r="F148" s="2">
        <v>1728</v>
      </c>
    </row>
    <row r="149" spans="1:6" ht="20.100000000000001" customHeight="1">
      <c r="A149" s="4">
        <v>3.5</v>
      </c>
      <c r="B149" s="4" t="s">
        <v>12</v>
      </c>
      <c r="C149" s="1" t="s">
        <v>854</v>
      </c>
      <c r="D149" s="2">
        <v>932</v>
      </c>
      <c r="E149" s="2"/>
      <c r="F149" s="2">
        <v>3262</v>
      </c>
    </row>
    <row r="150" spans="1:6" ht="20.100000000000001" customHeight="1">
      <c r="A150" s="4">
        <v>21.2</v>
      </c>
      <c r="B150" s="4" t="s">
        <v>12</v>
      </c>
      <c r="C150" s="1" t="s">
        <v>855</v>
      </c>
      <c r="D150" s="2">
        <v>651</v>
      </c>
      <c r="E150" s="2"/>
      <c r="F150" s="2">
        <v>13801.2</v>
      </c>
    </row>
    <row r="151" spans="1:6" ht="20.100000000000001" customHeight="1">
      <c r="A151" s="4">
        <v>35.299999999999997</v>
      </c>
      <c r="B151" s="4" t="s">
        <v>12</v>
      </c>
      <c r="C151" s="1" t="s">
        <v>856</v>
      </c>
      <c r="D151" s="2">
        <v>534</v>
      </c>
      <c r="E151" s="2"/>
      <c r="F151" s="2">
        <v>18850.2</v>
      </c>
    </row>
    <row r="152" spans="1:6" ht="20.100000000000001" customHeight="1">
      <c r="A152" s="4"/>
      <c r="B152" s="4"/>
      <c r="C152" s="1" t="s">
        <v>857</v>
      </c>
      <c r="D152" s="2"/>
      <c r="E152" s="2"/>
      <c r="F152" s="2">
        <v>81681.7</v>
      </c>
    </row>
    <row r="153" spans="1:6" ht="20.100000000000001" customHeight="1">
      <c r="A153" s="4"/>
      <c r="B153" s="4"/>
      <c r="C153" s="1" t="s">
        <v>858</v>
      </c>
      <c r="D153" s="2"/>
      <c r="E153" s="2"/>
      <c r="F153" s="2">
        <v>8168.17</v>
      </c>
    </row>
    <row r="154" spans="1:6" ht="20.100000000000001" customHeight="1">
      <c r="A154" s="4">
        <v>1</v>
      </c>
      <c r="B154" s="4" t="s">
        <v>849</v>
      </c>
      <c r="C154" s="1" t="s">
        <v>859</v>
      </c>
      <c r="D154" s="2">
        <v>94.2</v>
      </c>
      <c r="E154" s="2"/>
      <c r="F154" s="2">
        <v>94.2</v>
      </c>
    </row>
    <row r="155" spans="1:6" ht="20.100000000000001" customHeight="1">
      <c r="A155" s="4"/>
      <c r="B155" s="4"/>
      <c r="C155" s="1" t="s">
        <v>860</v>
      </c>
      <c r="D155" s="2"/>
      <c r="E155" s="2"/>
      <c r="F155" s="2">
        <v>8262.3700000000008</v>
      </c>
    </row>
    <row r="156" spans="1:6" ht="20.100000000000001" customHeight="1">
      <c r="A156" s="4" t="s">
        <v>40</v>
      </c>
      <c r="B156" s="4"/>
      <c r="C156" s="1" t="s">
        <v>861</v>
      </c>
      <c r="D156" s="2" t="s">
        <v>40</v>
      </c>
      <c r="E156" s="2"/>
      <c r="F156" s="2">
        <v>41.31</v>
      </c>
    </row>
    <row r="157" spans="1:6" ht="20.100000000000001" customHeight="1">
      <c r="A157" s="4"/>
      <c r="B157" s="4"/>
      <c r="C157" s="1" t="s">
        <v>862</v>
      </c>
      <c r="D157" s="2"/>
      <c r="E157" s="2"/>
      <c r="F157" s="2">
        <v>8303.68</v>
      </c>
    </row>
    <row r="158" spans="1:6" ht="20.100000000000001" customHeight="1">
      <c r="A158" s="4"/>
      <c r="B158" s="4"/>
      <c r="C158" s="1"/>
      <c r="D158" s="2"/>
      <c r="E158" s="2"/>
      <c r="F158" s="2" t="s">
        <v>19</v>
      </c>
    </row>
    <row r="159" spans="1:6" ht="20.100000000000001" customHeight="1">
      <c r="A159" s="4"/>
      <c r="B159" s="4"/>
      <c r="C159" s="1" t="s">
        <v>863</v>
      </c>
      <c r="D159" s="2"/>
      <c r="E159" s="2"/>
      <c r="F159" s="2">
        <v>8423.5300000000007</v>
      </c>
    </row>
    <row r="160" spans="1:6" ht="20.100000000000001" customHeight="1">
      <c r="A160" s="4"/>
      <c r="B160" s="4"/>
      <c r="C160" s="1" t="s">
        <v>864</v>
      </c>
      <c r="D160" s="2"/>
      <c r="E160" s="2"/>
      <c r="F160" s="2">
        <v>8659.6299999999992</v>
      </c>
    </row>
    <row r="161" spans="1:6" ht="20.100000000000001" customHeight="1">
      <c r="A161" s="4"/>
      <c r="B161" s="4"/>
      <c r="C161" s="1" t="s">
        <v>865</v>
      </c>
      <c r="D161" s="2"/>
      <c r="E161" s="2"/>
      <c r="F161" s="2">
        <v>8895.73</v>
      </c>
    </row>
    <row r="162" spans="1:6" ht="20.100000000000001" customHeight="1">
      <c r="A162" s="4"/>
      <c r="B162" s="4"/>
      <c r="C162" s="1" t="s">
        <v>866</v>
      </c>
      <c r="D162" s="2"/>
      <c r="E162" s="2"/>
      <c r="F162" s="2">
        <v>9131.83</v>
      </c>
    </row>
    <row r="163" spans="1:6" ht="20.100000000000001" customHeight="1">
      <c r="A163" s="4"/>
      <c r="B163" s="4"/>
      <c r="C163" s="1" t="s">
        <v>996</v>
      </c>
      <c r="D163" s="2"/>
      <c r="E163" s="2"/>
      <c r="F163" s="2">
        <v>9367.93</v>
      </c>
    </row>
    <row r="164" spans="1:6" ht="20.100000000000001" customHeight="1">
      <c r="A164" s="4"/>
      <c r="B164" s="4"/>
      <c r="C164" s="1"/>
      <c r="D164" s="2"/>
      <c r="E164" s="2"/>
      <c r="F164" s="2"/>
    </row>
    <row r="165" spans="1:6" ht="20.100000000000001" customHeight="1">
      <c r="A165" s="4"/>
      <c r="B165" s="4"/>
      <c r="C165" s="1" t="s">
        <v>867</v>
      </c>
      <c r="D165" s="2"/>
      <c r="E165" s="2"/>
      <c r="F165" s="2"/>
    </row>
    <row r="166" spans="1:6" ht="20.100000000000001" customHeight="1">
      <c r="A166" s="4" t="s">
        <v>868</v>
      </c>
      <c r="B166" s="4" t="s">
        <v>730</v>
      </c>
      <c r="C166" s="1" t="s">
        <v>869</v>
      </c>
      <c r="D166" s="2"/>
      <c r="E166" s="2"/>
      <c r="F166" s="2"/>
    </row>
    <row r="167" spans="1:6" ht="20.100000000000001" customHeight="1">
      <c r="A167" s="4"/>
      <c r="B167" s="4"/>
      <c r="C167" s="1" t="s">
        <v>870</v>
      </c>
      <c r="D167" s="2"/>
      <c r="E167" s="2"/>
      <c r="F167" s="2"/>
    </row>
    <row r="168" spans="1:6" ht="20.100000000000001" customHeight="1">
      <c r="A168" s="4"/>
      <c r="B168" s="4"/>
      <c r="C168" s="1" t="s">
        <v>19</v>
      </c>
      <c r="D168" s="2"/>
      <c r="E168" s="2"/>
      <c r="F168" s="2"/>
    </row>
    <row r="169" spans="1:6" ht="20.100000000000001" customHeight="1">
      <c r="A169" s="4">
        <v>1</v>
      </c>
      <c r="B169" s="4" t="s">
        <v>871</v>
      </c>
      <c r="C169" s="1" t="s">
        <v>872</v>
      </c>
      <c r="D169" s="2">
        <v>58000</v>
      </c>
      <c r="E169" s="2" t="s">
        <v>215</v>
      </c>
      <c r="F169" s="2">
        <v>5800</v>
      </c>
    </row>
    <row r="170" spans="1:6" ht="20.100000000000001" customHeight="1">
      <c r="A170" s="4">
        <v>0.01</v>
      </c>
      <c r="B170" s="4" t="s">
        <v>871</v>
      </c>
      <c r="C170" s="1" t="s">
        <v>873</v>
      </c>
      <c r="D170" s="2">
        <v>71428.570000000007</v>
      </c>
      <c r="E170" s="2" t="s">
        <v>215</v>
      </c>
      <c r="F170" s="2">
        <v>71.430000000000007</v>
      </c>
    </row>
    <row r="171" spans="1:6" ht="20.100000000000001" customHeight="1">
      <c r="A171" s="4">
        <v>3.5</v>
      </c>
      <c r="B171" s="4" t="s">
        <v>31</v>
      </c>
      <c r="C171" s="1" t="s">
        <v>874</v>
      </c>
      <c r="D171" s="2">
        <v>866</v>
      </c>
      <c r="E171" s="2" t="s">
        <v>31</v>
      </c>
      <c r="F171" s="2">
        <v>3031</v>
      </c>
    </row>
    <row r="172" spans="1:6" ht="20.100000000000001" customHeight="1">
      <c r="A172" s="4"/>
      <c r="B172" s="4" t="s">
        <v>27</v>
      </c>
      <c r="C172" s="1" t="s">
        <v>295</v>
      </c>
      <c r="D172" s="2"/>
      <c r="E172" s="2" t="s">
        <v>27</v>
      </c>
      <c r="F172" s="2">
        <v>0</v>
      </c>
    </row>
    <row r="173" spans="1:6" ht="20.100000000000001" customHeight="1">
      <c r="A173" s="4"/>
      <c r="B173" s="4"/>
      <c r="C173" s="1"/>
      <c r="D173" s="2"/>
      <c r="E173" s="2"/>
      <c r="F173" s="2" t="s">
        <v>19</v>
      </c>
    </row>
    <row r="174" spans="1:6" ht="20.100000000000001" customHeight="1">
      <c r="A174" s="4"/>
      <c r="B174" s="4"/>
      <c r="C174" s="1" t="s">
        <v>875</v>
      </c>
      <c r="D174" s="2"/>
      <c r="E174" s="2"/>
      <c r="F174" s="2">
        <v>8902.43</v>
      </c>
    </row>
    <row r="175" spans="1:6" ht="20.100000000000001" customHeight="1">
      <c r="A175" s="4"/>
      <c r="B175" s="4"/>
      <c r="C175" s="1"/>
      <c r="D175" s="2"/>
      <c r="E175" s="2"/>
      <c r="F175" s="2" t="s">
        <v>19</v>
      </c>
    </row>
    <row r="176" spans="1:6" ht="20.100000000000001" customHeight="1">
      <c r="A176" s="4"/>
      <c r="B176" s="4"/>
      <c r="C176" s="1" t="s">
        <v>876</v>
      </c>
      <c r="D176" s="2"/>
      <c r="E176" s="2"/>
      <c r="F176" s="2">
        <v>89024.3</v>
      </c>
    </row>
    <row r="177" spans="1:6" ht="20.100000000000001" customHeight="1">
      <c r="A177" s="4"/>
      <c r="B177" s="4"/>
      <c r="C177" s="1"/>
      <c r="D177" s="2"/>
      <c r="E177" s="2"/>
      <c r="F177" s="2"/>
    </row>
    <row r="178" spans="1:6" ht="20.100000000000001" customHeight="1">
      <c r="A178" s="4"/>
      <c r="B178" s="4" t="s">
        <v>726</v>
      </c>
      <c r="C178" s="1" t="s">
        <v>869</v>
      </c>
      <c r="D178" s="2"/>
      <c r="E178" s="2"/>
      <c r="F178" s="2"/>
    </row>
    <row r="179" spans="1:6" ht="20.100000000000001" customHeight="1">
      <c r="A179" s="4"/>
      <c r="B179" s="4"/>
      <c r="C179" s="1" t="s">
        <v>877</v>
      </c>
      <c r="D179" s="2"/>
      <c r="E179" s="2"/>
      <c r="F179" s="2"/>
    </row>
    <row r="180" spans="1:6" ht="20.100000000000001" customHeight="1">
      <c r="A180" s="4"/>
      <c r="B180" s="4"/>
      <c r="C180" s="1" t="s">
        <v>19</v>
      </c>
      <c r="D180" s="2"/>
      <c r="E180" s="2"/>
      <c r="F180" s="2"/>
    </row>
    <row r="181" spans="1:6" ht="20.100000000000001" customHeight="1">
      <c r="A181" s="4">
        <v>1</v>
      </c>
      <c r="B181" s="4" t="s">
        <v>871</v>
      </c>
      <c r="C181" s="1" t="s">
        <v>878</v>
      </c>
      <c r="D181" s="2">
        <v>58000</v>
      </c>
      <c r="E181" s="2" t="s">
        <v>215</v>
      </c>
      <c r="F181" s="2">
        <v>5800</v>
      </c>
    </row>
    <row r="182" spans="1:6" ht="20.100000000000001" customHeight="1">
      <c r="A182" s="4">
        <v>0.01</v>
      </c>
      <c r="B182" s="4" t="s">
        <v>871</v>
      </c>
      <c r="C182" s="1" t="s">
        <v>873</v>
      </c>
      <c r="D182" s="2">
        <v>71428.570000000007</v>
      </c>
      <c r="E182" s="2" t="s">
        <v>215</v>
      </c>
      <c r="F182" s="2">
        <v>71.430000000000007</v>
      </c>
    </row>
    <row r="183" spans="1:6" ht="20.100000000000001" customHeight="1">
      <c r="A183" s="4">
        <v>3.5</v>
      </c>
      <c r="B183" s="4" t="s">
        <v>871</v>
      </c>
      <c r="C183" s="1" t="s">
        <v>874</v>
      </c>
      <c r="D183" s="2">
        <v>866</v>
      </c>
      <c r="E183" s="2" t="s">
        <v>31</v>
      </c>
      <c r="F183" s="2">
        <v>3031</v>
      </c>
    </row>
    <row r="184" spans="1:6" ht="20.100000000000001" customHeight="1">
      <c r="A184" s="4"/>
      <c r="B184" s="4" t="s">
        <v>871</v>
      </c>
      <c r="C184" s="1" t="s">
        <v>295</v>
      </c>
      <c r="D184" s="2"/>
      <c r="E184" s="2" t="s">
        <v>27</v>
      </c>
      <c r="F184" s="2">
        <v>0</v>
      </c>
    </row>
    <row r="185" spans="1:6" ht="20.100000000000001" customHeight="1">
      <c r="A185" s="4"/>
      <c r="B185" s="4"/>
      <c r="C185" s="1"/>
      <c r="D185" s="2"/>
      <c r="E185" s="2"/>
      <c r="F185" s="2" t="s">
        <v>19</v>
      </c>
    </row>
    <row r="186" spans="1:6" ht="20.100000000000001" customHeight="1">
      <c r="A186" s="4"/>
      <c r="B186" s="4"/>
      <c r="C186" s="1" t="s">
        <v>875</v>
      </c>
      <c r="D186" s="2"/>
      <c r="E186" s="2"/>
      <c r="F186" s="2">
        <v>8902.43</v>
      </c>
    </row>
    <row r="187" spans="1:6" ht="20.100000000000001" customHeight="1">
      <c r="A187" s="4"/>
      <c r="B187" s="4"/>
      <c r="C187" s="1"/>
      <c r="D187" s="2"/>
      <c r="E187" s="2"/>
      <c r="F187" s="2" t="s">
        <v>19</v>
      </c>
    </row>
    <row r="188" spans="1:6" ht="20.100000000000001" customHeight="1">
      <c r="A188" s="4"/>
      <c r="B188" s="4"/>
      <c r="C188" s="1" t="s">
        <v>876</v>
      </c>
      <c r="D188" s="2"/>
      <c r="E188" s="2"/>
      <c r="F188" s="2">
        <v>89024.3</v>
      </c>
    </row>
    <row r="189" spans="1:6" ht="20.100000000000001" customHeight="1">
      <c r="A189" s="4"/>
      <c r="B189" s="4"/>
      <c r="C189" s="1"/>
      <c r="D189" s="2"/>
      <c r="E189" s="2"/>
      <c r="F189" s="2"/>
    </row>
    <row r="190" spans="1:6" ht="20.100000000000001" customHeight="1">
      <c r="A190" s="4">
        <v>238</v>
      </c>
      <c r="B190" s="4" t="s">
        <v>24</v>
      </c>
      <c r="C190" s="1" t="s">
        <v>879</v>
      </c>
      <c r="D190" s="2"/>
      <c r="E190" s="2"/>
      <c r="F190" s="2"/>
    </row>
    <row r="191" spans="1:6" ht="20.100000000000001" customHeight="1">
      <c r="A191" s="4"/>
      <c r="B191" s="4"/>
      <c r="C191" s="1" t="s">
        <v>880</v>
      </c>
      <c r="D191" s="2"/>
      <c r="E191" s="2"/>
      <c r="F191" s="2"/>
    </row>
    <row r="192" spans="1:6" ht="20.100000000000001" customHeight="1">
      <c r="A192" s="4"/>
      <c r="B192" s="4"/>
      <c r="C192" s="1" t="s">
        <v>19</v>
      </c>
      <c r="D192" s="2"/>
      <c r="E192" s="2"/>
      <c r="F192" s="2"/>
    </row>
    <row r="193" spans="1:6" ht="20.100000000000001" customHeight="1">
      <c r="A193" s="4">
        <v>20</v>
      </c>
      <c r="B193" s="4" t="s">
        <v>635</v>
      </c>
      <c r="C193" s="1" t="s">
        <v>881</v>
      </c>
      <c r="D193" s="2">
        <v>116.2</v>
      </c>
      <c r="E193" s="2" t="s">
        <v>635</v>
      </c>
      <c r="F193" s="2">
        <v>2324</v>
      </c>
    </row>
    <row r="194" spans="1:6" ht="20.100000000000001" customHeight="1">
      <c r="A194" s="4"/>
      <c r="B194" s="4"/>
      <c r="C194" s="1" t="s">
        <v>882</v>
      </c>
      <c r="D194" s="2"/>
      <c r="E194" s="2"/>
      <c r="F194" s="2" t="s">
        <v>15</v>
      </c>
    </row>
    <row r="195" spans="1:6" ht="20.100000000000001" customHeight="1">
      <c r="A195" s="4">
        <v>50</v>
      </c>
      <c r="B195" s="4" t="s">
        <v>34</v>
      </c>
      <c r="C195" s="1" t="s">
        <v>292</v>
      </c>
      <c r="D195" s="2">
        <v>6.04</v>
      </c>
      <c r="E195" s="2" t="s">
        <v>34</v>
      </c>
      <c r="F195" s="2">
        <v>302</v>
      </c>
    </row>
    <row r="196" spans="1:6" ht="20.100000000000001" customHeight="1">
      <c r="A196" s="4">
        <v>1</v>
      </c>
      <c r="B196" s="4" t="s">
        <v>27</v>
      </c>
      <c r="C196" s="1" t="s">
        <v>883</v>
      </c>
      <c r="D196" s="2">
        <v>75</v>
      </c>
      <c r="E196" s="2" t="s">
        <v>27</v>
      </c>
      <c r="F196" s="2">
        <v>75</v>
      </c>
    </row>
    <row r="197" spans="1:6" ht="20.100000000000001" customHeight="1">
      <c r="A197" s="4">
        <v>1</v>
      </c>
      <c r="B197" s="4" t="s">
        <v>27</v>
      </c>
      <c r="C197" s="1" t="s">
        <v>884</v>
      </c>
      <c r="D197" s="2">
        <v>40</v>
      </c>
      <c r="E197" s="2" t="s">
        <v>27</v>
      </c>
      <c r="F197" s="2">
        <v>40</v>
      </c>
    </row>
    <row r="198" spans="1:6" ht="20.100000000000001" customHeight="1">
      <c r="A198" s="4">
        <v>2.5</v>
      </c>
      <c r="B198" s="4" t="s">
        <v>27</v>
      </c>
      <c r="C198" s="1" t="s">
        <v>885</v>
      </c>
      <c r="D198" s="2">
        <v>772</v>
      </c>
      <c r="E198" s="2" t="s">
        <v>27</v>
      </c>
      <c r="F198" s="2">
        <v>1930</v>
      </c>
    </row>
    <row r="199" spans="1:6" ht="20.100000000000001" customHeight="1">
      <c r="A199" s="4"/>
      <c r="B199" s="4" t="s">
        <v>27</v>
      </c>
      <c r="C199" s="1" t="s">
        <v>886</v>
      </c>
      <c r="D199" s="2"/>
      <c r="E199" s="2" t="s">
        <v>27</v>
      </c>
      <c r="F199" s="2">
        <v>1.5</v>
      </c>
    </row>
    <row r="200" spans="1:6" ht="20.100000000000001" customHeight="1">
      <c r="A200" s="4"/>
      <c r="B200" s="4"/>
      <c r="C200" s="1"/>
      <c r="D200" s="2"/>
      <c r="E200" s="2"/>
      <c r="F200" s="2" t="s">
        <v>19</v>
      </c>
    </row>
    <row r="201" spans="1:6" ht="20.100000000000001" customHeight="1">
      <c r="A201" s="4"/>
      <c r="B201" s="4"/>
      <c r="C201" s="1" t="s">
        <v>887</v>
      </c>
      <c r="D201" s="2"/>
      <c r="E201" s="2"/>
      <c r="F201" s="2">
        <v>4672.5</v>
      </c>
    </row>
    <row r="202" spans="1:6" ht="20.100000000000001" customHeight="1">
      <c r="A202" s="4"/>
      <c r="B202" s="4"/>
      <c r="C202" s="1"/>
      <c r="D202" s="2"/>
      <c r="E202" s="2"/>
      <c r="F202" s="2" t="s">
        <v>19</v>
      </c>
    </row>
    <row r="203" spans="1:6" ht="20.100000000000001" customHeight="1">
      <c r="A203" s="4">
        <v>9</v>
      </c>
      <c r="B203" s="4" t="s">
        <v>24</v>
      </c>
      <c r="C203" s="1" t="s">
        <v>899</v>
      </c>
      <c r="D203" s="2"/>
      <c r="E203" s="2"/>
      <c r="F203" s="2"/>
    </row>
    <row r="204" spans="1:6" ht="20.100000000000001" customHeight="1">
      <c r="A204" s="4"/>
      <c r="B204" s="4"/>
      <c r="C204" s="1" t="s">
        <v>900</v>
      </c>
      <c r="D204" s="2"/>
      <c r="E204" s="2"/>
      <c r="F204" s="2"/>
    </row>
    <row r="205" spans="1:6" ht="20.100000000000001" customHeight="1">
      <c r="A205" s="4"/>
      <c r="B205" s="4"/>
      <c r="C205" s="1" t="s">
        <v>19</v>
      </c>
      <c r="D205" s="2"/>
      <c r="E205" s="2"/>
      <c r="F205" s="2"/>
    </row>
    <row r="206" spans="1:6" ht="20.100000000000001" customHeight="1">
      <c r="A206" s="60">
        <v>4800</v>
      </c>
      <c r="B206" s="4" t="s">
        <v>901</v>
      </c>
      <c r="C206" s="1" t="s">
        <v>900</v>
      </c>
      <c r="D206" s="2">
        <v>5905.74</v>
      </c>
      <c r="E206" s="88" t="s">
        <v>997</v>
      </c>
      <c r="F206" s="2">
        <v>28347.55</v>
      </c>
    </row>
    <row r="207" spans="1:6" ht="20.100000000000001" customHeight="1">
      <c r="A207" s="4">
        <v>2.5</v>
      </c>
      <c r="B207" s="4" t="s">
        <v>26</v>
      </c>
      <c r="C207" s="1" t="s">
        <v>301</v>
      </c>
      <c r="D207" s="2">
        <v>3153.98</v>
      </c>
      <c r="E207" s="2" t="s">
        <v>26</v>
      </c>
      <c r="F207" s="2">
        <v>7884.95</v>
      </c>
    </row>
    <row r="208" spans="1:6" ht="20.100000000000001" customHeight="1">
      <c r="A208" s="4">
        <v>3.5</v>
      </c>
      <c r="B208" s="4" t="s">
        <v>306</v>
      </c>
      <c r="C208" s="1" t="s">
        <v>462</v>
      </c>
      <c r="D208" s="2">
        <v>999</v>
      </c>
      <c r="E208" s="2" t="s">
        <v>306</v>
      </c>
      <c r="F208" s="2">
        <v>3496.5</v>
      </c>
    </row>
    <row r="209" spans="1:6" ht="20.100000000000001" customHeight="1">
      <c r="A209" s="4">
        <v>10.6</v>
      </c>
      <c r="B209" s="4" t="s">
        <v>306</v>
      </c>
      <c r="C209" s="1" t="s">
        <v>307</v>
      </c>
      <c r="D209" s="2">
        <v>932</v>
      </c>
      <c r="E209" s="2" t="s">
        <v>306</v>
      </c>
      <c r="F209" s="2">
        <v>9879.2000000000007</v>
      </c>
    </row>
    <row r="210" spans="1:6" ht="20.100000000000001" customHeight="1">
      <c r="A210" s="4">
        <v>7.1</v>
      </c>
      <c r="B210" s="4" t="s">
        <v>306</v>
      </c>
      <c r="C210" s="1" t="s">
        <v>308</v>
      </c>
      <c r="D210" s="2">
        <v>651</v>
      </c>
      <c r="E210" s="2" t="s">
        <v>306</v>
      </c>
      <c r="F210" s="2">
        <v>4622.1000000000004</v>
      </c>
    </row>
    <row r="211" spans="1:6" ht="20.100000000000001" customHeight="1">
      <c r="A211" s="4">
        <v>21.2</v>
      </c>
      <c r="B211" s="4" t="s">
        <v>306</v>
      </c>
      <c r="C211" s="1" t="s">
        <v>309</v>
      </c>
      <c r="D211" s="2">
        <v>534</v>
      </c>
      <c r="E211" s="2" t="s">
        <v>306</v>
      </c>
      <c r="F211" s="2">
        <v>11320.8</v>
      </c>
    </row>
    <row r="212" spans="1:6" ht="20.100000000000001" customHeight="1">
      <c r="A212" s="4"/>
      <c r="B212" s="4" t="s">
        <v>27</v>
      </c>
      <c r="C212" s="1" t="s">
        <v>295</v>
      </c>
      <c r="D212" s="2"/>
      <c r="E212" s="2" t="s">
        <v>27</v>
      </c>
      <c r="F212" s="2">
        <v>0</v>
      </c>
    </row>
    <row r="213" spans="1:6" ht="20.100000000000001" customHeight="1">
      <c r="A213" s="4"/>
      <c r="B213" s="4"/>
      <c r="C213" s="1"/>
      <c r="D213" s="2"/>
      <c r="E213" s="2"/>
      <c r="F213" s="2" t="s">
        <v>19</v>
      </c>
    </row>
    <row r="214" spans="1:6" ht="20.100000000000001" customHeight="1">
      <c r="A214" s="4"/>
      <c r="B214" s="4"/>
      <c r="C214" s="1" t="s">
        <v>902</v>
      </c>
      <c r="D214" s="2"/>
      <c r="E214" s="2"/>
      <c r="F214" s="2">
        <v>65551.100000000006</v>
      </c>
    </row>
    <row r="215" spans="1:6" ht="20.100000000000001" customHeight="1">
      <c r="A215" s="4"/>
      <c r="B215" s="4"/>
      <c r="C215" s="1"/>
      <c r="D215" s="2"/>
      <c r="E215" s="2"/>
      <c r="F215" s="2" t="s">
        <v>19</v>
      </c>
    </row>
    <row r="216" spans="1:6" ht="20.100000000000001" customHeight="1">
      <c r="A216" s="4"/>
      <c r="B216" s="4"/>
      <c r="C216" s="1" t="s">
        <v>903</v>
      </c>
      <c r="D216" s="2"/>
      <c r="E216" s="2"/>
      <c r="F216" s="2">
        <v>6555.11</v>
      </c>
    </row>
    <row r="217" spans="1:6" ht="20.100000000000001" customHeight="1">
      <c r="A217" s="4"/>
      <c r="B217" s="4"/>
      <c r="C217" s="1"/>
      <c r="D217" s="2"/>
      <c r="E217" s="2"/>
      <c r="F217" s="2" t="s">
        <v>28</v>
      </c>
    </row>
    <row r="218" spans="1:6" ht="20.100000000000001" customHeight="1">
      <c r="A218" s="4"/>
      <c r="B218" s="4"/>
      <c r="C218" s="1" t="s">
        <v>863</v>
      </c>
      <c r="D218" s="2"/>
      <c r="E218" s="2"/>
      <c r="F218" s="2">
        <v>6634.01</v>
      </c>
    </row>
    <row r="219" spans="1:6" ht="20.100000000000001" customHeight="1">
      <c r="A219" s="4"/>
      <c r="B219" s="4"/>
      <c r="C219" s="1" t="s">
        <v>864</v>
      </c>
      <c r="D219" s="2"/>
      <c r="E219" s="2"/>
      <c r="F219" s="2">
        <v>6793.21</v>
      </c>
    </row>
    <row r="220" spans="1:6" ht="20.100000000000001" customHeight="1">
      <c r="A220" s="4"/>
      <c r="B220" s="4"/>
      <c r="C220" s="1" t="s">
        <v>865</v>
      </c>
      <c r="D220" s="2"/>
      <c r="E220" s="2"/>
      <c r="F220" s="2">
        <v>6952.41</v>
      </c>
    </row>
    <row r="221" spans="1:6" ht="20.100000000000001" customHeight="1">
      <c r="A221" s="4"/>
      <c r="B221" s="4"/>
      <c r="C221" s="1" t="s">
        <v>866</v>
      </c>
      <c r="D221" s="2"/>
      <c r="E221" s="2"/>
      <c r="F221" s="2">
        <v>7111.61</v>
      </c>
    </row>
    <row r="222" spans="1:6" ht="20.100000000000001" customHeight="1">
      <c r="A222" s="4"/>
      <c r="B222" s="4"/>
      <c r="C222" s="1"/>
      <c r="D222" s="2"/>
      <c r="E222" s="2"/>
      <c r="F222" s="2"/>
    </row>
    <row r="223" spans="1:6" ht="20.100000000000001" customHeight="1">
      <c r="A223" s="4" t="s">
        <v>904</v>
      </c>
      <c r="B223" s="4"/>
      <c r="C223" s="1" t="s">
        <v>905</v>
      </c>
      <c r="D223" s="2"/>
      <c r="E223" s="2"/>
      <c r="F223" s="2"/>
    </row>
    <row r="224" spans="1:6" ht="20.100000000000001" customHeight="1">
      <c r="A224" s="4"/>
      <c r="B224" s="4"/>
      <c r="C224" s="1" t="s">
        <v>906</v>
      </c>
      <c r="D224" s="2"/>
      <c r="E224" s="2"/>
      <c r="F224" s="2"/>
    </row>
    <row r="225" spans="1:6" ht="20.100000000000001" customHeight="1">
      <c r="A225" s="4"/>
      <c r="B225" s="4"/>
      <c r="C225" s="1" t="s">
        <v>907</v>
      </c>
      <c r="D225" s="2"/>
      <c r="E225" s="2"/>
      <c r="F225" s="2"/>
    </row>
    <row r="226" spans="1:6" ht="20.100000000000001" customHeight="1">
      <c r="A226" s="4"/>
      <c r="B226" s="4"/>
      <c r="C226" s="1" t="s">
        <v>908</v>
      </c>
      <c r="D226" s="2"/>
      <c r="E226" s="2"/>
      <c r="F226" s="2"/>
    </row>
    <row r="227" spans="1:6" ht="20.100000000000001" customHeight="1">
      <c r="A227" s="4"/>
      <c r="B227" s="4"/>
      <c r="C227" s="1" t="s">
        <v>909</v>
      </c>
      <c r="D227" s="2"/>
      <c r="E227" s="2"/>
      <c r="F227" s="2"/>
    </row>
    <row r="228" spans="1:6" ht="20.100000000000001" customHeight="1">
      <c r="A228" s="4"/>
      <c r="B228" s="4"/>
      <c r="C228" s="1" t="s">
        <v>910</v>
      </c>
      <c r="D228" s="2"/>
      <c r="E228" s="2"/>
      <c r="F228" s="2"/>
    </row>
    <row r="229" spans="1:6" ht="20.100000000000001" customHeight="1">
      <c r="A229" s="4"/>
      <c r="B229" s="4"/>
      <c r="C229" s="1" t="s">
        <v>911</v>
      </c>
      <c r="D229" s="2"/>
      <c r="E229" s="2"/>
      <c r="F229" s="2"/>
    </row>
    <row r="230" spans="1:6" ht="20.100000000000001" customHeight="1">
      <c r="A230" s="4"/>
      <c r="B230" s="4"/>
      <c r="C230" s="1" t="s">
        <v>19</v>
      </c>
      <c r="D230" s="2" t="s">
        <v>19</v>
      </c>
      <c r="E230" s="2"/>
      <c r="F230" s="2"/>
    </row>
    <row r="231" spans="1:6" ht="20.100000000000001" customHeight="1">
      <c r="A231" s="4">
        <v>1</v>
      </c>
      <c r="B231" s="4" t="s">
        <v>444</v>
      </c>
      <c r="C231" s="1" t="s">
        <v>912</v>
      </c>
      <c r="D231" s="2">
        <v>290</v>
      </c>
      <c r="E231" s="2" t="s">
        <v>444</v>
      </c>
      <c r="F231" s="2">
        <v>290</v>
      </c>
    </row>
    <row r="232" spans="1:6" ht="20.100000000000001" customHeight="1">
      <c r="A232" s="4">
        <v>1</v>
      </c>
      <c r="B232" s="4" t="s">
        <v>444</v>
      </c>
      <c r="C232" s="1" t="s">
        <v>913</v>
      </c>
      <c r="D232" s="2">
        <v>175</v>
      </c>
      <c r="E232" s="2" t="s">
        <v>444</v>
      </c>
      <c r="F232" s="2">
        <v>175</v>
      </c>
    </row>
    <row r="233" spans="1:6" ht="20.100000000000001" customHeight="1">
      <c r="A233" s="4">
        <v>1</v>
      </c>
      <c r="B233" s="4" t="s">
        <v>27</v>
      </c>
      <c r="C233" s="1" t="s">
        <v>914</v>
      </c>
      <c r="D233" s="2">
        <v>15</v>
      </c>
      <c r="E233" s="2" t="s">
        <v>27</v>
      </c>
      <c r="F233" s="2">
        <v>15</v>
      </c>
    </row>
    <row r="234" spans="1:6" ht="20.100000000000001" customHeight="1">
      <c r="A234" s="4"/>
      <c r="B234" s="4"/>
      <c r="C234" s="1"/>
      <c r="D234" s="2"/>
      <c r="E234" s="2"/>
      <c r="F234" s="2" t="s">
        <v>19</v>
      </c>
    </row>
    <row r="235" spans="1:6" ht="20.100000000000001" customHeight="1">
      <c r="A235" s="4"/>
      <c r="B235" s="4"/>
      <c r="C235" s="1" t="s">
        <v>33</v>
      </c>
      <c r="D235" s="2"/>
      <c r="E235" s="2"/>
      <c r="F235" s="2">
        <v>480</v>
      </c>
    </row>
    <row r="236" spans="1:6" ht="20.100000000000001" customHeight="1">
      <c r="A236" s="4"/>
      <c r="B236" s="4"/>
      <c r="C236" s="1" t="s">
        <v>915</v>
      </c>
      <c r="D236" s="2"/>
      <c r="E236" s="2"/>
      <c r="F236" s="2" t="s">
        <v>28</v>
      </c>
    </row>
    <row r="237" spans="1:6" ht="20.100000000000001" customHeight="1">
      <c r="A237" s="4"/>
      <c r="B237" s="4"/>
      <c r="C237" s="1" t="s">
        <v>863</v>
      </c>
      <c r="D237" s="2">
        <v>480</v>
      </c>
      <c r="E237" s="2">
        <v>3.95</v>
      </c>
      <c r="F237" s="2">
        <v>483.95</v>
      </c>
    </row>
    <row r="238" spans="1:6" ht="20.100000000000001" customHeight="1">
      <c r="A238" s="4"/>
      <c r="B238" s="4"/>
      <c r="C238" s="1" t="s">
        <v>864</v>
      </c>
      <c r="D238" s="2">
        <v>483.95</v>
      </c>
      <c r="E238" s="2">
        <v>7.96</v>
      </c>
      <c r="F238" s="2">
        <v>491.91</v>
      </c>
    </row>
    <row r="239" spans="1:6" ht="20.100000000000001" customHeight="1">
      <c r="A239" s="4"/>
      <c r="B239" s="4"/>
      <c r="C239" s="1" t="s">
        <v>865</v>
      </c>
      <c r="D239" s="2">
        <v>491.91</v>
      </c>
      <c r="E239" s="2">
        <v>7.96</v>
      </c>
      <c r="F239" s="2">
        <v>499.87</v>
      </c>
    </row>
    <row r="240" spans="1:6" ht="20.100000000000001" customHeight="1">
      <c r="A240" s="4"/>
      <c r="B240" s="4"/>
      <c r="C240" s="1" t="s">
        <v>866</v>
      </c>
      <c r="D240" s="2">
        <v>499.87</v>
      </c>
      <c r="E240" s="2">
        <v>7.96</v>
      </c>
      <c r="F240" s="2">
        <v>507.83</v>
      </c>
    </row>
    <row r="241" spans="1:6" ht="20.100000000000001" customHeight="1">
      <c r="A241" s="4"/>
      <c r="B241" s="4"/>
      <c r="C241" s="1"/>
      <c r="D241" s="2"/>
      <c r="E241" s="2"/>
      <c r="F241" s="2"/>
    </row>
    <row r="242" spans="1:6" ht="20.100000000000001" customHeight="1">
      <c r="A242" s="96">
        <v>77</v>
      </c>
      <c r="B242" s="96"/>
      <c r="C242" s="80" t="s">
        <v>923</v>
      </c>
      <c r="D242" s="96"/>
      <c r="E242" s="96"/>
      <c r="F242" s="96">
        <v>214.9</v>
      </c>
    </row>
    <row r="243" spans="1:6" ht="20.100000000000001" customHeight="1">
      <c r="A243" s="4"/>
      <c r="B243" s="4"/>
      <c r="C243" s="1"/>
      <c r="D243" s="2"/>
      <c r="E243" s="2"/>
      <c r="F243" s="2"/>
    </row>
    <row r="244" spans="1:6" ht="20.100000000000001" customHeight="1">
      <c r="A244" s="4"/>
      <c r="B244" s="4"/>
      <c r="C244" s="1" t="s">
        <v>939</v>
      </c>
      <c r="D244" s="2"/>
      <c r="E244" s="2"/>
      <c r="F244" s="2"/>
    </row>
    <row r="245" spans="1:6" ht="20.100000000000001" customHeight="1">
      <c r="A245" s="4"/>
      <c r="B245" s="4"/>
      <c r="C245" s="1" t="s">
        <v>940</v>
      </c>
      <c r="D245" s="2"/>
      <c r="E245" s="2"/>
      <c r="F245" s="2"/>
    </row>
    <row r="246" spans="1:6" ht="20.100000000000001" customHeight="1">
      <c r="A246" s="4"/>
      <c r="B246" s="4"/>
      <c r="C246" s="1"/>
      <c r="D246" s="2"/>
      <c r="E246" s="2"/>
      <c r="F246" s="2"/>
    </row>
    <row r="247" spans="1:6" ht="136.5" customHeight="1">
      <c r="A247" s="4"/>
      <c r="B247" s="4"/>
      <c r="C247" s="2" t="s">
        <v>941</v>
      </c>
      <c r="D247" s="2"/>
      <c r="E247" s="2"/>
      <c r="F247" s="2"/>
    </row>
    <row r="248" spans="1:6" ht="20.100000000000001" customHeight="1">
      <c r="A248" s="4"/>
      <c r="B248" s="4"/>
      <c r="C248" s="1"/>
      <c r="D248" s="2"/>
      <c r="E248" s="2"/>
      <c r="F248" s="2"/>
    </row>
    <row r="249" spans="1:6" ht="20.100000000000001" customHeight="1">
      <c r="A249" s="4"/>
      <c r="B249" s="4"/>
      <c r="C249" s="1" t="s">
        <v>942</v>
      </c>
      <c r="D249" s="2"/>
      <c r="E249" s="2"/>
      <c r="F249" s="2">
        <v>19249.5</v>
      </c>
    </row>
    <row r="250" spans="1:6" ht="20.100000000000001" customHeight="1">
      <c r="A250" s="4">
        <v>180</v>
      </c>
      <c r="B250" s="4" t="s">
        <v>2</v>
      </c>
      <c r="C250" s="1" t="s">
        <v>998</v>
      </c>
      <c r="D250" s="2">
        <v>25.75</v>
      </c>
      <c r="E250" s="2" t="s">
        <v>2</v>
      </c>
      <c r="F250" s="2">
        <v>4635</v>
      </c>
    </row>
    <row r="251" spans="1:6" ht="20.100000000000001" customHeight="1">
      <c r="A251" s="4">
        <v>180</v>
      </c>
      <c r="B251" s="4" t="s">
        <v>2</v>
      </c>
      <c r="C251" s="1" t="s">
        <v>943</v>
      </c>
      <c r="D251" s="2">
        <v>16.55</v>
      </c>
      <c r="E251" s="2" t="s">
        <v>124</v>
      </c>
      <c r="F251" s="2">
        <v>2979</v>
      </c>
    </row>
    <row r="252" spans="1:6" ht="20.100000000000001" customHeight="1">
      <c r="A252" s="4"/>
      <c r="B252" s="4"/>
      <c r="C252" s="1" t="s">
        <v>29</v>
      </c>
      <c r="D252" s="2"/>
      <c r="E252" s="2"/>
      <c r="F252" s="2">
        <v>55.5</v>
      </c>
    </row>
    <row r="253" spans="1:6" ht="20.100000000000001" customHeight="1">
      <c r="A253" s="4"/>
      <c r="B253" s="4"/>
      <c r="C253" s="1" t="s">
        <v>944</v>
      </c>
      <c r="D253" s="2"/>
      <c r="E253" s="2"/>
      <c r="F253" s="2">
        <v>20961</v>
      </c>
    </row>
    <row r="254" spans="1:6" ht="20.100000000000001" customHeight="1">
      <c r="A254" s="4"/>
      <c r="B254" s="4"/>
      <c r="C254" s="1" t="s">
        <v>571</v>
      </c>
      <c r="D254" s="2"/>
      <c r="E254" s="2"/>
      <c r="F254" s="2">
        <v>232.9</v>
      </c>
    </row>
    <row r="255" spans="1:6" ht="20.100000000000001" customHeight="1">
      <c r="A255" s="4"/>
      <c r="B255" s="4"/>
      <c r="C255" s="1"/>
      <c r="D255" s="2"/>
      <c r="E255" s="2"/>
      <c r="F255" s="2"/>
    </row>
    <row r="256" spans="1:6" ht="20.100000000000001" customHeight="1">
      <c r="A256" s="4" t="s">
        <v>888</v>
      </c>
      <c r="B256" s="4" t="s">
        <v>24</v>
      </c>
      <c r="C256" s="1" t="s">
        <v>889</v>
      </c>
      <c r="D256" s="2"/>
      <c r="E256" s="2"/>
      <c r="F256" s="2"/>
    </row>
    <row r="257" spans="1:6" ht="20.100000000000001" customHeight="1">
      <c r="A257" s="4"/>
      <c r="B257" s="4"/>
      <c r="C257" s="1" t="s">
        <v>19</v>
      </c>
      <c r="D257" s="2"/>
      <c r="E257" s="2"/>
      <c r="F257" s="2"/>
    </row>
    <row r="258" spans="1:6" ht="20.100000000000001" customHeight="1">
      <c r="A258" s="4">
        <v>0.1</v>
      </c>
      <c r="B258" s="4" t="s">
        <v>26</v>
      </c>
      <c r="C258" s="1" t="s">
        <v>298</v>
      </c>
      <c r="D258" s="2">
        <v>4603.58</v>
      </c>
      <c r="E258" s="2" t="s">
        <v>26</v>
      </c>
      <c r="F258" s="2">
        <v>460.36</v>
      </c>
    </row>
    <row r="259" spans="1:6" ht="20.100000000000001" customHeight="1">
      <c r="A259" s="4">
        <v>1.1000000000000001</v>
      </c>
      <c r="B259" s="4" t="s">
        <v>306</v>
      </c>
      <c r="C259" s="1" t="s">
        <v>462</v>
      </c>
      <c r="D259" s="2">
        <v>999</v>
      </c>
      <c r="E259" s="2" t="s">
        <v>306</v>
      </c>
      <c r="F259" s="2">
        <v>1098.9000000000001</v>
      </c>
    </row>
    <row r="260" spans="1:6" ht="20.100000000000001" customHeight="1">
      <c r="A260" s="4">
        <v>1.1000000000000001</v>
      </c>
      <c r="B260" s="4" t="s">
        <v>306</v>
      </c>
      <c r="C260" s="1" t="s">
        <v>308</v>
      </c>
      <c r="D260" s="2">
        <v>651</v>
      </c>
      <c r="E260" s="2" t="s">
        <v>306</v>
      </c>
      <c r="F260" s="2">
        <v>716.1</v>
      </c>
    </row>
    <row r="261" spans="1:6" ht="20.100000000000001" customHeight="1">
      <c r="A261" s="4">
        <v>1.1000000000000001</v>
      </c>
      <c r="B261" s="4" t="s">
        <v>306</v>
      </c>
      <c r="C261" s="1" t="s">
        <v>309</v>
      </c>
      <c r="D261" s="2">
        <v>534</v>
      </c>
      <c r="E261" s="2" t="s">
        <v>306</v>
      </c>
      <c r="F261" s="2">
        <v>587.4</v>
      </c>
    </row>
    <row r="262" spans="1:6" ht="20.100000000000001" customHeight="1">
      <c r="A262" s="4"/>
      <c r="B262" s="4" t="s">
        <v>27</v>
      </c>
      <c r="C262" s="1" t="s">
        <v>295</v>
      </c>
      <c r="D262" s="2" t="s">
        <v>15</v>
      </c>
      <c r="E262" s="2" t="s">
        <v>27</v>
      </c>
      <c r="F262" s="2"/>
    </row>
    <row r="263" spans="1:6" ht="20.100000000000001" customHeight="1">
      <c r="A263" s="4"/>
      <c r="B263" s="4"/>
      <c r="C263" s="1"/>
      <c r="D263" s="2"/>
      <c r="E263" s="2"/>
      <c r="F263" s="2" t="s">
        <v>19</v>
      </c>
    </row>
    <row r="264" spans="1:6" ht="20.100000000000001" customHeight="1">
      <c r="A264" s="4"/>
      <c r="B264" s="4"/>
      <c r="C264" s="1" t="s">
        <v>32</v>
      </c>
      <c r="D264" s="2"/>
      <c r="E264" s="2"/>
      <c r="F264" s="2">
        <v>2862.76</v>
      </c>
    </row>
    <row r="265" spans="1:6" ht="20.100000000000001" customHeight="1">
      <c r="A265" s="4"/>
      <c r="B265" s="4"/>
      <c r="C265" s="1"/>
      <c r="D265" s="2"/>
      <c r="E265" s="2"/>
      <c r="F265" s="2" t="s">
        <v>19</v>
      </c>
    </row>
    <row r="266" spans="1:6" ht="20.100000000000001" customHeight="1">
      <c r="A266" s="4"/>
      <c r="B266" s="4"/>
      <c r="C266" s="1" t="s">
        <v>33</v>
      </c>
      <c r="D266" s="2"/>
      <c r="E266" s="2"/>
      <c r="F266" s="2">
        <v>286.27999999999997</v>
      </c>
    </row>
    <row r="267" spans="1:6" ht="20.100000000000001" customHeight="1">
      <c r="A267" s="4"/>
      <c r="B267" s="4"/>
      <c r="C267" s="1"/>
      <c r="D267" s="2"/>
      <c r="E267" s="2"/>
      <c r="F267" s="2"/>
    </row>
    <row r="268" spans="1:6" ht="20.100000000000001" customHeight="1">
      <c r="A268" s="4" t="s">
        <v>460</v>
      </c>
      <c r="B268" s="4" t="s">
        <v>24</v>
      </c>
      <c r="C268" s="1" t="s">
        <v>461</v>
      </c>
      <c r="D268" s="2"/>
      <c r="E268" s="2"/>
      <c r="F268" s="2"/>
    </row>
    <row r="269" spans="1:6" ht="20.100000000000001" customHeight="1">
      <c r="A269" s="4"/>
      <c r="B269" s="4"/>
      <c r="C269" s="1" t="s">
        <v>19</v>
      </c>
      <c r="D269" s="2"/>
      <c r="E269" s="2"/>
      <c r="F269" s="2"/>
    </row>
    <row r="270" spans="1:6" ht="20.100000000000001" customHeight="1">
      <c r="A270" s="4">
        <v>0.14000000000000001</v>
      </c>
      <c r="B270" s="4" t="s">
        <v>26</v>
      </c>
      <c r="C270" s="1" t="s">
        <v>300</v>
      </c>
      <c r="D270" s="2">
        <v>3443.9</v>
      </c>
      <c r="E270" s="2" t="s">
        <v>26</v>
      </c>
      <c r="F270" s="2">
        <v>482.15</v>
      </c>
    </row>
    <row r="271" spans="1:6" ht="20.100000000000001" customHeight="1">
      <c r="A271" s="4">
        <v>1.1000000000000001</v>
      </c>
      <c r="B271" s="4" t="s">
        <v>306</v>
      </c>
      <c r="C271" s="1" t="s">
        <v>462</v>
      </c>
      <c r="D271" s="2">
        <v>999</v>
      </c>
      <c r="E271" s="2" t="s">
        <v>306</v>
      </c>
      <c r="F271" s="2">
        <v>1098.9000000000001</v>
      </c>
    </row>
    <row r="272" spans="1:6" ht="20.100000000000001" customHeight="1">
      <c r="A272" s="4">
        <v>0.5</v>
      </c>
      <c r="B272" s="4" t="s">
        <v>306</v>
      </c>
      <c r="C272" s="1" t="s">
        <v>308</v>
      </c>
      <c r="D272" s="2">
        <v>651</v>
      </c>
      <c r="E272" s="2" t="s">
        <v>306</v>
      </c>
      <c r="F272" s="2">
        <v>325.5</v>
      </c>
    </row>
    <row r="273" spans="1:6" ht="20.100000000000001" customHeight="1">
      <c r="A273" s="4">
        <v>1.1000000000000001</v>
      </c>
      <c r="B273" s="4" t="s">
        <v>306</v>
      </c>
      <c r="C273" s="1" t="s">
        <v>309</v>
      </c>
      <c r="D273" s="2">
        <v>534</v>
      </c>
      <c r="E273" s="2" t="s">
        <v>306</v>
      </c>
      <c r="F273" s="2">
        <v>587.4</v>
      </c>
    </row>
    <row r="274" spans="1:6" ht="20.100000000000001" customHeight="1">
      <c r="A274" s="4"/>
      <c r="B274" s="4" t="s">
        <v>27</v>
      </c>
      <c r="C274" s="1" t="s">
        <v>295</v>
      </c>
      <c r="D274" s="2" t="s">
        <v>15</v>
      </c>
      <c r="E274" s="2" t="s">
        <v>27</v>
      </c>
      <c r="F274" s="2">
        <v>5</v>
      </c>
    </row>
    <row r="275" spans="1:6" ht="20.100000000000001" customHeight="1">
      <c r="A275" s="4"/>
      <c r="B275" s="4"/>
      <c r="C275" s="1"/>
      <c r="D275" s="2"/>
      <c r="E275" s="2"/>
      <c r="F275" s="2" t="s">
        <v>19</v>
      </c>
    </row>
    <row r="276" spans="1:6" ht="20.100000000000001" customHeight="1">
      <c r="A276" s="4"/>
      <c r="B276" s="4"/>
      <c r="C276" s="1" t="s">
        <v>32</v>
      </c>
      <c r="D276" s="2"/>
      <c r="E276" s="2"/>
      <c r="F276" s="2">
        <v>2498.9499999999998</v>
      </c>
    </row>
    <row r="277" spans="1:6" ht="20.100000000000001" customHeight="1">
      <c r="A277" s="4"/>
      <c r="B277" s="4"/>
      <c r="C277" s="1"/>
      <c r="D277" s="2"/>
      <c r="E277" s="2"/>
      <c r="F277" s="2" t="s">
        <v>19</v>
      </c>
    </row>
    <row r="278" spans="1:6" ht="20.100000000000001" customHeight="1">
      <c r="A278" s="4"/>
      <c r="B278" s="4"/>
      <c r="C278" s="1" t="s">
        <v>33</v>
      </c>
      <c r="D278" s="2"/>
      <c r="E278" s="2"/>
      <c r="F278" s="2">
        <v>249.9</v>
      </c>
    </row>
    <row r="279" spans="1:6" ht="20.100000000000001" customHeight="1">
      <c r="A279" s="4"/>
      <c r="B279" s="4"/>
      <c r="C279" s="1"/>
      <c r="D279" s="2"/>
      <c r="E279" s="2"/>
      <c r="F279" s="2"/>
    </row>
    <row r="280" spans="1:6" ht="20.100000000000001" customHeight="1">
      <c r="A280" s="4">
        <v>32.1</v>
      </c>
      <c r="B280" s="4" t="s">
        <v>24</v>
      </c>
      <c r="C280" s="1" t="s">
        <v>463</v>
      </c>
      <c r="D280" s="2"/>
      <c r="E280" s="2"/>
      <c r="F280" s="2"/>
    </row>
    <row r="281" spans="1:6" ht="20.100000000000001" customHeight="1">
      <c r="A281" s="4"/>
      <c r="B281" s="4"/>
      <c r="C281" s="1" t="s">
        <v>464</v>
      </c>
      <c r="D281" s="2"/>
      <c r="E281" s="2"/>
      <c r="F281" s="2"/>
    </row>
    <row r="282" spans="1:6" ht="20.100000000000001" customHeight="1">
      <c r="A282" s="4"/>
      <c r="B282" s="4"/>
      <c r="C282" s="1" t="s">
        <v>465</v>
      </c>
      <c r="D282" s="2"/>
      <c r="E282" s="2"/>
      <c r="F282" s="2"/>
    </row>
    <row r="283" spans="1:6" ht="20.100000000000001" customHeight="1">
      <c r="A283" s="4"/>
      <c r="B283" s="4"/>
      <c r="C283" s="1" t="s">
        <v>466</v>
      </c>
      <c r="D283" s="2"/>
      <c r="E283" s="2"/>
      <c r="F283" s="2"/>
    </row>
    <row r="284" spans="1:6" ht="20.100000000000001" customHeight="1">
      <c r="A284" s="4"/>
      <c r="B284" s="4"/>
      <c r="C284" s="1" t="s">
        <v>467</v>
      </c>
      <c r="D284" s="2"/>
      <c r="E284" s="2"/>
      <c r="F284" s="2"/>
    </row>
    <row r="285" spans="1:6" ht="20.100000000000001" customHeight="1">
      <c r="A285" s="4"/>
      <c r="B285" s="4"/>
      <c r="C285" s="1" t="s">
        <v>19</v>
      </c>
      <c r="D285" s="2"/>
      <c r="E285" s="2"/>
      <c r="F285" s="2"/>
    </row>
    <row r="286" spans="1:6" ht="20.100000000000001" customHeight="1">
      <c r="A286" s="4">
        <v>190</v>
      </c>
      <c r="B286" s="4" t="s">
        <v>468</v>
      </c>
      <c r="C286" s="1" t="s">
        <v>469</v>
      </c>
      <c r="D286" s="2">
        <v>16106</v>
      </c>
      <c r="E286" s="2" t="s">
        <v>304</v>
      </c>
      <c r="F286" s="2">
        <v>3060.14</v>
      </c>
    </row>
    <row r="287" spans="1:6" ht="20.100000000000001" customHeight="1">
      <c r="A287" s="4">
        <v>0.12</v>
      </c>
      <c r="B287" s="4" t="s">
        <v>26</v>
      </c>
      <c r="C287" s="1" t="s">
        <v>470</v>
      </c>
      <c r="D287" s="2">
        <v>4603.58</v>
      </c>
      <c r="E287" s="2" t="s">
        <v>26</v>
      </c>
      <c r="F287" s="2">
        <v>552.42999999999995</v>
      </c>
    </row>
    <row r="288" spans="1:6" ht="20.100000000000001" customHeight="1">
      <c r="A288" s="4">
        <v>10</v>
      </c>
      <c r="B288" s="4" t="s">
        <v>444</v>
      </c>
      <c r="C288" s="1" t="s">
        <v>471</v>
      </c>
      <c r="D288" s="2">
        <v>314.74</v>
      </c>
      <c r="E288" s="2" t="s">
        <v>444</v>
      </c>
      <c r="F288" s="2">
        <v>3147.4</v>
      </c>
    </row>
    <row r="289" spans="1:6" ht="20.100000000000001" customHeight="1">
      <c r="A289" s="4">
        <v>1.54</v>
      </c>
      <c r="B289" s="4" t="s">
        <v>34</v>
      </c>
      <c r="C289" s="1" t="s">
        <v>472</v>
      </c>
      <c r="D289" s="2">
        <v>42.7</v>
      </c>
      <c r="E289" s="2" t="s">
        <v>34</v>
      </c>
      <c r="F289" s="2">
        <v>65.760000000000005</v>
      </c>
    </row>
    <row r="290" spans="1:6" ht="20.100000000000001" customHeight="1">
      <c r="A290" s="4">
        <v>1.1000000000000001</v>
      </c>
      <c r="B290" s="4" t="s">
        <v>31</v>
      </c>
      <c r="C290" s="1" t="s">
        <v>462</v>
      </c>
      <c r="D290" s="2">
        <v>999</v>
      </c>
      <c r="E290" s="2" t="s">
        <v>31</v>
      </c>
      <c r="F290" s="2">
        <v>1098.9000000000001</v>
      </c>
    </row>
    <row r="291" spans="1:6" ht="20.100000000000001" customHeight="1">
      <c r="A291" s="4">
        <v>2.1</v>
      </c>
      <c r="B291" s="4" t="s">
        <v>31</v>
      </c>
      <c r="C291" s="1" t="s">
        <v>307</v>
      </c>
      <c r="D291" s="2">
        <v>932</v>
      </c>
      <c r="E291" s="2" t="s">
        <v>31</v>
      </c>
      <c r="F291" s="2">
        <v>1957.2</v>
      </c>
    </row>
    <row r="292" spans="1:6" ht="20.100000000000001" customHeight="1">
      <c r="A292" s="4">
        <v>2.2000000000000002</v>
      </c>
      <c r="B292" s="4" t="s">
        <v>31</v>
      </c>
      <c r="C292" s="1" t="s">
        <v>308</v>
      </c>
      <c r="D292" s="2">
        <v>651</v>
      </c>
      <c r="E292" s="2" t="s">
        <v>31</v>
      </c>
      <c r="F292" s="2">
        <v>1432.2</v>
      </c>
    </row>
    <row r="293" spans="1:6" ht="20.100000000000001" customHeight="1">
      <c r="A293" s="4">
        <v>1.1000000000000001</v>
      </c>
      <c r="B293" s="4" t="s">
        <v>31</v>
      </c>
      <c r="C293" s="1" t="s">
        <v>309</v>
      </c>
      <c r="D293" s="2">
        <v>534</v>
      </c>
      <c r="E293" s="2" t="s">
        <v>31</v>
      </c>
      <c r="F293" s="2">
        <v>587.4</v>
      </c>
    </row>
    <row r="294" spans="1:6" ht="20.100000000000001" customHeight="1">
      <c r="A294" s="4"/>
      <c r="B294" s="4" t="s">
        <v>27</v>
      </c>
      <c r="C294" s="1" t="s">
        <v>295</v>
      </c>
      <c r="D294" s="2"/>
      <c r="E294" s="2" t="s">
        <v>27</v>
      </c>
      <c r="F294" s="2">
        <v>0</v>
      </c>
    </row>
    <row r="295" spans="1:6" ht="20.100000000000001" customHeight="1">
      <c r="A295" s="4"/>
      <c r="B295" s="4"/>
      <c r="C295" s="1"/>
      <c r="D295" s="2"/>
      <c r="E295" s="2"/>
      <c r="F295" s="2" t="s">
        <v>19</v>
      </c>
    </row>
    <row r="296" spans="1:6" ht="20.100000000000001" customHeight="1">
      <c r="A296" s="4"/>
      <c r="B296" s="4"/>
      <c r="C296" s="1" t="s">
        <v>32</v>
      </c>
      <c r="D296" s="4"/>
      <c r="E296" s="4"/>
      <c r="F296" s="4">
        <v>11901.43</v>
      </c>
    </row>
    <row r="297" spans="1:6" ht="20.100000000000001" customHeight="1">
      <c r="A297" s="4"/>
      <c r="B297" s="4"/>
      <c r="C297" s="1"/>
      <c r="D297" s="4"/>
      <c r="E297" s="4"/>
      <c r="F297" s="4" t="s">
        <v>19</v>
      </c>
    </row>
    <row r="298" spans="1:6" ht="20.100000000000001" customHeight="1">
      <c r="A298" s="4"/>
      <c r="B298" s="4"/>
      <c r="C298" s="1" t="s">
        <v>33</v>
      </c>
      <c r="D298" s="4"/>
      <c r="E298" s="4"/>
      <c r="F298" s="4">
        <v>1190.1400000000001</v>
      </c>
    </row>
    <row r="299" spans="1:6" ht="20.100000000000001" customHeight="1">
      <c r="A299" s="4"/>
      <c r="B299" s="4"/>
      <c r="C299" s="1"/>
      <c r="D299" s="4"/>
      <c r="E299" s="4"/>
      <c r="F299" s="4"/>
    </row>
    <row r="300" spans="1:6" ht="20.100000000000001" customHeight="1">
      <c r="A300" s="4"/>
      <c r="B300" s="4" t="s">
        <v>473</v>
      </c>
      <c r="C300" s="1" t="s">
        <v>474</v>
      </c>
      <c r="D300" s="4"/>
      <c r="E300" s="4"/>
      <c r="F300" s="4"/>
    </row>
    <row r="301" spans="1:6" ht="20.100000000000001" customHeight="1">
      <c r="A301" s="4"/>
      <c r="B301" s="4"/>
      <c r="C301" s="1" t="s">
        <v>475</v>
      </c>
      <c r="D301" s="4"/>
      <c r="E301" s="4"/>
      <c r="F301" s="4"/>
    </row>
    <row r="302" spans="1:6" ht="20.100000000000001" customHeight="1">
      <c r="A302" s="4"/>
      <c r="B302" s="4"/>
      <c r="C302" s="1" t="s">
        <v>19</v>
      </c>
      <c r="D302" s="45"/>
      <c r="E302" s="4"/>
      <c r="F302" s="4"/>
    </row>
    <row r="303" spans="1:6" ht="20.100000000000001" customHeight="1">
      <c r="A303" s="4">
        <v>0.04</v>
      </c>
      <c r="B303" s="4" t="s">
        <v>26</v>
      </c>
      <c r="C303" s="1" t="s">
        <v>476</v>
      </c>
      <c r="D303" s="2">
        <v>4603.58</v>
      </c>
      <c r="E303" s="2" t="s">
        <v>26</v>
      </c>
      <c r="F303" s="2">
        <v>184.14</v>
      </c>
    </row>
    <row r="304" spans="1:6" ht="20.100000000000001" customHeight="1">
      <c r="A304" s="4">
        <v>2.2000000000000002</v>
      </c>
      <c r="B304" s="4" t="s">
        <v>31</v>
      </c>
      <c r="C304" s="1" t="s">
        <v>307</v>
      </c>
      <c r="D304" s="2">
        <v>932</v>
      </c>
      <c r="E304" s="2" t="s">
        <v>31</v>
      </c>
      <c r="F304" s="2">
        <v>2050.4</v>
      </c>
    </row>
    <row r="305" spans="1:6" ht="20.100000000000001" customHeight="1">
      <c r="A305" s="4">
        <v>0.5</v>
      </c>
      <c r="B305" s="4" t="s">
        <v>31</v>
      </c>
      <c r="C305" s="1" t="s">
        <v>308</v>
      </c>
      <c r="D305" s="2">
        <v>651</v>
      </c>
      <c r="E305" s="2" t="s">
        <v>31</v>
      </c>
      <c r="F305" s="2">
        <v>325.5</v>
      </c>
    </row>
    <row r="306" spans="1:6" ht="21" customHeight="1">
      <c r="A306" s="4">
        <v>1.1000000000000001</v>
      </c>
      <c r="B306" s="4" t="s">
        <v>31</v>
      </c>
      <c r="C306" s="2" t="s">
        <v>309</v>
      </c>
      <c r="D306" s="2">
        <v>534</v>
      </c>
      <c r="E306" s="2" t="s">
        <v>31</v>
      </c>
      <c r="F306" s="2">
        <v>587.4</v>
      </c>
    </row>
    <row r="307" spans="1:6" ht="20.100000000000001" customHeight="1">
      <c r="A307" s="4"/>
      <c r="B307" s="4" t="s">
        <v>27</v>
      </c>
      <c r="C307" s="1" t="s">
        <v>295</v>
      </c>
      <c r="D307" s="2"/>
      <c r="E307" s="2" t="s">
        <v>27</v>
      </c>
      <c r="F307" s="2">
        <v>0</v>
      </c>
    </row>
    <row r="308" spans="1:6" ht="20.100000000000001" customHeight="1">
      <c r="A308" s="4"/>
      <c r="B308" s="4"/>
      <c r="C308" s="1"/>
      <c r="D308" s="2"/>
      <c r="E308" s="2"/>
      <c r="F308" s="2" t="s">
        <v>19</v>
      </c>
    </row>
    <row r="309" spans="1:6" ht="20.100000000000001" customHeight="1">
      <c r="A309" s="4"/>
      <c r="B309" s="4"/>
      <c r="C309" s="1" t="s">
        <v>32</v>
      </c>
      <c r="D309" s="2"/>
      <c r="E309" s="2"/>
      <c r="F309" s="2">
        <v>3147.44</v>
      </c>
    </row>
    <row r="310" spans="1:6" ht="20.100000000000001" customHeight="1">
      <c r="A310" s="4"/>
      <c r="B310" s="4"/>
      <c r="C310" s="1"/>
      <c r="D310" s="2"/>
      <c r="E310" s="2"/>
      <c r="F310" s="2" t="s">
        <v>19</v>
      </c>
    </row>
    <row r="311" spans="1:6" ht="20.100000000000001" customHeight="1">
      <c r="A311" s="4"/>
      <c r="B311" s="4"/>
      <c r="C311" s="1" t="s">
        <v>33</v>
      </c>
      <c r="D311" s="2"/>
      <c r="E311" s="2"/>
      <c r="F311" s="2">
        <v>314.74</v>
      </c>
    </row>
    <row r="312" spans="1:6" ht="20.100000000000001" customHeight="1">
      <c r="A312" s="4"/>
      <c r="B312" s="4"/>
      <c r="C312" s="1"/>
      <c r="D312" s="2"/>
      <c r="E312" s="2"/>
      <c r="F312" s="2"/>
    </row>
    <row r="313" spans="1:6" ht="20.100000000000001" customHeight="1">
      <c r="A313" s="4">
        <v>29.5</v>
      </c>
      <c r="B313" s="4" t="s">
        <v>24</v>
      </c>
      <c r="C313" s="1" t="s">
        <v>477</v>
      </c>
      <c r="D313" s="2"/>
      <c r="E313" s="2"/>
      <c r="F313" s="2"/>
    </row>
    <row r="314" spans="1:6" ht="20.100000000000001" customHeight="1">
      <c r="A314" s="4"/>
      <c r="B314" s="4"/>
      <c r="C314" s="1" t="s">
        <v>478</v>
      </c>
      <c r="D314" s="2"/>
      <c r="E314" s="2"/>
      <c r="F314" s="2"/>
    </row>
    <row r="315" spans="1:6" ht="20.100000000000001" customHeight="1">
      <c r="A315" s="4"/>
      <c r="B315" s="4"/>
      <c r="C315" s="1" t="s">
        <v>479</v>
      </c>
      <c r="D315" s="2"/>
      <c r="E315" s="2"/>
      <c r="F315" s="2"/>
    </row>
    <row r="316" spans="1:6" ht="20.100000000000001" customHeight="1">
      <c r="A316" s="4"/>
      <c r="B316" s="4"/>
      <c r="C316" s="1" t="s">
        <v>19</v>
      </c>
      <c r="D316" s="2" t="s">
        <v>19</v>
      </c>
      <c r="E316" s="2"/>
      <c r="F316" s="2"/>
    </row>
    <row r="317" spans="1:6" ht="20.100000000000001" customHeight="1">
      <c r="A317" s="4">
        <v>10</v>
      </c>
      <c r="B317" s="4" t="s">
        <v>444</v>
      </c>
      <c r="C317" s="1" t="s">
        <v>999</v>
      </c>
      <c r="D317" s="2">
        <v>377.86</v>
      </c>
      <c r="E317" s="2" t="s">
        <v>444</v>
      </c>
      <c r="F317" s="2">
        <v>3778.6</v>
      </c>
    </row>
    <row r="318" spans="1:6" ht="20.100000000000001" customHeight="1">
      <c r="A318" s="4">
        <v>0.21</v>
      </c>
      <c r="B318" s="4" t="s">
        <v>26</v>
      </c>
      <c r="C318" s="1" t="s">
        <v>470</v>
      </c>
      <c r="D318" s="2">
        <v>4603.58</v>
      </c>
      <c r="E318" s="2" t="s">
        <v>26</v>
      </c>
      <c r="F318" s="2">
        <v>966.75</v>
      </c>
    </row>
    <row r="319" spans="1:6" ht="20.100000000000001" customHeight="1">
      <c r="A319" s="4"/>
      <c r="B319" s="4"/>
      <c r="C319" s="1" t="s">
        <v>480</v>
      </c>
      <c r="D319" s="2" t="s">
        <v>15</v>
      </c>
      <c r="E319" s="2"/>
      <c r="F319" s="2" t="s">
        <v>15</v>
      </c>
    </row>
    <row r="320" spans="1:6" ht="20.100000000000001" customHeight="1">
      <c r="A320" s="4">
        <v>1.1000000000000001</v>
      </c>
      <c r="B320" s="4" t="s">
        <v>31</v>
      </c>
      <c r="C320" s="1" t="s">
        <v>462</v>
      </c>
      <c r="D320" s="2">
        <v>999</v>
      </c>
      <c r="E320" s="2" t="s">
        <v>31</v>
      </c>
      <c r="F320" s="2">
        <v>1098.9000000000001</v>
      </c>
    </row>
    <row r="321" spans="1:6" ht="20.100000000000001" customHeight="1">
      <c r="A321" s="4">
        <v>1.1000000000000001</v>
      </c>
      <c r="B321" s="4" t="s">
        <v>31</v>
      </c>
      <c r="C321" s="1" t="s">
        <v>307</v>
      </c>
      <c r="D321" s="2">
        <v>932</v>
      </c>
      <c r="E321" s="2" t="s">
        <v>31</v>
      </c>
      <c r="F321" s="2">
        <v>1025.2</v>
      </c>
    </row>
    <row r="322" spans="1:6" ht="20.100000000000001" customHeight="1">
      <c r="A322" s="4">
        <v>2.2000000000000002</v>
      </c>
      <c r="B322" s="4" t="s">
        <v>31</v>
      </c>
      <c r="C322" s="1" t="s">
        <v>308</v>
      </c>
      <c r="D322" s="2">
        <v>651</v>
      </c>
      <c r="E322" s="2" t="s">
        <v>31</v>
      </c>
      <c r="F322" s="2">
        <v>1432.2</v>
      </c>
    </row>
    <row r="323" spans="1:6" ht="20.100000000000001" customHeight="1">
      <c r="A323" s="4">
        <v>2.2000000000000002</v>
      </c>
      <c r="B323" s="4" t="s">
        <v>31</v>
      </c>
      <c r="C323" s="1" t="s">
        <v>309</v>
      </c>
      <c r="D323" s="2">
        <v>534</v>
      </c>
      <c r="E323" s="2" t="s">
        <v>31</v>
      </c>
      <c r="F323" s="2">
        <v>1174.8</v>
      </c>
    </row>
    <row r="324" spans="1:6" ht="20.100000000000001" customHeight="1">
      <c r="A324" s="4">
        <v>20</v>
      </c>
      <c r="B324" s="4" t="s">
        <v>34</v>
      </c>
      <c r="C324" s="1" t="s">
        <v>292</v>
      </c>
      <c r="D324" s="2">
        <v>6040</v>
      </c>
      <c r="E324" s="2" t="s">
        <v>25</v>
      </c>
      <c r="F324" s="2">
        <v>120.8</v>
      </c>
    </row>
    <row r="325" spans="1:6" ht="20.100000000000001" customHeight="1">
      <c r="A325" s="4">
        <v>2</v>
      </c>
      <c r="B325" s="4" t="s">
        <v>34</v>
      </c>
      <c r="C325" s="1" t="s">
        <v>481</v>
      </c>
      <c r="D325" s="2">
        <v>36.1</v>
      </c>
      <c r="E325" s="2" t="s">
        <v>34</v>
      </c>
      <c r="F325" s="2">
        <v>72.2</v>
      </c>
    </row>
    <row r="326" spans="1:6" ht="20.100000000000001" customHeight="1">
      <c r="A326" s="4">
        <v>1.6</v>
      </c>
      <c r="B326" s="4" t="s">
        <v>31</v>
      </c>
      <c r="C326" s="1" t="s">
        <v>307</v>
      </c>
      <c r="D326" s="2">
        <v>932</v>
      </c>
      <c r="E326" s="2" t="s">
        <v>31</v>
      </c>
      <c r="F326" s="2">
        <v>1491.2</v>
      </c>
    </row>
    <row r="327" spans="1:6" ht="20.100000000000001" customHeight="1">
      <c r="A327" s="4">
        <v>0.5</v>
      </c>
      <c r="B327" s="4" t="s">
        <v>31</v>
      </c>
      <c r="C327" s="1" t="s">
        <v>308</v>
      </c>
      <c r="D327" s="2">
        <v>651</v>
      </c>
      <c r="E327" s="2" t="s">
        <v>31</v>
      </c>
      <c r="F327" s="2">
        <v>325.5</v>
      </c>
    </row>
    <row r="328" spans="1:6" ht="20.100000000000001" customHeight="1">
      <c r="A328" s="4">
        <v>1.1000000000000001</v>
      </c>
      <c r="B328" s="4" t="s">
        <v>31</v>
      </c>
      <c r="C328" s="1" t="s">
        <v>309</v>
      </c>
      <c r="D328" s="2">
        <v>534</v>
      </c>
      <c r="E328" s="2" t="s">
        <v>31</v>
      </c>
      <c r="F328" s="2">
        <v>587.4</v>
      </c>
    </row>
    <row r="329" spans="1:6" ht="20.100000000000001" customHeight="1">
      <c r="A329" s="4"/>
      <c r="B329" s="4" t="s">
        <v>27</v>
      </c>
      <c r="C329" s="1" t="s">
        <v>295</v>
      </c>
      <c r="D329" s="2"/>
      <c r="E329" s="2" t="s">
        <v>27</v>
      </c>
      <c r="F329" s="2">
        <v>0</v>
      </c>
    </row>
    <row r="330" spans="1:6" ht="20.100000000000001" customHeight="1">
      <c r="A330" s="4"/>
      <c r="B330" s="4"/>
      <c r="C330" s="1"/>
      <c r="D330" s="2"/>
      <c r="E330" s="2"/>
      <c r="F330" s="2" t="s">
        <v>19</v>
      </c>
    </row>
    <row r="331" spans="1:6" ht="20.100000000000001" customHeight="1">
      <c r="A331" s="4"/>
      <c r="B331" s="4"/>
      <c r="C331" s="1" t="s">
        <v>32</v>
      </c>
      <c r="D331" s="2"/>
      <c r="E331" s="2"/>
      <c r="F331" s="2">
        <v>12073.55</v>
      </c>
    </row>
    <row r="332" spans="1:6" ht="20.100000000000001" customHeight="1">
      <c r="A332" s="4"/>
      <c r="B332" s="4"/>
      <c r="C332" s="1"/>
      <c r="D332" s="2"/>
      <c r="E332" s="2"/>
      <c r="F332" s="2" t="s">
        <v>19</v>
      </c>
    </row>
    <row r="333" spans="1:6" ht="20.100000000000001" customHeight="1">
      <c r="A333" s="4"/>
      <c r="B333" s="4"/>
      <c r="C333" s="1" t="s">
        <v>33</v>
      </c>
      <c r="D333" s="2"/>
      <c r="E333" s="2"/>
      <c r="F333" s="2">
        <v>1207.3599999999999</v>
      </c>
    </row>
    <row r="334" spans="1:6" ht="20.100000000000001" customHeight="1">
      <c r="A334" s="4"/>
      <c r="B334" s="4"/>
      <c r="C334" s="1"/>
      <c r="D334" s="2"/>
      <c r="E334" s="2"/>
      <c r="F334" s="2" t="s">
        <v>28</v>
      </c>
    </row>
    <row r="335" spans="1:6" ht="20.100000000000001" customHeight="1">
      <c r="A335" s="4">
        <v>29.4</v>
      </c>
      <c r="B335" s="4" t="s">
        <v>24</v>
      </c>
      <c r="C335" s="1" t="s">
        <v>482</v>
      </c>
      <c r="D335" s="2"/>
      <c r="E335" s="2"/>
      <c r="F335" s="2"/>
    </row>
    <row r="336" spans="1:6" ht="20.100000000000001" customHeight="1">
      <c r="A336" s="4"/>
      <c r="B336" s="4"/>
      <c r="C336" s="1" t="s">
        <v>483</v>
      </c>
      <c r="D336" s="2"/>
      <c r="E336" s="2"/>
      <c r="F336" s="2"/>
    </row>
    <row r="337" spans="1:6" ht="20.100000000000001" customHeight="1">
      <c r="A337" s="4"/>
      <c r="B337" s="4"/>
      <c r="C337" s="1" t="s">
        <v>19</v>
      </c>
      <c r="D337" s="2"/>
      <c r="E337" s="2"/>
      <c r="F337" s="2"/>
    </row>
    <row r="338" spans="1:6" ht="20.100000000000001" customHeight="1">
      <c r="A338" s="4">
        <v>1.86</v>
      </c>
      <c r="B338" s="4" t="s">
        <v>444</v>
      </c>
      <c r="C338" s="1" t="s">
        <v>484</v>
      </c>
      <c r="D338" s="2">
        <v>415</v>
      </c>
      <c r="E338" s="2" t="s">
        <v>444</v>
      </c>
      <c r="F338" s="2">
        <v>771.9</v>
      </c>
    </row>
    <row r="339" spans="1:6" ht="20.100000000000001" customHeight="1">
      <c r="A339" s="4">
        <v>0.4</v>
      </c>
      <c r="B339" s="4" t="s">
        <v>34</v>
      </c>
      <c r="C339" s="1" t="s">
        <v>485</v>
      </c>
      <c r="D339" s="2">
        <v>36.1</v>
      </c>
      <c r="E339" s="2" t="s">
        <v>34</v>
      </c>
      <c r="F339" s="2">
        <v>14.44</v>
      </c>
    </row>
    <row r="340" spans="1:6" ht="20.100000000000001" customHeight="1">
      <c r="A340" s="4">
        <v>0.02</v>
      </c>
      <c r="B340" s="4" t="s">
        <v>26</v>
      </c>
      <c r="C340" s="1" t="s">
        <v>486</v>
      </c>
      <c r="D340" s="2">
        <v>6053.18</v>
      </c>
      <c r="E340" s="2" t="s">
        <v>26</v>
      </c>
      <c r="F340" s="2">
        <v>121.06</v>
      </c>
    </row>
    <row r="341" spans="1:6" ht="20.100000000000001" customHeight="1">
      <c r="A341" s="4">
        <v>1</v>
      </c>
      <c r="B341" s="4" t="s">
        <v>31</v>
      </c>
      <c r="C341" s="1" t="s">
        <v>462</v>
      </c>
      <c r="D341" s="2">
        <v>999</v>
      </c>
      <c r="E341" s="2" t="s">
        <v>31</v>
      </c>
      <c r="F341" s="2">
        <v>999</v>
      </c>
    </row>
    <row r="342" spans="1:6" ht="20.100000000000001" customHeight="1">
      <c r="A342" s="4">
        <v>1</v>
      </c>
      <c r="B342" s="4" t="s">
        <v>31</v>
      </c>
      <c r="C342" s="1" t="s">
        <v>487</v>
      </c>
      <c r="D342" s="2">
        <v>651</v>
      </c>
      <c r="E342" s="2" t="s">
        <v>31</v>
      </c>
      <c r="F342" s="2">
        <v>651</v>
      </c>
    </row>
    <row r="343" spans="1:6" ht="20.100000000000001" customHeight="1">
      <c r="A343" s="4"/>
      <c r="B343" s="4" t="s">
        <v>27</v>
      </c>
      <c r="C343" s="1" t="s">
        <v>295</v>
      </c>
      <c r="D343" s="2"/>
      <c r="E343" s="2" t="s">
        <v>27</v>
      </c>
      <c r="F343" s="2"/>
    </row>
    <row r="344" spans="1:6" ht="20.100000000000001" customHeight="1">
      <c r="A344" s="4"/>
      <c r="B344" s="4"/>
      <c r="C344" s="1"/>
      <c r="D344" s="2"/>
      <c r="E344" s="2"/>
      <c r="F344" s="2" t="s">
        <v>19</v>
      </c>
    </row>
    <row r="345" spans="1:6" ht="20.100000000000001" customHeight="1">
      <c r="A345" s="4"/>
      <c r="B345" s="4"/>
      <c r="C345" s="1" t="s">
        <v>488</v>
      </c>
      <c r="D345" s="2"/>
      <c r="E345" s="2"/>
      <c r="F345" s="2">
        <v>2557.4</v>
      </c>
    </row>
    <row r="346" spans="1:6" ht="20.100000000000001" customHeight="1">
      <c r="A346" s="4"/>
      <c r="B346" s="4"/>
      <c r="C346" s="1"/>
      <c r="D346" s="2"/>
      <c r="E346" s="2"/>
      <c r="F346" s="2" t="s">
        <v>19</v>
      </c>
    </row>
    <row r="347" spans="1:6" ht="20.100000000000001" customHeight="1">
      <c r="A347" s="4"/>
      <c r="B347" s="4"/>
      <c r="C347" s="1" t="s">
        <v>33</v>
      </c>
      <c r="D347" s="2"/>
      <c r="E347" s="2"/>
      <c r="F347" s="2">
        <v>1374.95</v>
      </c>
    </row>
    <row r="348" spans="1:6" ht="20.100000000000001" customHeight="1">
      <c r="A348" s="4"/>
      <c r="B348" s="4"/>
      <c r="C348" s="1"/>
      <c r="D348" s="2"/>
      <c r="E348" s="2"/>
      <c r="F348" s="2"/>
    </row>
    <row r="349" spans="1:6" ht="20.100000000000001" customHeight="1">
      <c r="A349" s="4"/>
      <c r="B349" s="4"/>
      <c r="C349" s="76" t="s">
        <v>536</v>
      </c>
      <c r="D349" s="2"/>
      <c r="E349" s="2"/>
      <c r="F349" s="2"/>
    </row>
    <row r="350" spans="1:6" ht="20.100000000000001" customHeight="1">
      <c r="A350" s="4"/>
      <c r="B350" s="4"/>
      <c r="C350" s="1"/>
      <c r="D350" s="2"/>
      <c r="E350" s="2"/>
      <c r="F350" s="2"/>
    </row>
    <row r="351" spans="1:6" ht="20.100000000000001" customHeight="1">
      <c r="A351" s="4"/>
      <c r="B351" s="4"/>
      <c r="C351" s="2" t="s">
        <v>489</v>
      </c>
      <c r="D351" s="2"/>
      <c r="E351" s="2"/>
      <c r="F351" s="2"/>
    </row>
    <row r="352" spans="1:6" ht="20.100000000000001" customHeight="1">
      <c r="A352" s="4"/>
      <c r="B352" s="4"/>
      <c r="C352" s="2" t="s">
        <v>490</v>
      </c>
      <c r="D352" s="2"/>
      <c r="E352" s="2"/>
      <c r="F352" s="2"/>
    </row>
    <row r="353" spans="1:6" ht="20.100000000000001" customHeight="1">
      <c r="A353" s="4"/>
      <c r="B353" s="4"/>
      <c r="C353" s="2"/>
      <c r="D353" s="2"/>
      <c r="E353" s="2"/>
      <c r="F353" s="2"/>
    </row>
    <row r="354" spans="1:6" ht="19.5" customHeight="1">
      <c r="A354" s="4"/>
      <c r="B354" s="4"/>
      <c r="C354" s="1" t="s">
        <v>491</v>
      </c>
      <c r="D354" s="2"/>
      <c r="E354" s="2"/>
      <c r="F354" s="2"/>
    </row>
    <row r="355" spans="1:6" ht="20.100000000000001" customHeight="1">
      <c r="A355" s="4"/>
      <c r="B355" s="4"/>
      <c r="C355" s="2"/>
      <c r="D355" s="2"/>
      <c r="E355" s="2"/>
      <c r="F355" s="2"/>
    </row>
    <row r="356" spans="1:6" ht="237.75" customHeight="1">
      <c r="A356" s="4"/>
      <c r="B356" s="4"/>
      <c r="C356" s="2" t="s">
        <v>492</v>
      </c>
      <c r="D356" s="2"/>
      <c r="E356" s="2"/>
      <c r="F356" s="2"/>
    </row>
    <row r="357" spans="1:6" ht="43.5" customHeight="1">
      <c r="A357" s="4">
        <v>90</v>
      </c>
      <c r="B357" s="4" t="s">
        <v>2</v>
      </c>
      <c r="C357" s="2" t="s">
        <v>1002</v>
      </c>
      <c r="D357" s="2">
        <v>16.55</v>
      </c>
      <c r="E357" s="2" t="s">
        <v>124</v>
      </c>
      <c r="F357" s="2">
        <v>1489.5</v>
      </c>
    </row>
    <row r="358" spans="1:6" ht="42" customHeight="1">
      <c r="A358" s="4">
        <v>45</v>
      </c>
      <c r="B358" s="4" t="s">
        <v>2</v>
      </c>
      <c r="C358" s="2" t="s">
        <v>529</v>
      </c>
      <c r="D358" s="2">
        <v>20</v>
      </c>
      <c r="E358" s="2" t="s">
        <v>494</v>
      </c>
      <c r="F358" s="2"/>
    </row>
    <row r="359" spans="1:6" ht="39.75" customHeight="1">
      <c r="A359" s="4">
        <v>20</v>
      </c>
      <c r="B359" s="4" t="s">
        <v>35</v>
      </c>
      <c r="C359" s="2" t="s">
        <v>530</v>
      </c>
      <c r="D359" s="2">
        <v>3.15</v>
      </c>
      <c r="E359" s="2" t="s">
        <v>35</v>
      </c>
      <c r="F359" s="2"/>
    </row>
    <row r="360" spans="1:6" ht="39.75" customHeight="1">
      <c r="A360" s="4">
        <v>10</v>
      </c>
      <c r="B360" s="4" t="s">
        <v>35</v>
      </c>
      <c r="C360" s="2" t="s">
        <v>531</v>
      </c>
      <c r="D360" s="2">
        <v>1.34</v>
      </c>
      <c r="E360" s="2" t="s">
        <v>35</v>
      </c>
      <c r="F360" s="2"/>
    </row>
    <row r="361" spans="1:6" ht="20.100000000000001" customHeight="1">
      <c r="A361" s="4">
        <v>1</v>
      </c>
      <c r="B361" s="4" t="s">
        <v>35</v>
      </c>
      <c r="C361" s="2" t="s">
        <v>495</v>
      </c>
      <c r="D361" s="2">
        <v>58</v>
      </c>
      <c r="E361" s="2" t="s">
        <v>35</v>
      </c>
      <c r="F361" s="2"/>
    </row>
    <row r="362" spans="1:6" ht="35.25" customHeight="1">
      <c r="A362" s="4"/>
      <c r="B362" s="4"/>
      <c r="C362" s="2"/>
      <c r="D362" s="2"/>
      <c r="E362" s="2"/>
      <c r="F362" s="2"/>
    </row>
    <row r="363" spans="1:6" ht="33" customHeight="1">
      <c r="A363" s="4">
        <v>1.4999999999999999E-2</v>
      </c>
      <c r="B363" s="4" t="s">
        <v>1</v>
      </c>
      <c r="C363" s="2" t="s">
        <v>534</v>
      </c>
      <c r="D363" s="2">
        <v>661</v>
      </c>
      <c r="E363" s="2" t="s">
        <v>1</v>
      </c>
      <c r="F363" s="2">
        <v>9.92</v>
      </c>
    </row>
    <row r="364" spans="1:6" ht="36" customHeight="1">
      <c r="A364" s="4">
        <v>10</v>
      </c>
      <c r="B364" s="4" t="s">
        <v>35</v>
      </c>
      <c r="C364" s="2" t="s">
        <v>1003</v>
      </c>
      <c r="D364" s="2">
        <v>16.21</v>
      </c>
      <c r="E364" s="2" t="s">
        <v>35</v>
      </c>
      <c r="F364" s="2">
        <v>162.1</v>
      </c>
    </row>
    <row r="365" spans="1:6" ht="36" customHeight="1">
      <c r="A365" s="4">
        <v>10</v>
      </c>
      <c r="B365" s="4" t="s">
        <v>35</v>
      </c>
      <c r="C365" s="2" t="s">
        <v>1004</v>
      </c>
      <c r="D365" s="2">
        <v>13.8</v>
      </c>
      <c r="E365" s="2" t="s">
        <v>35</v>
      </c>
      <c r="F365" s="2">
        <v>138</v>
      </c>
    </row>
    <row r="366" spans="1:6" ht="31.5" customHeight="1">
      <c r="A366" s="4">
        <v>10</v>
      </c>
      <c r="B366" s="4" t="s">
        <v>35</v>
      </c>
      <c r="C366" s="2" t="s">
        <v>1005</v>
      </c>
      <c r="D366" s="2">
        <v>3.6</v>
      </c>
      <c r="E366" s="2" t="s">
        <v>35</v>
      </c>
      <c r="F366" s="2"/>
    </row>
    <row r="367" spans="1:6" ht="20.100000000000001" customHeight="1">
      <c r="A367" s="4">
        <v>1.25</v>
      </c>
      <c r="B367" s="4" t="s">
        <v>37</v>
      </c>
      <c r="C367" s="2" t="s">
        <v>38</v>
      </c>
      <c r="D367" s="2">
        <v>302</v>
      </c>
      <c r="E367" s="2" t="s">
        <v>37</v>
      </c>
      <c r="F367" s="2">
        <v>377.5</v>
      </c>
    </row>
    <row r="368" spans="1:6" ht="36" customHeight="1">
      <c r="A368" s="4">
        <v>10</v>
      </c>
      <c r="B368" s="4" t="s">
        <v>35</v>
      </c>
      <c r="C368" s="2" t="s">
        <v>495</v>
      </c>
      <c r="D368" s="2">
        <v>58</v>
      </c>
      <c r="E368" s="2" t="s">
        <v>35</v>
      </c>
      <c r="F368" s="77"/>
    </row>
    <row r="369" spans="1:6" ht="59.25" customHeight="1">
      <c r="A369" s="4">
        <v>0.15</v>
      </c>
      <c r="B369" s="4" t="s">
        <v>1</v>
      </c>
      <c r="C369" s="2" t="s">
        <v>534</v>
      </c>
      <c r="D369" s="2">
        <v>661</v>
      </c>
      <c r="E369" s="2" t="s">
        <v>1</v>
      </c>
      <c r="F369" s="2">
        <v>99.15</v>
      </c>
    </row>
    <row r="370" spans="1:6" ht="52.5" customHeight="1">
      <c r="A370" s="4">
        <v>45</v>
      </c>
      <c r="B370" s="4" t="s">
        <v>2</v>
      </c>
      <c r="C370" s="2" t="s">
        <v>535</v>
      </c>
      <c r="D370" s="2">
        <v>16.55</v>
      </c>
      <c r="E370" s="2" t="s">
        <v>541</v>
      </c>
      <c r="F370" s="2">
        <v>744.75</v>
      </c>
    </row>
    <row r="371" spans="1:6" ht="20.100000000000001" customHeight="1">
      <c r="A371" s="4" t="s">
        <v>40</v>
      </c>
      <c r="B371" s="4"/>
      <c r="C371" s="2" t="s">
        <v>39</v>
      </c>
      <c r="D371" s="2"/>
      <c r="E371" s="2" t="s">
        <v>40</v>
      </c>
      <c r="F371" s="2">
        <f>F384</f>
        <v>7635</v>
      </c>
    </row>
    <row r="372" spans="1:6" ht="20.100000000000001" customHeight="1">
      <c r="A372" s="4" t="s">
        <v>40</v>
      </c>
      <c r="B372" s="4"/>
      <c r="C372" s="2" t="s">
        <v>29</v>
      </c>
      <c r="D372" s="2"/>
      <c r="E372" s="2" t="s">
        <v>40</v>
      </c>
      <c r="F372" s="2">
        <v>40.6</v>
      </c>
    </row>
    <row r="373" spans="1:6" ht="20.100000000000001" customHeight="1">
      <c r="A373" s="4"/>
      <c r="B373" s="4"/>
      <c r="C373" s="2" t="s">
        <v>499</v>
      </c>
      <c r="D373" s="2"/>
      <c r="E373" s="2"/>
      <c r="F373" s="2">
        <f>SUM(F357:F372)</f>
        <v>10696.52</v>
      </c>
    </row>
    <row r="374" spans="1:6" ht="20.100000000000001" customHeight="1">
      <c r="A374" s="4"/>
      <c r="B374" s="4"/>
      <c r="C374" s="2" t="s">
        <v>500</v>
      </c>
      <c r="D374" s="2"/>
      <c r="E374" s="2"/>
      <c r="F374" s="2">
        <v>1069.6500000000001</v>
      </c>
    </row>
    <row r="375" spans="1:6" ht="20.100000000000001" customHeight="1">
      <c r="A375" s="4"/>
      <c r="B375" s="4"/>
      <c r="C375" s="2"/>
      <c r="D375" s="2"/>
      <c r="E375" s="2"/>
      <c r="F375" s="2"/>
    </row>
    <row r="376" spans="1:6" ht="20.100000000000001" customHeight="1">
      <c r="A376" s="4"/>
      <c r="B376" s="4"/>
      <c r="C376" s="1" t="s">
        <v>501</v>
      </c>
      <c r="D376" s="2"/>
      <c r="E376" s="2"/>
      <c r="F376" s="2"/>
    </row>
    <row r="377" spans="1:6" ht="20.100000000000001" customHeight="1">
      <c r="A377" s="4"/>
      <c r="B377" s="4"/>
      <c r="C377" s="2"/>
      <c r="D377" s="2"/>
      <c r="E377" s="2"/>
      <c r="F377" s="2"/>
    </row>
    <row r="378" spans="1:6" ht="20.100000000000001" customHeight="1">
      <c r="A378" s="4"/>
      <c r="B378" s="4"/>
      <c r="C378" s="2" t="s">
        <v>502</v>
      </c>
      <c r="D378" s="2"/>
      <c r="E378" s="2"/>
      <c r="F378" s="2"/>
    </row>
    <row r="379" spans="1:6" ht="20.100000000000001" customHeight="1">
      <c r="A379" s="4"/>
      <c r="B379" s="4"/>
      <c r="C379" s="2"/>
      <c r="D379" s="2"/>
      <c r="E379" s="2"/>
      <c r="F379" s="2"/>
    </row>
    <row r="380" spans="1:6" ht="20.100000000000001" customHeight="1">
      <c r="A380" s="4">
        <v>1</v>
      </c>
      <c r="B380" s="4" t="s">
        <v>35</v>
      </c>
      <c r="C380" s="2" t="s">
        <v>503</v>
      </c>
      <c r="D380" s="2">
        <v>947</v>
      </c>
      <c r="E380" s="2" t="s">
        <v>35</v>
      </c>
      <c r="F380" s="2">
        <v>947</v>
      </c>
    </row>
    <row r="381" spans="1:6" ht="20.100000000000001" customHeight="1">
      <c r="A381" s="4">
        <v>2</v>
      </c>
      <c r="B381" s="4" t="s">
        <v>35</v>
      </c>
      <c r="C381" s="2" t="s">
        <v>504</v>
      </c>
      <c r="D381" s="2">
        <v>826</v>
      </c>
      <c r="E381" s="2" t="s">
        <v>35</v>
      </c>
      <c r="F381" s="2">
        <v>1652</v>
      </c>
    </row>
    <row r="382" spans="1:6" ht="20.100000000000001" customHeight="1">
      <c r="A382" s="4">
        <v>3</v>
      </c>
      <c r="B382" s="4" t="s">
        <v>35</v>
      </c>
      <c r="C382" s="2" t="s">
        <v>505</v>
      </c>
      <c r="D382" s="2">
        <v>820</v>
      </c>
      <c r="E382" s="2" t="s">
        <v>35</v>
      </c>
      <c r="F382" s="2">
        <v>2460</v>
      </c>
    </row>
    <row r="383" spans="1:6" ht="20.100000000000001" customHeight="1">
      <c r="A383" s="4">
        <v>4</v>
      </c>
      <c r="B383" s="4" t="s">
        <v>35</v>
      </c>
      <c r="C383" s="2" t="s">
        <v>125</v>
      </c>
      <c r="D383" s="2">
        <v>644</v>
      </c>
      <c r="E383" s="2" t="s">
        <v>35</v>
      </c>
      <c r="F383" s="2">
        <v>2576</v>
      </c>
    </row>
    <row r="384" spans="1:6" ht="20.100000000000001" customHeight="1">
      <c r="A384" s="4"/>
      <c r="B384" s="4"/>
      <c r="C384" s="2"/>
      <c r="D384" s="2">
        <v>0</v>
      </c>
      <c r="E384" s="2"/>
      <c r="F384" s="2">
        <f>SUM(F380:F383)</f>
        <v>7635</v>
      </c>
    </row>
    <row r="385" spans="1:6" ht="20.100000000000001" customHeight="1">
      <c r="A385" s="4"/>
      <c r="B385" s="4"/>
      <c r="C385" s="2"/>
      <c r="D385" s="2"/>
      <c r="E385" s="2"/>
      <c r="F385" s="2"/>
    </row>
    <row r="386" spans="1:6" ht="20.100000000000001" customHeight="1">
      <c r="A386" s="4"/>
      <c r="B386" s="4"/>
      <c r="C386" s="2" t="s">
        <v>506</v>
      </c>
      <c r="D386" s="2"/>
      <c r="E386" s="2"/>
      <c r="F386" s="2"/>
    </row>
    <row r="387" spans="1:6" ht="33.75" customHeight="1">
      <c r="A387" s="4"/>
      <c r="B387" s="4"/>
      <c r="C387" s="2" t="s">
        <v>507</v>
      </c>
      <c r="D387" s="2"/>
      <c r="E387" s="2"/>
      <c r="F387" s="2"/>
    </row>
    <row r="388" spans="1:6" ht="20.100000000000001" customHeight="1">
      <c r="A388" s="4"/>
      <c r="B388" s="4"/>
      <c r="C388" s="2"/>
      <c r="D388" s="2"/>
      <c r="E388" s="2"/>
      <c r="F388" s="2"/>
    </row>
    <row r="389" spans="1:6" ht="260.25" customHeight="1">
      <c r="A389" s="4"/>
      <c r="B389" s="4"/>
      <c r="C389" s="2" t="s">
        <v>508</v>
      </c>
      <c r="D389" s="2"/>
      <c r="E389" s="2"/>
      <c r="F389" s="2"/>
    </row>
    <row r="390" spans="1:6" ht="20.100000000000001" customHeight="1">
      <c r="A390" s="4"/>
      <c r="B390" s="4"/>
      <c r="C390" s="2" t="s">
        <v>509</v>
      </c>
      <c r="D390" s="2"/>
      <c r="E390" s="2"/>
      <c r="F390" s="2">
        <f>F373-F372</f>
        <v>10655.92</v>
      </c>
    </row>
    <row r="391" spans="1:6" ht="20.100000000000001" customHeight="1">
      <c r="A391" s="4"/>
      <c r="B391" s="4"/>
      <c r="C391" s="2" t="s">
        <v>510</v>
      </c>
      <c r="D391" s="2"/>
      <c r="E391" s="2" t="s">
        <v>511</v>
      </c>
      <c r="F391" s="2">
        <v>138</v>
      </c>
    </row>
    <row r="392" spans="1:6" ht="39.75" customHeight="1">
      <c r="A392" s="4"/>
      <c r="B392" s="4"/>
      <c r="C392" s="2" t="s">
        <v>512</v>
      </c>
      <c r="D392" s="2"/>
      <c r="E392" s="2"/>
      <c r="F392" s="2">
        <v>166.5</v>
      </c>
    </row>
    <row r="393" spans="1:6" ht="20.100000000000001" customHeight="1">
      <c r="A393" s="4"/>
      <c r="B393" s="4"/>
      <c r="C393" s="2" t="s">
        <v>29</v>
      </c>
      <c r="D393" s="2"/>
      <c r="E393" s="2"/>
      <c r="F393" s="2">
        <v>43.1</v>
      </c>
    </row>
    <row r="394" spans="1:6" ht="20.100000000000001" customHeight="1">
      <c r="A394" s="4"/>
      <c r="B394" s="4"/>
      <c r="C394" s="2" t="s">
        <v>513</v>
      </c>
      <c r="D394" s="2"/>
      <c r="E394" s="2"/>
      <c r="F394" s="2">
        <f>(F390-F391)+F392+F393</f>
        <v>10727.52</v>
      </c>
    </row>
    <row r="395" spans="1:6" ht="20.100000000000001" customHeight="1">
      <c r="A395" s="4"/>
      <c r="B395" s="4"/>
      <c r="C395" s="2" t="s">
        <v>514</v>
      </c>
      <c r="D395" s="2"/>
      <c r="E395" s="2"/>
      <c r="F395" s="2">
        <f>SUM(F394)/10</f>
        <v>1072.752</v>
      </c>
    </row>
    <row r="396" spans="1:6" ht="20.100000000000001" customHeight="1">
      <c r="A396" s="4"/>
      <c r="B396" s="4"/>
      <c r="C396" s="2"/>
      <c r="D396" s="2"/>
      <c r="E396" s="2"/>
      <c r="F396" s="2">
        <v>1072.75</v>
      </c>
    </row>
    <row r="397" spans="1:6" ht="20.100000000000001" customHeight="1">
      <c r="A397" s="4"/>
      <c r="B397" s="4"/>
      <c r="C397" s="2"/>
      <c r="D397" s="2"/>
      <c r="E397" s="2"/>
      <c r="F397" s="2"/>
    </row>
    <row r="398" spans="1:6" ht="20.100000000000001" customHeight="1">
      <c r="A398" s="4"/>
      <c r="B398" s="4"/>
      <c r="C398" s="2" t="s">
        <v>515</v>
      </c>
      <c r="D398" s="2"/>
      <c r="E398" s="2"/>
      <c r="F398" s="2"/>
    </row>
    <row r="399" spans="1:6" ht="59.25" customHeight="1">
      <c r="A399" s="4"/>
      <c r="B399" s="4"/>
      <c r="C399" s="2" t="s">
        <v>516</v>
      </c>
      <c r="D399" s="2"/>
      <c r="E399" s="2"/>
      <c r="F399" s="2"/>
    </row>
    <row r="400" spans="1:6" ht="20.100000000000001" customHeight="1">
      <c r="A400" s="4"/>
      <c r="B400" s="4"/>
      <c r="C400" s="2"/>
      <c r="D400" s="2"/>
      <c r="E400" s="2"/>
      <c r="F400" s="2"/>
    </row>
    <row r="401" spans="1:6" ht="244.5" customHeight="1">
      <c r="A401" s="4"/>
      <c r="B401" s="4"/>
      <c r="C401" s="2" t="s">
        <v>517</v>
      </c>
      <c r="D401" s="2"/>
      <c r="E401" s="2"/>
      <c r="F401" s="2"/>
    </row>
    <row r="402" spans="1:6" ht="20.100000000000001" customHeight="1">
      <c r="A402" s="4"/>
      <c r="B402" s="4"/>
      <c r="C402" s="2" t="s">
        <v>518</v>
      </c>
      <c r="D402" s="2"/>
      <c r="E402" s="2"/>
      <c r="F402" s="2">
        <f>F373</f>
        <v>10696.52</v>
      </c>
    </row>
    <row r="403" spans="1:6" ht="20.100000000000001" customHeight="1">
      <c r="A403" s="4"/>
      <c r="B403" s="4"/>
      <c r="C403" s="2" t="s">
        <v>519</v>
      </c>
      <c r="D403" s="2"/>
      <c r="E403" s="2"/>
      <c r="F403" s="2">
        <v>138</v>
      </c>
    </row>
    <row r="404" spans="1:6" ht="36.75" customHeight="1">
      <c r="A404" s="4"/>
      <c r="B404" s="4"/>
      <c r="C404" s="2" t="s">
        <v>520</v>
      </c>
      <c r="D404" s="2"/>
      <c r="E404" s="2"/>
      <c r="F404" s="2">
        <v>36</v>
      </c>
    </row>
    <row r="405" spans="1:6" ht="20.100000000000001" customHeight="1">
      <c r="A405" s="4"/>
      <c r="B405" s="4"/>
      <c r="C405" s="2" t="s">
        <v>521</v>
      </c>
      <c r="D405" s="2"/>
      <c r="E405" s="2"/>
      <c r="F405" s="2">
        <v>162.1</v>
      </c>
    </row>
    <row r="406" spans="1:6" ht="42" customHeight="1">
      <c r="A406" s="4"/>
      <c r="B406" s="4"/>
      <c r="C406" s="2" t="s">
        <v>522</v>
      </c>
      <c r="D406" s="2"/>
      <c r="E406" s="2"/>
      <c r="F406" s="2">
        <v>417</v>
      </c>
    </row>
    <row r="407" spans="1:6" ht="36" customHeight="1">
      <c r="A407" s="4"/>
      <c r="B407" s="4"/>
      <c r="C407" s="2" t="s">
        <v>523</v>
      </c>
      <c r="D407" s="2"/>
      <c r="E407" s="2"/>
      <c r="F407" s="2">
        <v>90</v>
      </c>
    </row>
    <row r="408" spans="1:6" ht="36" customHeight="1">
      <c r="A408" s="4"/>
      <c r="B408" s="4"/>
      <c r="C408" s="2" t="s">
        <v>524</v>
      </c>
      <c r="D408" s="2"/>
      <c r="E408" s="2"/>
      <c r="F408" s="2">
        <v>165</v>
      </c>
    </row>
    <row r="409" spans="1:6" ht="20.100000000000001" customHeight="1">
      <c r="A409" s="4"/>
      <c r="B409" s="4"/>
      <c r="C409" s="2" t="s">
        <v>29</v>
      </c>
      <c r="D409" s="2"/>
      <c r="E409" s="2"/>
      <c r="F409" s="2">
        <v>32.200000000000003</v>
      </c>
    </row>
    <row r="410" spans="1:6" ht="20.100000000000001" customHeight="1">
      <c r="A410" s="4"/>
      <c r="B410" s="4"/>
      <c r="C410" s="2" t="s">
        <v>513</v>
      </c>
      <c r="D410" s="2"/>
      <c r="E410" s="2"/>
      <c r="F410" s="2">
        <f>(F402-F403-F404-F405)+F406+F407+F408+F409</f>
        <v>11064.62</v>
      </c>
    </row>
    <row r="411" spans="1:6" ht="20.100000000000001" customHeight="1">
      <c r="A411" s="4"/>
      <c r="B411" s="4"/>
      <c r="C411" s="2" t="s">
        <v>525</v>
      </c>
      <c r="D411" s="2"/>
      <c r="E411" s="2"/>
      <c r="F411" s="2">
        <f>SUM(F410)/10</f>
        <v>1106.462</v>
      </c>
    </row>
    <row r="412" spans="1:6" ht="20.100000000000001" customHeight="1">
      <c r="A412" s="4"/>
      <c r="B412" s="4"/>
      <c r="C412" s="2"/>
      <c r="D412" s="2"/>
      <c r="E412" s="2"/>
      <c r="F412" s="2">
        <v>1106.46</v>
      </c>
    </row>
    <row r="413" spans="1:6" ht="20.100000000000001" customHeight="1">
      <c r="A413" s="4"/>
      <c r="B413" s="4"/>
      <c r="C413" s="2"/>
      <c r="D413" s="2"/>
      <c r="E413" s="2"/>
      <c r="F413" s="2"/>
    </row>
    <row r="414" spans="1:6" ht="20.100000000000001" customHeight="1">
      <c r="A414" s="4"/>
      <c r="B414" s="4"/>
      <c r="C414" s="2" t="s">
        <v>526</v>
      </c>
      <c r="D414" s="2"/>
      <c r="E414" s="2"/>
      <c r="F414" s="2"/>
    </row>
    <row r="415" spans="1:6" ht="20.100000000000001" customHeight="1">
      <c r="A415" s="4"/>
      <c r="B415" s="4"/>
      <c r="C415" s="2" t="s">
        <v>527</v>
      </c>
      <c r="D415" s="2"/>
      <c r="E415" s="2"/>
      <c r="F415" s="2"/>
    </row>
    <row r="416" spans="1:6" ht="217.5" customHeight="1">
      <c r="A416" s="4"/>
      <c r="B416" s="4"/>
      <c r="C416" s="2" t="s">
        <v>528</v>
      </c>
      <c r="D416" s="2"/>
      <c r="E416" s="2"/>
      <c r="F416" s="2"/>
    </row>
    <row r="417" spans="1:6" ht="20.100000000000001" customHeight="1">
      <c r="A417" s="4"/>
      <c r="B417" s="4"/>
      <c r="C417" s="2"/>
      <c r="D417" s="2"/>
      <c r="E417" s="2"/>
      <c r="F417" s="2"/>
    </row>
    <row r="418" spans="1:6" ht="36.75" customHeight="1">
      <c r="A418" s="4">
        <v>90</v>
      </c>
      <c r="B418" s="4" t="s">
        <v>2</v>
      </c>
      <c r="C418" s="2" t="s">
        <v>493</v>
      </c>
      <c r="D418" s="2">
        <v>16.55</v>
      </c>
      <c r="E418" s="2" t="s">
        <v>541</v>
      </c>
      <c r="F418" s="2">
        <v>1489.5</v>
      </c>
    </row>
    <row r="419" spans="1:6" ht="43.5" customHeight="1">
      <c r="A419" s="4">
        <v>45</v>
      </c>
      <c r="B419" s="4" t="s">
        <v>2</v>
      </c>
      <c r="C419" s="2" t="s">
        <v>529</v>
      </c>
      <c r="D419" s="2">
        <v>20</v>
      </c>
      <c r="E419" s="2" t="s">
        <v>2</v>
      </c>
      <c r="F419" s="2"/>
    </row>
    <row r="420" spans="1:6" ht="20.100000000000001" customHeight="1">
      <c r="A420" s="4">
        <v>20</v>
      </c>
      <c r="B420" s="4" t="s">
        <v>35</v>
      </c>
      <c r="C420" s="2" t="s">
        <v>530</v>
      </c>
      <c r="D420" s="2">
        <v>3.15</v>
      </c>
      <c r="E420" s="2" t="s">
        <v>35</v>
      </c>
      <c r="F420" s="2"/>
    </row>
    <row r="421" spans="1:6" ht="42" customHeight="1">
      <c r="A421" s="4">
        <v>10</v>
      </c>
      <c r="B421" s="4" t="s">
        <v>35</v>
      </c>
      <c r="C421" s="2" t="s">
        <v>531</v>
      </c>
      <c r="D421" s="2">
        <v>1.34</v>
      </c>
      <c r="E421" s="2" t="s">
        <v>35</v>
      </c>
      <c r="F421" s="2"/>
    </row>
    <row r="422" spans="1:6" ht="36.75" customHeight="1">
      <c r="A422" s="4">
        <v>10</v>
      </c>
      <c r="B422" s="4" t="s">
        <v>35</v>
      </c>
      <c r="C422" s="2" t="s">
        <v>498</v>
      </c>
      <c r="D422" s="2">
        <v>3.6</v>
      </c>
      <c r="E422" s="2" t="s">
        <v>35</v>
      </c>
      <c r="F422" s="2"/>
    </row>
    <row r="423" spans="1:6" ht="20.100000000000001" customHeight="1">
      <c r="A423" s="4">
        <v>10</v>
      </c>
      <c r="B423" s="4" t="s">
        <v>35</v>
      </c>
      <c r="C423" s="2" t="s">
        <v>497</v>
      </c>
      <c r="D423" s="2">
        <v>13.8</v>
      </c>
      <c r="E423" s="2" t="s">
        <v>35</v>
      </c>
      <c r="F423" s="2">
        <v>138</v>
      </c>
    </row>
    <row r="424" spans="1:6" ht="37.5" customHeight="1">
      <c r="A424" s="4">
        <v>10</v>
      </c>
      <c r="B424" s="4" t="s">
        <v>35</v>
      </c>
      <c r="C424" s="2" t="s">
        <v>496</v>
      </c>
      <c r="D424" s="2">
        <v>16.21</v>
      </c>
      <c r="E424" s="2" t="s">
        <v>35</v>
      </c>
      <c r="F424" s="2">
        <v>162.1</v>
      </c>
    </row>
    <row r="425" spans="1:6" ht="20.100000000000001" customHeight="1">
      <c r="A425" s="4">
        <v>10</v>
      </c>
      <c r="B425" s="4" t="s">
        <v>35</v>
      </c>
      <c r="C425" s="2" t="s">
        <v>532</v>
      </c>
      <c r="D425" s="2">
        <v>85</v>
      </c>
      <c r="E425" s="2" t="s">
        <v>35</v>
      </c>
      <c r="F425" s="2"/>
    </row>
    <row r="426" spans="1:6" ht="20.100000000000001" customHeight="1">
      <c r="A426" s="4">
        <v>0.6</v>
      </c>
      <c r="B426" s="4" t="s">
        <v>1</v>
      </c>
      <c r="C426" s="2" t="s">
        <v>533</v>
      </c>
      <c r="D426" s="2">
        <v>661</v>
      </c>
      <c r="E426" s="2" t="s">
        <v>1</v>
      </c>
      <c r="F426" s="2">
        <v>396.6</v>
      </c>
    </row>
    <row r="427" spans="1:6" ht="20.100000000000001" customHeight="1">
      <c r="A427" s="4">
        <v>1</v>
      </c>
      <c r="B427" s="4" t="s">
        <v>35</v>
      </c>
      <c r="C427" s="2" t="s">
        <v>495</v>
      </c>
      <c r="D427" s="2">
        <v>58</v>
      </c>
      <c r="E427" s="2" t="s">
        <v>35</v>
      </c>
      <c r="F427" s="2"/>
    </row>
    <row r="428" spans="1:6" ht="36" customHeight="1">
      <c r="A428" s="4">
        <v>1.4999999999999999E-2</v>
      </c>
      <c r="B428" s="4" t="s">
        <v>1</v>
      </c>
      <c r="C428" s="2" t="s">
        <v>534</v>
      </c>
      <c r="D428" s="2">
        <v>661</v>
      </c>
      <c r="E428" s="2" t="s">
        <v>1</v>
      </c>
      <c r="F428" s="2"/>
    </row>
    <row r="429" spans="1:6" ht="20.100000000000001" customHeight="1">
      <c r="A429" s="4">
        <v>1.25</v>
      </c>
      <c r="B429" s="4" t="s">
        <v>37</v>
      </c>
      <c r="C429" s="2" t="s">
        <v>38</v>
      </c>
      <c r="D429" s="2">
        <v>302</v>
      </c>
      <c r="E429" s="2" t="s">
        <v>37</v>
      </c>
      <c r="F429" s="2">
        <v>377.5</v>
      </c>
    </row>
    <row r="430" spans="1:6" ht="55.5" customHeight="1">
      <c r="A430" s="4">
        <v>45</v>
      </c>
      <c r="B430" s="4" t="s">
        <v>2</v>
      </c>
      <c r="C430" s="2" t="s">
        <v>535</v>
      </c>
      <c r="D430" s="2">
        <v>16.55</v>
      </c>
      <c r="E430" s="2" t="s">
        <v>2</v>
      </c>
      <c r="F430" s="2">
        <v>744.75</v>
      </c>
    </row>
    <row r="431" spans="1:6" ht="20.100000000000001" customHeight="1">
      <c r="A431" s="4" t="s">
        <v>40</v>
      </c>
      <c r="B431" s="4"/>
      <c r="C431" s="2" t="s">
        <v>39</v>
      </c>
      <c r="D431" s="2"/>
      <c r="E431" s="2"/>
      <c r="F431" s="2">
        <f>F384</f>
        <v>7635</v>
      </c>
    </row>
    <row r="432" spans="1:6" ht="20.100000000000001" customHeight="1">
      <c r="A432" s="4" t="s">
        <v>40</v>
      </c>
      <c r="B432" s="4"/>
      <c r="C432" s="2" t="s">
        <v>29</v>
      </c>
      <c r="D432" s="2"/>
      <c r="E432" s="2"/>
      <c r="F432" s="2">
        <v>27.25</v>
      </c>
    </row>
    <row r="433" spans="1:6" ht="20.100000000000001" customHeight="1">
      <c r="A433" s="4"/>
      <c r="B433" s="4"/>
      <c r="C433" s="2" t="s">
        <v>513</v>
      </c>
      <c r="D433" s="2"/>
      <c r="E433" s="2"/>
      <c r="F433" s="2">
        <f>SUM(F418:F432)</f>
        <v>10970.7</v>
      </c>
    </row>
    <row r="434" spans="1:6" ht="20.100000000000001" customHeight="1">
      <c r="A434" s="4"/>
      <c r="B434" s="4"/>
      <c r="C434" s="2" t="s">
        <v>525</v>
      </c>
      <c r="D434" s="2"/>
      <c r="E434" s="2"/>
      <c r="F434" s="2">
        <f>SUM(F433)/10</f>
        <v>1097.0700000000002</v>
      </c>
    </row>
    <row r="435" spans="1:6" ht="20.100000000000001" customHeight="1">
      <c r="A435" s="4"/>
      <c r="B435" s="4"/>
      <c r="C435" s="1"/>
      <c r="D435" s="2"/>
      <c r="E435" s="2"/>
      <c r="F435" s="2">
        <v>1097.07</v>
      </c>
    </row>
    <row r="436" spans="1:6" ht="20.100000000000001" customHeight="1">
      <c r="A436" s="4"/>
      <c r="B436" s="4"/>
      <c r="C436" s="1"/>
      <c r="D436" s="2"/>
      <c r="E436" s="2"/>
      <c r="F436" s="2"/>
    </row>
    <row r="437" spans="1:6" ht="20.100000000000001" customHeight="1">
      <c r="A437" s="4"/>
      <c r="B437" s="4"/>
      <c r="C437" s="1" t="s">
        <v>537</v>
      </c>
      <c r="D437" s="2"/>
      <c r="E437" s="2"/>
      <c r="F437" s="2"/>
    </row>
    <row r="438" spans="1:6" ht="20.100000000000001" customHeight="1">
      <c r="A438" s="4"/>
      <c r="B438" s="4"/>
      <c r="C438" s="1" t="s">
        <v>538</v>
      </c>
      <c r="D438" s="2"/>
      <c r="E438" s="2"/>
      <c r="F438" s="2"/>
    </row>
    <row r="439" spans="1:6" ht="20.100000000000001" customHeight="1">
      <c r="A439" s="4"/>
      <c r="B439" s="4"/>
      <c r="C439" s="1"/>
      <c r="D439" s="2"/>
      <c r="E439" s="2"/>
      <c r="F439" s="2"/>
    </row>
    <row r="440" spans="1:6" ht="218.25" customHeight="1">
      <c r="A440" s="4"/>
      <c r="B440" s="4"/>
      <c r="C440" s="2" t="s">
        <v>539</v>
      </c>
      <c r="D440" s="2"/>
      <c r="E440" s="2"/>
      <c r="F440" s="2"/>
    </row>
    <row r="441" spans="1:6" ht="20.100000000000001" customHeight="1">
      <c r="A441" s="4">
        <v>90</v>
      </c>
      <c r="B441" s="4" t="s">
        <v>2</v>
      </c>
      <c r="C441" s="1" t="s">
        <v>540</v>
      </c>
      <c r="D441" s="2">
        <v>16.55</v>
      </c>
      <c r="E441" s="2" t="s">
        <v>541</v>
      </c>
      <c r="F441" s="2">
        <v>1489.5</v>
      </c>
    </row>
    <row r="442" spans="1:6" ht="20.100000000000001" customHeight="1">
      <c r="A442" s="4">
        <v>45</v>
      </c>
      <c r="B442" s="4" t="s">
        <v>2</v>
      </c>
      <c r="C442" s="1" t="s">
        <v>542</v>
      </c>
      <c r="D442" s="2">
        <v>20</v>
      </c>
      <c r="E442" s="2" t="s">
        <v>2</v>
      </c>
      <c r="F442" s="2"/>
    </row>
    <row r="443" spans="1:6" ht="20.100000000000001" customHeight="1">
      <c r="A443" s="4">
        <v>20</v>
      </c>
      <c r="B443" s="4" t="s">
        <v>35</v>
      </c>
      <c r="C443" s="1" t="s">
        <v>543</v>
      </c>
      <c r="D443" s="2">
        <v>3.15</v>
      </c>
      <c r="E443" s="2" t="s">
        <v>36</v>
      </c>
      <c r="F443" s="2"/>
    </row>
    <row r="444" spans="1:6" ht="20.100000000000001" customHeight="1">
      <c r="A444" s="4">
        <v>10</v>
      </c>
      <c r="B444" s="4" t="s">
        <v>35</v>
      </c>
      <c r="C444" s="1" t="s">
        <v>544</v>
      </c>
      <c r="D444" s="2">
        <v>1.34</v>
      </c>
      <c r="E444" s="2" t="s">
        <v>36</v>
      </c>
      <c r="F444" s="2"/>
    </row>
    <row r="445" spans="1:6" ht="20.100000000000001" customHeight="1">
      <c r="A445" s="4">
        <v>1</v>
      </c>
      <c r="B445" s="4" t="s">
        <v>35</v>
      </c>
      <c r="C445" s="1" t="s">
        <v>495</v>
      </c>
      <c r="D445" s="2">
        <v>58</v>
      </c>
      <c r="E445" s="2" t="s">
        <v>35</v>
      </c>
      <c r="F445" s="2"/>
    </row>
    <row r="446" spans="1:6" ht="20.100000000000001" customHeight="1">
      <c r="A446" s="4">
        <v>1.4999999999999999E-2</v>
      </c>
      <c r="B446" s="4" t="s">
        <v>1</v>
      </c>
      <c r="C446" s="1" t="s">
        <v>545</v>
      </c>
      <c r="D446" s="2">
        <v>661</v>
      </c>
      <c r="E446" s="2" t="s">
        <v>1</v>
      </c>
      <c r="F446" s="2">
        <v>9.92</v>
      </c>
    </row>
    <row r="447" spans="1:6" ht="20.100000000000001" customHeight="1">
      <c r="A447" s="4">
        <v>15</v>
      </c>
      <c r="B447" s="4" t="s">
        <v>35</v>
      </c>
      <c r="C447" s="1" t="s">
        <v>546</v>
      </c>
      <c r="D447" s="2">
        <v>40.31</v>
      </c>
      <c r="E447" s="2" t="s">
        <v>35</v>
      </c>
      <c r="F447" s="2">
        <v>604.65</v>
      </c>
    </row>
    <row r="448" spans="1:6" ht="20.100000000000001" customHeight="1">
      <c r="A448" s="4">
        <v>15</v>
      </c>
      <c r="B448" s="4" t="s">
        <v>35</v>
      </c>
      <c r="C448" s="1" t="s">
        <v>495</v>
      </c>
      <c r="D448" s="2">
        <v>58</v>
      </c>
      <c r="E448" s="2" t="s">
        <v>35</v>
      </c>
      <c r="F448" s="2"/>
    </row>
    <row r="449" spans="1:6" ht="20.100000000000001" customHeight="1">
      <c r="A449" s="4">
        <v>0.22500000000000001</v>
      </c>
      <c r="B449" s="4" t="s">
        <v>1</v>
      </c>
      <c r="C449" s="1" t="s">
        <v>534</v>
      </c>
      <c r="D449" s="2">
        <v>661</v>
      </c>
      <c r="E449" s="2" t="s">
        <v>547</v>
      </c>
      <c r="F449" s="2"/>
    </row>
    <row r="450" spans="1:6" ht="20.100000000000001" customHeight="1">
      <c r="A450" s="4">
        <v>1.25</v>
      </c>
      <c r="B450" s="4" t="s">
        <v>37</v>
      </c>
      <c r="C450" s="1" t="s">
        <v>38</v>
      </c>
      <c r="D450" s="2">
        <v>302</v>
      </c>
      <c r="E450" s="2" t="s">
        <v>37</v>
      </c>
      <c r="F450" s="2">
        <v>377.5</v>
      </c>
    </row>
    <row r="451" spans="1:6" ht="54.75" customHeight="1">
      <c r="A451" s="4">
        <v>45</v>
      </c>
      <c r="B451" s="4" t="s">
        <v>1</v>
      </c>
      <c r="C451" s="2" t="s">
        <v>535</v>
      </c>
      <c r="D451" s="2">
        <v>16.55</v>
      </c>
      <c r="E451" s="2" t="s">
        <v>541</v>
      </c>
      <c r="F451" s="2">
        <v>744.75</v>
      </c>
    </row>
    <row r="452" spans="1:6" ht="20.100000000000001" customHeight="1">
      <c r="A452" s="4"/>
      <c r="B452" s="4"/>
      <c r="C452" s="1" t="s">
        <v>39</v>
      </c>
      <c r="D452" s="2"/>
      <c r="E452" s="2"/>
      <c r="F452" s="2">
        <f>F431</f>
        <v>7635</v>
      </c>
    </row>
    <row r="453" spans="1:6">
      <c r="A453" s="4"/>
      <c r="B453" s="4"/>
      <c r="C453" s="1" t="s">
        <v>29</v>
      </c>
      <c r="D453" s="4"/>
      <c r="E453" s="4"/>
      <c r="F453" s="4">
        <v>65.12</v>
      </c>
    </row>
    <row r="454" spans="1:6">
      <c r="A454" s="4"/>
      <c r="B454" s="4"/>
      <c r="C454" s="1" t="s">
        <v>548</v>
      </c>
      <c r="D454" s="4"/>
      <c r="E454" s="4"/>
      <c r="F454" s="4">
        <f>SUM(F441:F453)</f>
        <v>10926.44</v>
      </c>
    </row>
    <row r="455" spans="1:6">
      <c r="A455" s="4"/>
      <c r="B455" s="4"/>
      <c r="C455" s="1" t="s">
        <v>525</v>
      </c>
      <c r="D455" s="4"/>
      <c r="E455" s="4"/>
      <c r="F455" s="4">
        <f>F454/15</f>
        <v>728.42933333333337</v>
      </c>
    </row>
    <row r="456" spans="1:6">
      <c r="A456" s="4"/>
      <c r="B456" s="4"/>
      <c r="C456" s="1"/>
      <c r="D456" s="4"/>
      <c r="E456" s="4"/>
      <c r="F456" s="4">
        <v>728.43</v>
      </c>
    </row>
    <row r="457" spans="1:6">
      <c r="A457" s="4"/>
      <c r="B457" s="4"/>
      <c r="C457" s="1"/>
      <c r="D457" s="4"/>
      <c r="E457" s="4"/>
      <c r="F457" s="4"/>
    </row>
    <row r="458" spans="1:6">
      <c r="A458" s="4"/>
      <c r="B458" s="4"/>
      <c r="C458" s="1" t="s">
        <v>549</v>
      </c>
      <c r="D458" s="4"/>
      <c r="E458" s="4"/>
      <c r="F458" s="4"/>
    </row>
    <row r="459" spans="1:6">
      <c r="A459" s="4"/>
      <c r="B459" s="4"/>
      <c r="C459" s="1" t="s">
        <v>550</v>
      </c>
      <c r="D459" s="4"/>
      <c r="E459" s="4"/>
      <c r="F459" s="4"/>
    </row>
    <row r="460" spans="1:6">
      <c r="A460" s="4"/>
      <c r="B460" s="4"/>
      <c r="C460" s="1"/>
      <c r="D460" s="4"/>
      <c r="E460" s="4"/>
      <c r="F460" s="4"/>
    </row>
    <row r="461" spans="1:6" ht="146.25" customHeight="1">
      <c r="A461" s="4"/>
      <c r="B461" s="108" t="s">
        <v>551</v>
      </c>
      <c r="C461" s="109"/>
      <c r="D461" s="110"/>
      <c r="E461" s="4"/>
      <c r="F461" s="4"/>
    </row>
    <row r="462" spans="1:6">
      <c r="A462" s="4"/>
      <c r="B462" s="4"/>
      <c r="C462" s="1"/>
      <c r="D462" s="4"/>
      <c r="E462" s="4"/>
      <c r="F462" s="4"/>
    </row>
    <row r="463" spans="1:6" ht="39.75" customHeight="1">
      <c r="A463" s="4">
        <v>5</v>
      </c>
      <c r="B463" s="4" t="s">
        <v>2</v>
      </c>
      <c r="C463" s="2" t="s">
        <v>540</v>
      </c>
      <c r="D463" s="4">
        <v>16.55</v>
      </c>
      <c r="E463" s="4" t="s">
        <v>494</v>
      </c>
      <c r="F463" s="4">
        <v>82.75</v>
      </c>
    </row>
    <row r="464" spans="1:6" ht="39" customHeight="1">
      <c r="A464" s="4">
        <v>2.5</v>
      </c>
      <c r="B464" s="4" t="s">
        <v>2</v>
      </c>
      <c r="C464" s="2" t="s">
        <v>542</v>
      </c>
      <c r="D464" s="4">
        <v>20</v>
      </c>
      <c r="E464" s="4" t="s">
        <v>2</v>
      </c>
      <c r="F464" s="4"/>
    </row>
    <row r="465" spans="1:6" ht="49.5">
      <c r="A465" s="4">
        <v>1</v>
      </c>
      <c r="B465" s="4" t="s">
        <v>35</v>
      </c>
      <c r="C465" s="2" t="s">
        <v>552</v>
      </c>
      <c r="D465" s="4">
        <v>40.31</v>
      </c>
      <c r="E465" s="4" t="s">
        <v>35</v>
      </c>
      <c r="F465" s="4">
        <v>40.31</v>
      </c>
    </row>
    <row r="466" spans="1:6">
      <c r="A466" s="4"/>
      <c r="B466" s="4"/>
      <c r="C466" s="1" t="s">
        <v>39</v>
      </c>
      <c r="D466" s="4"/>
      <c r="E466" s="4"/>
      <c r="F466" s="4">
        <f>(F452*5)/90</f>
        <v>424.16666666666669</v>
      </c>
    </row>
    <row r="467" spans="1:6">
      <c r="A467" s="4"/>
      <c r="B467" s="4"/>
      <c r="C467" s="1" t="s">
        <v>29</v>
      </c>
      <c r="D467" s="4"/>
      <c r="E467" s="4"/>
      <c r="F467" s="4">
        <v>20.77</v>
      </c>
    </row>
    <row r="468" spans="1:6">
      <c r="A468" s="4"/>
      <c r="B468" s="4"/>
      <c r="C468" s="1" t="s">
        <v>525</v>
      </c>
      <c r="D468" s="4"/>
      <c r="E468" s="4"/>
      <c r="F468" s="4">
        <f>SUM(F463:F467)</f>
        <v>567.99666666666667</v>
      </c>
    </row>
    <row r="469" spans="1:6">
      <c r="A469" s="4"/>
      <c r="B469" s="4"/>
      <c r="C469" s="1"/>
      <c r="D469" s="4"/>
      <c r="E469" s="4"/>
      <c r="F469" s="4">
        <v>568</v>
      </c>
    </row>
    <row r="470" spans="1:6">
      <c r="A470" s="4"/>
      <c r="B470" s="4"/>
      <c r="C470" s="1"/>
      <c r="D470" s="4"/>
      <c r="E470" s="4"/>
      <c r="F470" s="4"/>
    </row>
    <row r="471" spans="1:6" ht="33">
      <c r="A471" s="4">
        <v>39</v>
      </c>
      <c r="B471" s="4"/>
      <c r="C471" s="2" t="s">
        <v>553</v>
      </c>
      <c r="D471" s="4">
        <v>70.150000000000006</v>
      </c>
      <c r="E471" s="4" t="s">
        <v>34</v>
      </c>
      <c r="F471" s="4">
        <v>70.150000000000006</v>
      </c>
    </row>
    <row r="472" spans="1:6">
      <c r="A472" s="4" t="s">
        <v>114</v>
      </c>
      <c r="B472" s="4" t="s">
        <v>24</v>
      </c>
      <c r="C472" s="1" t="s">
        <v>554</v>
      </c>
      <c r="D472" s="4" t="s">
        <v>15</v>
      </c>
      <c r="E472" s="4" t="s">
        <v>555</v>
      </c>
      <c r="F472" s="4">
        <v>9.6</v>
      </c>
    </row>
    <row r="473" spans="1:6">
      <c r="A473" s="4"/>
      <c r="B473" s="4"/>
      <c r="C473" s="1" t="s">
        <v>556</v>
      </c>
      <c r="D473" s="4"/>
      <c r="E473" s="4"/>
      <c r="F473" s="4" t="s">
        <v>28</v>
      </c>
    </row>
    <row r="474" spans="1:6">
      <c r="A474" s="4"/>
      <c r="B474" s="4"/>
      <c r="C474" s="1"/>
      <c r="D474" s="4"/>
      <c r="E474" s="4"/>
      <c r="F474" s="4"/>
    </row>
    <row r="475" spans="1:6">
      <c r="A475" s="4"/>
      <c r="B475" s="97" t="s">
        <v>557</v>
      </c>
      <c r="C475" s="1"/>
      <c r="D475" s="4"/>
      <c r="E475" s="4"/>
      <c r="F475" s="4"/>
    </row>
    <row r="476" spans="1:6">
      <c r="A476" s="4"/>
      <c r="B476" s="4"/>
      <c r="C476" s="1"/>
      <c r="D476" s="4"/>
      <c r="E476" s="4"/>
      <c r="F476" s="4"/>
    </row>
    <row r="477" spans="1:6">
      <c r="A477" s="4">
        <v>5</v>
      </c>
      <c r="B477" s="4" t="s">
        <v>558</v>
      </c>
      <c r="C477" s="1" t="s">
        <v>559</v>
      </c>
      <c r="D477" s="4">
        <v>160</v>
      </c>
      <c r="E477" s="4" t="s">
        <v>560</v>
      </c>
      <c r="F477" s="4">
        <v>800</v>
      </c>
    </row>
    <row r="478" spans="1:6">
      <c r="A478" s="4">
        <v>1</v>
      </c>
      <c r="B478" s="4" t="s">
        <v>35</v>
      </c>
      <c r="C478" s="1" t="s">
        <v>561</v>
      </c>
      <c r="D478" s="4">
        <v>75</v>
      </c>
      <c r="E478" s="4" t="s">
        <v>562</v>
      </c>
      <c r="F478" s="4">
        <v>75</v>
      </c>
    </row>
    <row r="479" spans="1:6">
      <c r="A479" s="4">
        <v>2.5</v>
      </c>
      <c r="B479" s="4" t="s">
        <v>35</v>
      </c>
      <c r="C479" s="1" t="s">
        <v>563</v>
      </c>
      <c r="D479" s="4">
        <v>797</v>
      </c>
      <c r="E479" s="4" t="s">
        <v>35</v>
      </c>
      <c r="F479" s="4">
        <v>1992.5</v>
      </c>
    </row>
    <row r="480" spans="1:6">
      <c r="A480" s="4"/>
      <c r="B480" s="4"/>
      <c r="C480" s="1" t="s">
        <v>29</v>
      </c>
      <c r="D480" s="4" t="s">
        <v>27</v>
      </c>
      <c r="E480" s="4"/>
      <c r="F480" s="4">
        <v>0.25</v>
      </c>
    </row>
    <row r="481" spans="1:6">
      <c r="A481" s="4"/>
      <c r="B481" s="4"/>
      <c r="C481" s="1"/>
      <c r="D481" s="4"/>
      <c r="E481" s="4"/>
      <c r="F481" s="4" t="s">
        <v>28</v>
      </c>
    </row>
    <row r="482" spans="1:6">
      <c r="A482" s="4"/>
      <c r="B482" s="4"/>
      <c r="C482" s="1"/>
      <c r="D482" s="95" t="s">
        <v>564</v>
      </c>
      <c r="E482" s="4" t="s">
        <v>28</v>
      </c>
      <c r="F482" s="4">
        <v>2867.75</v>
      </c>
    </row>
    <row r="483" spans="1:6">
      <c r="A483" s="4"/>
      <c r="B483" s="4"/>
      <c r="C483" s="1"/>
      <c r="D483" s="4"/>
      <c r="E483" s="4"/>
      <c r="F483" s="4"/>
    </row>
    <row r="484" spans="1:6">
      <c r="A484" s="4"/>
      <c r="B484" s="4"/>
      <c r="C484" s="1" t="s">
        <v>565</v>
      </c>
      <c r="D484" s="4"/>
      <c r="E484" s="4"/>
      <c r="F484" s="4"/>
    </row>
    <row r="485" spans="1:6">
      <c r="A485" s="4"/>
      <c r="B485" s="4"/>
      <c r="C485" s="1"/>
      <c r="D485" s="4"/>
      <c r="E485" s="4"/>
      <c r="F485" s="4"/>
    </row>
    <row r="486" spans="1:6" ht="99">
      <c r="A486" s="4"/>
      <c r="B486" s="4"/>
      <c r="C486" s="2" t="s">
        <v>566</v>
      </c>
      <c r="D486" s="4"/>
      <c r="E486" s="4"/>
      <c r="F486" s="4"/>
    </row>
    <row r="487" spans="1:6">
      <c r="A487" s="4">
        <v>30.42</v>
      </c>
      <c r="B487" s="4" t="s">
        <v>303</v>
      </c>
      <c r="C487" s="1" t="s">
        <v>567</v>
      </c>
      <c r="D487" s="4">
        <v>134.6</v>
      </c>
      <c r="E487" s="4" t="s">
        <v>303</v>
      </c>
      <c r="F487" s="4">
        <v>4094.53</v>
      </c>
    </row>
    <row r="488" spans="1:6">
      <c r="A488" s="4">
        <v>6.1</v>
      </c>
      <c r="B488" s="4" t="s">
        <v>303</v>
      </c>
      <c r="C488" s="1" t="s">
        <v>568</v>
      </c>
      <c r="D488" s="4">
        <v>168</v>
      </c>
      <c r="E488" s="4" t="s">
        <v>303</v>
      </c>
      <c r="F488" s="4">
        <v>1024.8</v>
      </c>
    </row>
    <row r="489" spans="1:6">
      <c r="A489" s="4">
        <v>750</v>
      </c>
      <c r="B489" s="4" t="s">
        <v>35</v>
      </c>
      <c r="C489" s="1" t="s">
        <v>569</v>
      </c>
      <c r="D489" s="4">
        <v>5709</v>
      </c>
      <c r="E489" s="45" t="s">
        <v>304</v>
      </c>
      <c r="F489" s="4">
        <v>4281.75</v>
      </c>
    </row>
    <row r="490" spans="1:6">
      <c r="A490" s="4"/>
      <c r="B490" s="4"/>
      <c r="C490" s="1" t="s">
        <v>39</v>
      </c>
      <c r="D490" s="4"/>
      <c r="E490" s="4"/>
      <c r="F490" s="4">
        <v>4349</v>
      </c>
    </row>
    <row r="491" spans="1:6">
      <c r="A491" s="4"/>
      <c r="B491" s="4"/>
      <c r="C491" s="1" t="s">
        <v>29</v>
      </c>
      <c r="D491" s="4"/>
      <c r="E491" s="4"/>
      <c r="F491" s="4">
        <v>112.17</v>
      </c>
    </row>
    <row r="492" spans="1:6">
      <c r="A492" s="4"/>
      <c r="B492" s="4"/>
      <c r="C492" s="1" t="s">
        <v>570</v>
      </c>
      <c r="D492" s="4"/>
      <c r="E492" s="4"/>
      <c r="F492" s="4">
        <v>13862.25</v>
      </c>
    </row>
    <row r="493" spans="1:6">
      <c r="A493" s="4"/>
      <c r="B493" s="4"/>
      <c r="C493" s="1" t="s">
        <v>571</v>
      </c>
      <c r="D493" s="4"/>
      <c r="E493" s="4"/>
      <c r="F493" s="4">
        <v>154.03</v>
      </c>
    </row>
    <row r="494" spans="1:6">
      <c r="A494" s="4"/>
      <c r="B494" s="4"/>
      <c r="C494" s="1"/>
      <c r="D494" s="4"/>
      <c r="E494" s="4"/>
      <c r="F494" s="4"/>
    </row>
    <row r="495" spans="1:6">
      <c r="A495" s="4"/>
      <c r="B495" s="4"/>
      <c r="C495" s="1" t="s">
        <v>572</v>
      </c>
      <c r="D495" s="4"/>
      <c r="E495" s="4"/>
      <c r="F495" s="4"/>
    </row>
    <row r="496" spans="1:6">
      <c r="A496" s="4">
        <v>1</v>
      </c>
      <c r="B496" s="4" t="s">
        <v>35</v>
      </c>
      <c r="C496" s="1" t="s">
        <v>573</v>
      </c>
      <c r="D496" s="4">
        <v>947</v>
      </c>
      <c r="E496" s="4" t="s">
        <v>35</v>
      </c>
      <c r="F496" s="4">
        <v>947</v>
      </c>
    </row>
    <row r="497" spans="1:6">
      <c r="A497" s="4">
        <v>1</v>
      </c>
      <c r="B497" s="4" t="s">
        <v>35</v>
      </c>
      <c r="C497" s="1" t="s">
        <v>574</v>
      </c>
      <c r="D497" s="4">
        <v>826</v>
      </c>
      <c r="E497" s="4" t="s">
        <v>35</v>
      </c>
      <c r="F497" s="4">
        <v>826</v>
      </c>
    </row>
    <row r="498" spans="1:6">
      <c r="A498" s="4">
        <v>4</v>
      </c>
      <c r="B498" s="4" t="s">
        <v>35</v>
      </c>
      <c r="C498" s="1" t="s">
        <v>125</v>
      </c>
      <c r="D498" s="4">
        <v>644</v>
      </c>
      <c r="E498" s="4" t="s">
        <v>35</v>
      </c>
      <c r="F498" s="4">
        <v>2576</v>
      </c>
    </row>
    <row r="499" spans="1:6">
      <c r="A499" s="4"/>
      <c r="B499" s="4"/>
      <c r="C499" s="1"/>
      <c r="D499" s="4"/>
      <c r="E499" s="4"/>
      <c r="F499" s="4">
        <v>4349</v>
      </c>
    </row>
    <row r="500" spans="1:6">
      <c r="A500" s="4"/>
      <c r="B500" s="4"/>
      <c r="C500" s="1" t="s">
        <v>575</v>
      </c>
      <c r="D500" s="4"/>
      <c r="E500" s="4"/>
      <c r="F500" s="4"/>
    </row>
    <row r="501" spans="1:6">
      <c r="A501" s="4"/>
      <c r="B501" s="4"/>
      <c r="C501" s="1"/>
      <c r="D501" s="4"/>
      <c r="E501" s="4"/>
      <c r="F501" s="4"/>
    </row>
    <row r="502" spans="1:6">
      <c r="A502" s="4"/>
      <c r="B502" s="4"/>
      <c r="C502" s="1" t="s">
        <v>576</v>
      </c>
      <c r="D502" s="4"/>
      <c r="E502" s="4"/>
      <c r="F502" s="4"/>
    </row>
    <row r="503" spans="1:6" ht="99">
      <c r="A503" s="4"/>
      <c r="B503" s="4"/>
      <c r="C503" s="2" t="s">
        <v>577</v>
      </c>
      <c r="D503" s="4"/>
      <c r="E503" s="4"/>
      <c r="F503" s="4"/>
    </row>
    <row r="504" spans="1:6">
      <c r="A504" s="4">
        <v>1</v>
      </c>
      <c r="B504" s="4" t="s">
        <v>578</v>
      </c>
      <c r="C504" s="1" t="s">
        <v>1010</v>
      </c>
      <c r="D504" s="4">
        <v>69.400000000000006</v>
      </c>
      <c r="E504" s="4" t="s">
        <v>578</v>
      </c>
      <c r="F504" s="4">
        <v>69.400000000000006</v>
      </c>
    </row>
    <row r="505" spans="1:6">
      <c r="A505" s="4">
        <v>300</v>
      </c>
      <c r="B505" s="4" t="s">
        <v>35</v>
      </c>
      <c r="C505" s="1" t="s">
        <v>1011</v>
      </c>
      <c r="D505" s="4">
        <v>287</v>
      </c>
      <c r="E505" s="4" t="s">
        <v>578</v>
      </c>
      <c r="F505" s="4">
        <v>597.91999999999996</v>
      </c>
    </row>
    <row r="506" spans="1:6" ht="33">
      <c r="A506" s="4">
        <v>300</v>
      </c>
      <c r="B506" s="4" t="s">
        <v>35</v>
      </c>
      <c r="C506" s="1" t="s">
        <v>579</v>
      </c>
      <c r="D506" s="4">
        <v>0</v>
      </c>
      <c r="E506" s="4" t="s">
        <v>304</v>
      </c>
      <c r="F506" s="4">
        <v>0</v>
      </c>
    </row>
    <row r="507" spans="1:6">
      <c r="A507" s="4"/>
      <c r="B507" s="4"/>
      <c r="C507" s="1" t="s">
        <v>579</v>
      </c>
      <c r="D507" s="4"/>
      <c r="E507" s="4"/>
      <c r="F507" s="4">
        <v>63.36</v>
      </c>
    </row>
    <row r="508" spans="1:6">
      <c r="A508" s="4"/>
      <c r="B508" s="4"/>
      <c r="C508" s="1" t="s">
        <v>39</v>
      </c>
      <c r="D508" s="4"/>
      <c r="E508" s="4"/>
      <c r="F508" s="4">
        <v>13376</v>
      </c>
    </row>
    <row r="509" spans="1:6">
      <c r="A509" s="4"/>
      <c r="B509" s="4"/>
      <c r="C509" s="1" t="s">
        <v>580</v>
      </c>
      <c r="D509" s="4"/>
      <c r="E509" s="4"/>
      <c r="F509" s="4">
        <v>14106.68</v>
      </c>
    </row>
    <row r="510" spans="1:6">
      <c r="A510" s="4"/>
      <c r="B510" s="4"/>
      <c r="C510" s="1" t="s">
        <v>581</v>
      </c>
      <c r="D510" s="4"/>
      <c r="E510" s="4"/>
      <c r="F510" s="4">
        <v>156.74</v>
      </c>
    </row>
    <row r="511" spans="1:6">
      <c r="A511" s="4"/>
      <c r="B511" s="4"/>
      <c r="C511" s="1"/>
      <c r="D511" s="4"/>
      <c r="E511" s="4"/>
      <c r="F511" s="4"/>
    </row>
    <row r="512" spans="1:6">
      <c r="A512" s="4"/>
      <c r="B512" s="4"/>
      <c r="C512" s="1" t="s">
        <v>582</v>
      </c>
      <c r="D512" s="4"/>
      <c r="E512" s="4"/>
      <c r="F512" s="4"/>
    </row>
    <row r="513" spans="1:8">
      <c r="A513" s="4"/>
      <c r="B513" s="4"/>
      <c r="C513" s="1" t="s">
        <v>583</v>
      </c>
      <c r="D513" s="4"/>
      <c r="E513" s="4"/>
      <c r="F513" s="4"/>
    </row>
    <row r="514" spans="1:8">
      <c r="A514" s="4"/>
      <c r="B514" s="4"/>
      <c r="C514" s="1"/>
      <c r="D514" s="4"/>
      <c r="E514" s="4"/>
      <c r="F514" s="4"/>
    </row>
    <row r="515" spans="1:8" ht="110.25" customHeight="1">
      <c r="A515" s="4"/>
      <c r="B515" s="4"/>
      <c r="C515" s="2" t="s">
        <v>592</v>
      </c>
      <c r="D515" s="4"/>
      <c r="E515" s="4"/>
      <c r="F515" s="4"/>
      <c r="G515" s="5" t="s">
        <v>584</v>
      </c>
      <c r="H515" s="5" t="s">
        <v>585</v>
      </c>
    </row>
    <row r="516" spans="1:8">
      <c r="A516" s="4">
        <v>3</v>
      </c>
      <c r="B516" s="4" t="s">
        <v>35</v>
      </c>
      <c r="C516" s="1" t="s">
        <v>593</v>
      </c>
      <c r="D516" s="4">
        <v>343.7</v>
      </c>
      <c r="E516" s="4" t="s">
        <v>562</v>
      </c>
      <c r="F516" s="4">
        <f>D516*A516</f>
        <v>1031.0999999999999</v>
      </c>
      <c r="G516" s="5">
        <v>570.6</v>
      </c>
      <c r="H516" s="5">
        <v>1031.0999999999999</v>
      </c>
    </row>
    <row r="517" spans="1:8">
      <c r="A517" s="4">
        <v>1</v>
      </c>
      <c r="B517" s="4" t="s">
        <v>35</v>
      </c>
      <c r="C517" s="1" t="s">
        <v>586</v>
      </c>
      <c r="D517" s="4">
        <v>62.57</v>
      </c>
      <c r="E517" s="4" t="s">
        <v>35</v>
      </c>
      <c r="F517" s="4">
        <v>62.57</v>
      </c>
      <c r="G517" s="5">
        <v>62.57</v>
      </c>
      <c r="H517" s="5">
        <v>62.57</v>
      </c>
    </row>
    <row r="518" spans="1:8">
      <c r="A518" s="4"/>
      <c r="B518" s="4"/>
      <c r="C518" s="1" t="s">
        <v>39</v>
      </c>
      <c r="D518" s="4"/>
      <c r="E518" s="4"/>
      <c r="F518" s="4">
        <v>527.75</v>
      </c>
      <c r="G518" s="5">
        <v>500.63</v>
      </c>
      <c r="H518" s="5">
        <v>500.63</v>
      </c>
    </row>
    <row r="519" spans="1:8">
      <c r="A519" s="4"/>
      <c r="B519" s="4"/>
      <c r="C519" s="1" t="s">
        <v>587</v>
      </c>
      <c r="D519" s="4" t="s">
        <v>40</v>
      </c>
      <c r="E519" s="4"/>
      <c r="F519" s="4">
        <v>6.2</v>
      </c>
      <c r="G519" s="5">
        <v>6.12</v>
      </c>
      <c r="H519" s="5">
        <v>6.12</v>
      </c>
    </row>
    <row r="520" spans="1:8">
      <c r="A520" s="4"/>
      <c r="B520" s="4"/>
      <c r="C520" s="1" t="s">
        <v>588</v>
      </c>
      <c r="D520" s="4"/>
      <c r="E520" s="4"/>
      <c r="F520" s="4">
        <v>1627.62</v>
      </c>
      <c r="G520" s="5">
        <v>1139.92</v>
      </c>
      <c r="H520" s="5">
        <v>1600.42</v>
      </c>
    </row>
    <row r="521" spans="1:8">
      <c r="A521" s="4"/>
      <c r="B521" s="4"/>
      <c r="C521" s="1"/>
      <c r="D521" s="4"/>
      <c r="E521" s="4"/>
      <c r="F521" s="4"/>
      <c r="G521" s="5">
        <v>-224.92</v>
      </c>
      <c r="H521" s="5">
        <v>-539.91999999999996</v>
      </c>
    </row>
    <row r="522" spans="1:8">
      <c r="A522" s="4"/>
      <c r="B522" s="4"/>
      <c r="C522" s="1" t="s">
        <v>586</v>
      </c>
      <c r="D522" s="4">
        <v>104280</v>
      </c>
      <c r="E522" s="4">
        <v>5.9999999999999995E-4</v>
      </c>
      <c r="F522" s="4">
        <v>62.57</v>
      </c>
    </row>
    <row r="523" spans="1:8">
      <c r="A523" s="4"/>
      <c r="B523" s="4"/>
      <c r="C523" s="1"/>
      <c r="D523" s="4"/>
      <c r="E523" s="4"/>
      <c r="F523" s="4"/>
    </row>
    <row r="524" spans="1:8">
      <c r="A524" s="4"/>
      <c r="B524" s="4"/>
      <c r="C524" s="1" t="s">
        <v>572</v>
      </c>
      <c r="D524" s="4"/>
      <c r="E524" s="4"/>
      <c r="F524" s="4"/>
    </row>
    <row r="525" spans="1:8">
      <c r="A525" s="4">
        <v>1</v>
      </c>
      <c r="B525" s="4" t="s">
        <v>35</v>
      </c>
      <c r="C525" s="1" t="s">
        <v>574</v>
      </c>
      <c r="D525" s="4">
        <v>826</v>
      </c>
      <c r="E525" s="4" t="s">
        <v>35</v>
      </c>
      <c r="F525" s="4">
        <v>826</v>
      </c>
    </row>
    <row r="526" spans="1:8">
      <c r="A526" s="4">
        <v>1</v>
      </c>
      <c r="B526" s="4" t="s">
        <v>35</v>
      </c>
      <c r="C526" s="1" t="s">
        <v>589</v>
      </c>
      <c r="D526" s="4">
        <v>820</v>
      </c>
      <c r="E526" s="4" t="s">
        <v>35</v>
      </c>
      <c r="F526" s="4">
        <v>820</v>
      </c>
    </row>
    <row r="527" spans="1:8">
      <c r="A527" s="4">
        <v>4</v>
      </c>
      <c r="B527" s="4" t="s">
        <v>35</v>
      </c>
      <c r="C527" s="1" t="s">
        <v>125</v>
      </c>
      <c r="D527" s="4">
        <v>644</v>
      </c>
      <c r="E527" s="4" t="s">
        <v>35</v>
      </c>
      <c r="F527" s="4">
        <v>2576</v>
      </c>
    </row>
    <row r="528" spans="1:8">
      <c r="A528" s="4"/>
      <c r="B528" s="4"/>
      <c r="C528" s="1" t="s">
        <v>590</v>
      </c>
      <c r="D528" s="4"/>
      <c r="E528" s="4"/>
      <c r="F528" s="4">
        <v>4222</v>
      </c>
    </row>
    <row r="529" spans="1:6">
      <c r="A529" s="4"/>
      <c r="B529" s="4"/>
      <c r="C529" s="1" t="s">
        <v>591</v>
      </c>
      <c r="D529" s="4"/>
      <c r="E529" s="4"/>
      <c r="F529" s="4">
        <v>527.75</v>
      </c>
    </row>
    <row r="530" spans="1:6">
      <c r="A530" s="4"/>
      <c r="B530" s="4"/>
      <c r="C530" s="1"/>
      <c r="D530" s="4"/>
      <c r="E530" s="4"/>
      <c r="F530" s="4"/>
    </row>
    <row r="531" spans="1:6">
      <c r="A531" s="4"/>
      <c r="B531" s="4"/>
      <c r="C531" s="1" t="s">
        <v>583</v>
      </c>
      <c r="D531" s="4"/>
      <c r="E531" s="4"/>
      <c r="F531" s="4"/>
    </row>
    <row r="532" spans="1:6">
      <c r="A532" s="4"/>
      <c r="B532" s="4"/>
      <c r="C532" s="1"/>
      <c r="D532" s="4"/>
      <c r="E532" s="4"/>
      <c r="F532" s="4"/>
    </row>
    <row r="533" spans="1:6" ht="99">
      <c r="A533" s="4"/>
      <c r="B533" s="4"/>
      <c r="C533" s="2" t="s">
        <v>594</v>
      </c>
      <c r="D533" s="4"/>
      <c r="E533" s="4"/>
      <c r="F533" s="4"/>
    </row>
    <row r="534" spans="1:6">
      <c r="A534" s="4">
        <v>3</v>
      </c>
      <c r="B534" s="4" t="s">
        <v>35</v>
      </c>
      <c r="C534" s="1" t="s">
        <v>595</v>
      </c>
      <c r="D534" s="4">
        <v>190.2</v>
      </c>
      <c r="E534" s="4" t="s">
        <v>562</v>
      </c>
      <c r="F534" s="4">
        <f>D534*A534</f>
        <v>570.59999999999991</v>
      </c>
    </row>
    <row r="535" spans="1:6">
      <c r="A535" s="4">
        <v>1</v>
      </c>
      <c r="B535" s="4" t="s">
        <v>35</v>
      </c>
      <c r="C535" s="1" t="s">
        <v>586</v>
      </c>
      <c r="D535" s="4">
        <v>62.57</v>
      </c>
      <c r="E535" s="4" t="s">
        <v>35</v>
      </c>
      <c r="F535" s="4">
        <v>62.57</v>
      </c>
    </row>
    <row r="536" spans="1:6">
      <c r="A536" s="4"/>
      <c r="B536" s="4"/>
      <c r="C536" s="1" t="s">
        <v>39</v>
      </c>
      <c r="D536" s="4"/>
      <c r="E536" s="4"/>
      <c r="F536" s="4">
        <v>527.75</v>
      </c>
    </row>
    <row r="537" spans="1:6">
      <c r="A537" s="4"/>
      <c r="B537" s="4"/>
      <c r="C537" s="1" t="s">
        <v>587</v>
      </c>
      <c r="D537" s="4" t="s">
        <v>40</v>
      </c>
      <c r="E537" s="4"/>
      <c r="F537" s="4">
        <v>6.2</v>
      </c>
    </row>
    <row r="538" spans="1:6">
      <c r="A538" s="4"/>
      <c r="B538" s="4"/>
      <c r="C538" s="1" t="s">
        <v>588</v>
      </c>
      <c r="D538" s="4"/>
      <c r="E538" s="4"/>
      <c r="F538" s="4">
        <v>1167.1199999999999</v>
      </c>
    </row>
    <row r="539" spans="1:6">
      <c r="A539" s="4"/>
      <c r="B539" s="4"/>
      <c r="C539" s="1"/>
      <c r="D539" s="4"/>
      <c r="E539" s="4"/>
      <c r="F539" s="4"/>
    </row>
    <row r="540" spans="1:6">
      <c r="A540" s="78"/>
      <c r="B540" s="78"/>
      <c r="C540" s="79" t="s">
        <v>597</v>
      </c>
      <c r="D540" s="78"/>
      <c r="E540" s="78"/>
      <c r="F540" s="78"/>
    </row>
    <row r="541" spans="1:6">
      <c r="A541" s="78">
        <v>1</v>
      </c>
      <c r="B541" s="78" t="s">
        <v>35</v>
      </c>
      <c r="C541" s="79" t="s">
        <v>1015</v>
      </c>
      <c r="D541" s="78">
        <v>1366</v>
      </c>
      <c r="E541" s="78" t="s">
        <v>35</v>
      </c>
      <c r="F541" s="78">
        <v>1366</v>
      </c>
    </row>
    <row r="542" spans="1:6">
      <c r="A542" s="78">
        <v>1</v>
      </c>
      <c r="B542" s="78" t="s">
        <v>35</v>
      </c>
      <c r="C542" s="79" t="s">
        <v>1016</v>
      </c>
      <c r="D542" s="78">
        <v>185.9</v>
      </c>
      <c r="E542" s="78" t="s">
        <v>35</v>
      </c>
      <c r="F542" s="78">
        <v>185.9</v>
      </c>
    </row>
    <row r="543" spans="1:6">
      <c r="A543" s="78"/>
      <c r="B543" s="78"/>
      <c r="C543" s="79" t="s">
        <v>598</v>
      </c>
      <c r="D543" s="78"/>
      <c r="E543" s="78"/>
      <c r="F543" s="78">
        <v>1552.7</v>
      </c>
    </row>
    <row r="544" spans="1:6">
      <c r="A544" s="4"/>
      <c r="B544" s="4"/>
      <c r="C544" s="1"/>
      <c r="D544" s="4"/>
      <c r="E544" s="4"/>
      <c r="F544" s="4"/>
    </row>
    <row r="545" spans="1:6">
      <c r="A545" s="4">
        <v>74</v>
      </c>
      <c r="B545" s="4"/>
      <c r="C545" s="1" t="s">
        <v>599</v>
      </c>
      <c r="D545" s="4"/>
      <c r="E545" s="4"/>
      <c r="F545" s="4">
        <v>601.20000000000005</v>
      </c>
    </row>
    <row r="546" spans="1:6">
      <c r="A546" s="4"/>
      <c r="B546" s="4"/>
      <c r="C546" s="1"/>
      <c r="D546" s="4"/>
      <c r="E546" s="4"/>
      <c r="F546" s="4"/>
    </row>
    <row r="547" spans="1:6">
      <c r="A547" s="4"/>
      <c r="B547" s="4"/>
      <c r="C547" s="1" t="s">
        <v>602</v>
      </c>
      <c r="D547" s="4"/>
      <c r="E547" s="4"/>
      <c r="F547" s="4"/>
    </row>
    <row r="548" spans="1:6">
      <c r="A548" s="4"/>
      <c r="B548" s="4"/>
      <c r="C548" s="1" t="s">
        <v>603</v>
      </c>
      <c r="D548" s="4"/>
      <c r="E548" s="4"/>
      <c r="F548" s="4"/>
    </row>
    <row r="549" spans="1:6">
      <c r="A549" s="4"/>
      <c r="B549" s="4"/>
      <c r="C549" s="1"/>
      <c r="D549" s="4"/>
      <c r="E549" s="4"/>
      <c r="F549" s="4"/>
    </row>
    <row r="550" spans="1:6" ht="82.5">
      <c r="A550" s="4"/>
      <c r="B550" s="4"/>
      <c r="C550" s="2" t="s">
        <v>604</v>
      </c>
      <c r="D550" s="4"/>
      <c r="E550" s="4"/>
      <c r="F550" s="4"/>
    </row>
    <row r="551" spans="1:6">
      <c r="A551" s="4"/>
      <c r="B551" s="4"/>
      <c r="C551" s="1"/>
      <c r="D551" s="4"/>
      <c r="E551" s="4"/>
      <c r="F551" s="4"/>
    </row>
    <row r="552" spans="1:6">
      <c r="A552" s="4">
        <v>1</v>
      </c>
      <c r="B552" s="4" t="s">
        <v>35</v>
      </c>
      <c r="C552" s="1" t="s">
        <v>605</v>
      </c>
      <c r="D552" s="4">
        <v>54.5</v>
      </c>
      <c r="E552" s="4" t="s">
        <v>35</v>
      </c>
      <c r="F552" s="4">
        <v>54.5</v>
      </c>
    </row>
    <row r="553" spans="1:6">
      <c r="A553" s="4">
        <v>1</v>
      </c>
      <c r="B553" s="4" t="s">
        <v>35</v>
      </c>
      <c r="C553" s="1" t="s">
        <v>495</v>
      </c>
      <c r="D553" s="4">
        <v>58</v>
      </c>
      <c r="E553" s="4" t="s">
        <v>35</v>
      </c>
      <c r="F553" s="4">
        <v>58</v>
      </c>
    </row>
    <row r="554" spans="1:6">
      <c r="A554" s="4">
        <v>1.4999999999999999E-2</v>
      </c>
      <c r="B554" s="4" t="s">
        <v>1</v>
      </c>
      <c r="C554" s="1" t="s">
        <v>606</v>
      </c>
      <c r="D554" s="4">
        <v>661</v>
      </c>
      <c r="E554" s="4" t="s">
        <v>1</v>
      </c>
      <c r="F554" s="4">
        <v>9.92</v>
      </c>
    </row>
    <row r="555" spans="1:6">
      <c r="A555" s="4" t="s">
        <v>40</v>
      </c>
      <c r="B555" s="4"/>
      <c r="C555" s="1" t="s">
        <v>607</v>
      </c>
      <c r="D555" s="4"/>
      <c r="E555" s="4"/>
      <c r="F555" s="4">
        <v>12.05</v>
      </c>
    </row>
    <row r="556" spans="1:6">
      <c r="A556" s="4"/>
      <c r="B556" s="4"/>
      <c r="C556" s="1" t="s">
        <v>588</v>
      </c>
      <c r="D556" s="4"/>
      <c r="E556" s="4"/>
      <c r="F556" s="4">
        <v>134.47</v>
      </c>
    </row>
    <row r="557" spans="1:6">
      <c r="A557" s="4"/>
      <c r="B557" s="4"/>
      <c r="C557" s="1"/>
      <c r="D557" s="4"/>
      <c r="E557" s="4"/>
      <c r="F557" s="4"/>
    </row>
    <row r="558" spans="1:6">
      <c r="A558" s="78"/>
      <c r="B558" s="78"/>
      <c r="C558" s="79"/>
      <c r="D558" s="98" t="s">
        <v>608</v>
      </c>
      <c r="E558" s="78"/>
      <c r="F558" s="78"/>
    </row>
    <row r="559" spans="1:6">
      <c r="A559" s="78"/>
      <c r="B559" s="78"/>
      <c r="C559" s="78" t="s">
        <v>609</v>
      </c>
      <c r="D559" s="78"/>
      <c r="E559" s="78"/>
      <c r="F559" s="80"/>
    </row>
    <row r="560" spans="1:6">
      <c r="A560" s="78"/>
      <c r="B560" s="78"/>
      <c r="C560" s="78" t="s">
        <v>610</v>
      </c>
      <c r="D560" s="78"/>
      <c r="E560" s="78"/>
      <c r="F560" s="80"/>
    </row>
    <row r="561" spans="1:6">
      <c r="A561" s="78">
        <v>0.1</v>
      </c>
      <c r="B561" s="78" t="s">
        <v>12</v>
      </c>
      <c r="C561" s="78" t="s">
        <v>611</v>
      </c>
      <c r="D561" s="78">
        <v>881</v>
      </c>
      <c r="E561" s="78" t="s">
        <v>562</v>
      </c>
      <c r="F561" s="80">
        <v>88.1</v>
      </c>
    </row>
    <row r="562" spans="1:6">
      <c r="A562" s="78">
        <v>0.1</v>
      </c>
      <c r="B562" s="78" t="s">
        <v>612</v>
      </c>
      <c r="C562" s="78" t="s">
        <v>613</v>
      </c>
      <c r="D562" s="78">
        <v>651</v>
      </c>
      <c r="E562" s="78" t="s">
        <v>562</v>
      </c>
      <c r="F562" s="80">
        <v>65.099999999999994</v>
      </c>
    </row>
    <row r="563" spans="1:6">
      <c r="A563" s="78">
        <v>10</v>
      </c>
      <c r="B563" s="78" t="s">
        <v>614</v>
      </c>
      <c r="C563" s="78" t="s">
        <v>615</v>
      </c>
      <c r="D563" s="78">
        <v>18.45</v>
      </c>
      <c r="E563" s="78" t="s">
        <v>616</v>
      </c>
      <c r="F563" s="80">
        <v>1.85</v>
      </c>
    </row>
    <row r="564" spans="1:6">
      <c r="A564" s="78">
        <v>0.25</v>
      </c>
      <c r="B564" s="78" t="s">
        <v>12</v>
      </c>
      <c r="C564" s="78" t="s">
        <v>617</v>
      </c>
      <c r="D564" s="78">
        <v>3.6</v>
      </c>
      <c r="E564" s="78" t="s">
        <v>562</v>
      </c>
      <c r="F564" s="80">
        <v>0.9</v>
      </c>
    </row>
    <row r="565" spans="1:6">
      <c r="A565" s="78"/>
      <c r="B565" s="78"/>
      <c r="C565" s="78"/>
      <c r="D565" s="78" t="s">
        <v>618</v>
      </c>
      <c r="E565" s="78"/>
      <c r="F565" s="80">
        <v>155.94999999999999</v>
      </c>
    </row>
    <row r="566" spans="1:6">
      <c r="A566" s="78"/>
      <c r="B566" s="78"/>
      <c r="C566" s="78"/>
      <c r="D566" s="78"/>
      <c r="E566" s="78"/>
      <c r="F566" s="80"/>
    </row>
    <row r="567" spans="1:6">
      <c r="A567" s="78"/>
      <c r="B567" s="78"/>
      <c r="C567" s="78" t="s">
        <v>619</v>
      </c>
      <c r="D567" s="78" t="s">
        <v>620</v>
      </c>
      <c r="E567" s="78" t="s">
        <v>621</v>
      </c>
      <c r="F567" s="80"/>
    </row>
    <row r="568" spans="1:6">
      <c r="A568" s="78"/>
      <c r="B568" s="78"/>
      <c r="C568" s="78"/>
      <c r="D568" s="78"/>
      <c r="E568" s="78"/>
      <c r="F568" s="80"/>
    </row>
    <row r="569" spans="1:6">
      <c r="A569" s="78"/>
      <c r="B569" s="78"/>
      <c r="C569" s="78" t="s">
        <v>622</v>
      </c>
      <c r="D569" s="78">
        <v>96</v>
      </c>
      <c r="E569" s="78">
        <v>85</v>
      </c>
      <c r="F569" s="80">
        <v>85</v>
      </c>
    </row>
    <row r="570" spans="1:6">
      <c r="A570" s="78"/>
      <c r="B570" s="78"/>
      <c r="C570" s="78" t="s">
        <v>623</v>
      </c>
      <c r="D570" s="78">
        <v>155.94999999999999</v>
      </c>
      <c r="E570" s="78">
        <v>155.94999999999999</v>
      </c>
      <c r="F570" s="80"/>
    </row>
    <row r="571" spans="1:6">
      <c r="A571" s="78"/>
      <c r="B571" s="78"/>
      <c r="C571" s="78"/>
      <c r="D571" s="78">
        <v>251.95</v>
      </c>
      <c r="E571" s="78">
        <v>240.95</v>
      </c>
      <c r="F571" s="80"/>
    </row>
    <row r="572" spans="1:6">
      <c r="A572" s="78"/>
      <c r="B572" s="78"/>
      <c r="C572" s="78"/>
      <c r="D572" s="78">
        <v>252</v>
      </c>
      <c r="E572" s="78">
        <v>241</v>
      </c>
      <c r="F572" s="80"/>
    </row>
    <row r="573" spans="1:6">
      <c r="A573" s="4"/>
      <c r="B573" s="4"/>
      <c r="C573" s="1"/>
      <c r="D573" s="4"/>
      <c r="E573" s="4"/>
      <c r="F573" s="4"/>
    </row>
    <row r="574" spans="1:6">
      <c r="A574" s="4">
        <v>37.1</v>
      </c>
      <c r="B574" s="4" t="s">
        <v>24</v>
      </c>
      <c r="C574" s="1" t="s">
        <v>890</v>
      </c>
      <c r="D574" s="4"/>
      <c r="E574" s="4"/>
      <c r="F574" s="4"/>
    </row>
    <row r="575" spans="1:6">
      <c r="A575" s="4"/>
      <c r="B575" s="4"/>
      <c r="C575" s="1" t="s">
        <v>19</v>
      </c>
      <c r="D575" s="4"/>
      <c r="E575" s="4"/>
      <c r="F575" s="4"/>
    </row>
    <row r="576" spans="1:6">
      <c r="A576" s="4">
        <v>0.09</v>
      </c>
      <c r="B576" s="4" t="s">
        <v>26</v>
      </c>
      <c r="C576" s="1" t="s">
        <v>305</v>
      </c>
      <c r="D576" s="4">
        <v>1348</v>
      </c>
      <c r="E576" s="4" t="s">
        <v>26</v>
      </c>
      <c r="F576" s="4">
        <v>121.32</v>
      </c>
    </row>
    <row r="577" spans="1:6">
      <c r="A577" s="4">
        <v>2.2000000000000002</v>
      </c>
      <c r="B577" s="4" t="s">
        <v>306</v>
      </c>
      <c r="C577" s="1" t="s">
        <v>307</v>
      </c>
      <c r="D577" s="4">
        <v>932</v>
      </c>
      <c r="E577" s="4" t="s">
        <v>306</v>
      </c>
      <c r="F577" s="4">
        <v>2050.4</v>
      </c>
    </row>
    <row r="578" spans="1:6">
      <c r="A578" s="4">
        <v>0.5</v>
      </c>
      <c r="B578" s="4" t="s">
        <v>306</v>
      </c>
      <c r="C578" s="1" t="s">
        <v>308</v>
      </c>
      <c r="D578" s="4">
        <v>651</v>
      </c>
      <c r="E578" s="4" t="s">
        <v>306</v>
      </c>
      <c r="F578" s="4">
        <v>325.5</v>
      </c>
    </row>
    <row r="579" spans="1:6">
      <c r="A579" s="4">
        <v>3.8</v>
      </c>
      <c r="B579" s="4" t="s">
        <v>306</v>
      </c>
      <c r="C579" s="1" t="s">
        <v>309</v>
      </c>
      <c r="D579" s="4">
        <v>534</v>
      </c>
      <c r="E579" s="4" t="s">
        <v>306</v>
      </c>
      <c r="F579" s="4">
        <v>2029.2</v>
      </c>
    </row>
    <row r="580" spans="1:6">
      <c r="A580" s="4"/>
      <c r="B580" s="4" t="s">
        <v>27</v>
      </c>
      <c r="C580" s="1" t="s">
        <v>891</v>
      </c>
      <c r="D580" s="4" t="s">
        <v>15</v>
      </c>
      <c r="E580" s="4" t="s">
        <v>27</v>
      </c>
      <c r="F580" s="4">
        <v>1.5</v>
      </c>
    </row>
    <row r="581" spans="1:6">
      <c r="A581" s="4"/>
      <c r="B581" s="4"/>
      <c r="C581" s="1"/>
      <c r="D581" s="4"/>
      <c r="E581" s="4"/>
      <c r="F581" s="4" t="s">
        <v>19</v>
      </c>
    </row>
    <row r="582" spans="1:6">
      <c r="A582" s="4"/>
      <c r="B582" s="4"/>
      <c r="C582" s="1" t="s">
        <v>626</v>
      </c>
      <c r="D582" s="4"/>
      <c r="E582" s="4"/>
      <c r="F582" s="4">
        <v>4527.92</v>
      </c>
    </row>
    <row r="583" spans="1:6">
      <c r="A583" s="4"/>
      <c r="B583" s="4"/>
      <c r="C583" s="1"/>
      <c r="D583" s="4"/>
      <c r="E583" s="4"/>
      <c r="F583" s="4" t="s">
        <v>19</v>
      </c>
    </row>
    <row r="584" spans="1:6">
      <c r="A584" s="4"/>
      <c r="B584" s="4"/>
      <c r="C584" s="1" t="s">
        <v>33</v>
      </c>
      <c r="D584" s="4"/>
      <c r="E584" s="4"/>
      <c r="F584" s="4">
        <v>45.28</v>
      </c>
    </row>
    <row r="585" spans="1:6">
      <c r="A585" s="4"/>
      <c r="B585" s="4"/>
      <c r="C585" s="1"/>
      <c r="D585" s="4"/>
      <c r="E585" s="4"/>
      <c r="F585" s="4"/>
    </row>
    <row r="586" spans="1:6">
      <c r="A586" s="4"/>
      <c r="B586" s="4" t="s">
        <v>24</v>
      </c>
      <c r="C586" s="1" t="s">
        <v>624</v>
      </c>
      <c r="D586" s="4"/>
      <c r="E586" s="4"/>
      <c r="F586" s="4"/>
    </row>
    <row r="587" spans="1:6">
      <c r="A587" s="4"/>
      <c r="B587" s="4"/>
      <c r="C587" s="1" t="s">
        <v>19</v>
      </c>
      <c r="D587" s="4"/>
      <c r="E587" s="4"/>
      <c r="F587" s="4"/>
    </row>
    <row r="588" spans="1:6">
      <c r="A588" s="4">
        <v>0.05</v>
      </c>
      <c r="B588" s="4" t="s">
        <v>26</v>
      </c>
      <c r="C588" s="1" t="s">
        <v>305</v>
      </c>
      <c r="D588" s="4">
        <v>1348</v>
      </c>
      <c r="E588" s="4" t="s">
        <v>26</v>
      </c>
      <c r="F588" s="4">
        <v>67.400000000000006</v>
      </c>
    </row>
    <row r="589" spans="1:6">
      <c r="A589" s="4">
        <v>1.1000000000000001</v>
      </c>
      <c r="B589" s="4" t="s">
        <v>306</v>
      </c>
      <c r="C589" s="1" t="s">
        <v>307</v>
      </c>
      <c r="D589" s="4">
        <v>932</v>
      </c>
      <c r="E589" s="4" t="s">
        <v>306</v>
      </c>
      <c r="F589" s="4">
        <v>1025.2</v>
      </c>
    </row>
    <row r="590" spans="1:6">
      <c r="A590" s="4">
        <v>0.3</v>
      </c>
      <c r="B590" s="4" t="s">
        <v>306</v>
      </c>
      <c r="C590" s="1" t="s">
        <v>308</v>
      </c>
      <c r="D590" s="4">
        <v>651</v>
      </c>
      <c r="E590" s="4" t="s">
        <v>306</v>
      </c>
      <c r="F590" s="4">
        <v>195.3</v>
      </c>
    </row>
    <row r="591" spans="1:6">
      <c r="A591" s="4">
        <v>1.9</v>
      </c>
      <c r="B591" s="4" t="s">
        <v>306</v>
      </c>
      <c r="C591" s="1" t="s">
        <v>309</v>
      </c>
      <c r="D591" s="4">
        <v>534</v>
      </c>
      <c r="E591" s="4" t="s">
        <v>306</v>
      </c>
      <c r="F591" s="4">
        <v>1014.6</v>
      </c>
    </row>
    <row r="592" spans="1:6">
      <c r="A592" s="4"/>
      <c r="B592" s="4" t="s">
        <v>27</v>
      </c>
      <c r="C592" s="1" t="s">
        <v>625</v>
      </c>
      <c r="D592" s="4" t="s">
        <v>15</v>
      </c>
      <c r="E592" s="4" t="s">
        <v>27</v>
      </c>
      <c r="F592" s="4">
        <v>1.46</v>
      </c>
    </row>
    <row r="593" spans="1:6">
      <c r="A593" s="4"/>
      <c r="B593" s="4"/>
      <c r="C593" s="1"/>
      <c r="D593" s="4"/>
      <c r="E593" s="4"/>
      <c r="F593" s="4" t="s">
        <v>19</v>
      </c>
    </row>
    <row r="594" spans="1:6">
      <c r="A594" s="4"/>
      <c r="B594" s="4"/>
      <c r="C594" s="1" t="s">
        <v>626</v>
      </c>
      <c r="D594" s="4"/>
      <c r="E594" s="4"/>
      <c r="F594" s="4">
        <v>2303.96</v>
      </c>
    </row>
    <row r="595" spans="1:6">
      <c r="A595" s="4"/>
      <c r="B595" s="4"/>
      <c r="C595" s="1"/>
      <c r="D595" s="4"/>
      <c r="E595" s="4"/>
      <c r="F595" s="4" t="s">
        <v>19</v>
      </c>
    </row>
    <row r="596" spans="1:6">
      <c r="A596" s="4"/>
      <c r="B596" s="4"/>
      <c r="C596" s="1" t="s">
        <v>33</v>
      </c>
      <c r="D596" s="4"/>
      <c r="E596" s="4"/>
      <c r="F596" s="4">
        <v>23.04</v>
      </c>
    </row>
    <row r="597" spans="1:6">
      <c r="A597" s="4"/>
      <c r="B597" s="4"/>
      <c r="C597" s="1"/>
      <c r="D597" s="4"/>
      <c r="E597" s="4"/>
      <c r="F597" s="4" t="s">
        <v>28</v>
      </c>
    </row>
    <row r="598" spans="1:6">
      <c r="A598" s="78"/>
      <c r="B598" s="78" t="s">
        <v>24</v>
      </c>
      <c r="C598" s="79" t="s">
        <v>627</v>
      </c>
      <c r="D598" s="78"/>
      <c r="E598" s="78"/>
      <c r="F598" s="78"/>
    </row>
    <row r="599" spans="1:6">
      <c r="A599" s="78"/>
      <c r="B599" s="78"/>
      <c r="C599" s="79" t="s">
        <v>628</v>
      </c>
      <c r="D599" s="78"/>
      <c r="E599" s="78"/>
      <c r="F599" s="78"/>
    </row>
    <row r="600" spans="1:6">
      <c r="A600" s="78"/>
      <c r="B600" s="78"/>
      <c r="C600" s="79" t="s">
        <v>629</v>
      </c>
      <c r="D600" s="78"/>
      <c r="E600" s="78"/>
      <c r="F600" s="78"/>
    </row>
    <row r="601" spans="1:6">
      <c r="A601" s="78"/>
      <c r="B601" s="78"/>
      <c r="C601" s="79" t="s">
        <v>19</v>
      </c>
      <c r="D601" s="78"/>
      <c r="E601" s="78"/>
      <c r="F601" s="78"/>
    </row>
    <row r="602" spans="1:6">
      <c r="A602" s="78">
        <v>0.67</v>
      </c>
      <c r="B602" s="78" t="s">
        <v>34</v>
      </c>
      <c r="C602" s="79" t="s">
        <v>630</v>
      </c>
      <c r="D602" s="78">
        <v>73.8</v>
      </c>
      <c r="E602" s="78" t="s">
        <v>34</v>
      </c>
      <c r="F602" s="78">
        <f>D602*A602</f>
        <v>49.445999999999998</v>
      </c>
    </row>
    <row r="603" spans="1:6">
      <c r="A603" s="78">
        <v>0.5</v>
      </c>
      <c r="B603" s="78" t="s">
        <v>31</v>
      </c>
      <c r="C603" s="79" t="s">
        <v>631</v>
      </c>
      <c r="D603" s="78">
        <v>797</v>
      </c>
      <c r="E603" s="78" t="s">
        <v>31</v>
      </c>
      <c r="F603" s="78">
        <f t="shared" ref="F603:F606" si="0">D603*A603</f>
        <v>398.5</v>
      </c>
    </row>
    <row r="604" spans="1:6">
      <c r="A604" s="78">
        <v>0.5</v>
      </c>
      <c r="B604" s="78" t="s">
        <v>31</v>
      </c>
      <c r="C604" s="79" t="s">
        <v>308</v>
      </c>
      <c r="D604" s="78">
        <v>651</v>
      </c>
      <c r="E604" s="78" t="s">
        <v>31</v>
      </c>
      <c r="F604" s="78">
        <f t="shared" si="0"/>
        <v>325.5</v>
      </c>
    </row>
    <row r="605" spans="1:6">
      <c r="A605" s="78">
        <v>0.8</v>
      </c>
      <c r="B605" s="78" t="s">
        <v>31</v>
      </c>
      <c r="C605" s="79" t="s">
        <v>309</v>
      </c>
      <c r="D605" s="78">
        <v>534</v>
      </c>
      <c r="E605" s="78" t="s">
        <v>31</v>
      </c>
      <c r="F605" s="78">
        <f t="shared" si="0"/>
        <v>427.20000000000005</v>
      </c>
    </row>
    <row r="606" spans="1:6">
      <c r="A606" s="78">
        <v>10</v>
      </c>
      <c r="B606" s="78" t="s">
        <v>1</v>
      </c>
      <c r="C606" s="79" t="s">
        <v>632</v>
      </c>
      <c r="D606" s="78">
        <v>4.2</v>
      </c>
      <c r="E606" s="78" t="s">
        <v>1</v>
      </c>
      <c r="F606" s="78">
        <f t="shared" si="0"/>
        <v>42</v>
      </c>
    </row>
    <row r="607" spans="1:6">
      <c r="A607" s="78"/>
      <c r="B607" s="78" t="s">
        <v>27</v>
      </c>
      <c r="C607" s="79" t="s">
        <v>633</v>
      </c>
      <c r="D607" s="78" t="s">
        <v>15</v>
      </c>
      <c r="E607" s="78" t="s">
        <v>27</v>
      </c>
      <c r="F607" s="78">
        <v>2.5</v>
      </c>
    </row>
    <row r="608" spans="1:6">
      <c r="A608" s="78"/>
      <c r="B608" s="78"/>
      <c r="C608" s="79"/>
      <c r="D608" s="78"/>
      <c r="E608" s="78"/>
      <c r="F608" s="78" t="s">
        <v>19</v>
      </c>
    </row>
    <row r="609" spans="1:6">
      <c r="A609" s="78"/>
      <c r="B609" s="78"/>
      <c r="C609" s="79" t="s">
        <v>32</v>
      </c>
      <c r="D609" s="78"/>
      <c r="E609" s="78"/>
      <c r="F609" s="78">
        <f>SUM(F602:F608)</f>
        <v>1245.1460000000002</v>
      </c>
    </row>
    <row r="610" spans="1:6">
      <c r="A610" s="78"/>
      <c r="B610" s="78"/>
      <c r="C610" s="79"/>
      <c r="D610" s="78"/>
      <c r="E610" s="78"/>
      <c r="F610" s="78" t="s">
        <v>19</v>
      </c>
    </row>
    <row r="611" spans="1:6">
      <c r="A611" s="78"/>
      <c r="B611" s="78"/>
      <c r="C611" s="79" t="s">
        <v>33</v>
      </c>
      <c r="D611" s="78"/>
      <c r="E611" s="78"/>
      <c r="F611" s="78">
        <v>124.52</v>
      </c>
    </row>
    <row r="612" spans="1:6">
      <c r="A612" s="78"/>
      <c r="B612" s="78"/>
      <c r="C612" s="79"/>
      <c r="D612" s="78"/>
      <c r="E612" s="78"/>
      <c r="F612" s="78"/>
    </row>
    <row r="613" spans="1:6">
      <c r="A613" s="4"/>
      <c r="B613" s="4"/>
      <c r="C613" s="1" t="s">
        <v>634</v>
      </c>
      <c r="D613" s="4"/>
      <c r="E613" s="4"/>
      <c r="F613" s="4"/>
    </row>
    <row r="614" spans="1:6">
      <c r="A614" s="4"/>
      <c r="B614" s="4"/>
      <c r="C614" s="1"/>
      <c r="D614" s="4"/>
      <c r="E614" s="4"/>
      <c r="F614" s="4"/>
    </row>
    <row r="615" spans="1:6">
      <c r="A615" s="4">
        <v>0.8</v>
      </c>
      <c r="B615" s="4" t="s">
        <v>635</v>
      </c>
      <c r="C615" s="1" t="s">
        <v>636</v>
      </c>
      <c r="D615" s="4">
        <v>295.60000000000002</v>
      </c>
      <c r="E615" s="4" t="s">
        <v>635</v>
      </c>
      <c r="F615" s="4">
        <v>236.48</v>
      </c>
    </row>
    <row r="616" spans="1:6">
      <c r="A616" s="4">
        <v>0.7</v>
      </c>
      <c r="B616" s="4" t="s">
        <v>31</v>
      </c>
      <c r="C616" s="1" t="s">
        <v>637</v>
      </c>
      <c r="D616" s="4">
        <v>797</v>
      </c>
      <c r="E616" s="4" t="s">
        <v>31</v>
      </c>
      <c r="F616" s="4">
        <v>557.9</v>
      </c>
    </row>
    <row r="617" spans="1:6">
      <c r="A617" s="4">
        <v>10</v>
      </c>
      <c r="B617" s="4" t="s">
        <v>1</v>
      </c>
      <c r="C617" s="1" t="s">
        <v>632</v>
      </c>
      <c r="D617" s="4">
        <v>4.2</v>
      </c>
      <c r="E617" s="4" t="s">
        <v>1</v>
      </c>
      <c r="F617" s="4">
        <v>42</v>
      </c>
    </row>
    <row r="618" spans="1:6">
      <c r="A618" s="4"/>
      <c r="B618" s="4"/>
      <c r="C618" s="1" t="s">
        <v>638</v>
      </c>
      <c r="D618" s="4" t="s">
        <v>639</v>
      </c>
      <c r="E618" s="4"/>
      <c r="F618" s="4">
        <v>1.6</v>
      </c>
    </row>
    <row r="619" spans="1:6">
      <c r="A619" s="4"/>
      <c r="B619" s="4"/>
      <c r="C619" s="1" t="s">
        <v>32</v>
      </c>
      <c r="D619" s="4"/>
      <c r="E619" s="4"/>
      <c r="F619" s="4">
        <v>837.98</v>
      </c>
    </row>
    <row r="620" spans="1:6">
      <c r="A620" s="4"/>
      <c r="B620" s="4"/>
      <c r="C620" s="1" t="s">
        <v>33</v>
      </c>
      <c r="D620" s="4"/>
      <c r="E620" s="4"/>
      <c r="F620" s="4">
        <v>83.8</v>
      </c>
    </row>
    <row r="621" spans="1:6">
      <c r="A621" s="4"/>
      <c r="B621" s="4"/>
      <c r="C621" s="1"/>
      <c r="D621" s="4"/>
      <c r="E621" s="4"/>
      <c r="F621" s="4"/>
    </row>
    <row r="622" spans="1:6">
      <c r="A622" s="4" t="s">
        <v>892</v>
      </c>
      <c r="B622" s="4" t="s">
        <v>24</v>
      </c>
      <c r="C622" s="1" t="s">
        <v>893</v>
      </c>
      <c r="D622" s="4"/>
      <c r="E622" s="4"/>
      <c r="F622" s="4"/>
    </row>
    <row r="623" spans="1:6">
      <c r="A623" s="4"/>
      <c r="B623" s="4"/>
      <c r="C623" s="1" t="s">
        <v>628</v>
      </c>
      <c r="D623" s="4"/>
      <c r="E623" s="4"/>
      <c r="F623" s="4"/>
    </row>
    <row r="624" spans="1:6">
      <c r="A624" s="4"/>
      <c r="B624" s="4"/>
      <c r="C624" s="1" t="s">
        <v>636</v>
      </c>
      <c r="D624" s="4"/>
      <c r="E624" s="4"/>
      <c r="F624" s="4"/>
    </row>
    <row r="625" spans="1:6">
      <c r="A625" s="4"/>
      <c r="B625" s="4"/>
      <c r="C625" s="1" t="s">
        <v>19</v>
      </c>
      <c r="D625" s="4"/>
      <c r="E625" s="4"/>
      <c r="F625" s="4"/>
    </row>
    <row r="626" spans="1:6">
      <c r="A626" s="4">
        <v>1.4</v>
      </c>
      <c r="B626" s="4" t="s">
        <v>635</v>
      </c>
      <c r="C626" s="1" t="s">
        <v>1017</v>
      </c>
      <c r="D626" s="4">
        <v>295.60000000000002</v>
      </c>
      <c r="E626" s="4" t="s">
        <v>635</v>
      </c>
      <c r="F626" s="4">
        <v>413.84</v>
      </c>
    </row>
    <row r="627" spans="1:6">
      <c r="A627" s="4">
        <v>0.98</v>
      </c>
      <c r="B627" s="4" t="s">
        <v>635</v>
      </c>
      <c r="C627" s="1" t="s">
        <v>1018</v>
      </c>
      <c r="D627" s="4">
        <v>147.5</v>
      </c>
      <c r="E627" s="4" t="s">
        <v>635</v>
      </c>
      <c r="F627" s="4">
        <v>144.55000000000001</v>
      </c>
    </row>
    <row r="628" spans="1:6">
      <c r="A628" s="4">
        <v>2.2000000000000002</v>
      </c>
      <c r="B628" s="4" t="s">
        <v>31</v>
      </c>
      <c r="C628" s="1" t="s">
        <v>631</v>
      </c>
      <c r="D628" s="4">
        <v>797</v>
      </c>
      <c r="E628" s="4" t="s">
        <v>31</v>
      </c>
      <c r="F628" s="4">
        <v>1753.4</v>
      </c>
    </row>
    <row r="629" spans="1:6">
      <c r="A629" s="4"/>
      <c r="B629" s="4" t="s">
        <v>27</v>
      </c>
      <c r="C629" s="1" t="s">
        <v>633</v>
      </c>
      <c r="D629" s="4" t="s">
        <v>15</v>
      </c>
      <c r="E629" s="4" t="s">
        <v>27</v>
      </c>
      <c r="F629" s="4">
        <v>2.5499999999999998</v>
      </c>
    </row>
    <row r="630" spans="1:6">
      <c r="A630" s="4"/>
      <c r="B630" s="4"/>
      <c r="C630" s="1"/>
      <c r="D630" s="4"/>
      <c r="E630" s="4"/>
      <c r="F630" s="4"/>
    </row>
    <row r="631" spans="1:6">
      <c r="A631" s="4"/>
      <c r="B631" s="4"/>
      <c r="C631" s="1" t="s">
        <v>32</v>
      </c>
      <c r="D631" s="4"/>
      <c r="E631" s="4"/>
      <c r="F631" s="4">
        <v>2314.34</v>
      </c>
    </row>
    <row r="632" spans="1:6">
      <c r="A632" s="4"/>
      <c r="B632" s="4"/>
      <c r="C632" s="1"/>
      <c r="D632" s="4"/>
      <c r="E632" s="4"/>
      <c r="F632" s="4" t="s">
        <v>19</v>
      </c>
    </row>
    <row r="633" spans="1:6">
      <c r="A633" s="4"/>
      <c r="B633" s="4"/>
      <c r="C633" s="1" t="s">
        <v>33</v>
      </c>
      <c r="D633" s="4"/>
      <c r="E633" s="4"/>
      <c r="F633" s="4">
        <v>231.43</v>
      </c>
    </row>
    <row r="634" spans="1:6">
      <c r="A634" s="4"/>
      <c r="B634" s="4"/>
      <c r="C634" s="1"/>
      <c r="D634" s="4"/>
      <c r="E634" s="4"/>
      <c r="F634" s="4"/>
    </row>
    <row r="635" spans="1:6">
      <c r="A635" s="78"/>
      <c r="B635" s="78"/>
      <c r="C635" s="79" t="s">
        <v>640</v>
      </c>
      <c r="D635" s="78"/>
      <c r="E635" s="78"/>
      <c r="F635" s="78"/>
    </row>
    <row r="636" spans="1:6">
      <c r="A636" s="78"/>
      <c r="B636" s="78"/>
      <c r="C636" s="79" t="s">
        <v>641</v>
      </c>
      <c r="D636" s="78"/>
      <c r="E636" s="78"/>
      <c r="F636" s="78"/>
    </row>
    <row r="637" spans="1:6">
      <c r="A637" s="78"/>
      <c r="B637" s="78"/>
      <c r="C637" s="79" t="s">
        <v>642</v>
      </c>
      <c r="D637" s="78"/>
      <c r="E637" s="78"/>
      <c r="F637" s="78"/>
    </row>
    <row r="638" spans="1:6">
      <c r="A638" s="78"/>
      <c r="B638" s="78"/>
      <c r="C638" s="79"/>
      <c r="D638" s="78"/>
      <c r="E638" s="78"/>
      <c r="F638" s="78"/>
    </row>
    <row r="639" spans="1:6">
      <c r="A639" s="78">
        <v>1.1100000000000001</v>
      </c>
      <c r="B639" s="78" t="s">
        <v>643</v>
      </c>
      <c r="C639" s="79" t="s">
        <v>644</v>
      </c>
      <c r="D639" s="78">
        <v>227.6</v>
      </c>
      <c r="E639" s="78" t="s">
        <v>643</v>
      </c>
      <c r="F639" s="78">
        <v>252.64</v>
      </c>
    </row>
    <row r="640" spans="1:6">
      <c r="A640" s="78">
        <v>0.7</v>
      </c>
      <c r="B640" s="78" t="s">
        <v>645</v>
      </c>
      <c r="C640" s="79" t="s">
        <v>631</v>
      </c>
      <c r="D640" s="78">
        <v>797</v>
      </c>
      <c r="E640" s="78" t="s">
        <v>645</v>
      </c>
      <c r="F640" s="78">
        <v>557.9</v>
      </c>
    </row>
    <row r="641" spans="1:7">
      <c r="A641" s="78">
        <v>10</v>
      </c>
      <c r="B641" s="78" t="s">
        <v>1</v>
      </c>
      <c r="C641" s="79" t="s">
        <v>1019</v>
      </c>
      <c r="D641" s="78">
        <v>9.1</v>
      </c>
      <c r="E641" s="78" t="s">
        <v>1</v>
      </c>
      <c r="F641" s="78">
        <v>91</v>
      </c>
    </row>
    <row r="642" spans="1:7">
      <c r="A642" s="78"/>
      <c r="B642" s="78"/>
      <c r="C642" s="79" t="s">
        <v>638</v>
      </c>
      <c r="D642" s="78" t="s">
        <v>40</v>
      </c>
      <c r="E642" s="78"/>
      <c r="F642" s="78">
        <v>2.8</v>
      </c>
    </row>
    <row r="643" spans="1:7">
      <c r="A643" s="78"/>
      <c r="B643" s="78"/>
      <c r="C643" s="79" t="s">
        <v>32</v>
      </c>
      <c r="D643" s="78"/>
      <c r="E643" s="78"/>
      <c r="F643" s="78">
        <v>904.34</v>
      </c>
    </row>
    <row r="644" spans="1:7">
      <c r="A644" s="78"/>
      <c r="B644" s="78"/>
      <c r="C644" s="79"/>
      <c r="D644" s="78"/>
      <c r="E644" s="78"/>
      <c r="F644" s="78"/>
    </row>
    <row r="645" spans="1:7">
      <c r="A645" s="78"/>
      <c r="B645" s="78"/>
      <c r="C645" s="79" t="s">
        <v>33</v>
      </c>
      <c r="D645" s="78"/>
      <c r="E645" s="78"/>
      <c r="F645" s="78">
        <v>90.43</v>
      </c>
    </row>
    <row r="646" spans="1:7">
      <c r="A646" s="78"/>
      <c r="B646" s="78"/>
      <c r="C646" s="79"/>
      <c r="D646" s="78"/>
      <c r="E646" s="78"/>
      <c r="F646" s="78"/>
    </row>
    <row r="647" spans="1:7">
      <c r="A647" s="78"/>
      <c r="B647" s="78"/>
      <c r="C647" s="79" t="s">
        <v>640</v>
      </c>
      <c r="D647" s="78"/>
      <c r="E647" s="78"/>
      <c r="F647" s="78"/>
    </row>
    <row r="648" spans="1:7">
      <c r="A648" s="78"/>
      <c r="B648" s="78"/>
      <c r="C648" s="79" t="s">
        <v>646</v>
      </c>
      <c r="D648" s="78"/>
      <c r="E648" s="78"/>
      <c r="F648" s="78"/>
      <c r="G648" s="5">
        <v>430.16</v>
      </c>
    </row>
    <row r="649" spans="1:7">
      <c r="A649" s="78"/>
      <c r="B649" s="78"/>
      <c r="C649" s="79" t="s">
        <v>642</v>
      </c>
      <c r="D649" s="78"/>
      <c r="E649" s="78"/>
      <c r="F649" s="78"/>
      <c r="G649" s="5">
        <v>876.7</v>
      </c>
    </row>
    <row r="650" spans="1:7">
      <c r="A650" s="78"/>
      <c r="B650" s="78"/>
      <c r="C650" s="79"/>
      <c r="D650" s="78"/>
      <c r="E650" s="78"/>
      <c r="F650" s="78"/>
    </row>
    <row r="651" spans="1:7">
      <c r="A651" s="78">
        <v>1.33</v>
      </c>
      <c r="B651" s="78" t="s">
        <v>643</v>
      </c>
      <c r="C651" s="79" t="s">
        <v>644</v>
      </c>
      <c r="D651" s="78">
        <v>238.9</v>
      </c>
      <c r="E651" s="78" t="s">
        <v>643</v>
      </c>
      <c r="F651" s="78">
        <v>317.74</v>
      </c>
      <c r="G651" s="5">
        <v>1.9</v>
      </c>
    </row>
    <row r="652" spans="1:7">
      <c r="A652" s="78">
        <v>0.7</v>
      </c>
      <c r="B652" s="78" t="s">
        <v>645</v>
      </c>
      <c r="C652" s="79" t="s">
        <v>631</v>
      </c>
      <c r="D652" s="78">
        <v>797</v>
      </c>
      <c r="E652" s="78" t="s">
        <v>645</v>
      </c>
      <c r="F652" s="78">
        <v>557.9</v>
      </c>
      <c r="G652" s="5">
        <v>1308.76</v>
      </c>
    </row>
    <row r="653" spans="1:7">
      <c r="A653" s="78">
        <v>10</v>
      </c>
      <c r="B653" s="78" t="s">
        <v>1</v>
      </c>
      <c r="C653" s="79" t="s">
        <v>647</v>
      </c>
      <c r="D653" s="78">
        <v>9.85</v>
      </c>
      <c r="E653" s="78" t="s">
        <v>1</v>
      </c>
      <c r="F653" s="78">
        <v>98.5</v>
      </c>
    </row>
    <row r="654" spans="1:7">
      <c r="A654" s="78"/>
      <c r="B654" s="78"/>
      <c r="C654" s="79" t="s">
        <v>638</v>
      </c>
      <c r="D654" s="78" t="s">
        <v>40</v>
      </c>
      <c r="E654" s="78"/>
      <c r="F654" s="78">
        <v>3.43</v>
      </c>
    </row>
    <row r="655" spans="1:7">
      <c r="A655" s="78"/>
      <c r="B655" s="78"/>
      <c r="C655" s="79" t="s">
        <v>32</v>
      </c>
      <c r="D655" s="78"/>
      <c r="E655" s="78"/>
      <c r="F655" s="78">
        <v>977.57</v>
      </c>
    </row>
    <row r="656" spans="1:7">
      <c r="A656" s="78"/>
      <c r="B656" s="78"/>
      <c r="C656" s="79"/>
      <c r="D656" s="78"/>
      <c r="E656" s="78"/>
      <c r="F656" s="78"/>
    </row>
    <row r="657" spans="1:6">
      <c r="A657" s="78"/>
      <c r="B657" s="78"/>
      <c r="C657" s="79" t="s">
        <v>33</v>
      </c>
      <c r="D657" s="78"/>
      <c r="E657" s="78"/>
      <c r="F657" s="78">
        <v>97.76</v>
      </c>
    </row>
    <row r="658" spans="1:6">
      <c r="A658" s="4"/>
      <c r="B658" s="4"/>
      <c r="C658" s="1"/>
      <c r="D658" s="4"/>
      <c r="E658" s="4"/>
      <c r="F658" s="4"/>
    </row>
    <row r="659" spans="1:6">
      <c r="A659" s="4" t="s">
        <v>892</v>
      </c>
      <c r="B659" s="4" t="s">
        <v>24</v>
      </c>
      <c r="C659" s="1" t="s">
        <v>649</v>
      </c>
      <c r="D659" s="4"/>
      <c r="E659" s="4"/>
      <c r="F659" s="4"/>
    </row>
    <row r="660" spans="1:6">
      <c r="A660" s="4"/>
      <c r="B660" s="4"/>
      <c r="C660" s="1" t="s">
        <v>646</v>
      </c>
      <c r="D660" s="4"/>
      <c r="E660" s="4"/>
      <c r="F660" s="4"/>
    </row>
    <row r="661" spans="1:6">
      <c r="A661" s="4"/>
      <c r="B661" s="4"/>
      <c r="C661" s="1" t="s">
        <v>650</v>
      </c>
      <c r="D661" s="4"/>
      <c r="E661" s="4"/>
      <c r="F661" s="4"/>
    </row>
    <row r="662" spans="1:6">
      <c r="A662" s="4"/>
      <c r="B662" s="4"/>
      <c r="C662" s="1" t="s">
        <v>19</v>
      </c>
      <c r="D662" s="4"/>
      <c r="E662" s="4"/>
      <c r="F662" s="4"/>
    </row>
    <row r="663" spans="1:6">
      <c r="A663" s="4">
        <v>1.44</v>
      </c>
      <c r="B663" s="4" t="s">
        <v>635</v>
      </c>
      <c r="C663" s="1" t="s">
        <v>651</v>
      </c>
      <c r="D663" s="4">
        <v>147.5</v>
      </c>
      <c r="E663" s="4" t="s">
        <v>635</v>
      </c>
      <c r="F663" s="4">
        <v>212.4</v>
      </c>
    </row>
    <row r="664" spans="1:6">
      <c r="A664" s="4">
        <v>0.7</v>
      </c>
      <c r="B664" s="4" t="s">
        <v>31</v>
      </c>
      <c r="C664" s="1" t="s">
        <v>631</v>
      </c>
      <c r="D664" s="4">
        <v>797</v>
      </c>
      <c r="E664" s="4" t="s">
        <v>31</v>
      </c>
      <c r="F664" s="4">
        <v>557.9</v>
      </c>
    </row>
    <row r="665" spans="1:6">
      <c r="A665" s="4">
        <v>2.5499999999999998</v>
      </c>
      <c r="B665" s="4" t="s">
        <v>635</v>
      </c>
      <c r="C665" s="1" t="s">
        <v>644</v>
      </c>
      <c r="D665" s="4">
        <v>238.9</v>
      </c>
      <c r="E665" s="4" t="s">
        <v>635</v>
      </c>
      <c r="F665" s="4">
        <v>609.20000000000005</v>
      </c>
    </row>
    <row r="666" spans="1:6">
      <c r="A666" s="4">
        <v>1.2</v>
      </c>
      <c r="B666" s="4" t="s">
        <v>31</v>
      </c>
      <c r="C666" s="1" t="s">
        <v>631</v>
      </c>
      <c r="D666" s="4">
        <v>797</v>
      </c>
      <c r="E666" s="4" t="s">
        <v>31</v>
      </c>
      <c r="F666" s="4">
        <v>956.4</v>
      </c>
    </row>
    <row r="667" spans="1:6">
      <c r="A667" s="4"/>
      <c r="B667" s="4" t="s">
        <v>27</v>
      </c>
      <c r="C667" s="1" t="s">
        <v>633</v>
      </c>
      <c r="D667" s="4" t="s">
        <v>15</v>
      </c>
      <c r="E667" s="4" t="s">
        <v>27</v>
      </c>
      <c r="F667" s="4">
        <v>1.5</v>
      </c>
    </row>
    <row r="668" spans="1:6">
      <c r="A668" s="4"/>
      <c r="B668" s="4"/>
      <c r="C668" s="1"/>
      <c r="D668" s="4"/>
      <c r="E668" s="4"/>
      <c r="F668" s="4" t="s">
        <v>19</v>
      </c>
    </row>
    <row r="669" spans="1:6">
      <c r="A669" s="4"/>
      <c r="B669" s="4"/>
      <c r="C669" s="1" t="s">
        <v>32</v>
      </c>
      <c r="D669" s="4"/>
      <c r="E669" s="4"/>
      <c r="F669" s="4">
        <v>2337.4</v>
      </c>
    </row>
    <row r="670" spans="1:6">
      <c r="A670" s="4"/>
      <c r="B670" s="4"/>
      <c r="C670" s="1"/>
      <c r="D670" s="4"/>
      <c r="E670" s="4"/>
      <c r="F670" s="4" t="s">
        <v>19</v>
      </c>
    </row>
    <row r="671" spans="1:6">
      <c r="A671" s="4"/>
      <c r="B671" s="4"/>
      <c r="C671" s="1" t="s">
        <v>33</v>
      </c>
      <c r="D671" s="4"/>
      <c r="E671" s="4"/>
      <c r="F671" s="4">
        <v>233.74</v>
      </c>
    </row>
    <row r="672" spans="1:6">
      <c r="A672" s="4"/>
      <c r="B672" s="4"/>
      <c r="C672" s="1"/>
      <c r="D672" s="4"/>
      <c r="E672" s="4"/>
      <c r="F672" s="4"/>
    </row>
    <row r="673" spans="1:6">
      <c r="A673" s="4"/>
      <c r="B673" s="4" t="s">
        <v>24</v>
      </c>
      <c r="C673" s="1" t="s">
        <v>652</v>
      </c>
      <c r="D673" s="4"/>
      <c r="E673" s="4"/>
      <c r="F673" s="4"/>
    </row>
    <row r="674" spans="1:6">
      <c r="A674" s="4"/>
      <c r="B674" s="4"/>
      <c r="C674" s="1" t="s">
        <v>19</v>
      </c>
      <c r="D674" s="4" t="s">
        <v>19</v>
      </c>
      <c r="E674" s="4"/>
      <c r="F674" s="4"/>
    </row>
    <row r="675" spans="1:6">
      <c r="A675" s="4">
        <v>0.77</v>
      </c>
      <c r="B675" s="4" t="s">
        <v>653</v>
      </c>
      <c r="C675" s="1" t="s">
        <v>654</v>
      </c>
      <c r="D675" s="4">
        <v>271.2</v>
      </c>
      <c r="E675" s="4" t="s">
        <v>653</v>
      </c>
      <c r="F675" s="4">
        <v>208.82</v>
      </c>
    </row>
    <row r="676" spans="1:6">
      <c r="A676" s="4">
        <v>0.61</v>
      </c>
      <c r="B676" s="4" t="s">
        <v>653</v>
      </c>
      <c r="C676" s="1" t="s">
        <v>655</v>
      </c>
      <c r="D676" s="4">
        <v>25</v>
      </c>
      <c r="E676" s="4" t="s">
        <v>653</v>
      </c>
      <c r="F676" s="4">
        <v>15.25</v>
      </c>
    </row>
    <row r="677" spans="1:6">
      <c r="A677" s="4">
        <v>0.7</v>
      </c>
      <c r="B677" s="4" t="s">
        <v>656</v>
      </c>
      <c r="C677" s="1" t="s">
        <v>657</v>
      </c>
      <c r="D677" s="4">
        <v>797</v>
      </c>
      <c r="E677" s="4" t="s">
        <v>555</v>
      </c>
      <c r="F677" s="4">
        <v>557.9</v>
      </c>
    </row>
    <row r="678" spans="1:6">
      <c r="A678" s="4"/>
      <c r="B678" s="4"/>
      <c r="C678" s="1"/>
      <c r="D678" s="4"/>
      <c r="E678" s="4"/>
      <c r="F678" s="4"/>
    </row>
    <row r="679" spans="1:6">
      <c r="A679" s="4">
        <v>0.7</v>
      </c>
      <c r="B679" s="4" t="s">
        <v>656</v>
      </c>
      <c r="C679" s="1" t="s">
        <v>658</v>
      </c>
      <c r="D679" s="4">
        <v>651</v>
      </c>
      <c r="E679" s="4" t="s">
        <v>555</v>
      </c>
      <c r="F679" s="4">
        <v>455.7</v>
      </c>
    </row>
    <row r="680" spans="1:6">
      <c r="A680" s="4"/>
      <c r="B680" s="4" t="s">
        <v>27</v>
      </c>
      <c r="C680" s="1" t="s">
        <v>633</v>
      </c>
      <c r="D680" s="4"/>
      <c r="E680" s="4" t="s">
        <v>27</v>
      </c>
      <c r="F680" s="4">
        <v>1.5</v>
      </c>
    </row>
    <row r="681" spans="1:6">
      <c r="A681" s="4"/>
      <c r="B681" s="4"/>
      <c r="C681" s="1"/>
      <c r="D681" s="4"/>
      <c r="E681" s="4"/>
      <c r="F681" s="4" t="s">
        <v>19</v>
      </c>
    </row>
    <row r="682" spans="1:6">
      <c r="A682" s="4"/>
      <c r="B682" s="4"/>
      <c r="C682" s="1" t="s">
        <v>659</v>
      </c>
      <c r="D682" s="4"/>
      <c r="E682" s="4"/>
      <c r="F682" s="4">
        <v>1239.17</v>
      </c>
    </row>
    <row r="683" spans="1:6">
      <c r="A683" s="4"/>
      <c r="B683" s="4"/>
      <c r="C683" s="1"/>
      <c r="D683" s="4"/>
      <c r="E683" s="4"/>
      <c r="F683" s="4" t="s">
        <v>19</v>
      </c>
    </row>
    <row r="684" spans="1:6">
      <c r="A684" s="4"/>
      <c r="B684" s="4"/>
      <c r="C684" s="1" t="s">
        <v>33</v>
      </c>
      <c r="D684" s="4"/>
      <c r="E684" s="4"/>
      <c r="F684" s="4">
        <v>123.92</v>
      </c>
    </row>
    <row r="685" spans="1:6">
      <c r="A685" s="4"/>
      <c r="B685" s="4"/>
      <c r="C685" s="1"/>
      <c r="D685" s="4"/>
      <c r="E685" s="4"/>
      <c r="F685" s="4"/>
    </row>
    <row r="686" spans="1:6">
      <c r="A686" s="4"/>
      <c r="B686" s="4"/>
      <c r="C686" s="1" t="s">
        <v>660</v>
      </c>
      <c r="D686" s="4"/>
      <c r="E686" s="4"/>
      <c r="F686" s="4"/>
    </row>
    <row r="687" spans="1:6">
      <c r="A687" s="4"/>
      <c r="B687" s="4"/>
      <c r="C687" s="1" t="s">
        <v>641</v>
      </c>
      <c r="D687" s="4"/>
      <c r="E687" s="4"/>
      <c r="F687" s="4"/>
    </row>
    <row r="688" spans="1:6">
      <c r="A688" s="4"/>
      <c r="B688" s="4"/>
      <c r="C688" s="1" t="s">
        <v>642</v>
      </c>
      <c r="D688" s="4"/>
      <c r="E688" s="4"/>
      <c r="F688" s="4"/>
    </row>
    <row r="689" spans="1:6">
      <c r="A689" s="4"/>
      <c r="B689" s="4"/>
      <c r="C689" s="1"/>
      <c r="D689" s="4"/>
      <c r="E689" s="4"/>
      <c r="F689" s="4"/>
    </row>
    <row r="690" spans="1:6">
      <c r="A690" s="4">
        <v>1.89</v>
      </c>
      <c r="B690" s="4" t="s">
        <v>643</v>
      </c>
      <c r="C690" s="1" t="s">
        <v>644</v>
      </c>
      <c r="D690" s="4">
        <v>227.6</v>
      </c>
      <c r="E690" s="4" t="s">
        <v>643</v>
      </c>
      <c r="F690" s="4">
        <v>430.16</v>
      </c>
    </row>
    <row r="691" spans="1:6">
      <c r="A691" s="4">
        <v>1.1000000000000001</v>
      </c>
      <c r="B691" s="4" t="s">
        <v>645</v>
      </c>
      <c r="C691" s="1" t="s">
        <v>631</v>
      </c>
      <c r="D691" s="4">
        <v>797</v>
      </c>
      <c r="E691" s="4" t="s">
        <v>645</v>
      </c>
      <c r="F691" s="4">
        <v>876.7</v>
      </c>
    </row>
    <row r="692" spans="1:6">
      <c r="A692" s="4">
        <v>10</v>
      </c>
      <c r="B692" s="4" t="s">
        <v>1</v>
      </c>
      <c r="C692" s="1" t="s">
        <v>661</v>
      </c>
      <c r="D692" s="4">
        <v>9.1</v>
      </c>
      <c r="E692" s="4" t="s">
        <v>1</v>
      </c>
      <c r="F692" s="4">
        <v>91</v>
      </c>
    </row>
    <row r="693" spans="1:6">
      <c r="A693" s="4"/>
      <c r="B693" s="4"/>
      <c r="C693" s="1" t="s">
        <v>638</v>
      </c>
      <c r="D693" s="4" t="s">
        <v>40</v>
      </c>
      <c r="E693" s="4"/>
      <c r="F693" s="4">
        <v>1.9</v>
      </c>
    </row>
    <row r="694" spans="1:6">
      <c r="A694" s="4"/>
      <c r="B694" s="4"/>
      <c r="C694" s="1" t="s">
        <v>32</v>
      </c>
      <c r="D694" s="4"/>
      <c r="E694" s="4"/>
      <c r="F694" s="4">
        <v>1399.76</v>
      </c>
    </row>
    <row r="695" spans="1:6">
      <c r="A695" s="4"/>
      <c r="B695" s="4"/>
      <c r="C695" s="1"/>
      <c r="D695" s="4"/>
      <c r="E695" s="4"/>
      <c r="F695" s="4"/>
    </row>
    <row r="696" spans="1:6">
      <c r="A696" s="4"/>
      <c r="B696" s="4"/>
      <c r="C696" s="1" t="s">
        <v>33</v>
      </c>
      <c r="D696" s="4"/>
      <c r="E696" s="4"/>
      <c r="F696" s="4">
        <v>139.97999999999999</v>
      </c>
    </row>
    <row r="697" spans="1:6">
      <c r="A697" s="4"/>
      <c r="B697" s="4"/>
      <c r="C697" s="1"/>
      <c r="D697" s="4"/>
      <c r="E697" s="4"/>
      <c r="F697" s="4"/>
    </row>
    <row r="698" spans="1:6">
      <c r="A698" s="4">
        <v>41</v>
      </c>
      <c r="B698" s="4" t="s">
        <v>24</v>
      </c>
      <c r="C698" s="1" t="s">
        <v>662</v>
      </c>
      <c r="D698" s="4"/>
      <c r="E698" s="4"/>
      <c r="F698" s="4"/>
    </row>
    <row r="699" spans="1:6">
      <c r="A699" s="4"/>
      <c r="B699" s="4"/>
      <c r="C699" s="1" t="s">
        <v>641</v>
      </c>
      <c r="D699" s="4"/>
      <c r="E699" s="4"/>
      <c r="F699" s="4"/>
    </row>
    <row r="700" spans="1:6">
      <c r="A700" s="4"/>
      <c r="B700" s="4"/>
      <c r="C700" s="1" t="s">
        <v>642</v>
      </c>
      <c r="D700" s="4"/>
      <c r="E700" s="4"/>
      <c r="F700" s="4"/>
    </row>
    <row r="701" spans="1:6">
      <c r="A701" s="4"/>
      <c r="B701" s="4"/>
      <c r="C701" s="1" t="s">
        <v>19</v>
      </c>
      <c r="D701" s="4"/>
      <c r="E701" s="4"/>
      <c r="F701" s="4"/>
    </row>
    <row r="702" spans="1:6">
      <c r="A702" s="4">
        <v>2.2200000000000002</v>
      </c>
      <c r="B702" s="4" t="s">
        <v>635</v>
      </c>
      <c r="C702" s="1" t="s">
        <v>644</v>
      </c>
      <c r="D702" s="4">
        <v>227.6</v>
      </c>
      <c r="E702" s="4" t="s">
        <v>635</v>
      </c>
      <c r="F702" s="4">
        <v>505.27</v>
      </c>
    </row>
    <row r="703" spans="1:6">
      <c r="A703" s="4">
        <v>1.1000000000000001</v>
      </c>
      <c r="B703" s="4" t="s">
        <v>31</v>
      </c>
      <c r="C703" s="1" t="s">
        <v>631</v>
      </c>
      <c r="D703" s="4">
        <v>797</v>
      </c>
      <c r="E703" s="4" t="s">
        <v>31</v>
      </c>
      <c r="F703" s="4">
        <v>876.7</v>
      </c>
    </row>
    <row r="704" spans="1:6">
      <c r="A704" s="4"/>
      <c r="B704" s="4" t="s">
        <v>27</v>
      </c>
      <c r="C704" s="1" t="s">
        <v>633</v>
      </c>
      <c r="D704" s="4" t="s">
        <v>15</v>
      </c>
      <c r="E704" s="4" t="s">
        <v>27</v>
      </c>
      <c r="F704" s="4">
        <v>1.5</v>
      </c>
    </row>
    <row r="705" spans="1:6">
      <c r="A705" s="4"/>
      <c r="B705" s="4"/>
      <c r="C705" s="1"/>
      <c r="D705" s="4"/>
      <c r="E705" s="4"/>
      <c r="F705" s="4" t="s">
        <v>19</v>
      </c>
    </row>
    <row r="706" spans="1:6">
      <c r="A706" s="4"/>
      <c r="B706" s="4"/>
      <c r="C706" s="1" t="s">
        <v>32</v>
      </c>
      <c r="D706" s="4"/>
      <c r="E706" s="4"/>
      <c r="F706" s="4">
        <v>1383.47</v>
      </c>
    </row>
    <row r="707" spans="1:6">
      <c r="A707" s="4"/>
      <c r="B707" s="4"/>
      <c r="C707" s="1"/>
      <c r="D707" s="4"/>
      <c r="E707" s="4"/>
      <c r="F707" s="4" t="s">
        <v>19</v>
      </c>
    </row>
    <row r="708" spans="1:6">
      <c r="A708" s="4"/>
      <c r="B708" s="4"/>
      <c r="C708" s="1" t="s">
        <v>33</v>
      </c>
      <c r="D708" s="4"/>
      <c r="E708" s="4"/>
      <c r="F708" s="4">
        <v>138.35</v>
      </c>
    </row>
    <row r="709" spans="1:6">
      <c r="A709" s="4"/>
      <c r="B709" s="4"/>
      <c r="C709" s="1"/>
      <c r="D709" s="4"/>
      <c r="E709" s="4"/>
      <c r="F709" s="4"/>
    </row>
    <row r="710" spans="1:6">
      <c r="A710" s="78"/>
      <c r="B710" s="78"/>
      <c r="C710" s="79" t="s">
        <v>664</v>
      </c>
      <c r="D710" s="78"/>
      <c r="E710" s="78"/>
      <c r="F710" s="78"/>
    </row>
    <row r="711" spans="1:6">
      <c r="A711" s="78"/>
      <c r="B711" s="78"/>
      <c r="C711" s="79"/>
      <c r="D711" s="78"/>
      <c r="E711" s="78"/>
      <c r="F711" s="78"/>
    </row>
    <row r="712" spans="1:6" ht="330.75">
      <c r="A712" s="78"/>
      <c r="B712" s="78"/>
      <c r="C712" s="81" t="s">
        <v>665</v>
      </c>
      <c r="D712" s="78"/>
      <c r="E712" s="78"/>
      <c r="F712" s="78"/>
    </row>
    <row r="713" spans="1:6">
      <c r="A713" s="78"/>
      <c r="B713" s="78"/>
      <c r="C713" s="79"/>
      <c r="D713" s="78"/>
      <c r="E713" s="78"/>
      <c r="F713" s="78"/>
    </row>
    <row r="714" spans="1:6">
      <c r="A714" s="78">
        <v>6</v>
      </c>
      <c r="B714" s="78" t="s">
        <v>2</v>
      </c>
      <c r="C714" s="79" t="s">
        <v>1023</v>
      </c>
      <c r="D714" s="78">
        <v>244.4</v>
      </c>
      <c r="E714" s="78" t="s">
        <v>2</v>
      </c>
      <c r="F714" s="78">
        <v>1466.4</v>
      </c>
    </row>
    <row r="715" spans="1:6">
      <c r="A715" s="78">
        <v>2</v>
      </c>
      <c r="B715" s="78" t="s">
        <v>2</v>
      </c>
      <c r="C715" s="79" t="s">
        <v>1021</v>
      </c>
      <c r="D715" s="78">
        <v>98.6</v>
      </c>
      <c r="E715" s="78" t="s">
        <v>2</v>
      </c>
      <c r="F715" s="78">
        <v>197.2</v>
      </c>
    </row>
    <row r="716" spans="1:6">
      <c r="A716" s="78">
        <v>1</v>
      </c>
      <c r="B716" s="78" t="s">
        <v>35</v>
      </c>
      <c r="C716" s="79" t="s">
        <v>1022</v>
      </c>
      <c r="D716" s="78">
        <v>225.4</v>
      </c>
      <c r="E716" s="78" t="s">
        <v>35</v>
      </c>
      <c r="F716" s="78">
        <v>225.4</v>
      </c>
    </row>
    <row r="717" spans="1:6">
      <c r="A717" s="78">
        <v>1</v>
      </c>
      <c r="B717" s="78" t="s">
        <v>35</v>
      </c>
      <c r="C717" s="79" t="s">
        <v>666</v>
      </c>
      <c r="D717" s="78">
        <v>115.1</v>
      </c>
      <c r="E717" s="78" t="s">
        <v>35</v>
      </c>
      <c r="F717" s="78">
        <v>115.1</v>
      </c>
    </row>
    <row r="718" spans="1:6">
      <c r="A718" s="78">
        <v>0.23799999999999999</v>
      </c>
      <c r="B718" s="78" t="s">
        <v>303</v>
      </c>
      <c r="C718" s="79" t="s">
        <v>1024</v>
      </c>
      <c r="D718" s="78">
        <v>6400</v>
      </c>
      <c r="E718" s="78" t="s">
        <v>303</v>
      </c>
      <c r="F718" s="78">
        <v>1523.2</v>
      </c>
    </row>
    <row r="719" spans="1:6">
      <c r="A719" s="78"/>
      <c r="B719" s="78" t="s">
        <v>40</v>
      </c>
      <c r="C719" s="79" t="s">
        <v>667</v>
      </c>
      <c r="D719" s="78" t="s">
        <v>40</v>
      </c>
      <c r="E719" s="78"/>
      <c r="F719" s="78">
        <v>250</v>
      </c>
    </row>
    <row r="720" spans="1:6">
      <c r="A720" s="78">
        <v>1</v>
      </c>
      <c r="B720" s="78" t="s">
        <v>35</v>
      </c>
      <c r="C720" s="79" t="s">
        <v>668</v>
      </c>
      <c r="D720" s="78" t="s">
        <v>40</v>
      </c>
      <c r="E720" s="78"/>
      <c r="F720" s="78">
        <v>97.7</v>
      </c>
    </row>
    <row r="721" spans="1:6">
      <c r="A721" s="78">
        <v>8</v>
      </c>
      <c r="B721" s="78" t="s">
        <v>2</v>
      </c>
      <c r="C721" s="79" t="s">
        <v>669</v>
      </c>
      <c r="D721" s="78">
        <v>16.55</v>
      </c>
      <c r="E721" s="78"/>
      <c r="F721" s="78">
        <v>132.4</v>
      </c>
    </row>
    <row r="722" spans="1:6">
      <c r="A722" s="78"/>
      <c r="B722" s="78"/>
      <c r="C722" s="79" t="s">
        <v>39</v>
      </c>
      <c r="D722" s="78"/>
      <c r="E722" s="78"/>
      <c r="F722" s="78">
        <v>3341</v>
      </c>
    </row>
    <row r="723" spans="1:6">
      <c r="A723" s="78"/>
      <c r="B723" s="78"/>
      <c r="C723" s="79" t="s">
        <v>588</v>
      </c>
      <c r="D723" s="78"/>
      <c r="E723" s="78"/>
      <c r="F723" s="78">
        <v>7349.5</v>
      </c>
    </row>
    <row r="724" spans="1:6">
      <c r="A724" s="78"/>
      <c r="B724" s="78"/>
      <c r="C724" s="79"/>
      <c r="D724" s="78"/>
      <c r="E724" s="78"/>
      <c r="F724" s="78"/>
    </row>
    <row r="725" spans="1:6">
      <c r="A725" s="78"/>
      <c r="B725" s="78"/>
      <c r="C725" s="79" t="s">
        <v>572</v>
      </c>
      <c r="D725" s="78"/>
      <c r="E725" s="78"/>
      <c r="F725" s="78"/>
    </row>
    <row r="726" spans="1:6">
      <c r="A726" s="78">
        <v>0.5</v>
      </c>
      <c r="B726" s="78" t="s">
        <v>35</v>
      </c>
      <c r="C726" s="79" t="s">
        <v>574</v>
      </c>
      <c r="D726" s="78">
        <v>826</v>
      </c>
      <c r="E726" s="78" t="s">
        <v>35</v>
      </c>
      <c r="F726" s="78">
        <v>413</v>
      </c>
    </row>
    <row r="727" spans="1:6">
      <c r="A727" s="78">
        <v>2</v>
      </c>
      <c r="B727" s="78" t="s">
        <v>35</v>
      </c>
      <c r="C727" s="79" t="s">
        <v>589</v>
      </c>
      <c r="D727" s="78">
        <v>820</v>
      </c>
      <c r="E727" s="78" t="s">
        <v>35</v>
      </c>
      <c r="F727" s="78">
        <v>1640</v>
      </c>
    </row>
    <row r="728" spans="1:6">
      <c r="A728" s="78">
        <v>2</v>
      </c>
      <c r="B728" s="78" t="s">
        <v>35</v>
      </c>
      <c r="C728" s="79" t="s">
        <v>125</v>
      </c>
      <c r="D728" s="78">
        <v>644</v>
      </c>
      <c r="E728" s="78" t="s">
        <v>35</v>
      </c>
      <c r="F728" s="78">
        <v>1288</v>
      </c>
    </row>
    <row r="729" spans="1:6">
      <c r="A729" s="78"/>
      <c r="B729" s="78"/>
      <c r="C729" s="79"/>
      <c r="D729" s="78"/>
      <c r="E729" s="78"/>
      <c r="F729" s="78">
        <v>3341</v>
      </c>
    </row>
    <row r="730" spans="1:6">
      <c r="A730" s="4"/>
      <c r="B730" s="4"/>
      <c r="C730" s="1"/>
      <c r="D730" s="4"/>
      <c r="E730" s="4"/>
      <c r="F730" s="4"/>
    </row>
    <row r="731" spans="1:6">
      <c r="A731" s="78"/>
      <c r="B731" s="78"/>
      <c r="C731" s="79" t="s">
        <v>670</v>
      </c>
      <c r="D731" s="78"/>
      <c r="E731" s="78"/>
      <c r="F731" s="78"/>
    </row>
    <row r="732" spans="1:6">
      <c r="A732" s="78"/>
      <c r="B732" s="78"/>
      <c r="C732" s="79" t="s">
        <v>671</v>
      </c>
      <c r="D732" s="78"/>
      <c r="E732" s="78"/>
      <c r="F732" s="78"/>
    </row>
    <row r="733" spans="1:6">
      <c r="A733" s="78"/>
      <c r="B733" s="78"/>
      <c r="C733" s="79"/>
      <c r="D733" s="78"/>
      <c r="E733" s="78"/>
      <c r="F733" s="78"/>
    </row>
    <row r="734" spans="1:6" ht="126">
      <c r="A734" s="78"/>
      <c r="B734" s="78"/>
      <c r="C734" s="81" t="s">
        <v>672</v>
      </c>
      <c r="D734" s="78"/>
      <c r="E734" s="78"/>
      <c r="F734" s="78"/>
    </row>
    <row r="735" spans="1:6">
      <c r="A735" s="78">
        <v>180</v>
      </c>
      <c r="B735" s="78" t="s">
        <v>2</v>
      </c>
      <c r="C735" s="79" t="s">
        <v>1026</v>
      </c>
      <c r="D735" s="78">
        <v>60.65</v>
      </c>
      <c r="E735" s="78" t="s">
        <v>124</v>
      </c>
      <c r="F735" s="78">
        <v>10917</v>
      </c>
    </row>
    <row r="736" spans="1:6">
      <c r="A736" s="78">
        <v>90</v>
      </c>
      <c r="B736" s="78" t="s">
        <v>2</v>
      </c>
      <c r="C736" s="79" t="s">
        <v>542</v>
      </c>
      <c r="D736" s="78">
        <v>20</v>
      </c>
      <c r="E736" s="78" t="s">
        <v>2</v>
      </c>
      <c r="F736" s="78">
        <v>1800</v>
      </c>
    </row>
    <row r="737" spans="1:6">
      <c r="A737" s="78">
        <v>3</v>
      </c>
      <c r="B737" s="78" t="s">
        <v>37</v>
      </c>
      <c r="C737" s="79" t="s">
        <v>38</v>
      </c>
      <c r="D737" s="78">
        <v>302</v>
      </c>
      <c r="E737" s="78" t="s">
        <v>37</v>
      </c>
      <c r="F737" s="78">
        <v>906</v>
      </c>
    </row>
    <row r="738" spans="1:6">
      <c r="A738" s="78">
        <v>90</v>
      </c>
      <c r="B738" s="78" t="s">
        <v>2</v>
      </c>
      <c r="C738" s="79" t="s">
        <v>1027</v>
      </c>
      <c r="D738" s="78">
        <v>40.950000000000003</v>
      </c>
      <c r="E738" s="78" t="s">
        <v>124</v>
      </c>
      <c r="F738" s="78">
        <v>3685.5</v>
      </c>
    </row>
    <row r="739" spans="1:6">
      <c r="A739" s="78"/>
      <c r="B739" s="78"/>
      <c r="C739" s="79" t="s">
        <v>39</v>
      </c>
      <c r="D739" s="78"/>
      <c r="E739" s="78"/>
      <c r="F739" s="78">
        <v>12075</v>
      </c>
    </row>
    <row r="740" spans="1:6">
      <c r="A740" s="78"/>
      <c r="B740" s="78"/>
      <c r="C740" s="79" t="s">
        <v>29</v>
      </c>
      <c r="D740" s="78"/>
      <c r="E740" s="78"/>
      <c r="F740" s="78">
        <v>79</v>
      </c>
    </row>
    <row r="741" spans="1:6">
      <c r="A741" s="78"/>
      <c r="B741" s="78"/>
      <c r="C741" s="79" t="s">
        <v>673</v>
      </c>
      <c r="D741" s="78"/>
      <c r="E741" s="78"/>
      <c r="F741" s="78">
        <v>29462.5</v>
      </c>
    </row>
    <row r="742" spans="1:6">
      <c r="A742" s="78"/>
      <c r="B742" s="78"/>
      <c r="C742" s="79" t="s">
        <v>571</v>
      </c>
      <c r="D742" s="78"/>
      <c r="E742" s="78"/>
      <c r="F742" s="78">
        <v>327.36</v>
      </c>
    </row>
    <row r="743" spans="1:6">
      <c r="A743" s="78"/>
      <c r="B743" s="78"/>
      <c r="C743" s="79"/>
      <c r="D743" s="78"/>
      <c r="E743" s="78"/>
      <c r="F743" s="78"/>
    </row>
    <row r="744" spans="1:6">
      <c r="A744" s="78"/>
      <c r="B744" s="78"/>
      <c r="C744" s="79" t="s">
        <v>674</v>
      </c>
      <c r="D744" s="78">
        <v>3325</v>
      </c>
      <c r="E744" s="78" t="s">
        <v>444</v>
      </c>
      <c r="F744" s="78">
        <v>3325</v>
      </c>
    </row>
    <row r="745" spans="1:6">
      <c r="A745" s="4"/>
      <c r="B745" s="4"/>
      <c r="C745" s="1"/>
      <c r="D745" s="4"/>
      <c r="E745" s="4"/>
      <c r="F745" s="4"/>
    </row>
    <row r="746" spans="1:6">
      <c r="A746" s="4" t="s">
        <v>675</v>
      </c>
      <c r="B746" s="4" t="s">
        <v>24</v>
      </c>
      <c r="C746" s="1" t="s">
        <v>676</v>
      </c>
      <c r="D746" s="4"/>
      <c r="E746" s="4"/>
      <c r="F746" s="4"/>
    </row>
    <row r="747" spans="1:6">
      <c r="A747" s="4"/>
      <c r="B747" s="4"/>
      <c r="C747" s="1" t="s">
        <v>677</v>
      </c>
      <c r="D747" s="4"/>
      <c r="E747" s="4"/>
      <c r="F747" s="4"/>
    </row>
    <row r="748" spans="1:6">
      <c r="A748" s="4"/>
      <c r="B748" s="4"/>
      <c r="C748" s="1" t="s">
        <v>678</v>
      </c>
      <c r="D748" s="4"/>
      <c r="E748" s="4"/>
      <c r="F748" s="4"/>
    </row>
    <row r="749" spans="1:6">
      <c r="A749" s="4"/>
      <c r="B749" s="4"/>
      <c r="C749" s="1" t="s">
        <v>679</v>
      </c>
      <c r="D749" s="4"/>
      <c r="E749" s="4"/>
      <c r="F749" s="4"/>
    </row>
    <row r="750" spans="1:6">
      <c r="A750" s="4"/>
      <c r="B750" s="4"/>
      <c r="C750" s="1" t="s">
        <v>19</v>
      </c>
      <c r="D750" s="4"/>
      <c r="E750" s="4"/>
      <c r="F750" s="4"/>
    </row>
    <row r="751" spans="1:6">
      <c r="A751" s="4">
        <v>1</v>
      </c>
      <c r="B751" s="4" t="s">
        <v>306</v>
      </c>
      <c r="C751" s="1" t="s">
        <v>680</v>
      </c>
      <c r="D751" s="4">
        <v>1201</v>
      </c>
      <c r="E751" s="4" t="s">
        <v>306</v>
      </c>
      <c r="F751" s="4">
        <v>1201</v>
      </c>
    </row>
    <row r="752" spans="1:6">
      <c r="A752" s="4">
        <v>0.65</v>
      </c>
      <c r="B752" s="4" t="s">
        <v>26</v>
      </c>
      <c r="C752" s="1" t="s">
        <v>681</v>
      </c>
      <c r="D752" s="4">
        <v>224.1</v>
      </c>
      <c r="E752" s="4" t="s">
        <v>26</v>
      </c>
      <c r="F752" s="4">
        <v>145.66999999999999</v>
      </c>
    </row>
    <row r="753" spans="1:6">
      <c r="A753" s="4">
        <v>0.56999999999999995</v>
      </c>
      <c r="B753" s="4" t="s">
        <v>26</v>
      </c>
      <c r="C753" s="1" t="s">
        <v>682</v>
      </c>
      <c r="D753" s="4">
        <v>38.950000000000003</v>
      </c>
      <c r="E753" s="4" t="s">
        <v>26</v>
      </c>
      <c r="F753" s="4">
        <v>22.2</v>
      </c>
    </row>
    <row r="754" spans="1:6">
      <c r="A754" s="4">
        <v>8.1000000000000003E-2</v>
      </c>
      <c r="B754" s="4" t="s">
        <v>26</v>
      </c>
      <c r="C754" s="1" t="s">
        <v>683</v>
      </c>
      <c r="D754" s="4">
        <v>4107.7700000000004</v>
      </c>
      <c r="E754" s="4" t="s">
        <v>26</v>
      </c>
      <c r="F754" s="4">
        <v>332.73</v>
      </c>
    </row>
    <row r="755" spans="1:6">
      <c r="A755" s="4">
        <v>1</v>
      </c>
      <c r="B755" s="4" t="s">
        <v>306</v>
      </c>
      <c r="C755" s="1" t="s">
        <v>684</v>
      </c>
      <c r="D755" s="4">
        <v>866</v>
      </c>
      <c r="E755" s="4" t="s">
        <v>306</v>
      </c>
      <c r="F755" s="4">
        <v>866</v>
      </c>
    </row>
    <row r="756" spans="1:6">
      <c r="A756" s="4">
        <v>0.5</v>
      </c>
      <c r="B756" s="4" t="s">
        <v>306</v>
      </c>
      <c r="C756" s="1" t="s">
        <v>307</v>
      </c>
      <c r="D756" s="4">
        <v>932</v>
      </c>
      <c r="E756" s="4" t="s">
        <v>306</v>
      </c>
      <c r="F756" s="4">
        <v>466</v>
      </c>
    </row>
    <row r="757" spans="1:6">
      <c r="A757" s="4">
        <v>0.5</v>
      </c>
      <c r="B757" s="4" t="s">
        <v>306</v>
      </c>
      <c r="C757" s="1" t="s">
        <v>308</v>
      </c>
      <c r="D757" s="4">
        <v>651</v>
      </c>
      <c r="E757" s="4" t="s">
        <v>306</v>
      </c>
      <c r="F757" s="4">
        <v>325.5</v>
      </c>
    </row>
    <row r="758" spans="1:6">
      <c r="A758" s="4"/>
      <c r="B758" s="4"/>
      <c r="C758" s="1" t="s">
        <v>685</v>
      </c>
      <c r="D758" s="4" t="s">
        <v>15</v>
      </c>
      <c r="E758" s="4"/>
      <c r="F758" s="4">
        <v>-164</v>
      </c>
    </row>
    <row r="759" spans="1:6">
      <c r="A759" s="4"/>
      <c r="B759" s="4"/>
      <c r="C759" s="1" t="s">
        <v>686</v>
      </c>
      <c r="D759" s="4"/>
      <c r="E759" s="4"/>
      <c r="F759" s="4">
        <v>134.1</v>
      </c>
    </row>
    <row r="760" spans="1:6">
      <c r="A760" s="4"/>
      <c r="B760" s="4" t="s">
        <v>40</v>
      </c>
      <c r="C760" s="1" t="s">
        <v>29</v>
      </c>
      <c r="D760" s="4"/>
      <c r="E760" s="4"/>
      <c r="F760" s="4">
        <v>0.32</v>
      </c>
    </row>
    <row r="761" spans="1:6">
      <c r="A761" s="4"/>
      <c r="B761" s="4"/>
      <c r="C761" s="1" t="s">
        <v>687</v>
      </c>
      <c r="D761" s="4"/>
      <c r="E761" s="4"/>
      <c r="F761" s="4">
        <v>3329.52</v>
      </c>
    </row>
    <row r="762" spans="1:6">
      <c r="A762" s="4"/>
      <c r="B762" s="4"/>
      <c r="C762" s="1"/>
      <c r="D762" s="4"/>
      <c r="E762" s="4"/>
      <c r="F762" s="4"/>
    </row>
    <row r="763" spans="1:6">
      <c r="A763" s="4"/>
      <c r="B763" s="4"/>
      <c r="C763" s="1"/>
      <c r="D763" s="4"/>
      <c r="E763" s="4"/>
      <c r="F763" s="4"/>
    </row>
    <row r="764" spans="1:6">
      <c r="A764" s="4" t="s">
        <v>688</v>
      </c>
      <c r="B764" s="4" t="s">
        <v>24</v>
      </c>
      <c r="C764" s="1" t="s">
        <v>676</v>
      </c>
      <c r="D764" s="4"/>
      <c r="E764" s="4"/>
      <c r="F764" s="4"/>
    </row>
    <row r="765" spans="1:6">
      <c r="A765" s="4"/>
      <c r="B765" s="4"/>
      <c r="C765" s="1" t="s">
        <v>677</v>
      </c>
      <c r="D765" s="4"/>
      <c r="E765" s="4"/>
      <c r="F765" s="4"/>
    </row>
    <row r="766" spans="1:6">
      <c r="A766" s="4"/>
      <c r="B766" s="4"/>
      <c r="C766" s="1" t="s">
        <v>678</v>
      </c>
      <c r="D766" s="4"/>
      <c r="E766" s="4"/>
      <c r="F766" s="4"/>
    </row>
    <row r="767" spans="1:6">
      <c r="A767" s="4"/>
      <c r="B767" s="4"/>
      <c r="C767" s="1" t="s">
        <v>689</v>
      </c>
      <c r="D767" s="4"/>
      <c r="E767" s="4"/>
      <c r="F767" s="4"/>
    </row>
    <row r="768" spans="1:6">
      <c r="A768" s="4"/>
      <c r="B768" s="4"/>
      <c r="C768" s="1" t="s">
        <v>19</v>
      </c>
      <c r="D768" s="4"/>
      <c r="E768" s="4"/>
      <c r="F768" s="4"/>
    </row>
    <row r="769" spans="1:6">
      <c r="A769" s="4">
        <v>1</v>
      </c>
      <c r="B769" s="4" t="s">
        <v>306</v>
      </c>
      <c r="C769" s="1" t="s">
        <v>680</v>
      </c>
      <c r="D769" s="4">
        <v>1201</v>
      </c>
      <c r="E769" s="4" t="s">
        <v>306</v>
      </c>
      <c r="F769" s="4">
        <v>1201</v>
      </c>
    </row>
    <row r="770" spans="1:6">
      <c r="A770" s="4">
        <v>0.40500000000000003</v>
      </c>
      <c r="B770" s="4" t="s">
        <v>26</v>
      </c>
      <c r="C770" s="1" t="s">
        <v>690</v>
      </c>
      <c r="D770" s="4">
        <v>3792.54</v>
      </c>
      <c r="E770" s="4" t="s">
        <v>26</v>
      </c>
      <c r="F770" s="4">
        <v>1535.98</v>
      </c>
    </row>
    <row r="771" spans="1:6">
      <c r="A771" s="4"/>
      <c r="B771" s="4"/>
      <c r="C771" s="1" t="s">
        <v>691</v>
      </c>
      <c r="D771" s="4" t="s">
        <v>15</v>
      </c>
      <c r="E771" s="4"/>
      <c r="F771" s="4" t="s">
        <v>15</v>
      </c>
    </row>
    <row r="772" spans="1:6">
      <c r="A772" s="4">
        <v>1.89</v>
      </c>
      <c r="B772" s="4" t="s">
        <v>444</v>
      </c>
      <c r="C772" s="1" t="s">
        <v>692</v>
      </c>
      <c r="D772" s="4">
        <v>274.67</v>
      </c>
      <c r="E772" s="4" t="s">
        <v>444</v>
      </c>
      <c r="F772" s="4">
        <v>519.13</v>
      </c>
    </row>
    <row r="773" spans="1:6">
      <c r="A773" s="4"/>
      <c r="B773" s="4"/>
      <c r="C773" s="1" t="s">
        <v>693</v>
      </c>
      <c r="D773" s="4" t="s">
        <v>15</v>
      </c>
      <c r="E773" s="4"/>
      <c r="F773" s="4" t="s">
        <v>15</v>
      </c>
    </row>
    <row r="774" spans="1:6">
      <c r="A774" s="4">
        <v>8.1000000000000003E-2</v>
      </c>
      <c r="B774" s="4" t="s">
        <v>26</v>
      </c>
      <c r="C774" s="1" t="s">
        <v>694</v>
      </c>
      <c r="D774" s="4">
        <v>4107.7700000000004</v>
      </c>
      <c r="E774" s="4" t="s">
        <v>26</v>
      </c>
      <c r="F774" s="4">
        <v>332.73</v>
      </c>
    </row>
    <row r="775" spans="1:6">
      <c r="A775" s="4"/>
      <c r="B775" s="4"/>
      <c r="C775" s="1" t="s">
        <v>695</v>
      </c>
      <c r="D775" s="4"/>
      <c r="E775" s="4"/>
      <c r="F775" s="4"/>
    </row>
    <row r="776" spans="1:6">
      <c r="A776" s="4">
        <v>1</v>
      </c>
      <c r="B776" s="4" t="s">
        <v>31</v>
      </c>
      <c r="C776" s="1" t="s">
        <v>684</v>
      </c>
      <c r="D776" s="4">
        <v>866</v>
      </c>
      <c r="E776" s="4" t="s">
        <v>31</v>
      </c>
      <c r="F776" s="4">
        <v>866</v>
      </c>
    </row>
    <row r="777" spans="1:6">
      <c r="A777" s="4">
        <v>0.5</v>
      </c>
      <c r="B777" s="4" t="s">
        <v>306</v>
      </c>
      <c r="C777" s="1" t="s">
        <v>307</v>
      </c>
      <c r="D777" s="4">
        <v>932</v>
      </c>
      <c r="E777" s="4" t="s">
        <v>306</v>
      </c>
      <c r="F777" s="4">
        <v>466</v>
      </c>
    </row>
    <row r="778" spans="1:6">
      <c r="A778" s="4">
        <v>0.5</v>
      </c>
      <c r="B778" s="4" t="s">
        <v>306</v>
      </c>
      <c r="C778" s="1" t="s">
        <v>308</v>
      </c>
      <c r="D778" s="4">
        <v>651</v>
      </c>
      <c r="E778" s="4" t="s">
        <v>306</v>
      </c>
      <c r="F778" s="4">
        <v>325.5</v>
      </c>
    </row>
    <row r="779" spans="1:6">
      <c r="A779" s="4"/>
      <c r="B779" s="4"/>
      <c r="C779" s="1" t="s">
        <v>685</v>
      </c>
      <c r="D779" s="4" t="s">
        <v>15</v>
      </c>
      <c r="E779" s="4"/>
      <c r="F779" s="4">
        <v>-164</v>
      </c>
    </row>
    <row r="780" spans="1:6">
      <c r="A780" s="4"/>
      <c r="B780" s="4"/>
      <c r="C780" s="1" t="s">
        <v>686</v>
      </c>
      <c r="D780" s="4"/>
      <c r="E780" s="4"/>
      <c r="F780" s="4">
        <v>134.1</v>
      </c>
    </row>
    <row r="781" spans="1:6">
      <c r="A781" s="4"/>
      <c r="B781" s="4" t="s">
        <v>40</v>
      </c>
      <c r="C781" s="1" t="s">
        <v>29</v>
      </c>
      <c r="D781" s="4"/>
      <c r="E781" s="4"/>
      <c r="F781" s="4">
        <v>0.47</v>
      </c>
    </row>
    <row r="782" spans="1:6">
      <c r="A782" s="4"/>
      <c r="B782" s="4"/>
      <c r="C782" s="1" t="s">
        <v>687</v>
      </c>
      <c r="D782" s="4"/>
      <c r="E782" s="4"/>
      <c r="F782" s="4">
        <v>5216.91</v>
      </c>
    </row>
    <row r="783" spans="1:6">
      <c r="A783" s="4"/>
      <c r="B783" s="4"/>
      <c r="C783" s="1"/>
      <c r="D783" s="4"/>
      <c r="E783" s="4"/>
      <c r="F783" s="4"/>
    </row>
    <row r="784" spans="1:6">
      <c r="A784" s="4"/>
      <c r="B784" s="4"/>
      <c r="C784" s="1"/>
      <c r="D784" s="4"/>
      <c r="E784" s="4"/>
      <c r="F784" s="4"/>
    </row>
    <row r="785" spans="1:6">
      <c r="A785" s="4">
        <v>57</v>
      </c>
      <c r="B785" s="4" t="s">
        <v>24</v>
      </c>
      <c r="C785" s="1" t="s">
        <v>696</v>
      </c>
      <c r="D785" s="4"/>
      <c r="E785" s="4"/>
      <c r="F785" s="4"/>
    </row>
    <row r="786" spans="1:6">
      <c r="A786" s="4"/>
      <c r="B786" s="4"/>
      <c r="C786" s="1" t="s">
        <v>697</v>
      </c>
      <c r="D786" s="4"/>
      <c r="E786" s="4"/>
      <c r="F786" s="4"/>
    </row>
    <row r="787" spans="1:6">
      <c r="A787" s="4"/>
      <c r="B787" s="4"/>
      <c r="C787" s="1" t="s">
        <v>698</v>
      </c>
      <c r="D787" s="4"/>
      <c r="E787" s="4"/>
      <c r="F787" s="4"/>
    </row>
    <row r="788" spans="1:6">
      <c r="A788" s="4"/>
      <c r="B788" s="4"/>
      <c r="C788" s="1" t="s">
        <v>19</v>
      </c>
      <c r="D788" s="4"/>
      <c r="E788" s="4"/>
      <c r="F788" s="4"/>
    </row>
    <row r="789" spans="1:6">
      <c r="A789" s="4">
        <v>1</v>
      </c>
      <c r="B789" s="4" t="s">
        <v>699</v>
      </c>
      <c r="C789" s="1" t="s">
        <v>700</v>
      </c>
      <c r="D789" s="4">
        <v>3090</v>
      </c>
      <c r="E789" s="4" t="s">
        <v>699</v>
      </c>
      <c r="F789" s="4">
        <v>3090</v>
      </c>
    </row>
    <row r="790" spans="1:6">
      <c r="A790" s="4"/>
      <c r="B790" s="4"/>
      <c r="C790" s="1" t="s">
        <v>701</v>
      </c>
      <c r="D790" s="4"/>
      <c r="E790" s="4"/>
      <c r="F790" s="4"/>
    </row>
    <row r="791" spans="1:6">
      <c r="A791" s="4">
        <v>1</v>
      </c>
      <c r="B791" s="4" t="s">
        <v>306</v>
      </c>
      <c r="C791" s="1" t="s">
        <v>462</v>
      </c>
      <c r="D791" s="4">
        <v>999</v>
      </c>
      <c r="E791" s="4" t="s">
        <v>306</v>
      </c>
      <c r="F791" s="4">
        <v>999</v>
      </c>
    </row>
    <row r="792" spans="1:6">
      <c r="A792" s="4">
        <v>2</v>
      </c>
      <c r="B792" s="4" t="s">
        <v>306</v>
      </c>
      <c r="C792" s="1" t="s">
        <v>684</v>
      </c>
      <c r="D792" s="4">
        <v>866</v>
      </c>
      <c r="E792" s="4" t="s">
        <v>306</v>
      </c>
      <c r="F792" s="4">
        <v>1732</v>
      </c>
    </row>
    <row r="793" spans="1:6">
      <c r="A793" s="4">
        <v>1</v>
      </c>
      <c r="B793" s="4" t="s">
        <v>306</v>
      </c>
      <c r="C793" s="1" t="s">
        <v>309</v>
      </c>
      <c r="D793" s="4">
        <v>534</v>
      </c>
      <c r="E793" s="4" t="s">
        <v>306</v>
      </c>
      <c r="F793" s="4">
        <v>534</v>
      </c>
    </row>
    <row r="794" spans="1:6">
      <c r="A794" s="4"/>
      <c r="B794" s="4"/>
      <c r="C794" s="1" t="s">
        <v>702</v>
      </c>
      <c r="D794" s="4"/>
      <c r="E794" s="4"/>
      <c r="F794" s="4"/>
    </row>
    <row r="795" spans="1:6">
      <c r="A795" s="4">
        <v>0.5</v>
      </c>
      <c r="B795" s="4" t="s">
        <v>306</v>
      </c>
      <c r="C795" s="1" t="s">
        <v>684</v>
      </c>
      <c r="D795" s="4">
        <v>866</v>
      </c>
      <c r="E795" s="4" t="s">
        <v>306</v>
      </c>
      <c r="F795" s="4">
        <v>433</v>
      </c>
    </row>
    <row r="796" spans="1:6">
      <c r="A796" s="4">
        <v>0.5</v>
      </c>
      <c r="B796" s="4" t="s">
        <v>306</v>
      </c>
      <c r="C796" s="1" t="s">
        <v>308</v>
      </c>
      <c r="D796" s="4">
        <v>651</v>
      </c>
      <c r="E796" s="4" t="s">
        <v>306</v>
      </c>
      <c r="F796" s="4">
        <v>325.5</v>
      </c>
    </row>
    <row r="797" spans="1:6">
      <c r="A797" s="4"/>
      <c r="B797" s="4"/>
      <c r="C797" s="1" t="s">
        <v>685</v>
      </c>
      <c r="D797" s="4">
        <v>0</v>
      </c>
      <c r="E797" s="4"/>
      <c r="F797" s="4">
        <v>-164</v>
      </c>
    </row>
    <row r="798" spans="1:6">
      <c r="A798" s="4"/>
      <c r="B798" s="4"/>
      <c r="C798" s="1" t="s">
        <v>686</v>
      </c>
      <c r="D798" s="4"/>
      <c r="E798" s="4"/>
      <c r="F798" s="4">
        <v>134.1</v>
      </c>
    </row>
    <row r="799" spans="1:6">
      <c r="A799" s="4"/>
      <c r="B799" s="4" t="s">
        <v>27</v>
      </c>
      <c r="C799" s="1" t="s">
        <v>295</v>
      </c>
      <c r="D799" s="4"/>
      <c r="E799" s="4" t="s">
        <v>27</v>
      </c>
      <c r="F799" s="4">
        <v>0.7</v>
      </c>
    </row>
    <row r="800" spans="1:6">
      <c r="A800" s="4"/>
      <c r="B800" s="4"/>
      <c r="C800" s="1" t="s">
        <v>687</v>
      </c>
      <c r="D800" s="4"/>
      <c r="E800" s="4"/>
      <c r="F800" s="4"/>
    </row>
    <row r="801" spans="1:6">
      <c r="A801" s="4"/>
      <c r="B801" s="4"/>
      <c r="C801" s="1"/>
      <c r="D801" s="4"/>
      <c r="E801" s="4"/>
      <c r="F801" s="4">
        <v>7084.3</v>
      </c>
    </row>
    <row r="802" spans="1:6">
      <c r="A802" s="4"/>
      <c r="B802" s="4"/>
      <c r="C802" s="1"/>
      <c r="D802" s="4"/>
      <c r="E802" s="4"/>
      <c r="F802" s="4"/>
    </row>
    <row r="803" spans="1:6">
      <c r="A803" s="4">
        <v>53.1</v>
      </c>
      <c r="B803" s="4" t="s">
        <v>24</v>
      </c>
      <c r="C803" s="1" t="s">
        <v>703</v>
      </c>
      <c r="D803" s="4"/>
      <c r="E803" s="4"/>
      <c r="F803" s="4"/>
    </row>
    <row r="804" spans="1:6">
      <c r="A804" s="4"/>
      <c r="B804" s="4"/>
      <c r="C804" s="1" t="s">
        <v>704</v>
      </c>
      <c r="D804" s="4"/>
      <c r="E804" s="4"/>
      <c r="F804" s="4"/>
    </row>
    <row r="805" spans="1:6">
      <c r="A805" s="4"/>
      <c r="B805" s="4"/>
      <c r="C805" s="1" t="s">
        <v>705</v>
      </c>
      <c r="D805" s="4"/>
      <c r="E805" s="4"/>
      <c r="F805" s="4"/>
    </row>
    <row r="806" spans="1:6">
      <c r="A806" s="4"/>
      <c r="B806" s="4"/>
      <c r="C806" s="1" t="s">
        <v>706</v>
      </c>
      <c r="D806" s="4"/>
      <c r="E806" s="4"/>
      <c r="F806" s="4"/>
    </row>
    <row r="807" spans="1:6">
      <c r="A807" s="4"/>
      <c r="B807" s="4"/>
      <c r="C807" s="1" t="s">
        <v>19</v>
      </c>
      <c r="D807" s="4"/>
      <c r="E807" s="4"/>
      <c r="F807" s="4"/>
    </row>
    <row r="808" spans="1:6">
      <c r="A808" s="4">
        <v>1</v>
      </c>
      <c r="B808" s="4" t="s">
        <v>306</v>
      </c>
      <c r="C808" s="1" t="s">
        <v>707</v>
      </c>
      <c r="D808" s="4">
        <v>1672</v>
      </c>
      <c r="E808" s="4" t="s">
        <v>306</v>
      </c>
      <c r="F808" s="4">
        <v>1672</v>
      </c>
    </row>
    <row r="809" spans="1:6">
      <c r="A809" s="4"/>
      <c r="B809" s="4"/>
      <c r="C809" s="1"/>
      <c r="D809" s="4"/>
      <c r="E809" s="4"/>
      <c r="F809" s="4"/>
    </row>
    <row r="810" spans="1:6">
      <c r="A810" s="4"/>
      <c r="B810" s="4"/>
      <c r="C810" s="1"/>
      <c r="D810" s="4"/>
      <c r="E810" s="4"/>
      <c r="F810" s="4"/>
    </row>
    <row r="811" spans="1:6">
      <c r="A811" s="4">
        <v>1</v>
      </c>
      <c r="B811" s="4" t="s">
        <v>306</v>
      </c>
      <c r="C811" s="1" t="s">
        <v>1028</v>
      </c>
      <c r="D811" s="4">
        <v>-169</v>
      </c>
      <c r="E811" s="4" t="s">
        <v>306</v>
      </c>
      <c r="F811" s="4">
        <v>-169</v>
      </c>
    </row>
    <row r="812" spans="1:6">
      <c r="A812" s="4"/>
      <c r="B812" s="4"/>
      <c r="C812" s="1"/>
      <c r="D812" s="4"/>
      <c r="E812" s="4"/>
      <c r="F812" s="4"/>
    </row>
    <row r="813" spans="1:6">
      <c r="A813" s="4">
        <v>1</v>
      </c>
      <c r="B813" s="4" t="s">
        <v>306</v>
      </c>
      <c r="C813" s="1" t="s">
        <v>708</v>
      </c>
      <c r="D813" s="4">
        <v>250</v>
      </c>
      <c r="E813" s="4" t="s">
        <v>306</v>
      </c>
      <c r="F813" s="4">
        <v>250</v>
      </c>
    </row>
    <row r="814" spans="1:6">
      <c r="A814" s="4"/>
      <c r="B814" s="4"/>
      <c r="C814" s="1"/>
      <c r="D814" s="4"/>
      <c r="E814" s="4"/>
      <c r="F814" s="4"/>
    </row>
    <row r="815" spans="1:6">
      <c r="A815" s="4">
        <v>0.5</v>
      </c>
      <c r="B815" s="4" t="s">
        <v>306</v>
      </c>
      <c r="C815" s="1" t="s">
        <v>684</v>
      </c>
      <c r="D815" s="4">
        <v>866</v>
      </c>
      <c r="E815" s="4" t="s">
        <v>306</v>
      </c>
      <c r="F815" s="4">
        <v>433</v>
      </c>
    </row>
    <row r="816" spans="1:6">
      <c r="A816" s="4">
        <v>1</v>
      </c>
      <c r="B816" s="4" t="s">
        <v>306</v>
      </c>
      <c r="C816" s="1" t="s">
        <v>308</v>
      </c>
      <c r="D816" s="4">
        <v>651</v>
      </c>
      <c r="E816" s="4" t="s">
        <v>306</v>
      </c>
      <c r="F816" s="4">
        <v>651</v>
      </c>
    </row>
    <row r="817" spans="1:6">
      <c r="A817" s="4">
        <v>0.5</v>
      </c>
      <c r="B817" s="4" t="s">
        <v>306</v>
      </c>
      <c r="C817" s="1" t="s">
        <v>462</v>
      </c>
      <c r="D817" s="4">
        <v>999</v>
      </c>
      <c r="E817" s="4" t="s">
        <v>306</v>
      </c>
      <c r="F817" s="4">
        <v>499.5</v>
      </c>
    </row>
    <row r="818" spans="1:6">
      <c r="A818" s="4"/>
      <c r="B818" s="4" t="s">
        <v>27</v>
      </c>
      <c r="C818" s="1" t="s">
        <v>709</v>
      </c>
      <c r="D818" s="4"/>
      <c r="E818" s="4" t="s">
        <v>27</v>
      </c>
      <c r="F818" s="4">
        <v>0.82</v>
      </c>
    </row>
    <row r="819" spans="1:6">
      <c r="A819" s="4"/>
      <c r="B819" s="4"/>
      <c r="C819" s="1"/>
      <c r="D819" s="4"/>
      <c r="E819" s="4"/>
      <c r="F819" s="4" t="s">
        <v>19</v>
      </c>
    </row>
    <row r="820" spans="1:6">
      <c r="A820" s="4"/>
      <c r="B820" s="4"/>
      <c r="C820" s="1" t="s">
        <v>687</v>
      </c>
      <c r="D820" s="4"/>
      <c r="E820" s="4"/>
      <c r="F820" s="4">
        <v>3337.32</v>
      </c>
    </row>
    <row r="821" spans="1:6">
      <c r="A821" s="4"/>
      <c r="B821" s="4"/>
      <c r="C821" s="1"/>
      <c r="D821" s="4"/>
      <c r="E821" s="4"/>
      <c r="F821" s="4"/>
    </row>
    <row r="822" spans="1:6">
      <c r="A822" s="4">
        <v>52</v>
      </c>
      <c r="B822" s="4" t="s">
        <v>24</v>
      </c>
      <c r="C822" s="1" t="s">
        <v>710</v>
      </c>
      <c r="D822" s="4"/>
      <c r="E822" s="4"/>
      <c r="F822" s="4"/>
    </row>
    <row r="823" spans="1:6">
      <c r="A823" s="4"/>
      <c r="B823" s="4"/>
      <c r="C823" s="1" t="s">
        <v>711</v>
      </c>
      <c r="D823" s="4"/>
      <c r="E823" s="4"/>
      <c r="F823" s="4"/>
    </row>
    <row r="824" spans="1:6">
      <c r="A824" s="4"/>
      <c r="B824" s="4"/>
      <c r="C824" s="1" t="s">
        <v>712</v>
      </c>
      <c r="D824" s="4"/>
      <c r="E824" s="4"/>
      <c r="F824" s="4"/>
    </row>
    <row r="825" spans="1:6">
      <c r="A825" s="4"/>
      <c r="B825" s="4"/>
      <c r="C825" s="1" t="s">
        <v>713</v>
      </c>
      <c r="D825" s="4"/>
      <c r="E825" s="4"/>
      <c r="F825" s="4"/>
    </row>
    <row r="826" spans="1:6">
      <c r="A826" s="4"/>
      <c r="B826" s="4"/>
      <c r="C826" s="1" t="s">
        <v>714</v>
      </c>
      <c r="D826" s="4"/>
      <c r="E826" s="4"/>
      <c r="F826" s="4"/>
    </row>
    <row r="827" spans="1:6">
      <c r="A827" s="4"/>
      <c r="B827" s="4"/>
      <c r="C827" s="1" t="s">
        <v>715</v>
      </c>
      <c r="D827" s="4"/>
      <c r="E827" s="4"/>
      <c r="F827" s="4"/>
    </row>
    <row r="828" spans="1:6">
      <c r="A828" s="4"/>
      <c r="B828" s="4"/>
      <c r="C828" s="1" t="s">
        <v>716</v>
      </c>
      <c r="D828" s="4"/>
      <c r="E828" s="4"/>
      <c r="F828" s="4"/>
    </row>
    <row r="829" spans="1:6">
      <c r="A829" s="4"/>
      <c r="B829" s="4"/>
      <c r="C829" s="1" t="s">
        <v>717</v>
      </c>
      <c r="D829" s="4"/>
      <c r="E829" s="4"/>
      <c r="F829" s="4"/>
    </row>
    <row r="830" spans="1:6">
      <c r="A830" s="4"/>
      <c r="B830" s="4"/>
      <c r="C830" s="1" t="s">
        <v>28</v>
      </c>
      <c r="D830" s="4" t="s">
        <v>28</v>
      </c>
      <c r="E830" s="4"/>
      <c r="F830" s="4"/>
    </row>
    <row r="831" spans="1:6">
      <c r="A831" s="4"/>
      <c r="B831" s="4" t="s">
        <v>24</v>
      </c>
      <c r="C831" s="1" t="s">
        <v>718</v>
      </c>
      <c r="D831" s="4"/>
      <c r="E831" s="4"/>
      <c r="F831" s="4"/>
    </row>
    <row r="832" spans="1:6">
      <c r="A832" s="4"/>
      <c r="B832" s="4"/>
      <c r="C832" s="1" t="s">
        <v>719</v>
      </c>
      <c r="D832" s="4"/>
      <c r="E832" s="4"/>
      <c r="F832" s="4"/>
    </row>
    <row r="833" spans="1:6">
      <c r="A833" s="4"/>
      <c r="B833" s="4" t="s">
        <v>720</v>
      </c>
      <c r="C833" s="1" t="s">
        <v>721</v>
      </c>
      <c r="D833" s="4"/>
      <c r="E833" s="4"/>
      <c r="F833" s="4"/>
    </row>
    <row r="834" spans="1:6">
      <c r="A834" s="4"/>
      <c r="B834" s="4"/>
      <c r="C834" s="1" t="s">
        <v>19</v>
      </c>
      <c r="D834" s="4"/>
      <c r="E834" s="4"/>
      <c r="F834" s="4"/>
    </row>
    <row r="835" spans="1:6">
      <c r="A835" s="4">
        <v>1</v>
      </c>
      <c r="B835" s="4" t="s">
        <v>2</v>
      </c>
      <c r="C835" s="1" t="s">
        <v>722</v>
      </c>
      <c r="D835" s="4">
        <v>26</v>
      </c>
      <c r="E835" s="4" t="s">
        <v>2</v>
      </c>
      <c r="F835" s="4">
        <v>26</v>
      </c>
    </row>
    <row r="836" spans="1:6">
      <c r="A836" s="4">
        <v>1</v>
      </c>
      <c r="B836" s="4" t="s">
        <v>27</v>
      </c>
      <c r="C836" s="1" t="s">
        <v>723</v>
      </c>
      <c r="D836" s="4">
        <v>18.2</v>
      </c>
      <c r="E836" s="4" t="s">
        <v>27</v>
      </c>
      <c r="F836" s="4">
        <v>18.2</v>
      </c>
    </row>
    <row r="837" spans="1:6">
      <c r="A837" s="4">
        <v>1</v>
      </c>
      <c r="B837" s="4" t="s">
        <v>2</v>
      </c>
      <c r="C837" s="1" t="s">
        <v>724</v>
      </c>
      <c r="D837" s="4">
        <v>185.41</v>
      </c>
      <c r="E837" s="4" t="s">
        <v>2</v>
      </c>
      <c r="F837" s="4">
        <v>185.41</v>
      </c>
    </row>
    <row r="838" spans="1:6">
      <c r="A838" s="4"/>
      <c r="B838" s="4"/>
      <c r="C838" s="1"/>
      <c r="D838" s="4" t="s">
        <v>15</v>
      </c>
      <c r="E838" s="4"/>
      <c r="F838" s="4" t="s">
        <v>19</v>
      </c>
    </row>
    <row r="839" spans="1:6">
      <c r="A839" s="4"/>
      <c r="B839" s="4"/>
      <c r="C839" s="1" t="s">
        <v>725</v>
      </c>
      <c r="D839" s="4"/>
      <c r="E839" s="4"/>
      <c r="F839" s="4">
        <v>229.61</v>
      </c>
    </row>
    <row r="840" spans="1:6">
      <c r="A840" s="4"/>
      <c r="B840" s="4"/>
      <c r="C840" s="1" t="s">
        <v>15</v>
      </c>
      <c r="D840" s="4" t="s">
        <v>15</v>
      </c>
      <c r="E840" s="4"/>
      <c r="F840" s="4" t="s">
        <v>28</v>
      </c>
    </row>
    <row r="841" spans="1:6">
      <c r="A841" s="4"/>
      <c r="B841" s="4" t="s">
        <v>726</v>
      </c>
      <c r="C841" s="1" t="s">
        <v>727</v>
      </c>
      <c r="D841" s="4"/>
      <c r="E841" s="4"/>
      <c r="F841" s="4"/>
    </row>
    <row r="842" spans="1:6">
      <c r="A842" s="4"/>
      <c r="B842" s="4"/>
      <c r="C842" s="1" t="s">
        <v>19</v>
      </c>
      <c r="D842" s="4"/>
      <c r="E842" s="4"/>
      <c r="F842" s="4"/>
    </row>
    <row r="843" spans="1:6">
      <c r="A843" s="4">
        <v>1</v>
      </c>
      <c r="B843" s="4" t="s">
        <v>2</v>
      </c>
      <c r="C843" s="1" t="s">
        <v>728</v>
      </c>
      <c r="D843" s="4">
        <v>35</v>
      </c>
      <c r="E843" s="4" t="s">
        <v>2</v>
      </c>
      <c r="F843" s="4">
        <v>35</v>
      </c>
    </row>
    <row r="844" spans="1:6">
      <c r="A844" s="4">
        <v>1</v>
      </c>
      <c r="B844" s="4" t="s">
        <v>27</v>
      </c>
      <c r="C844" s="1" t="s">
        <v>729</v>
      </c>
      <c r="D844" s="4">
        <v>14</v>
      </c>
      <c r="E844" s="4" t="s">
        <v>27</v>
      </c>
      <c r="F844" s="4">
        <v>14</v>
      </c>
    </row>
    <row r="845" spans="1:6">
      <c r="A845" s="4">
        <v>1</v>
      </c>
      <c r="B845" s="4" t="s">
        <v>2</v>
      </c>
      <c r="C845" s="1" t="s">
        <v>724</v>
      </c>
      <c r="D845" s="4">
        <v>185.4</v>
      </c>
      <c r="E845" s="4" t="s">
        <v>2</v>
      </c>
      <c r="F845" s="4">
        <v>185.4</v>
      </c>
    </row>
    <row r="846" spans="1:6">
      <c r="A846" s="4"/>
      <c r="B846" s="4"/>
      <c r="C846" s="1"/>
      <c r="D846" s="4" t="s">
        <v>15</v>
      </c>
      <c r="E846" s="4"/>
      <c r="F846" s="4" t="s">
        <v>19</v>
      </c>
    </row>
    <row r="847" spans="1:6">
      <c r="A847" s="4"/>
      <c r="B847" s="4"/>
      <c r="C847" s="1" t="s">
        <v>725</v>
      </c>
      <c r="D847" s="4"/>
      <c r="E847" s="4"/>
      <c r="F847" s="4">
        <v>234.4</v>
      </c>
    </row>
    <row r="848" spans="1:6">
      <c r="A848" s="4"/>
      <c r="B848" s="4"/>
      <c r="C848" s="1"/>
      <c r="D848" s="4" t="s">
        <v>15</v>
      </c>
      <c r="E848" s="4"/>
      <c r="F848" s="4" t="s">
        <v>28</v>
      </c>
    </row>
    <row r="849" spans="1:6">
      <c r="A849" s="4"/>
      <c r="B849" s="4" t="s">
        <v>730</v>
      </c>
      <c r="C849" s="1" t="s">
        <v>731</v>
      </c>
      <c r="D849" s="4"/>
      <c r="E849" s="4"/>
      <c r="F849" s="4"/>
    </row>
    <row r="850" spans="1:6">
      <c r="A850" s="4"/>
      <c r="B850" s="4"/>
      <c r="C850" s="1" t="s">
        <v>19</v>
      </c>
      <c r="D850" s="4"/>
      <c r="E850" s="4"/>
      <c r="F850" s="4"/>
    </row>
    <row r="851" spans="1:6">
      <c r="A851" s="4">
        <v>1</v>
      </c>
      <c r="B851" s="4" t="s">
        <v>2</v>
      </c>
      <c r="C851" s="1" t="s">
        <v>732</v>
      </c>
      <c r="D851" s="4">
        <v>52</v>
      </c>
      <c r="E851" s="4" t="s">
        <v>2</v>
      </c>
      <c r="F851" s="4">
        <v>52</v>
      </c>
    </row>
    <row r="852" spans="1:6">
      <c r="A852" s="4">
        <v>1</v>
      </c>
      <c r="B852" s="4" t="s">
        <v>27</v>
      </c>
      <c r="C852" s="1" t="s">
        <v>733</v>
      </c>
      <c r="D852" s="4">
        <v>10.4</v>
      </c>
      <c r="E852" s="4" t="s">
        <v>27</v>
      </c>
      <c r="F852" s="4">
        <v>10.4</v>
      </c>
    </row>
    <row r="853" spans="1:6">
      <c r="A853" s="4">
        <v>1</v>
      </c>
      <c r="B853" s="4" t="s">
        <v>2</v>
      </c>
      <c r="C853" s="1" t="s">
        <v>724</v>
      </c>
      <c r="D853" s="4">
        <v>189.61</v>
      </c>
      <c r="E853" s="4" t="s">
        <v>2</v>
      </c>
      <c r="F853" s="4">
        <v>189.61</v>
      </c>
    </row>
    <row r="854" spans="1:6">
      <c r="A854" s="4"/>
      <c r="B854" s="4"/>
      <c r="C854" s="1"/>
      <c r="D854" s="4" t="s">
        <v>15</v>
      </c>
      <c r="E854" s="4"/>
      <c r="F854" s="4" t="s">
        <v>19</v>
      </c>
    </row>
    <row r="855" spans="1:6">
      <c r="A855" s="4"/>
      <c r="B855" s="4"/>
      <c r="C855" s="1" t="s">
        <v>725</v>
      </c>
      <c r="D855" s="4"/>
      <c r="E855" s="4"/>
      <c r="F855" s="4">
        <v>252.01</v>
      </c>
    </row>
    <row r="856" spans="1:6">
      <c r="A856" s="4"/>
      <c r="B856" s="4"/>
      <c r="C856" s="1"/>
      <c r="D856" s="4"/>
      <c r="E856" s="4"/>
      <c r="F856" s="4"/>
    </row>
    <row r="857" spans="1:6">
      <c r="A857" s="4" t="s">
        <v>734</v>
      </c>
      <c r="B857" s="4" t="s">
        <v>24</v>
      </c>
      <c r="C857" s="1" t="s">
        <v>735</v>
      </c>
      <c r="D857" s="4"/>
      <c r="E857" s="4"/>
      <c r="F857" s="4"/>
    </row>
    <row r="858" spans="1:6">
      <c r="A858" s="4"/>
      <c r="B858" s="4"/>
      <c r="C858" s="1" t="s">
        <v>736</v>
      </c>
      <c r="D858" s="4"/>
      <c r="E858" s="4"/>
      <c r="F858" s="4"/>
    </row>
    <row r="859" spans="1:6">
      <c r="A859" s="4"/>
      <c r="B859" s="4"/>
      <c r="C859" s="1" t="s">
        <v>19</v>
      </c>
      <c r="D859" s="4"/>
      <c r="E859" s="4"/>
      <c r="F859" s="4"/>
    </row>
    <row r="860" spans="1:6">
      <c r="A860" s="4"/>
      <c r="B860" s="4" t="s">
        <v>737</v>
      </c>
      <c r="C860" s="1" t="s">
        <v>738</v>
      </c>
      <c r="D860" s="4"/>
      <c r="E860" s="4"/>
      <c r="F860" s="4"/>
    </row>
    <row r="861" spans="1:6">
      <c r="A861" s="4"/>
      <c r="B861" s="4"/>
      <c r="C861" s="1" t="s">
        <v>739</v>
      </c>
      <c r="D861" s="4"/>
      <c r="E861" s="4"/>
      <c r="F861" s="4"/>
    </row>
    <row r="862" spans="1:6">
      <c r="A862" s="4"/>
      <c r="B862" s="4"/>
      <c r="C862" s="1" t="s">
        <v>740</v>
      </c>
      <c r="D862" s="4"/>
      <c r="E862" s="4"/>
      <c r="F862" s="4"/>
    </row>
    <row r="863" spans="1:6">
      <c r="A863" s="4"/>
      <c r="B863" s="4"/>
      <c r="C863" s="1" t="s">
        <v>741</v>
      </c>
      <c r="D863" s="4"/>
      <c r="E863" s="4"/>
      <c r="F863" s="4"/>
    </row>
    <row r="864" spans="1:6">
      <c r="A864" s="4"/>
      <c r="B864" s="4"/>
      <c r="C864" s="1" t="s">
        <v>742</v>
      </c>
      <c r="D864" s="4"/>
      <c r="E864" s="4"/>
      <c r="F864" s="4"/>
    </row>
    <row r="865" spans="1:6">
      <c r="A865" s="4"/>
      <c r="B865" s="4"/>
      <c r="C865" s="1" t="s">
        <v>743</v>
      </c>
      <c r="D865" s="4"/>
      <c r="E865" s="4"/>
      <c r="F865" s="4"/>
    </row>
    <row r="866" spans="1:6">
      <c r="A866" s="4"/>
      <c r="B866" s="4"/>
      <c r="C866" s="1" t="s">
        <v>744</v>
      </c>
      <c r="D866" s="4"/>
      <c r="E866" s="4"/>
      <c r="F866" s="4"/>
    </row>
    <row r="867" spans="1:6">
      <c r="A867" s="4"/>
      <c r="B867" s="4"/>
      <c r="C867" s="1" t="s">
        <v>19</v>
      </c>
      <c r="D867" s="4"/>
      <c r="E867" s="4"/>
      <c r="F867" s="4"/>
    </row>
    <row r="868" spans="1:6">
      <c r="A868" s="4">
        <v>3</v>
      </c>
      <c r="B868" s="4" t="s">
        <v>745</v>
      </c>
      <c r="C868" s="1" t="s">
        <v>746</v>
      </c>
      <c r="D868" s="4">
        <v>193.05</v>
      </c>
      <c r="E868" s="4" t="s">
        <v>745</v>
      </c>
      <c r="F868" s="4">
        <v>579.15</v>
      </c>
    </row>
    <row r="869" spans="1:6">
      <c r="A869" s="4">
        <v>1</v>
      </c>
      <c r="B869" s="4" t="s">
        <v>31</v>
      </c>
      <c r="C869" s="1" t="s">
        <v>747</v>
      </c>
      <c r="D869" s="4">
        <v>76</v>
      </c>
      <c r="E869" s="4" t="s">
        <v>555</v>
      </c>
      <c r="F869" s="4">
        <v>76</v>
      </c>
    </row>
    <row r="870" spans="1:6">
      <c r="A870" s="4">
        <v>1</v>
      </c>
      <c r="B870" s="4" t="s">
        <v>31</v>
      </c>
      <c r="C870" s="1" t="s">
        <v>748</v>
      </c>
      <c r="D870" s="4">
        <v>82.3</v>
      </c>
      <c r="E870" s="4" t="s">
        <v>555</v>
      </c>
      <c r="F870" s="4">
        <v>82.3</v>
      </c>
    </row>
    <row r="871" spans="1:6">
      <c r="A871" s="4">
        <v>1</v>
      </c>
      <c r="B871" s="4" t="s">
        <v>31</v>
      </c>
      <c r="C871" s="1" t="s">
        <v>749</v>
      </c>
      <c r="D871" s="4">
        <v>187.8</v>
      </c>
      <c r="E871" s="4" t="s">
        <v>555</v>
      </c>
      <c r="F871" s="4">
        <v>187.8</v>
      </c>
    </row>
    <row r="872" spans="1:6">
      <c r="A872" s="4">
        <v>0.5</v>
      </c>
      <c r="B872" s="4" t="s">
        <v>306</v>
      </c>
      <c r="C872" s="1" t="s">
        <v>684</v>
      </c>
      <c r="D872" s="4">
        <v>866</v>
      </c>
      <c r="E872" s="4" t="s">
        <v>555</v>
      </c>
      <c r="F872" s="4">
        <v>433</v>
      </c>
    </row>
    <row r="873" spans="1:6">
      <c r="A873" s="4">
        <v>0.5</v>
      </c>
      <c r="B873" s="4" t="s">
        <v>306</v>
      </c>
      <c r="C873" s="1" t="s">
        <v>307</v>
      </c>
      <c r="D873" s="4">
        <v>932</v>
      </c>
      <c r="E873" s="4" t="s">
        <v>555</v>
      </c>
      <c r="F873" s="4">
        <v>466</v>
      </c>
    </row>
    <row r="874" spans="1:6">
      <c r="A874" s="4">
        <v>0.5</v>
      </c>
      <c r="B874" s="4" t="s">
        <v>306</v>
      </c>
      <c r="C874" s="1" t="s">
        <v>308</v>
      </c>
      <c r="D874" s="4">
        <v>651</v>
      </c>
      <c r="E874" s="4" t="s">
        <v>555</v>
      </c>
      <c r="F874" s="4">
        <v>325.5</v>
      </c>
    </row>
    <row r="875" spans="1:6">
      <c r="A875" s="4"/>
      <c r="B875" s="4" t="s">
        <v>27</v>
      </c>
      <c r="C875" s="1" t="s">
        <v>750</v>
      </c>
      <c r="D875" s="4">
        <v>2.79</v>
      </c>
      <c r="E875" s="4" t="s">
        <v>27</v>
      </c>
      <c r="F875" s="4">
        <v>2.79</v>
      </c>
    </row>
    <row r="876" spans="1:6">
      <c r="A876" s="4"/>
      <c r="B876" s="4"/>
      <c r="C876" s="1" t="s">
        <v>751</v>
      </c>
      <c r="D876" s="4"/>
      <c r="E876" s="4"/>
      <c r="F876" s="4"/>
    </row>
    <row r="877" spans="1:6">
      <c r="A877" s="4"/>
      <c r="B877" s="4"/>
      <c r="C877" s="1" t="s">
        <v>752</v>
      </c>
      <c r="D877" s="4"/>
      <c r="E877" s="4"/>
      <c r="F877" s="4"/>
    </row>
    <row r="878" spans="1:6">
      <c r="A878" s="4"/>
      <c r="B878" s="4"/>
      <c r="C878" s="1" t="s">
        <v>753</v>
      </c>
      <c r="D878" s="4"/>
      <c r="E878" s="4" t="s">
        <v>27</v>
      </c>
      <c r="F878" s="4">
        <v>0.12</v>
      </c>
    </row>
    <row r="879" spans="1:6">
      <c r="A879" s="4"/>
      <c r="B879" s="4"/>
      <c r="C879" s="1"/>
      <c r="D879" s="4"/>
      <c r="E879" s="4"/>
      <c r="F879" s="4" t="s">
        <v>19</v>
      </c>
    </row>
    <row r="880" spans="1:6">
      <c r="A880" s="4"/>
      <c r="B880" s="4"/>
      <c r="C880" s="1" t="s">
        <v>754</v>
      </c>
      <c r="D880" s="4"/>
      <c r="E880" s="4"/>
      <c r="F880" s="4">
        <v>2152.66</v>
      </c>
    </row>
    <row r="881" spans="1:6">
      <c r="A881" s="4"/>
      <c r="B881" s="4"/>
      <c r="C881" s="1"/>
      <c r="D881" s="4"/>
      <c r="E881" s="4"/>
      <c r="F881" s="4" t="s">
        <v>19</v>
      </c>
    </row>
    <row r="882" spans="1:6">
      <c r="A882" s="4"/>
      <c r="B882" s="4"/>
      <c r="C882" s="1" t="s">
        <v>755</v>
      </c>
      <c r="D882" s="4"/>
      <c r="E882" s="4"/>
      <c r="F882" s="4">
        <v>717.55</v>
      </c>
    </row>
    <row r="883" spans="1:6">
      <c r="A883" s="4"/>
      <c r="B883" s="4"/>
      <c r="C883" s="1"/>
      <c r="D883" s="4"/>
      <c r="E883" s="4"/>
      <c r="F883" s="4" t="s">
        <v>19</v>
      </c>
    </row>
    <row r="884" spans="1:6">
      <c r="A884" s="4" t="s">
        <v>756</v>
      </c>
      <c r="B884" s="4" t="s">
        <v>757</v>
      </c>
      <c r="C884" s="1" t="s">
        <v>758</v>
      </c>
      <c r="D884" s="4"/>
      <c r="E884" s="4"/>
      <c r="F884" s="4"/>
    </row>
    <row r="885" spans="1:6">
      <c r="A885" s="4"/>
      <c r="B885" s="4"/>
      <c r="C885" s="1" t="s">
        <v>759</v>
      </c>
      <c r="D885" s="4"/>
      <c r="E885" s="4"/>
      <c r="F885" s="4"/>
    </row>
    <row r="886" spans="1:6">
      <c r="A886" s="4"/>
      <c r="B886" s="4"/>
      <c r="C886" s="1" t="s">
        <v>740</v>
      </c>
      <c r="D886" s="4"/>
      <c r="E886" s="4"/>
      <c r="F886" s="4"/>
    </row>
    <row r="887" spans="1:6">
      <c r="A887" s="4"/>
      <c r="B887" s="4"/>
      <c r="C887" s="1" t="s">
        <v>760</v>
      </c>
      <c r="D887" s="4"/>
      <c r="E887" s="4"/>
      <c r="F887" s="4"/>
    </row>
    <row r="888" spans="1:6">
      <c r="A888" s="4"/>
      <c r="B888" s="4"/>
      <c r="C888" s="1" t="s">
        <v>761</v>
      </c>
      <c r="D888" s="4"/>
      <c r="E888" s="4"/>
      <c r="F888" s="4"/>
    </row>
    <row r="889" spans="1:6">
      <c r="A889" s="4"/>
      <c r="B889" s="4"/>
      <c r="C889" s="1" t="s">
        <v>743</v>
      </c>
      <c r="D889" s="4"/>
      <c r="E889" s="4"/>
      <c r="F889" s="4"/>
    </row>
    <row r="890" spans="1:6">
      <c r="A890" s="4"/>
      <c r="B890" s="4"/>
      <c r="C890" s="1" t="s">
        <v>744</v>
      </c>
      <c r="D890" s="4"/>
      <c r="E890" s="4"/>
      <c r="F890" s="4"/>
    </row>
    <row r="891" spans="1:6">
      <c r="A891" s="4"/>
      <c r="B891" s="4"/>
      <c r="C891" s="1" t="s">
        <v>19</v>
      </c>
      <c r="D891" s="4"/>
      <c r="E891" s="4"/>
      <c r="F891" s="4"/>
    </row>
    <row r="892" spans="1:6">
      <c r="A892" s="4">
        <v>3</v>
      </c>
      <c r="B892" s="4" t="s">
        <v>745</v>
      </c>
      <c r="C892" s="1" t="s">
        <v>762</v>
      </c>
      <c r="D892" s="4">
        <v>115.85</v>
      </c>
      <c r="E892" s="4" t="s">
        <v>745</v>
      </c>
      <c r="F892" s="4">
        <v>347.55</v>
      </c>
    </row>
    <row r="893" spans="1:6">
      <c r="A893" s="4">
        <v>1</v>
      </c>
      <c r="B893" s="4" t="s">
        <v>31</v>
      </c>
      <c r="C893" s="1" t="s">
        <v>763</v>
      </c>
      <c r="D893" s="4">
        <v>45</v>
      </c>
      <c r="E893" s="4" t="s">
        <v>555</v>
      </c>
      <c r="F893" s="4">
        <v>45</v>
      </c>
    </row>
    <row r="894" spans="1:6">
      <c r="A894" s="4">
        <v>1</v>
      </c>
      <c r="B894" s="4" t="s">
        <v>31</v>
      </c>
      <c r="C894" s="1" t="s">
        <v>764</v>
      </c>
      <c r="D894" s="4">
        <v>55.5</v>
      </c>
      <c r="E894" s="4" t="s">
        <v>555</v>
      </c>
      <c r="F894" s="4">
        <v>55.5</v>
      </c>
    </row>
    <row r="895" spans="1:6" ht="21.95" customHeight="1">
      <c r="A895" s="4">
        <v>1</v>
      </c>
      <c r="B895" s="4" t="s">
        <v>31</v>
      </c>
      <c r="C895" s="1" t="s">
        <v>765</v>
      </c>
      <c r="D895" s="4">
        <v>125.2</v>
      </c>
      <c r="E895" s="4" t="s">
        <v>555</v>
      </c>
      <c r="F895" s="4">
        <v>125.2</v>
      </c>
    </row>
    <row r="896" spans="1:6" ht="21.95" customHeight="1">
      <c r="A896" s="4">
        <v>0.5</v>
      </c>
      <c r="B896" s="4" t="s">
        <v>306</v>
      </c>
      <c r="C896" s="1" t="s">
        <v>684</v>
      </c>
      <c r="D896" s="4">
        <v>866</v>
      </c>
      <c r="E896" s="4" t="s">
        <v>555</v>
      </c>
      <c r="F896" s="4">
        <v>433</v>
      </c>
    </row>
    <row r="897" spans="1:6" ht="21.95" customHeight="1">
      <c r="A897" s="4">
        <v>0.5</v>
      </c>
      <c r="B897" s="4" t="s">
        <v>306</v>
      </c>
      <c r="C897" s="1" t="s">
        <v>307</v>
      </c>
      <c r="D897" s="4">
        <v>932</v>
      </c>
      <c r="E897" s="4" t="s">
        <v>555</v>
      </c>
      <c r="F897" s="4">
        <v>466</v>
      </c>
    </row>
    <row r="898" spans="1:6" ht="21.95" customHeight="1">
      <c r="A898" s="4">
        <v>0.5</v>
      </c>
      <c r="B898" s="4" t="s">
        <v>306</v>
      </c>
      <c r="C898" s="1" t="s">
        <v>308</v>
      </c>
      <c r="D898" s="4">
        <v>651</v>
      </c>
      <c r="E898" s="4" t="s">
        <v>555</v>
      </c>
      <c r="F898" s="4">
        <v>325.5</v>
      </c>
    </row>
    <row r="899" spans="1:6" ht="21.95" customHeight="1">
      <c r="A899" s="4"/>
      <c r="B899" s="4" t="s">
        <v>27</v>
      </c>
      <c r="C899" s="1" t="s">
        <v>750</v>
      </c>
      <c r="D899" s="4" t="s">
        <v>15</v>
      </c>
      <c r="E899" s="4" t="s">
        <v>27</v>
      </c>
      <c r="F899" s="4">
        <v>2.73</v>
      </c>
    </row>
    <row r="900" spans="1:6" ht="21.95" customHeight="1">
      <c r="A900" s="4"/>
      <c r="B900" s="4"/>
      <c r="C900" s="1" t="s">
        <v>751</v>
      </c>
      <c r="D900" s="4"/>
      <c r="E900" s="4"/>
      <c r="F900" s="4"/>
    </row>
    <row r="901" spans="1:6" ht="21.95" customHeight="1">
      <c r="A901" s="4"/>
      <c r="B901" s="4"/>
      <c r="C901" s="1" t="s">
        <v>752</v>
      </c>
      <c r="D901" s="4"/>
      <c r="E901" s="4"/>
      <c r="F901" s="4"/>
    </row>
    <row r="902" spans="1:6" ht="21.95" customHeight="1">
      <c r="A902" s="4"/>
      <c r="B902" s="4"/>
      <c r="C902" s="1" t="s">
        <v>753</v>
      </c>
      <c r="D902" s="4"/>
      <c r="E902" s="4" t="s">
        <v>27</v>
      </c>
      <c r="F902" s="4">
        <v>0.27</v>
      </c>
    </row>
    <row r="903" spans="1:6" ht="21.95" customHeight="1">
      <c r="A903" s="4"/>
      <c r="B903" s="4"/>
      <c r="C903" s="1"/>
      <c r="D903" s="4"/>
      <c r="E903" s="4"/>
      <c r="F903" s="4" t="s">
        <v>19</v>
      </c>
    </row>
    <row r="904" spans="1:6">
      <c r="A904" s="4"/>
      <c r="B904" s="4"/>
      <c r="C904" s="1" t="s">
        <v>754</v>
      </c>
      <c r="D904" s="4"/>
      <c r="E904" s="4"/>
      <c r="F904" s="4">
        <v>1800.75</v>
      </c>
    </row>
    <row r="905" spans="1:6">
      <c r="A905" s="4"/>
      <c r="B905" s="4"/>
      <c r="C905" s="1"/>
      <c r="D905" s="4"/>
      <c r="E905" s="4"/>
      <c r="F905" s="4" t="s">
        <v>19</v>
      </c>
    </row>
    <row r="906" spans="1:6">
      <c r="A906" s="4"/>
      <c r="B906" s="4"/>
      <c r="C906" s="1" t="s">
        <v>755</v>
      </c>
      <c r="D906" s="4"/>
      <c r="E906" s="4"/>
      <c r="F906" s="4">
        <v>600.25</v>
      </c>
    </row>
    <row r="907" spans="1:6">
      <c r="A907" s="4"/>
      <c r="B907" s="4"/>
      <c r="C907" s="1"/>
      <c r="D907" s="4"/>
      <c r="E907" s="4"/>
      <c r="F907" s="4"/>
    </row>
    <row r="908" spans="1:6" ht="21.95" customHeight="1">
      <c r="A908" s="4"/>
      <c r="B908" s="4"/>
      <c r="C908" s="1" t="s">
        <v>766</v>
      </c>
      <c r="D908" s="4"/>
      <c r="E908" s="4"/>
      <c r="F908" s="4"/>
    </row>
    <row r="909" spans="1:6" ht="21.95" customHeight="1">
      <c r="A909" s="4"/>
      <c r="B909" s="4"/>
      <c r="C909" s="1" t="s">
        <v>767</v>
      </c>
      <c r="D909" s="4"/>
      <c r="E909" s="4"/>
      <c r="F909" s="4"/>
    </row>
    <row r="910" spans="1:6" ht="21.95" customHeight="1">
      <c r="A910" s="4"/>
      <c r="B910" s="4"/>
      <c r="C910" s="1"/>
      <c r="D910" s="4"/>
      <c r="E910" s="4"/>
      <c r="F910" s="4"/>
    </row>
    <row r="911" spans="1:6" ht="21.95" customHeight="1">
      <c r="A911" s="4">
        <v>2</v>
      </c>
      <c r="B911" s="4" t="s">
        <v>2</v>
      </c>
      <c r="C911" s="1" t="s">
        <v>1029</v>
      </c>
      <c r="D911" s="4">
        <v>96.6</v>
      </c>
      <c r="E911" s="4" t="s">
        <v>2</v>
      </c>
      <c r="F911" s="4">
        <v>193.2</v>
      </c>
    </row>
    <row r="912" spans="1:6" ht="21.95" customHeight="1">
      <c r="A912" s="4">
        <v>1</v>
      </c>
      <c r="B912" s="4" t="s">
        <v>656</v>
      </c>
      <c r="C912" s="1" t="s">
        <v>768</v>
      </c>
      <c r="D912" s="4">
        <v>34.299999999999997</v>
      </c>
      <c r="E912" s="4" t="s">
        <v>562</v>
      </c>
      <c r="F912" s="4">
        <v>34.299999999999997</v>
      </c>
    </row>
    <row r="913" spans="1:6" ht="21.95" customHeight="1">
      <c r="A913" s="4"/>
      <c r="B913" s="4"/>
      <c r="C913" s="1" t="s">
        <v>769</v>
      </c>
      <c r="D913" s="4"/>
      <c r="E913" s="4" t="s">
        <v>27</v>
      </c>
      <c r="F913" s="4">
        <v>1.4</v>
      </c>
    </row>
    <row r="914" spans="1:6" ht="21.95" customHeight="1">
      <c r="A914" s="4"/>
      <c r="B914" s="4"/>
      <c r="C914" s="1" t="s">
        <v>770</v>
      </c>
      <c r="D914" s="4"/>
      <c r="E914" s="4"/>
      <c r="F914" s="4">
        <v>228.9</v>
      </c>
    </row>
    <row r="915" spans="1:6" ht="21.95" customHeight="1">
      <c r="A915" s="4"/>
      <c r="B915" s="4"/>
      <c r="C915" s="1"/>
      <c r="D915" s="4"/>
      <c r="E915" s="4"/>
      <c r="F915" s="4"/>
    </row>
    <row r="916" spans="1:6" ht="21.95" customHeight="1">
      <c r="A916" s="4"/>
      <c r="B916" s="4"/>
      <c r="C916" s="1" t="s">
        <v>771</v>
      </c>
      <c r="D916" s="4"/>
      <c r="E916" s="4"/>
      <c r="F916" s="4">
        <v>114.45</v>
      </c>
    </row>
    <row r="917" spans="1:6" ht="21.95" customHeight="1">
      <c r="A917" s="4"/>
      <c r="B917" s="4"/>
      <c r="C917" s="1"/>
      <c r="D917" s="4"/>
      <c r="E917" s="4"/>
      <c r="F917" s="4"/>
    </row>
    <row r="918" spans="1:6" ht="21.95" customHeight="1">
      <c r="A918" s="4">
        <v>44.1</v>
      </c>
      <c r="B918" s="4" t="s">
        <v>24</v>
      </c>
      <c r="C918" s="1" t="s">
        <v>772</v>
      </c>
      <c r="D918" s="4"/>
      <c r="E918" s="4"/>
      <c r="F918" s="4"/>
    </row>
    <row r="919" spans="1:6" ht="21.95" customHeight="1">
      <c r="A919" s="4"/>
      <c r="B919" s="4"/>
      <c r="C919" s="1" t="s">
        <v>773</v>
      </c>
      <c r="D919" s="4"/>
      <c r="E919" s="4"/>
      <c r="F919" s="4"/>
    </row>
    <row r="920" spans="1:6" ht="21.95" customHeight="1">
      <c r="A920" s="4"/>
      <c r="B920" s="4"/>
      <c r="C920" s="1" t="s">
        <v>774</v>
      </c>
      <c r="D920" s="4"/>
      <c r="E920" s="4"/>
      <c r="F920" s="4"/>
    </row>
    <row r="921" spans="1:6" ht="21.95" customHeight="1">
      <c r="A921" s="4"/>
      <c r="B921" s="4"/>
      <c r="C921" s="1" t="s">
        <v>19</v>
      </c>
      <c r="D921" s="4"/>
      <c r="E921" s="4"/>
      <c r="F921" s="4"/>
    </row>
    <row r="922" spans="1:6" ht="21.95" customHeight="1">
      <c r="A922" s="4">
        <v>3</v>
      </c>
      <c r="B922" s="4" t="s">
        <v>745</v>
      </c>
      <c r="C922" s="1" t="s">
        <v>775</v>
      </c>
      <c r="D922" s="4">
        <v>120.54</v>
      </c>
      <c r="E922" s="4" t="s">
        <v>306</v>
      </c>
      <c r="F922" s="4">
        <v>361.62</v>
      </c>
    </row>
    <row r="923" spans="1:6" ht="21.95" customHeight="1">
      <c r="A923" s="4">
        <v>1</v>
      </c>
      <c r="B923" s="4" t="s">
        <v>306</v>
      </c>
      <c r="C923" s="1" t="s">
        <v>776</v>
      </c>
      <c r="D923" s="4">
        <v>76.78</v>
      </c>
      <c r="E923" s="4" t="s">
        <v>306</v>
      </c>
      <c r="F923" s="4">
        <v>76.78</v>
      </c>
    </row>
    <row r="924" spans="1:6" ht="21.95" customHeight="1">
      <c r="A924" s="4">
        <v>1</v>
      </c>
      <c r="B924" s="4" t="s">
        <v>306</v>
      </c>
      <c r="C924" s="1" t="s">
        <v>777</v>
      </c>
      <c r="D924" s="4">
        <v>83.4</v>
      </c>
      <c r="E924" s="4" t="s">
        <v>306</v>
      </c>
      <c r="F924" s="4">
        <v>83.4</v>
      </c>
    </row>
    <row r="925" spans="1:6" ht="21.95" customHeight="1">
      <c r="A925" s="4">
        <v>2</v>
      </c>
      <c r="B925" s="4" t="s">
        <v>778</v>
      </c>
      <c r="C925" s="1" t="s">
        <v>779</v>
      </c>
      <c r="D925" s="4">
        <v>12</v>
      </c>
      <c r="E925" s="4" t="s">
        <v>306</v>
      </c>
      <c r="F925" s="4">
        <v>24</v>
      </c>
    </row>
    <row r="926" spans="1:6" ht="21.95" customHeight="1">
      <c r="A926" s="4">
        <v>1</v>
      </c>
      <c r="B926" s="4" t="s">
        <v>778</v>
      </c>
      <c r="C926" s="1" t="s">
        <v>780</v>
      </c>
      <c r="D926" s="4">
        <v>32.1</v>
      </c>
      <c r="E926" s="4" t="s">
        <v>27</v>
      </c>
      <c r="F926" s="4">
        <v>32.1</v>
      </c>
    </row>
    <row r="927" spans="1:6" ht="21.95" customHeight="1">
      <c r="A927" s="4">
        <v>0.5</v>
      </c>
      <c r="B927" s="4" t="s">
        <v>778</v>
      </c>
      <c r="C927" s="1" t="s">
        <v>684</v>
      </c>
      <c r="D927" s="4">
        <v>866</v>
      </c>
      <c r="E927" s="4"/>
      <c r="F927" s="4">
        <v>433</v>
      </c>
    </row>
    <row r="928" spans="1:6" ht="21.95" customHeight="1">
      <c r="A928" s="4"/>
      <c r="B928" s="4" t="s">
        <v>778</v>
      </c>
      <c r="C928" s="1" t="s">
        <v>781</v>
      </c>
      <c r="D928" s="4">
        <v>0</v>
      </c>
      <c r="E928" s="4"/>
      <c r="F928" s="4"/>
    </row>
    <row r="929" spans="1:6" ht="21.95" customHeight="1">
      <c r="A929" s="4"/>
      <c r="B929" s="4"/>
      <c r="C929" s="1" t="s">
        <v>782</v>
      </c>
      <c r="D929" s="4"/>
      <c r="E929" s="4"/>
      <c r="F929" s="4">
        <v>31.68</v>
      </c>
    </row>
    <row r="930" spans="1:6" ht="21.95" customHeight="1">
      <c r="A930" s="4"/>
      <c r="B930" s="4"/>
      <c r="C930" s="1"/>
      <c r="D930" s="4"/>
      <c r="E930" s="4"/>
      <c r="F930" s="4"/>
    </row>
    <row r="931" spans="1:6" ht="21.95" customHeight="1">
      <c r="A931" s="4"/>
      <c r="B931" s="4"/>
      <c r="C931" s="1" t="s">
        <v>754</v>
      </c>
      <c r="D931" s="4"/>
      <c r="E931" s="4"/>
      <c r="F931" s="4">
        <v>1042.58</v>
      </c>
    </row>
    <row r="932" spans="1:6" ht="21.95" customHeight="1">
      <c r="A932" s="4"/>
      <c r="B932" s="4"/>
      <c r="C932" s="1"/>
      <c r="D932" s="4"/>
      <c r="E932" s="4"/>
      <c r="F932" s="4"/>
    </row>
    <row r="933" spans="1:6" ht="21.95" customHeight="1">
      <c r="A933" s="4"/>
      <c r="B933" s="4"/>
      <c r="C933" s="1"/>
      <c r="D933" s="4"/>
      <c r="E933" s="4"/>
      <c r="F933" s="4" t="s">
        <v>19</v>
      </c>
    </row>
    <row r="934" spans="1:6" ht="21.95" customHeight="1">
      <c r="A934" s="4"/>
      <c r="B934" s="4"/>
      <c r="C934" s="1" t="s">
        <v>755</v>
      </c>
      <c r="D934" s="4"/>
      <c r="E934" s="4"/>
      <c r="F934" s="4">
        <v>347.53</v>
      </c>
    </row>
    <row r="935" spans="1:6" ht="21.95" customHeight="1">
      <c r="A935" s="4"/>
      <c r="B935" s="4"/>
      <c r="C935" s="1"/>
      <c r="D935" s="4"/>
      <c r="E935" s="4"/>
      <c r="F935" s="4"/>
    </row>
    <row r="936" spans="1:6" ht="21.95" customHeight="1">
      <c r="A936" s="4">
        <v>77</v>
      </c>
      <c r="B936" s="4"/>
      <c r="C936" s="80" t="s">
        <v>923</v>
      </c>
      <c r="D936" s="96"/>
      <c r="E936" s="96"/>
      <c r="F936" s="96">
        <v>214.9</v>
      </c>
    </row>
    <row r="937" spans="1:6" ht="21.95" customHeight="1">
      <c r="A937" s="4"/>
      <c r="B937" s="4"/>
      <c r="C937" s="1"/>
      <c r="D937" s="4"/>
      <c r="E937" s="4"/>
      <c r="F937" s="4"/>
    </row>
    <row r="938" spans="1:6" ht="21.95" customHeight="1">
      <c r="A938" s="4">
        <v>78</v>
      </c>
      <c r="B938" s="4"/>
      <c r="C938" s="1" t="s">
        <v>953</v>
      </c>
      <c r="D938" s="4"/>
      <c r="E938" s="4"/>
      <c r="F938" s="4">
        <v>2997.6</v>
      </c>
    </row>
    <row r="939" spans="1:6" ht="21.95" customHeight="1">
      <c r="A939" s="4"/>
      <c r="B939" s="4"/>
      <c r="C939" s="1"/>
      <c r="D939" s="4"/>
      <c r="E939" s="4"/>
      <c r="F939" s="4"/>
    </row>
    <row r="940" spans="1:6" ht="21.95" customHeight="1">
      <c r="A940" s="4"/>
      <c r="B940" s="4"/>
      <c r="C940" s="1" t="s">
        <v>954</v>
      </c>
      <c r="D940" s="4"/>
      <c r="E940" s="4"/>
      <c r="F940" s="4"/>
    </row>
    <row r="941" spans="1:6" ht="21.95" customHeight="1">
      <c r="A941" s="4"/>
      <c r="B941" s="4"/>
      <c r="C941" s="1" t="s">
        <v>955</v>
      </c>
      <c r="D941" s="4"/>
      <c r="E941" s="4"/>
      <c r="F941" s="4"/>
    </row>
    <row r="942" spans="1:6" ht="21.95" customHeight="1">
      <c r="A942" s="4"/>
      <c r="B942" s="4"/>
      <c r="C942" s="1" t="s">
        <v>956</v>
      </c>
      <c r="D942" s="4"/>
      <c r="E942" s="4"/>
      <c r="F942" s="4"/>
    </row>
    <row r="943" spans="1:6" ht="82.5">
      <c r="A943" s="4"/>
      <c r="B943" s="4"/>
      <c r="C943" s="94" t="s">
        <v>957</v>
      </c>
      <c r="D943" s="4"/>
      <c r="E943" s="4"/>
      <c r="F943" s="4"/>
    </row>
    <row r="944" spans="1:6">
      <c r="A944" s="4"/>
      <c r="B944" s="4"/>
      <c r="C944" s="93"/>
      <c r="D944" s="4"/>
      <c r="E944" s="4"/>
      <c r="F944" s="4"/>
    </row>
    <row r="945" spans="1:6">
      <c r="A945" s="4">
        <v>9.5</v>
      </c>
      <c r="B945" s="4" t="s">
        <v>34</v>
      </c>
      <c r="C945" s="1" t="s">
        <v>958</v>
      </c>
      <c r="D945" s="4">
        <v>101.5</v>
      </c>
      <c r="E945" s="4" t="s">
        <v>34</v>
      </c>
      <c r="F945" s="4">
        <v>964.25</v>
      </c>
    </row>
    <row r="946" spans="1:6">
      <c r="A946" s="4">
        <v>0.5</v>
      </c>
      <c r="B946" s="4" t="s">
        <v>34</v>
      </c>
      <c r="C946" s="1" t="s">
        <v>1031</v>
      </c>
      <c r="D946" s="4">
        <v>21.3</v>
      </c>
      <c r="E946" s="4"/>
      <c r="F946" s="4">
        <v>10.65</v>
      </c>
    </row>
    <row r="947" spans="1:6">
      <c r="A947" s="4"/>
      <c r="B947" s="4"/>
      <c r="C947" s="1" t="s">
        <v>623</v>
      </c>
      <c r="D947" s="4"/>
      <c r="E947" s="4"/>
      <c r="F947" s="4">
        <v>1464</v>
      </c>
    </row>
    <row r="948" spans="1:6">
      <c r="A948" s="4"/>
      <c r="B948" s="4"/>
      <c r="C948" s="1" t="s">
        <v>29</v>
      </c>
      <c r="D948" s="4"/>
      <c r="E948" s="4"/>
      <c r="F948" s="4">
        <v>3.2</v>
      </c>
    </row>
    <row r="949" spans="1:6">
      <c r="A949" s="4"/>
      <c r="B949" s="4"/>
      <c r="C949" s="1" t="s">
        <v>959</v>
      </c>
      <c r="D949" s="4"/>
      <c r="E949" s="4"/>
      <c r="F949" s="4">
        <v>2442.1</v>
      </c>
    </row>
    <row r="950" spans="1:6">
      <c r="A950" s="4"/>
      <c r="B950" s="4"/>
      <c r="C950" s="1" t="s">
        <v>581</v>
      </c>
      <c r="D950" s="4"/>
      <c r="E950" s="4"/>
      <c r="F950" s="4">
        <v>27.13</v>
      </c>
    </row>
    <row r="951" spans="1:6">
      <c r="A951" s="4"/>
      <c r="B951" s="4"/>
      <c r="C951" s="1" t="s">
        <v>14</v>
      </c>
      <c r="D951" s="4"/>
      <c r="E951" s="4"/>
      <c r="F951" s="4"/>
    </row>
    <row r="952" spans="1:6">
      <c r="A952" s="4"/>
      <c r="B952" s="4"/>
      <c r="C952" s="1" t="s">
        <v>960</v>
      </c>
      <c r="D952" s="4"/>
      <c r="E952" s="4"/>
      <c r="F952" s="4"/>
    </row>
    <row r="953" spans="1:6">
      <c r="A953" s="4">
        <v>1</v>
      </c>
      <c r="B953" s="4"/>
      <c r="C953" s="1" t="s">
        <v>589</v>
      </c>
      <c r="D953" s="4">
        <v>820</v>
      </c>
      <c r="E953" s="4" t="s">
        <v>35</v>
      </c>
      <c r="F953" s="4">
        <v>820</v>
      </c>
    </row>
    <row r="954" spans="1:6">
      <c r="A954" s="4">
        <v>1</v>
      </c>
      <c r="B954" s="4"/>
      <c r="C954" s="1" t="s">
        <v>961</v>
      </c>
      <c r="D954" s="4">
        <v>644</v>
      </c>
      <c r="E954" s="4" t="s">
        <v>35</v>
      </c>
      <c r="F954" s="4">
        <v>644</v>
      </c>
    </row>
    <row r="955" spans="1:6">
      <c r="A955" s="4"/>
      <c r="B955" s="4"/>
      <c r="C955" s="1"/>
      <c r="D955" s="4"/>
      <c r="E955" s="4"/>
      <c r="F955" s="4">
        <v>1464</v>
      </c>
    </row>
    <row r="956" spans="1:6">
      <c r="A956" s="4"/>
      <c r="B956" s="4"/>
      <c r="C956" s="1"/>
      <c r="D956" s="4"/>
      <c r="E956" s="4"/>
      <c r="F956" s="4"/>
    </row>
    <row r="957" spans="1:6">
      <c r="A957" s="4"/>
      <c r="B957" s="4"/>
      <c r="C957" s="1"/>
      <c r="D957" s="4"/>
      <c r="E957" s="4"/>
      <c r="F957" s="4"/>
    </row>
  </sheetData>
  <mergeCells count="1">
    <mergeCell ref="B461:D461"/>
  </mergeCells>
  <pageMargins left="0.25" right="0.25"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42"/>
  <sheetViews>
    <sheetView view="pageBreakPreview" zoomScaleSheetLayoutView="100" workbookViewId="0">
      <selection activeCell="L5" sqref="L5"/>
    </sheetView>
  </sheetViews>
  <sheetFormatPr defaultRowHeight="15.75"/>
  <cols>
    <col min="1" max="1" width="7.5703125" style="59" customWidth="1"/>
    <col min="2" max="2" width="31.5703125" style="59" customWidth="1"/>
    <col min="3" max="3" width="8.42578125" style="59" customWidth="1"/>
    <col min="4" max="4" width="12.85546875" style="59" customWidth="1"/>
    <col min="5" max="5" width="7.28515625" style="61" customWidth="1"/>
    <col min="6" max="6" width="11.5703125" style="74" customWidth="1"/>
    <col min="7" max="7" width="9.85546875" style="61" customWidth="1"/>
    <col min="8" max="8" width="11.7109375" style="61" customWidth="1"/>
    <col min="9" max="9" width="28.28515625" style="75" customWidth="1"/>
    <col min="10" max="10" width="10.140625" style="59" bestFit="1" customWidth="1"/>
    <col min="11" max="256" width="9.140625" style="59"/>
    <col min="257" max="257" width="7.5703125" style="59" customWidth="1"/>
    <col min="258" max="258" width="31.5703125" style="59" customWidth="1"/>
    <col min="259" max="259" width="8.42578125" style="59" customWidth="1"/>
    <col min="260" max="260" width="17.28515625" style="59" customWidth="1"/>
    <col min="261" max="261" width="8.42578125" style="59" customWidth="1"/>
    <col min="262" max="262" width="11.5703125" style="59" customWidth="1"/>
    <col min="263" max="263" width="9.85546875" style="59" customWidth="1"/>
    <col min="264" max="264" width="11.7109375" style="59" customWidth="1"/>
    <col min="265" max="265" width="28.28515625" style="59" customWidth="1"/>
    <col min="266" max="266" width="10.140625" style="59" bestFit="1" customWidth="1"/>
    <col min="267" max="512" width="9.140625" style="59"/>
    <col min="513" max="513" width="7.5703125" style="59" customWidth="1"/>
    <col min="514" max="514" width="31.5703125" style="59" customWidth="1"/>
    <col min="515" max="515" width="8.42578125" style="59" customWidth="1"/>
    <col min="516" max="516" width="17.28515625" style="59" customWidth="1"/>
    <col min="517" max="517" width="8.42578125" style="59" customWidth="1"/>
    <col min="518" max="518" width="11.5703125" style="59" customWidth="1"/>
    <col min="519" max="519" width="9.85546875" style="59" customWidth="1"/>
    <col min="520" max="520" width="11.7109375" style="59" customWidth="1"/>
    <col min="521" max="521" width="28.28515625" style="59" customWidth="1"/>
    <col min="522" max="522" width="10.140625" style="59" bestFit="1" customWidth="1"/>
    <col min="523" max="768" width="9.140625" style="59"/>
    <col min="769" max="769" width="7.5703125" style="59" customWidth="1"/>
    <col min="770" max="770" width="31.5703125" style="59" customWidth="1"/>
    <col min="771" max="771" width="8.42578125" style="59" customWidth="1"/>
    <col min="772" max="772" width="17.28515625" style="59" customWidth="1"/>
    <col min="773" max="773" width="8.42578125" style="59" customWidth="1"/>
    <col min="774" max="774" width="11.5703125" style="59" customWidth="1"/>
    <col min="775" max="775" width="9.85546875" style="59" customWidth="1"/>
    <col min="776" max="776" width="11.7109375" style="59" customWidth="1"/>
    <col min="777" max="777" width="28.28515625" style="59" customWidth="1"/>
    <col min="778" max="778" width="10.140625" style="59" bestFit="1" customWidth="1"/>
    <col min="779" max="1024" width="9.140625" style="59"/>
    <col min="1025" max="1025" width="7.5703125" style="59" customWidth="1"/>
    <col min="1026" max="1026" width="31.5703125" style="59" customWidth="1"/>
    <col min="1027" max="1027" width="8.42578125" style="59" customWidth="1"/>
    <col min="1028" max="1028" width="17.28515625" style="59" customWidth="1"/>
    <col min="1029" max="1029" width="8.42578125" style="59" customWidth="1"/>
    <col min="1030" max="1030" width="11.5703125" style="59" customWidth="1"/>
    <col min="1031" max="1031" width="9.85546875" style="59" customWidth="1"/>
    <col min="1032" max="1032" width="11.7109375" style="59" customWidth="1"/>
    <col min="1033" max="1033" width="28.28515625" style="59" customWidth="1"/>
    <col min="1034" max="1034" width="10.140625" style="59" bestFit="1" customWidth="1"/>
    <col min="1035" max="1280" width="9.140625" style="59"/>
    <col min="1281" max="1281" width="7.5703125" style="59" customWidth="1"/>
    <col min="1282" max="1282" width="31.5703125" style="59" customWidth="1"/>
    <col min="1283" max="1283" width="8.42578125" style="59" customWidth="1"/>
    <col min="1284" max="1284" width="17.28515625" style="59" customWidth="1"/>
    <col min="1285" max="1285" width="8.42578125" style="59" customWidth="1"/>
    <col min="1286" max="1286" width="11.5703125" style="59" customWidth="1"/>
    <col min="1287" max="1287" width="9.85546875" style="59" customWidth="1"/>
    <col min="1288" max="1288" width="11.7109375" style="59" customWidth="1"/>
    <col min="1289" max="1289" width="28.28515625" style="59" customWidth="1"/>
    <col min="1290" max="1290" width="10.140625" style="59" bestFit="1" customWidth="1"/>
    <col min="1291" max="1536" width="9.140625" style="59"/>
    <col min="1537" max="1537" width="7.5703125" style="59" customWidth="1"/>
    <col min="1538" max="1538" width="31.5703125" style="59" customWidth="1"/>
    <col min="1539" max="1539" width="8.42578125" style="59" customWidth="1"/>
    <col min="1540" max="1540" width="17.28515625" style="59" customWidth="1"/>
    <col min="1541" max="1541" width="8.42578125" style="59" customWidth="1"/>
    <col min="1542" max="1542" width="11.5703125" style="59" customWidth="1"/>
    <col min="1543" max="1543" width="9.85546875" style="59" customWidth="1"/>
    <col min="1544" max="1544" width="11.7109375" style="59" customWidth="1"/>
    <col min="1545" max="1545" width="28.28515625" style="59" customWidth="1"/>
    <col min="1546" max="1546" width="10.140625" style="59" bestFit="1" customWidth="1"/>
    <col min="1547" max="1792" width="9.140625" style="59"/>
    <col min="1793" max="1793" width="7.5703125" style="59" customWidth="1"/>
    <col min="1794" max="1794" width="31.5703125" style="59" customWidth="1"/>
    <col min="1795" max="1795" width="8.42578125" style="59" customWidth="1"/>
    <col min="1796" max="1796" width="17.28515625" style="59" customWidth="1"/>
    <col min="1797" max="1797" width="8.42578125" style="59" customWidth="1"/>
    <col min="1798" max="1798" width="11.5703125" style="59" customWidth="1"/>
    <col min="1799" max="1799" width="9.85546875" style="59" customWidth="1"/>
    <col min="1800" max="1800" width="11.7109375" style="59" customWidth="1"/>
    <col min="1801" max="1801" width="28.28515625" style="59" customWidth="1"/>
    <col min="1802" max="1802" width="10.140625" style="59" bestFit="1" customWidth="1"/>
    <col min="1803" max="2048" width="9.140625" style="59"/>
    <col min="2049" max="2049" width="7.5703125" style="59" customWidth="1"/>
    <col min="2050" max="2050" width="31.5703125" style="59" customWidth="1"/>
    <col min="2051" max="2051" width="8.42578125" style="59" customWidth="1"/>
    <col min="2052" max="2052" width="17.28515625" style="59" customWidth="1"/>
    <col min="2053" max="2053" width="8.42578125" style="59" customWidth="1"/>
    <col min="2054" max="2054" width="11.5703125" style="59" customWidth="1"/>
    <col min="2055" max="2055" width="9.85546875" style="59" customWidth="1"/>
    <col min="2056" max="2056" width="11.7109375" style="59" customWidth="1"/>
    <col min="2057" max="2057" width="28.28515625" style="59" customWidth="1"/>
    <col min="2058" max="2058" width="10.140625" style="59" bestFit="1" customWidth="1"/>
    <col min="2059" max="2304" width="9.140625" style="59"/>
    <col min="2305" max="2305" width="7.5703125" style="59" customWidth="1"/>
    <col min="2306" max="2306" width="31.5703125" style="59" customWidth="1"/>
    <col min="2307" max="2307" width="8.42578125" style="59" customWidth="1"/>
    <col min="2308" max="2308" width="17.28515625" style="59" customWidth="1"/>
    <col min="2309" max="2309" width="8.42578125" style="59" customWidth="1"/>
    <col min="2310" max="2310" width="11.5703125" style="59" customWidth="1"/>
    <col min="2311" max="2311" width="9.85546875" style="59" customWidth="1"/>
    <col min="2312" max="2312" width="11.7109375" style="59" customWidth="1"/>
    <col min="2313" max="2313" width="28.28515625" style="59" customWidth="1"/>
    <col min="2314" max="2314" width="10.140625" style="59" bestFit="1" customWidth="1"/>
    <col min="2315" max="2560" width="9.140625" style="59"/>
    <col min="2561" max="2561" width="7.5703125" style="59" customWidth="1"/>
    <col min="2562" max="2562" width="31.5703125" style="59" customWidth="1"/>
    <col min="2563" max="2563" width="8.42578125" style="59" customWidth="1"/>
    <col min="2564" max="2564" width="17.28515625" style="59" customWidth="1"/>
    <col min="2565" max="2565" width="8.42578125" style="59" customWidth="1"/>
    <col min="2566" max="2566" width="11.5703125" style="59" customWidth="1"/>
    <col min="2567" max="2567" width="9.85546875" style="59" customWidth="1"/>
    <col min="2568" max="2568" width="11.7109375" style="59" customWidth="1"/>
    <col min="2569" max="2569" width="28.28515625" style="59" customWidth="1"/>
    <col min="2570" max="2570" width="10.140625" style="59" bestFit="1" customWidth="1"/>
    <col min="2571" max="2816" width="9.140625" style="59"/>
    <col min="2817" max="2817" width="7.5703125" style="59" customWidth="1"/>
    <col min="2818" max="2818" width="31.5703125" style="59" customWidth="1"/>
    <col min="2819" max="2819" width="8.42578125" style="59" customWidth="1"/>
    <col min="2820" max="2820" width="17.28515625" style="59" customWidth="1"/>
    <col min="2821" max="2821" width="8.42578125" style="59" customWidth="1"/>
    <col min="2822" max="2822" width="11.5703125" style="59" customWidth="1"/>
    <col min="2823" max="2823" width="9.85546875" style="59" customWidth="1"/>
    <col min="2824" max="2824" width="11.7109375" style="59" customWidth="1"/>
    <col min="2825" max="2825" width="28.28515625" style="59" customWidth="1"/>
    <col min="2826" max="2826" width="10.140625" style="59" bestFit="1" customWidth="1"/>
    <col min="2827" max="3072" width="9.140625" style="59"/>
    <col min="3073" max="3073" width="7.5703125" style="59" customWidth="1"/>
    <col min="3074" max="3074" width="31.5703125" style="59" customWidth="1"/>
    <col min="3075" max="3075" width="8.42578125" style="59" customWidth="1"/>
    <col min="3076" max="3076" width="17.28515625" style="59" customWidth="1"/>
    <col min="3077" max="3077" width="8.42578125" style="59" customWidth="1"/>
    <col min="3078" max="3078" width="11.5703125" style="59" customWidth="1"/>
    <col min="3079" max="3079" width="9.85546875" style="59" customWidth="1"/>
    <col min="3080" max="3080" width="11.7109375" style="59" customWidth="1"/>
    <col min="3081" max="3081" width="28.28515625" style="59" customWidth="1"/>
    <col min="3082" max="3082" width="10.140625" style="59" bestFit="1" customWidth="1"/>
    <col min="3083" max="3328" width="9.140625" style="59"/>
    <col min="3329" max="3329" width="7.5703125" style="59" customWidth="1"/>
    <col min="3330" max="3330" width="31.5703125" style="59" customWidth="1"/>
    <col min="3331" max="3331" width="8.42578125" style="59" customWidth="1"/>
    <col min="3332" max="3332" width="17.28515625" style="59" customWidth="1"/>
    <col min="3333" max="3333" width="8.42578125" style="59" customWidth="1"/>
    <col min="3334" max="3334" width="11.5703125" style="59" customWidth="1"/>
    <col min="3335" max="3335" width="9.85546875" style="59" customWidth="1"/>
    <col min="3336" max="3336" width="11.7109375" style="59" customWidth="1"/>
    <col min="3337" max="3337" width="28.28515625" style="59" customWidth="1"/>
    <col min="3338" max="3338" width="10.140625" style="59" bestFit="1" customWidth="1"/>
    <col min="3339" max="3584" width="9.140625" style="59"/>
    <col min="3585" max="3585" width="7.5703125" style="59" customWidth="1"/>
    <col min="3586" max="3586" width="31.5703125" style="59" customWidth="1"/>
    <col min="3587" max="3587" width="8.42578125" style="59" customWidth="1"/>
    <col min="3588" max="3588" width="17.28515625" style="59" customWidth="1"/>
    <col min="3589" max="3589" width="8.42578125" style="59" customWidth="1"/>
    <col min="3590" max="3590" width="11.5703125" style="59" customWidth="1"/>
    <col min="3591" max="3591" width="9.85546875" style="59" customWidth="1"/>
    <col min="3592" max="3592" width="11.7109375" style="59" customWidth="1"/>
    <col min="3593" max="3593" width="28.28515625" style="59" customWidth="1"/>
    <col min="3594" max="3594" width="10.140625" style="59" bestFit="1" customWidth="1"/>
    <col min="3595" max="3840" width="9.140625" style="59"/>
    <col min="3841" max="3841" width="7.5703125" style="59" customWidth="1"/>
    <col min="3842" max="3842" width="31.5703125" style="59" customWidth="1"/>
    <col min="3843" max="3843" width="8.42578125" style="59" customWidth="1"/>
    <col min="3844" max="3844" width="17.28515625" style="59" customWidth="1"/>
    <col min="3845" max="3845" width="8.42578125" style="59" customWidth="1"/>
    <col min="3846" max="3846" width="11.5703125" style="59" customWidth="1"/>
    <col min="3847" max="3847" width="9.85546875" style="59" customWidth="1"/>
    <col min="3848" max="3848" width="11.7109375" style="59" customWidth="1"/>
    <col min="3849" max="3849" width="28.28515625" style="59" customWidth="1"/>
    <col min="3850" max="3850" width="10.140625" style="59" bestFit="1" customWidth="1"/>
    <col min="3851" max="4096" width="9.140625" style="59"/>
    <col min="4097" max="4097" width="7.5703125" style="59" customWidth="1"/>
    <col min="4098" max="4098" width="31.5703125" style="59" customWidth="1"/>
    <col min="4099" max="4099" width="8.42578125" style="59" customWidth="1"/>
    <col min="4100" max="4100" width="17.28515625" style="59" customWidth="1"/>
    <col min="4101" max="4101" width="8.42578125" style="59" customWidth="1"/>
    <col min="4102" max="4102" width="11.5703125" style="59" customWidth="1"/>
    <col min="4103" max="4103" width="9.85546875" style="59" customWidth="1"/>
    <col min="4104" max="4104" width="11.7109375" style="59" customWidth="1"/>
    <col min="4105" max="4105" width="28.28515625" style="59" customWidth="1"/>
    <col min="4106" max="4106" width="10.140625" style="59" bestFit="1" customWidth="1"/>
    <col min="4107" max="4352" width="9.140625" style="59"/>
    <col min="4353" max="4353" width="7.5703125" style="59" customWidth="1"/>
    <col min="4354" max="4354" width="31.5703125" style="59" customWidth="1"/>
    <col min="4355" max="4355" width="8.42578125" style="59" customWidth="1"/>
    <col min="4356" max="4356" width="17.28515625" style="59" customWidth="1"/>
    <col min="4357" max="4357" width="8.42578125" style="59" customWidth="1"/>
    <col min="4358" max="4358" width="11.5703125" style="59" customWidth="1"/>
    <col min="4359" max="4359" width="9.85546875" style="59" customWidth="1"/>
    <col min="4360" max="4360" width="11.7109375" style="59" customWidth="1"/>
    <col min="4361" max="4361" width="28.28515625" style="59" customWidth="1"/>
    <col min="4362" max="4362" width="10.140625" style="59" bestFit="1" customWidth="1"/>
    <col min="4363" max="4608" width="9.140625" style="59"/>
    <col min="4609" max="4609" width="7.5703125" style="59" customWidth="1"/>
    <col min="4610" max="4610" width="31.5703125" style="59" customWidth="1"/>
    <col min="4611" max="4611" width="8.42578125" style="59" customWidth="1"/>
    <col min="4612" max="4612" width="17.28515625" style="59" customWidth="1"/>
    <col min="4613" max="4613" width="8.42578125" style="59" customWidth="1"/>
    <col min="4614" max="4614" width="11.5703125" style="59" customWidth="1"/>
    <col min="4615" max="4615" width="9.85546875" style="59" customWidth="1"/>
    <col min="4616" max="4616" width="11.7109375" style="59" customWidth="1"/>
    <col min="4617" max="4617" width="28.28515625" style="59" customWidth="1"/>
    <col min="4618" max="4618" width="10.140625" style="59" bestFit="1" customWidth="1"/>
    <col min="4619" max="4864" width="9.140625" style="59"/>
    <col min="4865" max="4865" width="7.5703125" style="59" customWidth="1"/>
    <col min="4866" max="4866" width="31.5703125" style="59" customWidth="1"/>
    <col min="4867" max="4867" width="8.42578125" style="59" customWidth="1"/>
    <col min="4868" max="4868" width="17.28515625" style="59" customWidth="1"/>
    <col min="4869" max="4869" width="8.42578125" style="59" customWidth="1"/>
    <col min="4870" max="4870" width="11.5703125" style="59" customWidth="1"/>
    <col min="4871" max="4871" width="9.85546875" style="59" customWidth="1"/>
    <col min="4872" max="4872" width="11.7109375" style="59" customWidth="1"/>
    <col min="4873" max="4873" width="28.28515625" style="59" customWidth="1"/>
    <col min="4874" max="4874" width="10.140625" style="59" bestFit="1" customWidth="1"/>
    <col min="4875" max="5120" width="9.140625" style="59"/>
    <col min="5121" max="5121" width="7.5703125" style="59" customWidth="1"/>
    <col min="5122" max="5122" width="31.5703125" style="59" customWidth="1"/>
    <col min="5123" max="5123" width="8.42578125" style="59" customWidth="1"/>
    <col min="5124" max="5124" width="17.28515625" style="59" customWidth="1"/>
    <col min="5125" max="5125" width="8.42578125" style="59" customWidth="1"/>
    <col min="5126" max="5126" width="11.5703125" style="59" customWidth="1"/>
    <col min="5127" max="5127" width="9.85546875" style="59" customWidth="1"/>
    <col min="5128" max="5128" width="11.7109375" style="59" customWidth="1"/>
    <col min="5129" max="5129" width="28.28515625" style="59" customWidth="1"/>
    <col min="5130" max="5130" width="10.140625" style="59" bestFit="1" customWidth="1"/>
    <col min="5131" max="5376" width="9.140625" style="59"/>
    <col min="5377" max="5377" width="7.5703125" style="59" customWidth="1"/>
    <col min="5378" max="5378" width="31.5703125" style="59" customWidth="1"/>
    <col min="5379" max="5379" width="8.42578125" style="59" customWidth="1"/>
    <col min="5380" max="5380" width="17.28515625" style="59" customWidth="1"/>
    <col min="5381" max="5381" width="8.42578125" style="59" customWidth="1"/>
    <col min="5382" max="5382" width="11.5703125" style="59" customWidth="1"/>
    <col min="5383" max="5383" width="9.85546875" style="59" customWidth="1"/>
    <col min="5384" max="5384" width="11.7109375" style="59" customWidth="1"/>
    <col min="5385" max="5385" width="28.28515625" style="59" customWidth="1"/>
    <col min="5386" max="5386" width="10.140625" style="59" bestFit="1" customWidth="1"/>
    <col min="5387" max="5632" width="9.140625" style="59"/>
    <col min="5633" max="5633" width="7.5703125" style="59" customWidth="1"/>
    <col min="5634" max="5634" width="31.5703125" style="59" customWidth="1"/>
    <col min="5635" max="5635" width="8.42578125" style="59" customWidth="1"/>
    <col min="5636" max="5636" width="17.28515625" style="59" customWidth="1"/>
    <col min="5637" max="5637" width="8.42578125" style="59" customWidth="1"/>
    <col min="5638" max="5638" width="11.5703125" style="59" customWidth="1"/>
    <col min="5639" max="5639" width="9.85546875" style="59" customWidth="1"/>
    <col min="5640" max="5640" width="11.7109375" style="59" customWidth="1"/>
    <col min="5641" max="5641" width="28.28515625" style="59" customWidth="1"/>
    <col min="5642" max="5642" width="10.140625" style="59" bestFit="1" customWidth="1"/>
    <col min="5643" max="5888" width="9.140625" style="59"/>
    <col min="5889" max="5889" width="7.5703125" style="59" customWidth="1"/>
    <col min="5890" max="5890" width="31.5703125" style="59" customWidth="1"/>
    <col min="5891" max="5891" width="8.42578125" style="59" customWidth="1"/>
    <col min="5892" max="5892" width="17.28515625" style="59" customWidth="1"/>
    <col min="5893" max="5893" width="8.42578125" style="59" customWidth="1"/>
    <col min="5894" max="5894" width="11.5703125" style="59" customWidth="1"/>
    <col min="5895" max="5895" width="9.85546875" style="59" customWidth="1"/>
    <col min="5896" max="5896" width="11.7109375" style="59" customWidth="1"/>
    <col min="5897" max="5897" width="28.28515625" style="59" customWidth="1"/>
    <col min="5898" max="5898" width="10.140625" style="59" bestFit="1" customWidth="1"/>
    <col min="5899" max="6144" width="9.140625" style="59"/>
    <col min="6145" max="6145" width="7.5703125" style="59" customWidth="1"/>
    <col min="6146" max="6146" width="31.5703125" style="59" customWidth="1"/>
    <col min="6147" max="6147" width="8.42578125" style="59" customWidth="1"/>
    <col min="6148" max="6148" width="17.28515625" style="59" customWidth="1"/>
    <col min="6149" max="6149" width="8.42578125" style="59" customWidth="1"/>
    <col min="6150" max="6150" width="11.5703125" style="59" customWidth="1"/>
    <col min="6151" max="6151" width="9.85546875" style="59" customWidth="1"/>
    <col min="6152" max="6152" width="11.7109375" style="59" customWidth="1"/>
    <col min="6153" max="6153" width="28.28515625" style="59" customWidth="1"/>
    <col min="6154" max="6154" width="10.140625" style="59" bestFit="1" customWidth="1"/>
    <col min="6155" max="6400" width="9.140625" style="59"/>
    <col min="6401" max="6401" width="7.5703125" style="59" customWidth="1"/>
    <col min="6402" max="6402" width="31.5703125" style="59" customWidth="1"/>
    <col min="6403" max="6403" width="8.42578125" style="59" customWidth="1"/>
    <col min="6404" max="6404" width="17.28515625" style="59" customWidth="1"/>
    <col min="6405" max="6405" width="8.42578125" style="59" customWidth="1"/>
    <col min="6406" max="6406" width="11.5703125" style="59" customWidth="1"/>
    <col min="6407" max="6407" width="9.85546875" style="59" customWidth="1"/>
    <col min="6408" max="6408" width="11.7109375" style="59" customWidth="1"/>
    <col min="6409" max="6409" width="28.28515625" style="59" customWidth="1"/>
    <col min="6410" max="6410" width="10.140625" style="59" bestFit="1" customWidth="1"/>
    <col min="6411" max="6656" width="9.140625" style="59"/>
    <col min="6657" max="6657" width="7.5703125" style="59" customWidth="1"/>
    <col min="6658" max="6658" width="31.5703125" style="59" customWidth="1"/>
    <col min="6659" max="6659" width="8.42578125" style="59" customWidth="1"/>
    <col min="6660" max="6660" width="17.28515625" style="59" customWidth="1"/>
    <col min="6661" max="6661" width="8.42578125" style="59" customWidth="1"/>
    <col min="6662" max="6662" width="11.5703125" style="59" customWidth="1"/>
    <col min="6663" max="6663" width="9.85546875" style="59" customWidth="1"/>
    <col min="6664" max="6664" width="11.7109375" style="59" customWidth="1"/>
    <col min="6665" max="6665" width="28.28515625" style="59" customWidth="1"/>
    <col min="6666" max="6666" width="10.140625" style="59" bestFit="1" customWidth="1"/>
    <col min="6667" max="6912" width="9.140625" style="59"/>
    <col min="6913" max="6913" width="7.5703125" style="59" customWidth="1"/>
    <col min="6914" max="6914" width="31.5703125" style="59" customWidth="1"/>
    <col min="6915" max="6915" width="8.42578125" style="59" customWidth="1"/>
    <col min="6916" max="6916" width="17.28515625" style="59" customWidth="1"/>
    <col min="6917" max="6917" width="8.42578125" style="59" customWidth="1"/>
    <col min="6918" max="6918" width="11.5703125" style="59" customWidth="1"/>
    <col min="6919" max="6919" width="9.85546875" style="59" customWidth="1"/>
    <col min="6920" max="6920" width="11.7109375" style="59" customWidth="1"/>
    <col min="6921" max="6921" width="28.28515625" style="59" customWidth="1"/>
    <col min="6922" max="6922" width="10.140625" style="59" bestFit="1" customWidth="1"/>
    <col min="6923" max="7168" width="9.140625" style="59"/>
    <col min="7169" max="7169" width="7.5703125" style="59" customWidth="1"/>
    <col min="7170" max="7170" width="31.5703125" style="59" customWidth="1"/>
    <col min="7171" max="7171" width="8.42578125" style="59" customWidth="1"/>
    <col min="7172" max="7172" width="17.28515625" style="59" customWidth="1"/>
    <col min="7173" max="7173" width="8.42578125" style="59" customWidth="1"/>
    <col min="7174" max="7174" width="11.5703125" style="59" customWidth="1"/>
    <col min="7175" max="7175" width="9.85546875" style="59" customWidth="1"/>
    <col min="7176" max="7176" width="11.7109375" style="59" customWidth="1"/>
    <col min="7177" max="7177" width="28.28515625" style="59" customWidth="1"/>
    <col min="7178" max="7178" width="10.140625" style="59" bestFit="1" customWidth="1"/>
    <col min="7179" max="7424" width="9.140625" style="59"/>
    <col min="7425" max="7425" width="7.5703125" style="59" customWidth="1"/>
    <col min="7426" max="7426" width="31.5703125" style="59" customWidth="1"/>
    <col min="7427" max="7427" width="8.42578125" style="59" customWidth="1"/>
    <col min="7428" max="7428" width="17.28515625" style="59" customWidth="1"/>
    <col min="7429" max="7429" width="8.42578125" style="59" customWidth="1"/>
    <col min="7430" max="7430" width="11.5703125" style="59" customWidth="1"/>
    <col min="7431" max="7431" width="9.85546875" style="59" customWidth="1"/>
    <col min="7432" max="7432" width="11.7109375" style="59" customWidth="1"/>
    <col min="7433" max="7433" width="28.28515625" style="59" customWidth="1"/>
    <col min="7434" max="7434" width="10.140625" style="59" bestFit="1" customWidth="1"/>
    <col min="7435" max="7680" width="9.140625" style="59"/>
    <col min="7681" max="7681" width="7.5703125" style="59" customWidth="1"/>
    <col min="7682" max="7682" width="31.5703125" style="59" customWidth="1"/>
    <col min="7683" max="7683" width="8.42578125" style="59" customWidth="1"/>
    <col min="7684" max="7684" width="17.28515625" style="59" customWidth="1"/>
    <col min="7685" max="7685" width="8.42578125" style="59" customWidth="1"/>
    <col min="7686" max="7686" width="11.5703125" style="59" customWidth="1"/>
    <col min="7687" max="7687" width="9.85546875" style="59" customWidth="1"/>
    <col min="7688" max="7688" width="11.7109375" style="59" customWidth="1"/>
    <col min="7689" max="7689" width="28.28515625" style="59" customWidth="1"/>
    <col min="7690" max="7690" width="10.140625" style="59" bestFit="1" customWidth="1"/>
    <col min="7691" max="7936" width="9.140625" style="59"/>
    <col min="7937" max="7937" width="7.5703125" style="59" customWidth="1"/>
    <col min="7938" max="7938" width="31.5703125" style="59" customWidth="1"/>
    <col min="7939" max="7939" width="8.42578125" style="59" customWidth="1"/>
    <col min="7940" max="7940" width="17.28515625" style="59" customWidth="1"/>
    <col min="7941" max="7941" width="8.42578125" style="59" customWidth="1"/>
    <col min="7942" max="7942" width="11.5703125" style="59" customWidth="1"/>
    <col min="7943" max="7943" width="9.85546875" style="59" customWidth="1"/>
    <col min="7944" max="7944" width="11.7109375" style="59" customWidth="1"/>
    <col min="7945" max="7945" width="28.28515625" style="59" customWidth="1"/>
    <col min="7946" max="7946" width="10.140625" style="59" bestFit="1" customWidth="1"/>
    <col min="7947" max="8192" width="9.140625" style="59"/>
    <col min="8193" max="8193" width="7.5703125" style="59" customWidth="1"/>
    <col min="8194" max="8194" width="31.5703125" style="59" customWidth="1"/>
    <col min="8195" max="8195" width="8.42578125" style="59" customWidth="1"/>
    <col min="8196" max="8196" width="17.28515625" style="59" customWidth="1"/>
    <col min="8197" max="8197" width="8.42578125" style="59" customWidth="1"/>
    <col min="8198" max="8198" width="11.5703125" style="59" customWidth="1"/>
    <col min="8199" max="8199" width="9.85546875" style="59" customWidth="1"/>
    <col min="8200" max="8200" width="11.7109375" style="59" customWidth="1"/>
    <col min="8201" max="8201" width="28.28515625" style="59" customWidth="1"/>
    <col min="8202" max="8202" width="10.140625" style="59" bestFit="1" customWidth="1"/>
    <col min="8203" max="8448" width="9.140625" style="59"/>
    <col min="8449" max="8449" width="7.5703125" style="59" customWidth="1"/>
    <col min="8450" max="8450" width="31.5703125" style="59" customWidth="1"/>
    <col min="8451" max="8451" width="8.42578125" style="59" customWidth="1"/>
    <col min="8452" max="8452" width="17.28515625" style="59" customWidth="1"/>
    <col min="8453" max="8453" width="8.42578125" style="59" customWidth="1"/>
    <col min="8454" max="8454" width="11.5703125" style="59" customWidth="1"/>
    <col min="8455" max="8455" width="9.85546875" style="59" customWidth="1"/>
    <col min="8456" max="8456" width="11.7109375" style="59" customWidth="1"/>
    <col min="8457" max="8457" width="28.28515625" style="59" customWidth="1"/>
    <col min="8458" max="8458" width="10.140625" style="59" bestFit="1" customWidth="1"/>
    <col min="8459" max="8704" width="9.140625" style="59"/>
    <col min="8705" max="8705" width="7.5703125" style="59" customWidth="1"/>
    <col min="8706" max="8706" width="31.5703125" style="59" customWidth="1"/>
    <col min="8707" max="8707" width="8.42578125" style="59" customWidth="1"/>
    <col min="8708" max="8708" width="17.28515625" style="59" customWidth="1"/>
    <col min="8709" max="8709" width="8.42578125" style="59" customWidth="1"/>
    <col min="8710" max="8710" width="11.5703125" style="59" customWidth="1"/>
    <col min="8711" max="8711" width="9.85546875" style="59" customWidth="1"/>
    <col min="8712" max="8712" width="11.7109375" style="59" customWidth="1"/>
    <col min="8713" max="8713" width="28.28515625" style="59" customWidth="1"/>
    <col min="8714" max="8714" width="10.140625" style="59" bestFit="1" customWidth="1"/>
    <col min="8715" max="8960" width="9.140625" style="59"/>
    <col min="8961" max="8961" width="7.5703125" style="59" customWidth="1"/>
    <col min="8962" max="8962" width="31.5703125" style="59" customWidth="1"/>
    <col min="8963" max="8963" width="8.42578125" style="59" customWidth="1"/>
    <col min="8964" max="8964" width="17.28515625" style="59" customWidth="1"/>
    <col min="8965" max="8965" width="8.42578125" style="59" customWidth="1"/>
    <col min="8966" max="8966" width="11.5703125" style="59" customWidth="1"/>
    <col min="8967" max="8967" width="9.85546875" style="59" customWidth="1"/>
    <col min="8968" max="8968" width="11.7109375" style="59" customWidth="1"/>
    <col min="8969" max="8969" width="28.28515625" style="59" customWidth="1"/>
    <col min="8970" max="8970" width="10.140625" style="59" bestFit="1" customWidth="1"/>
    <col min="8971" max="9216" width="9.140625" style="59"/>
    <col min="9217" max="9217" width="7.5703125" style="59" customWidth="1"/>
    <col min="9218" max="9218" width="31.5703125" style="59" customWidth="1"/>
    <col min="9219" max="9219" width="8.42578125" style="59" customWidth="1"/>
    <col min="9220" max="9220" width="17.28515625" style="59" customWidth="1"/>
    <col min="9221" max="9221" width="8.42578125" style="59" customWidth="1"/>
    <col min="9222" max="9222" width="11.5703125" style="59" customWidth="1"/>
    <col min="9223" max="9223" width="9.85546875" style="59" customWidth="1"/>
    <col min="9224" max="9224" width="11.7109375" style="59" customWidth="1"/>
    <col min="9225" max="9225" width="28.28515625" style="59" customWidth="1"/>
    <col min="9226" max="9226" width="10.140625" style="59" bestFit="1" customWidth="1"/>
    <col min="9227" max="9472" width="9.140625" style="59"/>
    <col min="9473" max="9473" width="7.5703125" style="59" customWidth="1"/>
    <col min="9474" max="9474" width="31.5703125" style="59" customWidth="1"/>
    <col min="9475" max="9475" width="8.42578125" style="59" customWidth="1"/>
    <col min="9476" max="9476" width="17.28515625" style="59" customWidth="1"/>
    <col min="9477" max="9477" width="8.42578125" style="59" customWidth="1"/>
    <col min="9478" max="9478" width="11.5703125" style="59" customWidth="1"/>
    <col min="9479" max="9479" width="9.85546875" style="59" customWidth="1"/>
    <col min="9480" max="9480" width="11.7109375" style="59" customWidth="1"/>
    <col min="9481" max="9481" width="28.28515625" style="59" customWidth="1"/>
    <col min="9482" max="9482" width="10.140625" style="59" bestFit="1" customWidth="1"/>
    <col min="9483" max="9728" width="9.140625" style="59"/>
    <col min="9729" max="9729" width="7.5703125" style="59" customWidth="1"/>
    <col min="9730" max="9730" width="31.5703125" style="59" customWidth="1"/>
    <col min="9731" max="9731" width="8.42578125" style="59" customWidth="1"/>
    <col min="9732" max="9732" width="17.28515625" style="59" customWidth="1"/>
    <col min="9733" max="9733" width="8.42578125" style="59" customWidth="1"/>
    <col min="9734" max="9734" width="11.5703125" style="59" customWidth="1"/>
    <col min="9735" max="9735" width="9.85546875" style="59" customWidth="1"/>
    <col min="9736" max="9736" width="11.7109375" style="59" customWidth="1"/>
    <col min="9737" max="9737" width="28.28515625" style="59" customWidth="1"/>
    <col min="9738" max="9738" width="10.140625" style="59" bestFit="1" customWidth="1"/>
    <col min="9739" max="9984" width="9.140625" style="59"/>
    <col min="9985" max="9985" width="7.5703125" style="59" customWidth="1"/>
    <col min="9986" max="9986" width="31.5703125" style="59" customWidth="1"/>
    <col min="9987" max="9987" width="8.42578125" style="59" customWidth="1"/>
    <col min="9988" max="9988" width="17.28515625" style="59" customWidth="1"/>
    <col min="9989" max="9989" width="8.42578125" style="59" customWidth="1"/>
    <col min="9990" max="9990" width="11.5703125" style="59" customWidth="1"/>
    <col min="9991" max="9991" width="9.85546875" style="59" customWidth="1"/>
    <col min="9992" max="9992" width="11.7109375" style="59" customWidth="1"/>
    <col min="9993" max="9993" width="28.28515625" style="59" customWidth="1"/>
    <col min="9994" max="9994" width="10.140625" style="59" bestFit="1" customWidth="1"/>
    <col min="9995" max="10240" width="9.140625" style="59"/>
    <col min="10241" max="10241" width="7.5703125" style="59" customWidth="1"/>
    <col min="10242" max="10242" width="31.5703125" style="59" customWidth="1"/>
    <col min="10243" max="10243" width="8.42578125" style="59" customWidth="1"/>
    <col min="10244" max="10244" width="17.28515625" style="59" customWidth="1"/>
    <col min="10245" max="10245" width="8.42578125" style="59" customWidth="1"/>
    <col min="10246" max="10246" width="11.5703125" style="59" customWidth="1"/>
    <col min="10247" max="10247" width="9.85546875" style="59" customWidth="1"/>
    <col min="10248" max="10248" width="11.7109375" style="59" customWidth="1"/>
    <col min="10249" max="10249" width="28.28515625" style="59" customWidth="1"/>
    <col min="10250" max="10250" width="10.140625" style="59" bestFit="1" customWidth="1"/>
    <col min="10251" max="10496" width="9.140625" style="59"/>
    <col min="10497" max="10497" width="7.5703125" style="59" customWidth="1"/>
    <col min="10498" max="10498" width="31.5703125" style="59" customWidth="1"/>
    <col min="10499" max="10499" width="8.42578125" style="59" customWidth="1"/>
    <col min="10500" max="10500" width="17.28515625" style="59" customWidth="1"/>
    <col min="10501" max="10501" width="8.42578125" style="59" customWidth="1"/>
    <col min="10502" max="10502" width="11.5703125" style="59" customWidth="1"/>
    <col min="10503" max="10503" width="9.85546875" style="59" customWidth="1"/>
    <col min="10504" max="10504" width="11.7109375" style="59" customWidth="1"/>
    <col min="10505" max="10505" width="28.28515625" style="59" customWidth="1"/>
    <col min="10506" max="10506" width="10.140625" style="59" bestFit="1" customWidth="1"/>
    <col min="10507" max="10752" width="9.140625" style="59"/>
    <col min="10753" max="10753" width="7.5703125" style="59" customWidth="1"/>
    <col min="10754" max="10754" width="31.5703125" style="59" customWidth="1"/>
    <col min="10755" max="10755" width="8.42578125" style="59" customWidth="1"/>
    <col min="10756" max="10756" width="17.28515625" style="59" customWidth="1"/>
    <col min="10757" max="10757" width="8.42578125" style="59" customWidth="1"/>
    <col min="10758" max="10758" width="11.5703125" style="59" customWidth="1"/>
    <col min="10759" max="10759" width="9.85546875" style="59" customWidth="1"/>
    <col min="10760" max="10760" width="11.7109375" style="59" customWidth="1"/>
    <col min="10761" max="10761" width="28.28515625" style="59" customWidth="1"/>
    <col min="10762" max="10762" width="10.140625" style="59" bestFit="1" customWidth="1"/>
    <col min="10763" max="11008" width="9.140625" style="59"/>
    <col min="11009" max="11009" width="7.5703125" style="59" customWidth="1"/>
    <col min="11010" max="11010" width="31.5703125" style="59" customWidth="1"/>
    <col min="11011" max="11011" width="8.42578125" style="59" customWidth="1"/>
    <col min="11012" max="11012" width="17.28515625" style="59" customWidth="1"/>
    <col min="11013" max="11013" width="8.42578125" style="59" customWidth="1"/>
    <col min="11014" max="11014" width="11.5703125" style="59" customWidth="1"/>
    <col min="11015" max="11015" width="9.85546875" style="59" customWidth="1"/>
    <col min="11016" max="11016" width="11.7109375" style="59" customWidth="1"/>
    <col min="11017" max="11017" width="28.28515625" style="59" customWidth="1"/>
    <col min="11018" max="11018" width="10.140625" style="59" bestFit="1" customWidth="1"/>
    <col min="11019" max="11264" width="9.140625" style="59"/>
    <col min="11265" max="11265" width="7.5703125" style="59" customWidth="1"/>
    <col min="11266" max="11266" width="31.5703125" style="59" customWidth="1"/>
    <col min="11267" max="11267" width="8.42578125" style="59" customWidth="1"/>
    <col min="11268" max="11268" width="17.28515625" style="59" customWidth="1"/>
    <col min="11269" max="11269" width="8.42578125" style="59" customWidth="1"/>
    <col min="11270" max="11270" width="11.5703125" style="59" customWidth="1"/>
    <col min="11271" max="11271" width="9.85546875" style="59" customWidth="1"/>
    <col min="11272" max="11272" width="11.7109375" style="59" customWidth="1"/>
    <col min="11273" max="11273" width="28.28515625" style="59" customWidth="1"/>
    <col min="11274" max="11274" width="10.140625" style="59" bestFit="1" customWidth="1"/>
    <col min="11275" max="11520" width="9.140625" style="59"/>
    <col min="11521" max="11521" width="7.5703125" style="59" customWidth="1"/>
    <col min="11522" max="11522" width="31.5703125" style="59" customWidth="1"/>
    <col min="11523" max="11523" width="8.42578125" style="59" customWidth="1"/>
    <col min="11524" max="11524" width="17.28515625" style="59" customWidth="1"/>
    <col min="11525" max="11525" width="8.42578125" style="59" customWidth="1"/>
    <col min="11526" max="11526" width="11.5703125" style="59" customWidth="1"/>
    <col min="11527" max="11527" width="9.85546875" style="59" customWidth="1"/>
    <col min="11528" max="11528" width="11.7109375" style="59" customWidth="1"/>
    <col min="11529" max="11529" width="28.28515625" style="59" customWidth="1"/>
    <col min="11530" max="11530" width="10.140625" style="59" bestFit="1" customWidth="1"/>
    <col min="11531" max="11776" width="9.140625" style="59"/>
    <col min="11777" max="11777" width="7.5703125" style="59" customWidth="1"/>
    <col min="11778" max="11778" width="31.5703125" style="59" customWidth="1"/>
    <col min="11779" max="11779" width="8.42578125" style="59" customWidth="1"/>
    <col min="11780" max="11780" width="17.28515625" style="59" customWidth="1"/>
    <col min="11781" max="11781" width="8.42578125" style="59" customWidth="1"/>
    <col min="11782" max="11782" width="11.5703125" style="59" customWidth="1"/>
    <col min="11783" max="11783" width="9.85546875" style="59" customWidth="1"/>
    <col min="11784" max="11784" width="11.7109375" style="59" customWidth="1"/>
    <col min="11785" max="11785" width="28.28515625" style="59" customWidth="1"/>
    <col min="11786" max="11786" width="10.140625" style="59" bestFit="1" customWidth="1"/>
    <col min="11787" max="12032" width="9.140625" style="59"/>
    <col min="12033" max="12033" width="7.5703125" style="59" customWidth="1"/>
    <col min="12034" max="12034" width="31.5703125" style="59" customWidth="1"/>
    <col min="12035" max="12035" width="8.42578125" style="59" customWidth="1"/>
    <col min="12036" max="12036" width="17.28515625" style="59" customWidth="1"/>
    <col min="12037" max="12037" width="8.42578125" style="59" customWidth="1"/>
    <col min="12038" max="12038" width="11.5703125" style="59" customWidth="1"/>
    <col min="12039" max="12039" width="9.85546875" style="59" customWidth="1"/>
    <col min="12040" max="12040" width="11.7109375" style="59" customWidth="1"/>
    <col min="12041" max="12041" width="28.28515625" style="59" customWidth="1"/>
    <col min="12042" max="12042" width="10.140625" style="59" bestFit="1" customWidth="1"/>
    <col min="12043" max="12288" width="9.140625" style="59"/>
    <col min="12289" max="12289" width="7.5703125" style="59" customWidth="1"/>
    <col min="12290" max="12290" width="31.5703125" style="59" customWidth="1"/>
    <col min="12291" max="12291" width="8.42578125" style="59" customWidth="1"/>
    <col min="12292" max="12292" width="17.28515625" style="59" customWidth="1"/>
    <col min="12293" max="12293" width="8.42578125" style="59" customWidth="1"/>
    <col min="12294" max="12294" width="11.5703125" style="59" customWidth="1"/>
    <col min="12295" max="12295" width="9.85546875" style="59" customWidth="1"/>
    <col min="12296" max="12296" width="11.7109375" style="59" customWidth="1"/>
    <col min="12297" max="12297" width="28.28515625" style="59" customWidth="1"/>
    <col min="12298" max="12298" width="10.140625" style="59" bestFit="1" customWidth="1"/>
    <col min="12299" max="12544" width="9.140625" style="59"/>
    <col min="12545" max="12545" width="7.5703125" style="59" customWidth="1"/>
    <col min="12546" max="12546" width="31.5703125" style="59" customWidth="1"/>
    <col min="12547" max="12547" width="8.42578125" style="59" customWidth="1"/>
    <col min="12548" max="12548" width="17.28515625" style="59" customWidth="1"/>
    <col min="12549" max="12549" width="8.42578125" style="59" customWidth="1"/>
    <col min="12550" max="12550" width="11.5703125" style="59" customWidth="1"/>
    <col min="12551" max="12551" width="9.85546875" style="59" customWidth="1"/>
    <col min="12552" max="12552" width="11.7109375" style="59" customWidth="1"/>
    <col min="12553" max="12553" width="28.28515625" style="59" customWidth="1"/>
    <col min="12554" max="12554" width="10.140625" style="59" bestFit="1" customWidth="1"/>
    <col min="12555" max="12800" width="9.140625" style="59"/>
    <col min="12801" max="12801" width="7.5703125" style="59" customWidth="1"/>
    <col min="12802" max="12802" width="31.5703125" style="59" customWidth="1"/>
    <col min="12803" max="12803" width="8.42578125" style="59" customWidth="1"/>
    <col min="12804" max="12804" width="17.28515625" style="59" customWidth="1"/>
    <col min="12805" max="12805" width="8.42578125" style="59" customWidth="1"/>
    <col min="12806" max="12806" width="11.5703125" style="59" customWidth="1"/>
    <col min="12807" max="12807" width="9.85546875" style="59" customWidth="1"/>
    <col min="12808" max="12808" width="11.7109375" style="59" customWidth="1"/>
    <col min="12809" max="12809" width="28.28515625" style="59" customWidth="1"/>
    <col min="12810" max="12810" width="10.140625" style="59" bestFit="1" customWidth="1"/>
    <col min="12811" max="13056" width="9.140625" style="59"/>
    <col min="13057" max="13057" width="7.5703125" style="59" customWidth="1"/>
    <col min="13058" max="13058" width="31.5703125" style="59" customWidth="1"/>
    <col min="13059" max="13059" width="8.42578125" style="59" customWidth="1"/>
    <col min="13060" max="13060" width="17.28515625" style="59" customWidth="1"/>
    <col min="13061" max="13061" width="8.42578125" style="59" customWidth="1"/>
    <col min="13062" max="13062" width="11.5703125" style="59" customWidth="1"/>
    <col min="13063" max="13063" width="9.85546875" style="59" customWidth="1"/>
    <col min="13064" max="13064" width="11.7109375" style="59" customWidth="1"/>
    <col min="13065" max="13065" width="28.28515625" style="59" customWidth="1"/>
    <col min="13066" max="13066" width="10.140625" style="59" bestFit="1" customWidth="1"/>
    <col min="13067" max="13312" width="9.140625" style="59"/>
    <col min="13313" max="13313" width="7.5703125" style="59" customWidth="1"/>
    <col min="13314" max="13314" width="31.5703125" style="59" customWidth="1"/>
    <col min="13315" max="13315" width="8.42578125" style="59" customWidth="1"/>
    <col min="13316" max="13316" width="17.28515625" style="59" customWidth="1"/>
    <col min="13317" max="13317" width="8.42578125" style="59" customWidth="1"/>
    <col min="13318" max="13318" width="11.5703125" style="59" customWidth="1"/>
    <col min="13319" max="13319" width="9.85546875" style="59" customWidth="1"/>
    <col min="13320" max="13320" width="11.7109375" style="59" customWidth="1"/>
    <col min="13321" max="13321" width="28.28515625" style="59" customWidth="1"/>
    <col min="13322" max="13322" width="10.140625" style="59" bestFit="1" customWidth="1"/>
    <col min="13323" max="13568" width="9.140625" style="59"/>
    <col min="13569" max="13569" width="7.5703125" style="59" customWidth="1"/>
    <col min="13570" max="13570" width="31.5703125" style="59" customWidth="1"/>
    <col min="13571" max="13571" width="8.42578125" style="59" customWidth="1"/>
    <col min="13572" max="13572" width="17.28515625" style="59" customWidth="1"/>
    <col min="13573" max="13573" width="8.42578125" style="59" customWidth="1"/>
    <col min="13574" max="13574" width="11.5703125" style="59" customWidth="1"/>
    <col min="13575" max="13575" width="9.85546875" style="59" customWidth="1"/>
    <col min="13576" max="13576" width="11.7109375" style="59" customWidth="1"/>
    <col min="13577" max="13577" width="28.28515625" style="59" customWidth="1"/>
    <col min="13578" max="13578" width="10.140625" style="59" bestFit="1" customWidth="1"/>
    <col min="13579" max="13824" width="9.140625" style="59"/>
    <col min="13825" max="13825" width="7.5703125" style="59" customWidth="1"/>
    <col min="13826" max="13826" width="31.5703125" style="59" customWidth="1"/>
    <col min="13827" max="13827" width="8.42578125" style="59" customWidth="1"/>
    <col min="13828" max="13828" width="17.28515625" style="59" customWidth="1"/>
    <col min="13829" max="13829" width="8.42578125" style="59" customWidth="1"/>
    <col min="13830" max="13830" width="11.5703125" style="59" customWidth="1"/>
    <col min="13831" max="13831" width="9.85546875" style="59" customWidth="1"/>
    <col min="13832" max="13832" width="11.7109375" style="59" customWidth="1"/>
    <col min="13833" max="13833" width="28.28515625" style="59" customWidth="1"/>
    <col min="13834" max="13834" width="10.140625" style="59" bestFit="1" customWidth="1"/>
    <col min="13835" max="14080" width="9.140625" style="59"/>
    <col min="14081" max="14081" width="7.5703125" style="59" customWidth="1"/>
    <col min="14082" max="14082" width="31.5703125" style="59" customWidth="1"/>
    <col min="14083" max="14083" width="8.42578125" style="59" customWidth="1"/>
    <col min="14084" max="14084" width="17.28515625" style="59" customWidth="1"/>
    <col min="14085" max="14085" width="8.42578125" style="59" customWidth="1"/>
    <col min="14086" max="14086" width="11.5703125" style="59" customWidth="1"/>
    <col min="14087" max="14087" width="9.85546875" style="59" customWidth="1"/>
    <col min="14088" max="14088" width="11.7109375" style="59" customWidth="1"/>
    <col min="14089" max="14089" width="28.28515625" style="59" customWidth="1"/>
    <col min="14090" max="14090" width="10.140625" style="59" bestFit="1" customWidth="1"/>
    <col min="14091" max="14336" width="9.140625" style="59"/>
    <col min="14337" max="14337" width="7.5703125" style="59" customWidth="1"/>
    <col min="14338" max="14338" width="31.5703125" style="59" customWidth="1"/>
    <col min="14339" max="14339" width="8.42578125" style="59" customWidth="1"/>
    <col min="14340" max="14340" width="17.28515625" style="59" customWidth="1"/>
    <col min="14341" max="14341" width="8.42578125" style="59" customWidth="1"/>
    <col min="14342" max="14342" width="11.5703125" style="59" customWidth="1"/>
    <col min="14343" max="14343" width="9.85546875" style="59" customWidth="1"/>
    <col min="14344" max="14344" width="11.7109375" style="59" customWidth="1"/>
    <col min="14345" max="14345" width="28.28515625" style="59" customWidth="1"/>
    <col min="14346" max="14346" width="10.140625" style="59" bestFit="1" customWidth="1"/>
    <col min="14347" max="14592" width="9.140625" style="59"/>
    <col min="14593" max="14593" width="7.5703125" style="59" customWidth="1"/>
    <col min="14594" max="14594" width="31.5703125" style="59" customWidth="1"/>
    <col min="14595" max="14595" width="8.42578125" style="59" customWidth="1"/>
    <col min="14596" max="14596" width="17.28515625" style="59" customWidth="1"/>
    <col min="14597" max="14597" width="8.42578125" style="59" customWidth="1"/>
    <col min="14598" max="14598" width="11.5703125" style="59" customWidth="1"/>
    <col min="14599" max="14599" width="9.85546875" style="59" customWidth="1"/>
    <col min="14600" max="14600" width="11.7109375" style="59" customWidth="1"/>
    <col min="14601" max="14601" width="28.28515625" style="59" customWidth="1"/>
    <col min="14602" max="14602" width="10.140625" style="59" bestFit="1" customWidth="1"/>
    <col min="14603" max="14848" width="9.140625" style="59"/>
    <col min="14849" max="14849" width="7.5703125" style="59" customWidth="1"/>
    <col min="14850" max="14850" width="31.5703125" style="59" customWidth="1"/>
    <col min="14851" max="14851" width="8.42578125" style="59" customWidth="1"/>
    <col min="14852" max="14852" width="17.28515625" style="59" customWidth="1"/>
    <col min="14853" max="14853" width="8.42578125" style="59" customWidth="1"/>
    <col min="14854" max="14854" width="11.5703125" style="59" customWidth="1"/>
    <col min="14855" max="14855" width="9.85546875" style="59" customWidth="1"/>
    <col min="14856" max="14856" width="11.7109375" style="59" customWidth="1"/>
    <col min="14857" max="14857" width="28.28515625" style="59" customWidth="1"/>
    <col min="14858" max="14858" width="10.140625" style="59" bestFit="1" customWidth="1"/>
    <col min="14859" max="15104" width="9.140625" style="59"/>
    <col min="15105" max="15105" width="7.5703125" style="59" customWidth="1"/>
    <col min="15106" max="15106" width="31.5703125" style="59" customWidth="1"/>
    <col min="15107" max="15107" width="8.42578125" style="59" customWidth="1"/>
    <col min="15108" max="15108" width="17.28515625" style="59" customWidth="1"/>
    <col min="15109" max="15109" width="8.42578125" style="59" customWidth="1"/>
    <col min="15110" max="15110" width="11.5703125" style="59" customWidth="1"/>
    <col min="15111" max="15111" width="9.85546875" style="59" customWidth="1"/>
    <col min="15112" max="15112" width="11.7109375" style="59" customWidth="1"/>
    <col min="15113" max="15113" width="28.28515625" style="59" customWidth="1"/>
    <col min="15114" max="15114" width="10.140625" style="59" bestFit="1" customWidth="1"/>
    <col min="15115" max="15360" width="9.140625" style="59"/>
    <col min="15361" max="15361" width="7.5703125" style="59" customWidth="1"/>
    <col min="15362" max="15362" width="31.5703125" style="59" customWidth="1"/>
    <col min="15363" max="15363" width="8.42578125" style="59" customWidth="1"/>
    <col min="15364" max="15364" width="17.28515625" style="59" customWidth="1"/>
    <col min="15365" max="15365" width="8.42578125" style="59" customWidth="1"/>
    <col min="15366" max="15366" width="11.5703125" style="59" customWidth="1"/>
    <col min="15367" max="15367" width="9.85546875" style="59" customWidth="1"/>
    <col min="15368" max="15368" width="11.7109375" style="59" customWidth="1"/>
    <col min="15369" max="15369" width="28.28515625" style="59" customWidth="1"/>
    <col min="15370" max="15370" width="10.140625" style="59" bestFit="1" customWidth="1"/>
    <col min="15371" max="15616" width="9.140625" style="59"/>
    <col min="15617" max="15617" width="7.5703125" style="59" customWidth="1"/>
    <col min="15618" max="15618" width="31.5703125" style="59" customWidth="1"/>
    <col min="15619" max="15619" width="8.42578125" style="59" customWidth="1"/>
    <col min="15620" max="15620" width="17.28515625" style="59" customWidth="1"/>
    <col min="15621" max="15621" width="8.42578125" style="59" customWidth="1"/>
    <col min="15622" max="15622" width="11.5703125" style="59" customWidth="1"/>
    <col min="15623" max="15623" width="9.85546875" style="59" customWidth="1"/>
    <col min="15624" max="15624" width="11.7109375" style="59" customWidth="1"/>
    <col min="15625" max="15625" width="28.28515625" style="59" customWidth="1"/>
    <col min="15626" max="15626" width="10.140625" style="59" bestFit="1" customWidth="1"/>
    <col min="15627" max="15872" width="9.140625" style="59"/>
    <col min="15873" max="15873" width="7.5703125" style="59" customWidth="1"/>
    <col min="15874" max="15874" width="31.5703125" style="59" customWidth="1"/>
    <col min="15875" max="15875" width="8.42578125" style="59" customWidth="1"/>
    <col min="15876" max="15876" width="17.28515625" style="59" customWidth="1"/>
    <col min="15877" max="15877" width="8.42578125" style="59" customWidth="1"/>
    <col min="15878" max="15878" width="11.5703125" style="59" customWidth="1"/>
    <col min="15879" max="15879" width="9.85546875" style="59" customWidth="1"/>
    <col min="15880" max="15880" width="11.7109375" style="59" customWidth="1"/>
    <col min="15881" max="15881" width="28.28515625" style="59" customWidth="1"/>
    <col min="15882" max="15882" width="10.140625" style="59" bestFit="1" customWidth="1"/>
    <col min="15883" max="16128" width="9.140625" style="59"/>
    <col min="16129" max="16129" width="7.5703125" style="59" customWidth="1"/>
    <col min="16130" max="16130" width="31.5703125" style="59" customWidth="1"/>
    <col min="16131" max="16131" width="8.42578125" style="59" customWidth="1"/>
    <col min="16132" max="16132" width="17.28515625" style="59" customWidth="1"/>
    <col min="16133" max="16133" width="8.42578125" style="59" customWidth="1"/>
    <col min="16134" max="16134" width="11.5703125" style="59" customWidth="1"/>
    <col min="16135" max="16135" width="9.85546875" style="59" customWidth="1"/>
    <col min="16136" max="16136" width="11.7109375" style="59" customWidth="1"/>
    <col min="16137" max="16137" width="28.28515625" style="59" customWidth="1"/>
    <col min="16138" max="16138" width="10.140625" style="59" bestFit="1" customWidth="1"/>
    <col min="16139" max="16384" width="9.140625" style="59"/>
  </cols>
  <sheetData>
    <row r="1" spans="1:10">
      <c r="A1" s="9"/>
      <c r="B1" s="112" t="s">
        <v>71</v>
      </c>
      <c r="C1" s="113"/>
      <c r="D1" s="113"/>
      <c r="E1" s="113"/>
      <c r="F1" s="113"/>
      <c r="G1" s="113"/>
      <c r="H1" s="113"/>
      <c r="I1" s="114"/>
      <c r="J1" s="9"/>
    </row>
    <row r="2" spans="1:10" ht="13.5" customHeight="1">
      <c r="A2" s="9"/>
      <c r="B2" s="112" t="s">
        <v>72</v>
      </c>
      <c r="C2" s="113"/>
      <c r="D2" s="113"/>
      <c r="E2" s="113"/>
      <c r="F2" s="113"/>
      <c r="G2" s="113"/>
      <c r="H2" s="113"/>
      <c r="I2" s="114"/>
      <c r="J2" s="9"/>
    </row>
    <row r="3" spans="1:10" ht="23.25" customHeight="1">
      <c r="A3" s="9" t="s">
        <v>18</v>
      </c>
      <c r="B3" s="8" t="s">
        <v>290</v>
      </c>
      <c r="C3" s="8" t="s">
        <v>962</v>
      </c>
      <c r="D3" s="8"/>
      <c r="E3" s="9"/>
      <c r="F3" s="9"/>
      <c r="G3" s="9"/>
      <c r="H3" s="9"/>
      <c r="I3" s="10"/>
      <c r="J3" s="9"/>
    </row>
    <row r="4" spans="1:10" s="61" customFormat="1" ht="45.75" customHeight="1">
      <c r="A4" s="9" t="s">
        <v>401</v>
      </c>
      <c r="B4" s="9" t="s">
        <v>402</v>
      </c>
      <c r="C4" s="9" t="s">
        <v>44</v>
      </c>
      <c r="D4" s="9" t="s">
        <v>403</v>
      </c>
      <c r="E4" s="60" t="s">
        <v>404</v>
      </c>
      <c r="F4" s="60" t="s">
        <v>405</v>
      </c>
      <c r="G4" s="60" t="s">
        <v>406</v>
      </c>
      <c r="H4" s="60" t="s">
        <v>407</v>
      </c>
      <c r="I4" s="60" t="s">
        <v>74</v>
      </c>
      <c r="J4" s="9"/>
    </row>
    <row r="5" spans="1:10" ht="39.75" customHeight="1">
      <c r="A5" s="9" t="s">
        <v>75</v>
      </c>
      <c r="B5" s="8" t="s">
        <v>408</v>
      </c>
      <c r="C5" s="9" t="s">
        <v>76</v>
      </c>
      <c r="D5" s="62" t="s">
        <v>77</v>
      </c>
      <c r="E5" s="63">
        <v>9</v>
      </c>
      <c r="F5" s="64">
        <v>449.4</v>
      </c>
      <c r="G5" s="63">
        <v>104.85</v>
      </c>
      <c r="H5" s="9">
        <v>554.25</v>
      </c>
      <c r="I5" s="10" t="s">
        <v>963</v>
      </c>
      <c r="J5" s="9">
        <v>999</v>
      </c>
    </row>
    <row r="6" spans="1:10" ht="35.25" customHeight="1">
      <c r="A6" s="9" t="s">
        <v>78</v>
      </c>
      <c r="B6" s="8" t="s">
        <v>409</v>
      </c>
      <c r="C6" s="9" t="s">
        <v>76</v>
      </c>
      <c r="D6" s="62" t="s">
        <v>77</v>
      </c>
      <c r="E6" s="63">
        <v>9</v>
      </c>
      <c r="F6" s="64">
        <v>648.4</v>
      </c>
      <c r="G6" s="63">
        <v>104.85</v>
      </c>
      <c r="H6" s="9">
        <v>753.25</v>
      </c>
      <c r="I6" s="10" t="s">
        <v>964</v>
      </c>
      <c r="J6" s="9">
        <v>932</v>
      </c>
    </row>
    <row r="7" spans="1:10" ht="36.75" customHeight="1">
      <c r="A7" s="9" t="s">
        <v>79</v>
      </c>
      <c r="B7" s="10" t="s">
        <v>410</v>
      </c>
      <c r="C7" s="9" t="s">
        <v>76</v>
      </c>
      <c r="D7" s="62" t="s">
        <v>77</v>
      </c>
      <c r="E7" s="63">
        <v>9</v>
      </c>
      <c r="F7" s="64">
        <v>773.67</v>
      </c>
      <c r="G7" s="63">
        <v>104.85</v>
      </c>
      <c r="H7" s="9">
        <v>878.52</v>
      </c>
      <c r="I7" s="10" t="s">
        <v>965</v>
      </c>
      <c r="J7" s="9">
        <v>651</v>
      </c>
    </row>
    <row r="8" spans="1:10" ht="35.25" customHeight="1">
      <c r="A8" s="9" t="s">
        <v>80</v>
      </c>
      <c r="B8" s="10" t="s">
        <v>81</v>
      </c>
      <c r="C8" s="9" t="s">
        <v>76</v>
      </c>
      <c r="D8" s="62" t="s">
        <v>77</v>
      </c>
      <c r="E8" s="63">
        <v>9</v>
      </c>
      <c r="F8" s="64">
        <v>1016</v>
      </c>
      <c r="G8" s="63">
        <v>104.85</v>
      </c>
      <c r="H8" s="9">
        <v>1120.8499999999999</v>
      </c>
      <c r="I8" s="10" t="s">
        <v>966</v>
      </c>
      <c r="J8" s="9">
        <v>534</v>
      </c>
    </row>
    <row r="9" spans="1:10" ht="36" customHeight="1">
      <c r="A9" s="9" t="s">
        <v>82</v>
      </c>
      <c r="B9" s="10" t="s">
        <v>83</v>
      </c>
      <c r="C9" s="9" t="s">
        <v>76</v>
      </c>
      <c r="D9" s="62" t="s">
        <v>77</v>
      </c>
      <c r="E9" s="63">
        <v>9</v>
      </c>
      <c r="F9" s="64">
        <v>1382</v>
      </c>
      <c r="G9" s="63">
        <v>104.85</v>
      </c>
      <c r="H9" s="9">
        <v>1486.85</v>
      </c>
      <c r="I9" s="10" t="s">
        <v>967</v>
      </c>
      <c r="J9" s="9">
        <v>797</v>
      </c>
    </row>
    <row r="10" spans="1:10" ht="40.5" customHeight="1">
      <c r="A10" s="9" t="s">
        <v>84</v>
      </c>
      <c r="B10" s="10" t="s">
        <v>85</v>
      </c>
      <c r="C10" s="9" t="s">
        <v>76</v>
      </c>
      <c r="D10" s="62" t="s">
        <v>77</v>
      </c>
      <c r="E10" s="63">
        <v>9</v>
      </c>
      <c r="F10" s="64">
        <v>1489</v>
      </c>
      <c r="G10" s="63">
        <v>104.85</v>
      </c>
      <c r="H10" s="9">
        <v>1593.85</v>
      </c>
      <c r="I10" s="10" t="s">
        <v>968</v>
      </c>
      <c r="J10" s="9">
        <v>772</v>
      </c>
    </row>
    <row r="11" spans="1:10" ht="40.5" customHeight="1">
      <c r="A11" s="9" t="s">
        <v>86</v>
      </c>
      <c r="B11" s="10" t="s">
        <v>87</v>
      </c>
      <c r="C11" s="9" t="s">
        <v>76</v>
      </c>
      <c r="D11" s="62" t="s">
        <v>77</v>
      </c>
      <c r="E11" s="63">
        <v>9</v>
      </c>
      <c r="F11" s="64">
        <v>1069.8</v>
      </c>
      <c r="G11" s="63">
        <v>104.85</v>
      </c>
      <c r="H11" s="9">
        <v>1174.6500000000001</v>
      </c>
      <c r="I11" s="10" t="s">
        <v>969</v>
      </c>
      <c r="J11" s="9">
        <v>866</v>
      </c>
    </row>
    <row r="12" spans="1:10" ht="21" customHeight="1">
      <c r="A12" s="9" t="s">
        <v>88</v>
      </c>
      <c r="B12" s="8" t="s">
        <v>411</v>
      </c>
      <c r="C12" s="9" t="s">
        <v>76</v>
      </c>
      <c r="D12" s="8" t="s">
        <v>311</v>
      </c>
      <c r="E12" s="63">
        <v>24</v>
      </c>
      <c r="F12" s="64">
        <v>1338</v>
      </c>
      <c r="G12" s="63">
        <v>250.38</v>
      </c>
      <c r="H12" s="9">
        <v>1588.38</v>
      </c>
      <c r="I12" s="10" t="s">
        <v>970</v>
      </c>
      <c r="J12" s="9">
        <v>839</v>
      </c>
    </row>
    <row r="13" spans="1:10" ht="19.5" customHeight="1">
      <c r="A13" s="9" t="s">
        <v>89</v>
      </c>
      <c r="B13" s="8" t="s">
        <v>90</v>
      </c>
      <c r="C13" s="9" t="s">
        <v>76</v>
      </c>
      <c r="D13" s="8" t="s">
        <v>311</v>
      </c>
      <c r="E13" s="63">
        <v>24</v>
      </c>
      <c r="F13" s="64">
        <v>1338</v>
      </c>
      <c r="G13" s="63">
        <v>250.38</v>
      </c>
      <c r="H13" s="9">
        <v>1588.38</v>
      </c>
      <c r="I13" s="10" t="s">
        <v>971</v>
      </c>
      <c r="J13" s="9">
        <v>881</v>
      </c>
    </row>
    <row r="14" spans="1:10" ht="38.25" customHeight="1">
      <c r="A14" s="9" t="s">
        <v>91</v>
      </c>
      <c r="B14" s="10" t="s">
        <v>412</v>
      </c>
      <c r="C14" s="9" t="s">
        <v>92</v>
      </c>
      <c r="D14" s="10" t="s">
        <v>93</v>
      </c>
      <c r="E14" s="63">
        <v>22</v>
      </c>
      <c r="F14" s="64">
        <v>5709</v>
      </c>
      <c r="G14" s="63">
        <v>196.74</v>
      </c>
      <c r="H14" s="9">
        <v>5905.74</v>
      </c>
      <c r="I14" s="10" t="s">
        <v>972</v>
      </c>
      <c r="J14" s="9">
        <v>856</v>
      </c>
    </row>
    <row r="15" spans="1:10" ht="29.25" customHeight="1">
      <c r="A15" s="9" t="s">
        <v>94</v>
      </c>
      <c r="B15" s="8" t="s">
        <v>413</v>
      </c>
      <c r="C15" s="9" t="s">
        <v>26</v>
      </c>
      <c r="D15" s="10" t="s">
        <v>93</v>
      </c>
      <c r="E15" s="63">
        <v>22</v>
      </c>
      <c r="F15" s="64">
        <v>705</v>
      </c>
      <c r="G15" s="65">
        <v>160.1</v>
      </c>
      <c r="H15" s="9">
        <v>865.1</v>
      </c>
      <c r="I15" s="10" t="s">
        <v>973</v>
      </c>
      <c r="J15" s="9">
        <v>976</v>
      </c>
    </row>
    <row r="16" spans="1:10" ht="31.5" customHeight="1">
      <c r="A16" s="9" t="s">
        <v>95</v>
      </c>
      <c r="B16" s="8" t="s">
        <v>96</v>
      </c>
      <c r="C16" s="9" t="s">
        <v>26</v>
      </c>
      <c r="D16" s="10" t="s">
        <v>93</v>
      </c>
      <c r="E16" s="63">
        <v>22</v>
      </c>
      <c r="F16" s="64">
        <v>786</v>
      </c>
      <c r="G16" s="63">
        <v>160.1</v>
      </c>
      <c r="H16" s="9">
        <v>946.1</v>
      </c>
      <c r="I16" s="10" t="s">
        <v>974</v>
      </c>
      <c r="J16" s="9">
        <v>932</v>
      </c>
    </row>
    <row r="17" spans="1:10" ht="36" customHeight="1">
      <c r="A17" s="9" t="s">
        <v>97</v>
      </c>
      <c r="B17" s="10" t="s">
        <v>98</v>
      </c>
      <c r="C17" s="9" t="s">
        <v>92</v>
      </c>
      <c r="D17" s="8" t="s">
        <v>99</v>
      </c>
      <c r="E17" s="63">
        <v>0</v>
      </c>
      <c r="F17" s="64">
        <v>16106</v>
      </c>
      <c r="G17" s="63">
        <v>0</v>
      </c>
      <c r="H17" s="9">
        <v>16106</v>
      </c>
      <c r="I17" s="10" t="s">
        <v>975</v>
      </c>
      <c r="J17" s="9">
        <v>766</v>
      </c>
    </row>
    <row r="18" spans="1:10" ht="20.25" customHeight="1">
      <c r="A18" s="9" t="s">
        <v>100</v>
      </c>
      <c r="B18" s="8" t="s">
        <v>305</v>
      </c>
      <c r="C18" s="9" t="s">
        <v>76</v>
      </c>
      <c r="D18" s="8" t="s">
        <v>99</v>
      </c>
      <c r="E18" s="63"/>
      <c r="F18" s="64">
        <v>1348</v>
      </c>
      <c r="G18" s="63"/>
      <c r="H18" s="9">
        <v>1348</v>
      </c>
      <c r="I18" s="10" t="s">
        <v>976</v>
      </c>
      <c r="J18" s="9">
        <v>738</v>
      </c>
    </row>
    <row r="19" spans="1:10" ht="31.5">
      <c r="A19" s="9" t="s">
        <v>101</v>
      </c>
      <c r="B19" s="10" t="s">
        <v>414</v>
      </c>
      <c r="C19" s="9" t="s">
        <v>76</v>
      </c>
      <c r="D19" s="8" t="s">
        <v>99</v>
      </c>
      <c r="E19" s="63">
        <v>0</v>
      </c>
      <c r="F19" s="64">
        <v>993</v>
      </c>
      <c r="G19" s="63">
        <v>0</v>
      </c>
      <c r="H19" s="9">
        <v>993</v>
      </c>
      <c r="I19" s="10" t="s">
        <v>977</v>
      </c>
      <c r="J19" s="9">
        <v>769</v>
      </c>
    </row>
    <row r="20" spans="1:10" ht="38.25" customHeight="1">
      <c r="A20" s="9" t="s">
        <v>102</v>
      </c>
      <c r="B20" s="10" t="s">
        <v>415</v>
      </c>
      <c r="C20" s="9" t="s">
        <v>76</v>
      </c>
      <c r="D20" s="8" t="s">
        <v>99</v>
      </c>
      <c r="E20" s="66">
        <v>0</v>
      </c>
      <c r="F20" s="64">
        <v>34300</v>
      </c>
      <c r="G20" s="66">
        <v>0</v>
      </c>
      <c r="H20" s="9">
        <v>34300</v>
      </c>
      <c r="I20" s="10" t="s">
        <v>978</v>
      </c>
      <c r="J20" s="9">
        <v>116</v>
      </c>
    </row>
    <row r="21" spans="1:10" ht="47.25">
      <c r="A21" s="9" t="s">
        <v>103</v>
      </c>
      <c r="B21" s="10" t="s">
        <v>104</v>
      </c>
      <c r="C21" s="9" t="s">
        <v>76</v>
      </c>
      <c r="D21" s="8" t="s">
        <v>99</v>
      </c>
      <c r="E21" s="66">
        <v>0</v>
      </c>
      <c r="F21" s="64">
        <v>39400</v>
      </c>
      <c r="G21" s="66">
        <v>0</v>
      </c>
      <c r="H21" s="9">
        <v>39400</v>
      </c>
      <c r="I21" s="10" t="s">
        <v>979</v>
      </c>
      <c r="J21" s="9">
        <v>94.2</v>
      </c>
    </row>
    <row r="22" spans="1:10" ht="37.5" customHeight="1">
      <c r="A22" s="9" t="s">
        <v>105</v>
      </c>
      <c r="B22" s="10" t="s">
        <v>416</v>
      </c>
      <c r="C22" s="9" t="s">
        <v>76</v>
      </c>
      <c r="D22" s="8" t="s">
        <v>99</v>
      </c>
      <c r="E22" s="66">
        <v>0</v>
      </c>
      <c r="F22" s="64">
        <v>111600</v>
      </c>
      <c r="G22" s="66">
        <v>0</v>
      </c>
      <c r="H22" s="9">
        <v>111600</v>
      </c>
      <c r="I22" s="10" t="s">
        <v>980</v>
      </c>
      <c r="J22" s="9">
        <v>69.8</v>
      </c>
    </row>
    <row r="23" spans="1:10" ht="37.5" customHeight="1">
      <c r="A23" s="9" t="s">
        <v>106</v>
      </c>
      <c r="B23" s="10" t="s">
        <v>417</v>
      </c>
      <c r="C23" s="9" t="s">
        <v>76</v>
      </c>
      <c r="D23" s="8" t="s">
        <v>99</v>
      </c>
      <c r="E23" s="66">
        <v>0</v>
      </c>
      <c r="F23" s="64">
        <v>99400</v>
      </c>
      <c r="G23" s="66">
        <v>0</v>
      </c>
      <c r="H23" s="9">
        <v>99400</v>
      </c>
      <c r="I23" s="10" t="s">
        <v>981</v>
      </c>
      <c r="J23" s="9">
        <v>34.200000000000003</v>
      </c>
    </row>
    <row r="24" spans="1:10" ht="35.25" customHeight="1">
      <c r="A24" s="9" t="s">
        <v>107</v>
      </c>
      <c r="B24" s="10" t="s">
        <v>418</v>
      </c>
      <c r="C24" s="9" t="s">
        <v>76</v>
      </c>
      <c r="D24" s="8" t="s">
        <v>99</v>
      </c>
      <c r="E24" s="66">
        <v>0</v>
      </c>
      <c r="F24" s="64">
        <v>95000</v>
      </c>
      <c r="G24" s="66">
        <v>0</v>
      </c>
      <c r="H24" s="9">
        <v>95000</v>
      </c>
      <c r="I24" s="10" t="s">
        <v>982</v>
      </c>
      <c r="J24" s="9">
        <v>38.950000000000003</v>
      </c>
    </row>
    <row r="25" spans="1:10" ht="36" customHeight="1">
      <c r="A25" s="9" t="s">
        <v>108</v>
      </c>
      <c r="B25" s="10" t="s">
        <v>419</v>
      </c>
      <c r="C25" s="9" t="s">
        <v>92</v>
      </c>
      <c r="D25" s="10" t="s">
        <v>93</v>
      </c>
      <c r="E25" s="63">
        <v>22</v>
      </c>
      <c r="F25" s="64">
        <v>4299</v>
      </c>
      <c r="G25" s="63">
        <v>196.74</v>
      </c>
      <c r="H25" s="9">
        <v>4495.74</v>
      </c>
      <c r="I25" s="10" t="s">
        <v>983</v>
      </c>
      <c r="J25" s="9">
        <v>112.05</v>
      </c>
    </row>
    <row r="26" spans="1:10" ht="36" customHeight="1">
      <c r="A26" s="9" t="s">
        <v>109</v>
      </c>
      <c r="B26" s="10" t="s">
        <v>420</v>
      </c>
      <c r="C26" s="9" t="s">
        <v>92</v>
      </c>
      <c r="D26" s="8" t="s">
        <v>99</v>
      </c>
      <c r="E26" s="63"/>
      <c r="F26" s="64">
        <v>11907</v>
      </c>
      <c r="G26" s="63"/>
      <c r="H26" s="9">
        <v>11907</v>
      </c>
      <c r="I26" s="10" t="s">
        <v>984</v>
      </c>
      <c r="J26" s="9">
        <v>1537</v>
      </c>
    </row>
    <row r="27" spans="1:10" ht="25.5" customHeight="1">
      <c r="A27" s="9" t="s">
        <v>110</v>
      </c>
      <c r="B27" s="8" t="s">
        <v>111</v>
      </c>
      <c r="C27" s="9" t="s">
        <v>25</v>
      </c>
      <c r="D27" s="8" t="s">
        <v>99</v>
      </c>
      <c r="E27" s="63">
        <v>0</v>
      </c>
      <c r="F27" s="64">
        <v>6040</v>
      </c>
      <c r="G27" s="63">
        <v>0</v>
      </c>
      <c r="H27" s="9">
        <v>6040</v>
      </c>
      <c r="I27" s="10" t="s">
        <v>985</v>
      </c>
      <c r="J27" s="9">
        <v>1281</v>
      </c>
    </row>
    <row r="28" spans="1:10" ht="31.5">
      <c r="A28" s="9" t="s">
        <v>112</v>
      </c>
      <c r="B28" s="8" t="s">
        <v>113</v>
      </c>
      <c r="C28" s="9" t="s">
        <v>25</v>
      </c>
      <c r="D28" s="8" t="s">
        <v>99</v>
      </c>
      <c r="E28" s="63">
        <v>0</v>
      </c>
      <c r="F28" s="67">
        <v>58000</v>
      </c>
      <c r="G28" s="63">
        <v>0</v>
      </c>
      <c r="H28" s="9">
        <v>58000</v>
      </c>
      <c r="I28" s="10" t="s">
        <v>986</v>
      </c>
      <c r="J28" s="9">
        <v>1436</v>
      </c>
    </row>
    <row r="29" spans="1:10" ht="24.75" customHeight="1">
      <c r="A29" s="9" t="s">
        <v>114</v>
      </c>
      <c r="B29" s="8" t="s">
        <v>115</v>
      </c>
      <c r="C29" s="9" t="s">
        <v>25</v>
      </c>
      <c r="D29" s="8" t="s">
        <v>99</v>
      </c>
      <c r="E29" s="63">
        <v>0</v>
      </c>
      <c r="F29" s="67">
        <v>58000</v>
      </c>
      <c r="G29" s="63">
        <v>0</v>
      </c>
      <c r="H29" s="9">
        <v>58000</v>
      </c>
      <c r="I29" s="10" t="s">
        <v>987</v>
      </c>
      <c r="J29" s="9">
        <v>13690</v>
      </c>
    </row>
    <row r="30" spans="1:10" ht="37.5" customHeight="1">
      <c r="A30" s="9" t="s">
        <v>116</v>
      </c>
      <c r="B30" s="10" t="s">
        <v>117</v>
      </c>
      <c r="C30" s="9" t="s">
        <v>92</v>
      </c>
      <c r="D30" s="8" t="s">
        <v>93</v>
      </c>
      <c r="E30" s="63">
        <v>22</v>
      </c>
      <c r="F30" s="64">
        <v>4299</v>
      </c>
      <c r="G30" s="63">
        <v>196.74</v>
      </c>
      <c r="H30" s="9">
        <v>4495.74</v>
      </c>
      <c r="I30" s="10" t="s">
        <v>988</v>
      </c>
      <c r="J30" s="9">
        <v>1197</v>
      </c>
    </row>
    <row r="31" spans="1:10" ht="34.5" customHeight="1">
      <c r="A31" s="9" t="s">
        <v>118</v>
      </c>
      <c r="B31" s="8" t="s">
        <v>421</v>
      </c>
      <c r="C31" s="9" t="s">
        <v>76</v>
      </c>
      <c r="D31" s="62" t="s">
        <v>77</v>
      </c>
      <c r="E31" s="63">
        <v>9</v>
      </c>
      <c r="F31" s="68">
        <v>961</v>
      </c>
      <c r="G31" s="63">
        <v>104.85</v>
      </c>
      <c r="H31" s="9">
        <v>1065.8499999999999</v>
      </c>
      <c r="I31" s="10" t="s">
        <v>989</v>
      </c>
      <c r="J31" s="9">
        <v>1072</v>
      </c>
    </row>
    <row r="32" spans="1:10" ht="42.75" customHeight="1">
      <c r="A32" s="9" t="s">
        <v>30</v>
      </c>
      <c r="B32" s="10" t="s">
        <v>119</v>
      </c>
      <c r="C32" s="9" t="s">
        <v>76</v>
      </c>
      <c r="D32" s="62" t="s">
        <v>77</v>
      </c>
      <c r="E32" s="63">
        <v>9</v>
      </c>
      <c r="F32" s="68">
        <v>1082.5</v>
      </c>
      <c r="G32" s="63">
        <v>104.85</v>
      </c>
      <c r="H32" s="9">
        <v>1187.3499999999999</v>
      </c>
      <c r="I32" s="10" t="s">
        <v>990</v>
      </c>
      <c r="J32" s="9">
        <v>166.9</v>
      </c>
    </row>
    <row r="33" spans="1:10" ht="31.5">
      <c r="A33" s="9" t="s">
        <v>120</v>
      </c>
      <c r="B33" s="8" t="s">
        <v>121</v>
      </c>
      <c r="C33" s="9" t="s">
        <v>76</v>
      </c>
      <c r="D33" s="62" t="s">
        <v>77</v>
      </c>
      <c r="E33" s="63">
        <v>9</v>
      </c>
      <c r="F33" s="68">
        <v>915.45</v>
      </c>
      <c r="G33" s="63">
        <v>104.85</v>
      </c>
      <c r="H33" s="9">
        <v>1020.3</v>
      </c>
      <c r="I33" s="10" t="s">
        <v>991</v>
      </c>
      <c r="J33" s="9">
        <v>839</v>
      </c>
    </row>
    <row r="34" spans="1:10" ht="37.5" customHeight="1">
      <c r="A34" s="9" t="s">
        <v>122</v>
      </c>
      <c r="B34" s="8" t="s">
        <v>422</v>
      </c>
      <c r="C34" s="9" t="s">
        <v>76</v>
      </c>
      <c r="D34" s="10" t="s">
        <v>423</v>
      </c>
      <c r="E34" s="63">
        <v>25</v>
      </c>
      <c r="F34" s="64">
        <v>222.7</v>
      </c>
      <c r="G34" s="63">
        <v>258.95</v>
      </c>
      <c r="H34" s="9">
        <v>481.65</v>
      </c>
      <c r="I34" s="69" t="s">
        <v>992</v>
      </c>
      <c r="J34" s="70">
        <v>866</v>
      </c>
    </row>
    <row r="35" spans="1:10" ht="31.5">
      <c r="A35" s="9">
        <v>31</v>
      </c>
      <c r="B35" s="8" t="s">
        <v>424</v>
      </c>
      <c r="C35" s="9" t="s">
        <v>76</v>
      </c>
      <c r="D35" s="8" t="s">
        <v>99</v>
      </c>
      <c r="E35" s="9">
        <v>5</v>
      </c>
      <c r="F35" s="9">
        <v>166.5</v>
      </c>
      <c r="G35" s="9">
        <v>58.25</v>
      </c>
      <c r="H35" s="9">
        <v>224.75</v>
      </c>
      <c r="I35" s="10" t="s">
        <v>993</v>
      </c>
      <c r="J35" s="70">
        <v>74.849999999999994</v>
      </c>
    </row>
    <row r="36" spans="1:10">
      <c r="A36" s="9" t="s">
        <v>19</v>
      </c>
      <c r="B36" s="8" t="s">
        <v>19</v>
      </c>
      <c r="C36" s="9" t="s">
        <v>19</v>
      </c>
      <c r="D36" s="8" t="s">
        <v>19</v>
      </c>
      <c r="E36" s="9" t="s">
        <v>19</v>
      </c>
      <c r="F36" s="9" t="s">
        <v>19</v>
      </c>
      <c r="G36" s="9" t="s">
        <v>19</v>
      </c>
      <c r="H36" s="9" t="s">
        <v>19</v>
      </c>
      <c r="I36" s="10" t="s">
        <v>19</v>
      </c>
      <c r="J36" s="9" t="s">
        <v>19</v>
      </c>
    </row>
    <row r="37" spans="1:10">
      <c r="A37" s="9"/>
      <c r="B37" s="8" t="s">
        <v>425</v>
      </c>
      <c r="C37" s="9" t="s">
        <v>303</v>
      </c>
      <c r="D37" s="62" t="s">
        <v>77</v>
      </c>
      <c r="E37" s="9">
        <v>9</v>
      </c>
      <c r="F37" s="9">
        <v>123.7</v>
      </c>
      <c r="G37" s="9">
        <v>71.91</v>
      </c>
      <c r="H37" s="9">
        <f>SUM(F37:G37)</f>
        <v>195.61</v>
      </c>
      <c r="I37" s="10"/>
      <c r="J37" s="9"/>
    </row>
    <row r="38" spans="1:10">
      <c r="A38" s="44"/>
      <c r="B38" s="43"/>
      <c r="C38" s="44"/>
      <c r="D38" s="43"/>
      <c r="E38" s="44"/>
      <c r="F38" s="44"/>
      <c r="G38" s="44"/>
      <c r="H38" s="44"/>
      <c r="I38" s="53"/>
      <c r="J38" s="44"/>
    </row>
    <row r="39" spans="1:10">
      <c r="A39" s="44"/>
      <c r="B39" s="43"/>
      <c r="C39" s="44"/>
      <c r="D39" s="43"/>
      <c r="E39" s="44"/>
      <c r="F39" s="44"/>
      <c r="G39" s="44"/>
      <c r="H39" s="44"/>
      <c r="I39" s="53"/>
      <c r="J39" s="44"/>
    </row>
    <row r="40" spans="1:10" ht="22.5" customHeight="1">
      <c r="A40" s="71"/>
      <c r="B40" s="71" t="s">
        <v>123</v>
      </c>
      <c r="C40" s="72"/>
      <c r="D40" s="72"/>
      <c r="E40" s="72"/>
      <c r="F40" s="72"/>
      <c r="G40" s="72"/>
      <c r="H40" s="72"/>
      <c r="I40" s="73"/>
    </row>
    <row r="41" spans="1:10" ht="22.5" customHeight="1">
      <c r="A41" s="73"/>
      <c r="B41" s="111" t="s">
        <v>426</v>
      </c>
      <c r="C41" s="111"/>
      <c r="D41" s="111"/>
      <c r="E41" s="111"/>
      <c r="F41" s="111"/>
      <c r="G41" s="111"/>
      <c r="H41" s="111"/>
      <c r="I41" s="111"/>
    </row>
    <row r="42" spans="1:10">
      <c r="A42" s="71"/>
      <c r="B42" s="111" t="s">
        <v>427</v>
      </c>
      <c r="C42" s="111"/>
      <c r="D42" s="111"/>
      <c r="E42" s="111"/>
      <c r="F42" s="111"/>
      <c r="G42" s="111"/>
      <c r="H42" s="111"/>
      <c r="I42" s="111"/>
    </row>
  </sheetData>
  <mergeCells count="4">
    <mergeCell ref="B41:I41"/>
    <mergeCell ref="B42:I42"/>
    <mergeCell ref="B1:I1"/>
    <mergeCell ref="B2:I2"/>
  </mergeCells>
  <pageMargins left="0.25" right="0.25" top="0.75" bottom="0.75" header="0.3" footer="0.3"/>
  <pageSetup paperSize="9" scale="95" orientation="landscape" r:id="rId1"/>
</worksheet>
</file>

<file path=xl/worksheets/sheet5.xml><?xml version="1.0" encoding="utf-8"?>
<worksheet xmlns="http://schemas.openxmlformats.org/spreadsheetml/2006/main" xmlns:r="http://schemas.openxmlformats.org/officeDocument/2006/relationships">
  <dimension ref="A1:AC53"/>
  <sheetViews>
    <sheetView view="pageBreakPreview" zoomScale="80" zoomScaleSheetLayoutView="80" workbookViewId="0">
      <selection activeCell="W8" sqref="W8:AA8"/>
    </sheetView>
  </sheetViews>
  <sheetFormatPr defaultColWidth="9.140625" defaultRowHeight="16.5"/>
  <cols>
    <col min="1" max="1" width="4.85546875" style="19" customWidth="1"/>
    <col min="2" max="4" width="9.140625" style="19"/>
    <col min="5" max="5" width="16" style="19" customWidth="1"/>
    <col min="6" max="6" width="3.28515625" style="19" customWidth="1"/>
    <col min="7" max="7" width="9.140625" style="19"/>
    <col min="8" max="8" width="5.42578125" style="19" customWidth="1"/>
    <col min="9" max="9" width="9.140625" style="19" hidden="1" customWidth="1"/>
    <col min="10" max="10" width="17.140625" style="19" customWidth="1"/>
    <col min="11" max="11" width="15" style="19" customWidth="1"/>
    <col min="12" max="12" width="6.7109375" style="19" customWidth="1"/>
    <col min="13" max="13" width="18.85546875" style="19" customWidth="1"/>
    <col min="14" max="14" width="13.28515625" style="19" customWidth="1"/>
    <col min="15" max="15" width="13" style="19" customWidth="1"/>
    <col min="16" max="16" width="1.5703125" style="19" customWidth="1"/>
    <col min="17" max="17" width="2.28515625" style="19" customWidth="1"/>
    <col min="18" max="20" width="9.140625" style="19"/>
    <col min="21" max="21" width="4" style="19" customWidth="1"/>
    <col min="22" max="16384" width="9.140625" style="19"/>
  </cols>
  <sheetData>
    <row r="1" spans="1:29" s="11" customFormat="1" ht="17.100000000000001" customHeight="1">
      <c r="A1" s="130" t="s">
        <v>126</v>
      </c>
      <c r="B1" s="130"/>
      <c r="C1" s="130"/>
      <c r="D1" s="130"/>
      <c r="E1" s="130"/>
      <c r="F1" s="130"/>
      <c r="G1" s="130"/>
      <c r="H1" s="130"/>
      <c r="I1" s="130"/>
      <c r="J1" s="130"/>
      <c r="K1" s="130"/>
      <c r="L1" s="130" t="s">
        <v>126</v>
      </c>
      <c r="M1" s="130"/>
      <c r="N1" s="130"/>
      <c r="O1" s="130"/>
      <c r="P1" s="130"/>
      <c r="Q1" s="130"/>
      <c r="R1" s="130"/>
      <c r="S1" s="130"/>
      <c r="T1" s="130"/>
      <c r="U1" s="130"/>
      <c r="V1" s="130"/>
    </row>
    <row r="2" spans="1:29" s="11" customFormat="1" ht="17.100000000000001" customHeight="1">
      <c r="A2" s="130" t="s">
        <v>9</v>
      </c>
      <c r="B2" s="130"/>
      <c r="C2" s="130"/>
      <c r="D2" s="130"/>
      <c r="E2" s="130"/>
      <c r="F2" s="130"/>
      <c r="G2" s="130"/>
      <c r="H2" s="130"/>
      <c r="I2" s="130"/>
      <c r="J2" s="130"/>
      <c r="K2" s="130"/>
      <c r="L2" s="130" t="s">
        <v>9</v>
      </c>
      <c r="M2" s="130"/>
      <c r="N2" s="130"/>
      <c r="O2" s="130"/>
      <c r="P2" s="130"/>
      <c r="Q2" s="130"/>
      <c r="R2" s="130"/>
      <c r="S2" s="130"/>
      <c r="T2" s="130"/>
      <c r="U2" s="130"/>
      <c r="V2" s="130"/>
    </row>
    <row r="3" spans="1:29" s="11" customFormat="1" ht="17.100000000000001" customHeight="1">
      <c r="A3" s="12"/>
      <c r="B3" s="131" t="s">
        <v>127</v>
      </c>
      <c r="C3" s="131"/>
      <c r="D3" s="131"/>
      <c r="E3" s="131"/>
      <c r="F3" s="131"/>
      <c r="G3" s="131"/>
      <c r="H3" s="131"/>
      <c r="I3" s="131"/>
      <c r="J3" s="131"/>
      <c r="K3" s="13"/>
      <c r="L3" s="12"/>
      <c r="M3" s="131" t="s">
        <v>128</v>
      </c>
      <c r="N3" s="131"/>
      <c r="O3" s="131"/>
      <c r="P3" s="131"/>
      <c r="Q3" s="131"/>
      <c r="R3" s="131"/>
      <c r="S3" s="131"/>
      <c r="T3" s="131"/>
      <c r="U3" s="131"/>
      <c r="V3" s="13"/>
    </row>
    <row r="4" spans="1:29" s="11" customFormat="1" ht="17.100000000000001" customHeight="1">
      <c r="A4" s="14"/>
      <c r="B4" s="130" t="s">
        <v>129</v>
      </c>
      <c r="C4" s="132"/>
      <c r="D4" s="132"/>
      <c r="E4" s="132"/>
      <c r="F4" s="132"/>
      <c r="G4" s="132"/>
      <c r="H4" s="132"/>
      <c r="I4" s="132"/>
      <c r="J4" s="132"/>
      <c r="K4" s="15"/>
      <c r="L4" s="14"/>
      <c r="M4" s="130" t="s">
        <v>130</v>
      </c>
      <c r="N4" s="132"/>
      <c r="O4" s="132"/>
      <c r="P4" s="132"/>
      <c r="Q4" s="132"/>
      <c r="R4" s="132"/>
      <c r="S4" s="132"/>
      <c r="T4" s="132"/>
      <c r="U4" s="132"/>
      <c r="V4" s="15"/>
    </row>
    <row r="5" spans="1:29" ht="38.25" customHeight="1">
      <c r="A5" s="16">
        <v>1</v>
      </c>
      <c r="B5" s="115" t="s">
        <v>131</v>
      </c>
      <c r="C5" s="120"/>
      <c r="D5" s="120"/>
      <c r="E5" s="120"/>
      <c r="F5" s="16" t="s">
        <v>132</v>
      </c>
      <c r="G5" s="143" t="s">
        <v>192</v>
      </c>
      <c r="H5" s="144"/>
      <c r="I5" s="144"/>
      <c r="J5" s="144"/>
      <c r="K5" s="144"/>
      <c r="L5" s="17"/>
      <c r="M5" s="17"/>
      <c r="N5" s="17"/>
      <c r="O5" s="17"/>
      <c r="P5" s="17"/>
      <c r="Q5" s="17"/>
      <c r="R5" s="17"/>
      <c r="S5" s="17"/>
      <c r="T5" s="17"/>
      <c r="U5" s="17"/>
      <c r="V5" s="18"/>
    </row>
    <row r="6" spans="1:29" ht="35.25" customHeight="1">
      <c r="A6" s="20">
        <v>2</v>
      </c>
      <c r="B6" s="126" t="s">
        <v>133</v>
      </c>
      <c r="C6" s="145"/>
      <c r="D6" s="145"/>
      <c r="E6" s="145"/>
      <c r="F6" s="16" t="s">
        <v>132</v>
      </c>
      <c r="G6" s="146"/>
      <c r="H6" s="147"/>
      <c r="I6" s="147"/>
      <c r="J6" s="147"/>
      <c r="K6" s="147"/>
      <c r="L6" s="20">
        <v>1</v>
      </c>
      <c r="M6" s="140" t="s">
        <v>134</v>
      </c>
      <c r="N6" s="140"/>
      <c r="O6" s="140"/>
      <c r="P6" s="140"/>
      <c r="Q6" s="21" t="s">
        <v>132</v>
      </c>
      <c r="R6" s="141" t="s">
        <v>135</v>
      </c>
      <c r="S6" s="141"/>
      <c r="T6" s="141"/>
      <c r="U6" s="141"/>
      <c r="V6" s="141"/>
    </row>
    <row r="7" spans="1:29" ht="33.75" customHeight="1">
      <c r="A7" s="16">
        <v>3</v>
      </c>
      <c r="B7" s="115" t="s">
        <v>136</v>
      </c>
      <c r="C7" s="134"/>
      <c r="D7" s="134"/>
      <c r="E7" s="134"/>
      <c r="F7" s="16" t="s">
        <v>132</v>
      </c>
      <c r="G7" s="116" t="s">
        <v>137</v>
      </c>
      <c r="H7" s="133"/>
      <c r="I7" s="133"/>
      <c r="J7" s="133"/>
      <c r="K7" s="133"/>
      <c r="L7" s="20" t="s">
        <v>3</v>
      </c>
      <c r="M7" s="140" t="s">
        <v>138</v>
      </c>
      <c r="N7" s="140"/>
      <c r="O7" s="140"/>
      <c r="P7" s="140"/>
      <c r="Q7" s="21" t="s">
        <v>132</v>
      </c>
      <c r="R7" s="141" t="s">
        <v>139</v>
      </c>
      <c r="S7" s="141"/>
      <c r="T7" s="141"/>
      <c r="U7" s="141"/>
      <c r="V7" s="141"/>
    </row>
    <row r="8" spans="1:29" ht="34.5" customHeight="1">
      <c r="A8" s="16">
        <v>4</v>
      </c>
      <c r="B8" s="115" t="s">
        <v>140</v>
      </c>
      <c r="C8" s="134"/>
      <c r="D8" s="134"/>
      <c r="E8" s="134"/>
      <c r="F8" s="16" t="s">
        <v>132</v>
      </c>
      <c r="G8" s="116" t="s">
        <v>141</v>
      </c>
      <c r="H8" s="133"/>
      <c r="I8" s="133"/>
      <c r="J8" s="133"/>
      <c r="K8" s="133"/>
      <c r="L8" s="20" t="s">
        <v>4</v>
      </c>
      <c r="M8" s="140" t="s">
        <v>142</v>
      </c>
      <c r="N8" s="140"/>
      <c r="O8" s="140"/>
      <c r="P8" s="140"/>
      <c r="Q8" s="21" t="s">
        <v>132</v>
      </c>
      <c r="R8" s="141"/>
      <c r="S8" s="141"/>
      <c r="T8" s="141"/>
      <c r="U8" s="141"/>
      <c r="V8" s="141"/>
      <c r="W8" s="141"/>
      <c r="X8" s="141"/>
      <c r="Y8" s="141"/>
      <c r="Z8" s="141"/>
      <c r="AA8" s="141"/>
      <c r="AC8" s="19">
        <v>8</v>
      </c>
    </row>
    <row r="9" spans="1:29" ht="46.5" customHeight="1">
      <c r="A9" s="16">
        <v>5</v>
      </c>
      <c r="B9" s="118" t="s">
        <v>143</v>
      </c>
      <c r="C9" s="115"/>
      <c r="D9" s="115"/>
      <c r="E9" s="115"/>
      <c r="F9" s="16" t="s">
        <v>132</v>
      </c>
      <c r="G9" s="116" t="s">
        <v>144</v>
      </c>
      <c r="H9" s="133"/>
      <c r="I9" s="133"/>
      <c r="J9" s="133"/>
      <c r="K9" s="133"/>
      <c r="L9" s="20" t="s">
        <v>145</v>
      </c>
      <c r="M9" s="140" t="s">
        <v>146</v>
      </c>
      <c r="N9" s="140"/>
      <c r="O9" s="140"/>
      <c r="P9" s="140"/>
      <c r="Q9" s="21" t="s">
        <v>132</v>
      </c>
      <c r="R9" s="141"/>
      <c r="S9" s="141"/>
      <c r="T9" s="141"/>
      <c r="U9" s="141"/>
      <c r="V9" s="141"/>
    </row>
    <row r="10" spans="1:29" ht="38.25" customHeight="1">
      <c r="A10" s="16">
        <v>6</v>
      </c>
      <c r="B10" s="123" t="s">
        <v>147</v>
      </c>
      <c r="C10" s="139"/>
      <c r="D10" s="139"/>
      <c r="E10" s="139"/>
      <c r="F10" s="16" t="s">
        <v>132</v>
      </c>
      <c r="G10" s="116" t="s">
        <v>144</v>
      </c>
      <c r="H10" s="133"/>
      <c r="I10" s="133"/>
      <c r="J10" s="133"/>
      <c r="K10" s="133"/>
      <c r="L10" s="20" t="s">
        <v>148</v>
      </c>
      <c r="M10" s="140" t="s">
        <v>149</v>
      </c>
      <c r="N10" s="140"/>
      <c r="O10" s="140"/>
      <c r="P10" s="140"/>
      <c r="Q10" s="21" t="s">
        <v>132</v>
      </c>
      <c r="R10" s="141" t="s">
        <v>139</v>
      </c>
      <c r="S10" s="141"/>
      <c r="T10" s="141"/>
      <c r="U10" s="141"/>
      <c r="V10" s="141"/>
    </row>
    <row r="11" spans="1:29" ht="22.5" hidden="1" customHeight="1">
      <c r="A11" s="16">
        <v>7</v>
      </c>
      <c r="B11" s="115" t="s">
        <v>150</v>
      </c>
      <c r="C11" s="134"/>
      <c r="D11" s="134"/>
      <c r="E11" s="134"/>
      <c r="F11" s="16" t="s">
        <v>132</v>
      </c>
      <c r="G11" s="116" t="s">
        <v>151</v>
      </c>
      <c r="H11" s="133"/>
      <c r="I11" s="133"/>
      <c r="J11" s="133"/>
      <c r="K11" s="133"/>
      <c r="L11" s="20"/>
      <c r="M11" s="22"/>
      <c r="N11" s="22"/>
      <c r="O11" s="22"/>
      <c r="P11" s="22"/>
      <c r="Q11" s="21"/>
      <c r="R11" s="17"/>
      <c r="S11" s="17"/>
      <c r="T11" s="17"/>
      <c r="U11" s="17"/>
      <c r="V11" s="18"/>
    </row>
    <row r="12" spans="1:29" ht="19.5" customHeight="1">
      <c r="A12" s="16">
        <v>8</v>
      </c>
      <c r="B12" s="123" t="s">
        <v>152</v>
      </c>
      <c r="C12" s="139"/>
      <c r="D12" s="139"/>
      <c r="E12" s="139"/>
      <c r="F12" s="16" t="s">
        <v>132</v>
      </c>
      <c r="G12" s="116" t="s">
        <v>153</v>
      </c>
      <c r="H12" s="116"/>
      <c r="I12" s="116"/>
      <c r="J12" s="116"/>
      <c r="K12" s="116"/>
      <c r="L12" s="20">
        <v>2</v>
      </c>
      <c r="M12" s="140" t="s">
        <v>154</v>
      </c>
      <c r="N12" s="140"/>
      <c r="O12" s="140"/>
      <c r="P12" s="140"/>
      <c r="Q12" s="21"/>
      <c r="R12" s="116"/>
      <c r="S12" s="133"/>
      <c r="T12" s="133"/>
      <c r="U12" s="133"/>
      <c r="V12" s="133"/>
    </row>
    <row r="13" spans="1:29" ht="38.25" customHeight="1">
      <c r="A13" s="16" t="s">
        <v>15</v>
      </c>
      <c r="B13" s="118" t="s">
        <v>155</v>
      </c>
      <c r="C13" s="115"/>
      <c r="D13" s="115"/>
      <c r="E13" s="115"/>
      <c r="F13" s="16" t="s">
        <v>132</v>
      </c>
      <c r="G13" s="116"/>
      <c r="H13" s="116"/>
      <c r="I13" s="116"/>
      <c r="J13" s="116"/>
      <c r="K13" s="116"/>
      <c r="L13" s="20" t="s">
        <v>3</v>
      </c>
      <c r="M13" s="140" t="s">
        <v>156</v>
      </c>
      <c r="N13" s="140"/>
      <c r="O13" s="140"/>
      <c r="P13" s="140"/>
      <c r="Q13" s="21" t="s">
        <v>132</v>
      </c>
      <c r="R13" s="116"/>
      <c r="S13" s="133"/>
      <c r="T13" s="133"/>
      <c r="U13" s="133"/>
      <c r="V13" s="133"/>
    </row>
    <row r="14" spans="1:29" ht="30.75" customHeight="1">
      <c r="A14" s="16">
        <v>9</v>
      </c>
      <c r="B14" s="115" t="s">
        <v>157</v>
      </c>
      <c r="C14" s="134"/>
      <c r="D14" s="134"/>
      <c r="E14" s="134"/>
      <c r="F14" s="16" t="s">
        <v>132</v>
      </c>
      <c r="G14" s="116" t="s">
        <v>35</v>
      </c>
      <c r="H14" s="133"/>
      <c r="I14" s="133"/>
      <c r="J14" s="133"/>
      <c r="K14" s="133"/>
      <c r="L14" s="20"/>
      <c r="M14" s="142"/>
      <c r="N14" s="142"/>
      <c r="O14" s="142"/>
      <c r="P14" s="142"/>
      <c r="Q14" s="23"/>
      <c r="R14" s="24"/>
      <c r="S14" s="24"/>
      <c r="T14" s="17"/>
      <c r="U14" s="17"/>
    </row>
    <row r="15" spans="1:29" ht="33.75" customHeight="1">
      <c r="A15" s="16">
        <v>10</v>
      </c>
      <c r="B15" s="115" t="s">
        <v>158</v>
      </c>
      <c r="C15" s="134"/>
      <c r="D15" s="134"/>
      <c r="E15" s="134"/>
      <c r="F15" s="16" t="s">
        <v>132</v>
      </c>
      <c r="G15" s="128"/>
      <c r="H15" s="137"/>
      <c r="I15" s="137"/>
      <c r="J15" s="137"/>
      <c r="K15" s="137"/>
      <c r="L15" s="20"/>
      <c r="M15" s="24"/>
      <c r="N15" s="24"/>
      <c r="O15" s="24"/>
      <c r="P15" s="24"/>
      <c r="Q15" s="23"/>
      <c r="R15" s="24"/>
      <c r="S15" s="24"/>
      <c r="T15" s="17"/>
      <c r="U15" s="17"/>
    </row>
    <row r="16" spans="1:29" ht="58.5" customHeight="1">
      <c r="A16" s="16">
        <v>11</v>
      </c>
      <c r="B16" s="115" t="s">
        <v>159</v>
      </c>
      <c r="C16" s="134"/>
      <c r="D16" s="134"/>
      <c r="E16" s="134"/>
      <c r="F16" s="16" t="s">
        <v>132</v>
      </c>
      <c r="G16" s="116" t="s">
        <v>160</v>
      </c>
      <c r="H16" s="133"/>
      <c r="I16" s="133"/>
      <c r="J16" s="133"/>
      <c r="K16" s="133"/>
      <c r="L16" s="138"/>
      <c r="M16" s="138"/>
      <c r="N16" s="138"/>
      <c r="O16" s="138"/>
      <c r="P16" s="138"/>
      <c r="Q16" s="138"/>
      <c r="R16" s="138"/>
      <c r="S16" s="136"/>
      <c r="T16" s="136"/>
      <c r="U16" s="136"/>
    </row>
    <row r="17" spans="1:21">
      <c r="A17" s="16">
        <v>12</v>
      </c>
      <c r="B17" s="115" t="s">
        <v>161</v>
      </c>
      <c r="C17" s="134"/>
      <c r="D17" s="134"/>
      <c r="E17" s="134"/>
      <c r="F17" s="16" t="s">
        <v>132</v>
      </c>
      <c r="G17" s="116" t="s">
        <v>162</v>
      </c>
      <c r="H17" s="133"/>
      <c r="I17" s="133"/>
      <c r="J17" s="133"/>
      <c r="K17" s="133"/>
      <c r="L17" s="20"/>
      <c r="M17" s="17"/>
      <c r="N17" s="17"/>
      <c r="O17" s="17"/>
      <c r="P17" s="17"/>
      <c r="Q17" s="17"/>
      <c r="R17" s="17"/>
      <c r="S17" s="17"/>
      <c r="T17" s="17"/>
      <c r="U17" s="17"/>
    </row>
    <row r="18" spans="1:21" ht="33.75" customHeight="1">
      <c r="A18" s="16">
        <v>13</v>
      </c>
      <c r="B18" s="115" t="s">
        <v>163</v>
      </c>
      <c r="C18" s="134"/>
      <c r="D18" s="134"/>
      <c r="E18" s="134"/>
      <c r="F18" s="16" t="s">
        <v>132</v>
      </c>
      <c r="G18" s="116" t="s">
        <v>162</v>
      </c>
      <c r="H18" s="133"/>
      <c r="I18" s="133"/>
      <c r="J18" s="133"/>
      <c r="K18" s="133"/>
      <c r="L18" s="17"/>
      <c r="M18" s="17"/>
      <c r="N18" s="17"/>
      <c r="O18" s="17"/>
      <c r="P18" s="17"/>
      <c r="Q18" s="17"/>
      <c r="R18" s="17"/>
      <c r="S18" s="17"/>
      <c r="T18" s="17"/>
      <c r="U18" s="17"/>
    </row>
    <row r="19" spans="1:21" ht="54" customHeight="1">
      <c r="A19" s="16">
        <v>14</v>
      </c>
      <c r="B19" s="115" t="s">
        <v>164</v>
      </c>
      <c r="C19" s="134"/>
      <c r="D19" s="134"/>
      <c r="E19" s="134"/>
      <c r="F19" s="16" t="s">
        <v>132</v>
      </c>
      <c r="G19" s="116" t="s">
        <v>141</v>
      </c>
      <c r="H19" s="133"/>
      <c r="I19" s="133"/>
      <c r="J19" s="133"/>
      <c r="K19" s="133"/>
    </row>
    <row r="20" spans="1:21">
      <c r="A20" s="16">
        <v>15</v>
      </c>
      <c r="B20" s="115" t="s">
        <v>165</v>
      </c>
      <c r="C20" s="115"/>
      <c r="D20" s="115"/>
      <c r="E20" s="115"/>
      <c r="F20" s="16" t="s">
        <v>132</v>
      </c>
      <c r="G20" s="116" t="s">
        <v>153</v>
      </c>
      <c r="H20" s="133"/>
      <c r="I20" s="133"/>
      <c r="J20" s="133"/>
      <c r="K20" s="133"/>
    </row>
    <row r="21" spans="1:21" ht="50.25" customHeight="1">
      <c r="A21" s="16">
        <v>16</v>
      </c>
      <c r="B21" s="134" t="s">
        <v>166</v>
      </c>
      <c r="C21" s="134"/>
      <c r="D21" s="134"/>
      <c r="E21" s="134"/>
      <c r="F21" s="16"/>
      <c r="G21" s="133" t="s">
        <v>167</v>
      </c>
      <c r="H21" s="133"/>
      <c r="I21" s="133"/>
      <c r="J21" s="133"/>
      <c r="K21" s="133"/>
    </row>
    <row r="22" spans="1:21" ht="68.25" customHeight="1">
      <c r="A22" s="16">
        <v>17</v>
      </c>
      <c r="B22" s="135" t="s">
        <v>168</v>
      </c>
      <c r="C22" s="135"/>
      <c r="D22" s="135"/>
      <c r="E22" s="135"/>
      <c r="F22" s="16"/>
      <c r="G22" s="133" t="s">
        <v>167</v>
      </c>
      <c r="H22" s="133"/>
      <c r="I22" s="133"/>
      <c r="J22" s="133"/>
      <c r="K22" s="133"/>
    </row>
    <row r="23" spans="1:21">
      <c r="A23" s="16"/>
      <c r="B23" s="25"/>
      <c r="C23" s="25"/>
      <c r="D23" s="25"/>
      <c r="E23" s="25"/>
      <c r="F23" s="16"/>
      <c r="G23" s="26"/>
      <c r="H23" s="26"/>
      <c r="I23" s="26"/>
      <c r="J23" s="26"/>
      <c r="K23" s="26"/>
    </row>
    <row r="24" spans="1:21">
      <c r="A24" s="16"/>
      <c r="B24" s="27"/>
      <c r="C24" s="27"/>
      <c r="D24" s="27"/>
      <c r="E24" s="27"/>
      <c r="F24" s="16"/>
      <c r="G24" s="28"/>
      <c r="H24" s="29"/>
      <c r="I24" s="29"/>
      <c r="J24" s="29"/>
      <c r="K24" s="29"/>
    </row>
    <row r="25" spans="1:21">
      <c r="A25" s="23"/>
      <c r="B25" s="23"/>
      <c r="C25" s="23"/>
      <c r="D25" s="23"/>
      <c r="E25" s="23"/>
      <c r="F25" s="23"/>
      <c r="G25" s="23"/>
      <c r="H25" s="30"/>
      <c r="I25" s="30"/>
      <c r="J25" s="30"/>
      <c r="K25" s="30"/>
    </row>
    <row r="26" spans="1:21">
      <c r="A26" s="23"/>
      <c r="B26" s="23"/>
      <c r="C26" s="23"/>
      <c r="D26" s="23"/>
      <c r="E26" s="23"/>
      <c r="F26" s="23"/>
      <c r="G26" s="23"/>
      <c r="H26" s="30"/>
      <c r="I26" s="30"/>
      <c r="J26" s="30"/>
      <c r="K26" s="30"/>
    </row>
    <row r="27" spans="1:21">
      <c r="A27" s="23"/>
      <c r="B27" s="23"/>
      <c r="C27" s="23"/>
      <c r="D27" s="23"/>
      <c r="E27" s="23"/>
      <c r="F27" s="23"/>
      <c r="G27" s="23"/>
      <c r="H27" s="30"/>
      <c r="I27" s="30"/>
      <c r="J27" s="30"/>
      <c r="K27" s="30"/>
    </row>
    <row r="28" spans="1:21" s="11" customFormat="1" ht="15.75">
      <c r="A28" s="130" t="s">
        <v>126</v>
      </c>
      <c r="B28" s="130"/>
      <c r="C28" s="130"/>
      <c r="D28" s="130"/>
      <c r="E28" s="130"/>
      <c r="F28" s="130"/>
      <c r="G28" s="130"/>
      <c r="H28" s="130"/>
      <c r="I28" s="130"/>
      <c r="J28" s="130"/>
      <c r="K28" s="130"/>
    </row>
    <row r="29" spans="1:21" s="11" customFormat="1" ht="15.75">
      <c r="A29" s="130" t="s">
        <v>46</v>
      </c>
      <c r="B29" s="130"/>
      <c r="C29" s="130"/>
      <c r="D29" s="130"/>
      <c r="E29" s="130"/>
      <c r="F29" s="130"/>
      <c r="G29" s="130"/>
      <c r="H29" s="130"/>
      <c r="I29" s="130"/>
      <c r="J29" s="130"/>
      <c r="K29" s="130"/>
    </row>
    <row r="30" spans="1:21" s="11" customFormat="1" ht="15.75">
      <c r="A30" s="12"/>
      <c r="B30" s="131" t="s">
        <v>128</v>
      </c>
      <c r="C30" s="131"/>
      <c r="D30" s="131"/>
      <c r="E30" s="131"/>
      <c r="F30" s="131"/>
      <c r="G30" s="131"/>
      <c r="H30" s="131"/>
      <c r="I30" s="131"/>
      <c r="J30" s="131"/>
      <c r="K30" s="13"/>
    </row>
    <row r="31" spans="1:21" s="11" customFormat="1" ht="15.75">
      <c r="A31" s="14"/>
      <c r="B31" s="130" t="s">
        <v>169</v>
      </c>
      <c r="C31" s="132"/>
      <c r="D31" s="132"/>
      <c r="E31" s="132"/>
      <c r="F31" s="132"/>
      <c r="G31" s="132"/>
      <c r="H31" s="132"/>
      <c r="I31" s="132"/>
      <c r="J31" s="132"/>
      <c r="K31" s="15"/>
    </row>
    <row r="32" spans="1:21" ht="34.5" customHeight="1">
      <c r="A32" s="16">
        <v>1</v>
      </c>
      <c r="B32" s="115" t="s">
        <v>170</v>
      </c>
      <c r="C32" s="120"/>
      <c r="D32" s="120"/>
      <c r="E32" s="120"/>
      <c r="F32" s="21"/>
      <c r="G32" s="31"/>
      <c r="H32" s="117" t="s">
        <v>171</v>
      </c>
      <c r="I32" s="117"/>
      <c r="J32" s="117"/>
      <c r="K32" s="32"/>
    </row>
    <row r="33" spans="1:11">
      <c r="A33" s="16"/>
      <c r="B33" s="126" t="s">
        <v>172</v>
      </c>
      <c r="C33" s="127"/>
      <c r="D33" s="127"/>
      <c r="E33" s="127"/>
      <c r="F33" s="21" t="s">
        <v>132</v>
      </c>
      <c r="G33" s="116" t="s">
        <v>173</v>
      </c>
      <c r="H33" s="117"/>
      <c r="I33" s="117"/>
      <c r="J33" s="117"/>
      <c r="K33" s="117"/>
    </row>
    <row r="34" spans="1:11">
      <c r="A34" s="16"/>
      <c r="B34" s="115" t="s">
        <v>174</v>
      </c>
      <c r="C34" s="119"/>
      <c r="D34" s="119"/>
      <c r="E34" s="119"/>
      <c r="F34" s="21" t="s">
        <v>132</v>
      </c>
      <c r="G34" s="128"/>
      <c r="H34" s="129"/>
      <c r="I34" s="129"/>
      <c r="J34" s="129"/>
      <c r="K34" s="129"/>
    </row>
    <row r="35" spans="1:11">
      <c r="A35" s="16"/>
      <c r="B35" s="115" t="s">
        <v>175</v>
      </c>
      <c r="C35" s="119"/>
      <c r="D35" s="119"/>
      <c r="E35" s="119"/>
      <c r="F35" s="21" t="s">
        <v>132</v>
      </c>
      <c r="G35" s="125"/>
      <c r="H35" s="125"/>
      <c r="I35" s="125"/>
      <c r="J35" s="125"/>
      <c r="K35" s="125"/>
    </row>
    <row r="36" spans="1:11" ht="37.5" customHeight="1">
      <c r="A36" s="16">
        <v>2</v>
      </c>
      <c r="B36" s="118" t="s">
        <v>176</v>
      </c>
      <c r="C36" s="115"/>
      <c r="D36" s="115"/>
      <c r="E36" s="115"/>
      <c r="F36" s="21" t="s">
        <v>132</v>
      </c>
      <c r="G36" s="116" t="s">
        <v>177</v>
      </c>
      <c r="H36" s="117"/>
      <c r="I36" s="117"/>
      <c r="J36" s="117"/>
      <c r="K36" s="117"/>
    </row>
    <row r="37" spans="1:11">
      <c r="A37" s="16">
        <v>3</v>
      </c>
      <c r="B37" s="123" t="s">
        <v>178</v>
      </c>
      <c r="C37" s="124"/>
      <c r="D37" s="124"/>
      <c r="E37" s="124"/>
      <c r="F37" s="21" t="s">
        <v>132</v>
      </c>
      <c r="G37" s="125"/>
      <c r="H37" s="125"/>
      <c r="I37" s="125"/>
      <c r="J37" s="125"/>
      <c r="K37" s="125"/>
    </row>
    <row r="38" spans="1:11" ht="34.5" customHeight="1">
      <c r="A38" s="16">
        <v>4</v>
      </c>
      <c r="B38" s="115" t="s">
        <v>179</v>
      </c>
      <c r="C38" s="119"/>
      <c r="D38" s="119"/>
      <c r="E38" s="119"/>
      <c r="F38" s="21" t="s">
        <v>132</v>
      </c>
      <c r="G38" s="116" t="s">
        <v>180</v>
      </c>
      <c r="H38" s="117"/>
      <c r="I38" s="117"/>
      <c r="J38" s="117"/>
      <c r="K38" s="117"/>
    </row>
    <row r="39" spans="1:11" ht="39.75" customHeight="1">
      <c r="A39" s="16">
        <v>5</v>
      </c>
      <c r="B39" s="123" t="s">
        <v>181</v>
      </c>
      <c r="C39" s="124"/>
      <c r="D39" s="124"/>
      <c r="E39" s="124"/>
      <c r="F39" s="21" t="s">
        <v>132</v>
      </c>
      <c r="G39" s="116" t="s">
        <v>35</v>
      </c>
      <c r="H39" s="117"/>
      <c r="I39" s="117"/>
      <c r="J39" s="117"/>
      <c r="K39" s="117"/>
    </row>
    <row r="40" spans="1:11">
      <c r="A40" s="16">
        <v>6</v>
      </c>
      <c r="B40" s="118" t="s">
        <v>182</v>
      </c>
      <c r="C40" s="115"/>
      <c r="D40" s="115"/>
      <c r="E40" s="115"/>
      <c r="F40" s="21" t="s">
        <v>132</v>
      </c>
      <c r="G40" s="116" t="s">
        <v>35</v>
      </c>
      <c r="H40" s="117"/>
      <c r="I40" s="117"/>
      <c r="J40" s="117"/>
      <c r="K40" s="117"/>
    </row>
    <row r="41" spans="1:11">
      <c r="A41" s="16">
        <v>7</v>
      </c>
      <c r="B41" s="120" t="s">
        <v>183</v>
      </c>
      <c r="C41" s="121"/>
      <c r="D41" s="121"/>
      <c r="E41" s="121"/>
      <c r="F41" s="21" t="s">
        <v>132</v>
      </c>
      <c r="G41" s="122"/>
      <c r="H41" s="122"/>
      <c r="I41" s="122"/>
      <c r="J41" s="122"/>
      <c r="K41" s="122"/>
    </row>
    <row r="42" spans="1:11">
      <c r="A42" s="16"/>
      <c r="B42" s="120" t="s">
        <v>184</v>
      </c>
      <c r="C42" s="121"/>
      <c r="D42" s="121"/>
      <c r="E42" s="121"/>
      <c r="F42" s="21" t="s">
        <v>132</v>
      </c>
      <c r="G42" s="122"/>
      <c r="H42" s="122"/>
      <c r="I42" s="122"/>
      <c r="J42" s="122"/>
      <c r="K42" s="122"/>
    </row>
    <row r="43" spans="1:11">
      <c r="A43" s="16">
        <v>8</v>
      </c>
      <c r="B43" s="115" t="s">
        <v>185</v>
      </c>
      <c r="C43" s="119"/>
      <c r="D43" s="119"/>
      <c r="E43" s="119"/>
      <c r="F43" s="21" t="s">
        <v>132</v>
      </c>
      <c r="G43" s="116" t="s">
        <v>160</v>
      </c>
      <c r="H43" s="117"/>
      <c r="I43" s="117"/>
      <c r="J43" s="117"/>
      <c r="K43" s="117"/>
    </row>
    <row r="44" spans="1:11" ht="33.75" customHeight="1">
      <c r="A44" s="16">
        <v>9</v>
      </c>
      <c r="B44" s="118" t="s">
        <v>186</v>
      </c>
      <c r="C44" s="115"/>
      <c r="D44" s="115"/>
      <c r="E44" s="115"/>
      <c r="F44" s="21" t="s">
        <v>132</v>
      </c>
      <c r="G44" s="116" t="s">
        <v>35</v>
      </c>
      <c r="H44" s="117"/>
      <c r="I44" s="117"/>
      <c r="J44" s="117"/>
      <c r="K44" s="117"/>
    </row>
    <row r="45" spans="1:11" ht="38.25" customHeight="1">
      <c r="A45" s="16">
        <v>10</v>
      </c>
      <c r="B45" s="118" t="s">
        <v>187</v>
      </c>
      <c r="C45" s="115"/>
      <c r="D45" s="115"/>
      <c r="E45" s="115"/>
      <c r="F45" s="21" t="s">
        <v>132</v>
      </c>
      <c r="G45" s="116" t="s">
        <v>35</v>
      </c>
      <c r="H45" s="117"/>
      <c r="I45" s="117"/>
      <c r="J45" s="117"/>
      <c r="K45" s="117"/>
    </row>
    <row r="46" spans="1:11" ht="36.75" customHeight="1">
      <c r="A46" s="16">
        <v>11</v>
      </c>
      <c r="B46" s="118" t="s">
        <v>188</v>
      </c>
      <c r="C46" s="115"/>
      <c r="D46" s="115"/>
      <c r="E46" s="115"/>
      <c r="F46" s="21" t="s">
        <v>132</v>
      </c>
      <c r="G46" s="116" t="s">
        <v>35</v>
      </c>
      <c r="H46" s="117"/>
      <c r="I46" s="117"/>
      <c r="J46" s="117"/>
      <c r="K46" s="117"/>
    </row>
    <row r="47" spans="1:11" ht="67.5" customHeight="1">
      <c r="A47" s="16">
        <v>12</v>
      </c>
      <c r="B47" s="115" t="s">
        <v>189</v>
      </c>
      <c r="C47" s="119"/>
      <c r="D47" s="119"/>
      <c r="E47" s="119"/>
      <c r="F47" s="21" t="s">
        <v>132</v>
      </c>
      <c r="G47" s="116"/>
      <c r="H47" s="117"/>
      <c r="I47" s="117"/>
      <c r="J47" s="117"/>
      <c r="K47" s="117"/>
    </row>
    <row r="48" spans="1:11">
      <c r="A48" s="16">
        <v>13</v>
      </c>
      <c r="B48" s="115" t="s">
        <v>190</v>
      </c>
      <c r="C48" s="115"/>
      <c r="D48" s="115"/>
      <c r="E48" s="115"/>
      <c r="F48" s="21" t="s">
        <v>132</v>
      </c>
      <c r="G48" s="116" t="s">
        <v>135</v>
      </c>
      <c r="H48" s="117"/>
      <c r="I48" s="117"/>
      <c r="J48" s="117"/>
      <c r="K48" s="117"/>
    </row>
    <row r="49" spans="1:11" ht="69.75" customHeight="1">
      <c r="A49" s="16">
        <v>14</v>
      </c>
      <c r="B49" s="115" t="s">
        <v>191</v>
      </c>
      <c r="C49" s="115"/>
      <c r="D49" s="115"/>
      <c r="E49" s="115"/>
      <c r="F49" s="21" t="s">
        <v>132</v>
      </c>
      <c r="G49" s="116" t="s">
        <v>135</v>
      </c>
      <c r="H49" s="117"/>
      <c r="I49" s="117"/>
      <c r="J49" s="117"/>
      <c r="K49" s="117"/>
    </row>
    <row r="50" spans="1:11">
      <c r="A50" s="33"/>
      <c r="B50" s="33"/>
      <c r="C50" s="33"/>
      <c r="D50" s="33"/>
      <c r="E50" s="33"/>
      <c r="F50" s="33"/>
      <c r="G50" s="33"/>
      <c r="H50" s="33"/>
      <c r="I50" s="33"/>
      <c r="J50" s="33"/>
      <c r="K50" s="34"/>
    </row>
    <row r="51" spans="1:11">
      <c r="A51" s="33"/>
      <c r="B51" s="33"/>
      <c r="C51" s="33"/>
      <c r="D51" s="33"/>
      <c r="E51" s="33"/>
      <c r="F51" s="33"/>
      <c r="G51" s="33"/>
      <c r="H51" s="33"/>
      <c r="I51" s="33"/>
      <c r="J51" s="33"/>
      <c r="K51" s="34"/>
    </row>
    <row r="52" spans="1:11">
      <c r="A52" s="33"/>
      <c r="B52" s="33"/>
      <c r="C52" s="33"/>
      <c r="D52" s="33"/>
      <c r="E52" s="33"/>
      <c r="F52" s="33"/>
      <c r="G52" s="33"/>
      <c r="H52" s="33"/>
      <c r="I52" s="33"/>
      <c r="J52" s="33"/>
      <c r="K52" s="34"/>
    </row>
    <row r="53" spans="1:11">
      <c r="A53" s="33"/>
      <c r="B53" s="33"/>
      <c r="C53" s="33"/>
      <c r="D53" s="33"/>
      <c r="E53" s="33"/>
      <c r="F53" s="33"/>
      <c r="G53" s="33"/>
      <c r="H53" s="33"/>
      <c r="I53" s="33"/>
      <c r="J53" s="33"/>
      <c r="K53" s="34"/>
    </row>
  </sheetData>
  <mergeCells count="101">
    <mergeCell ref="A1:K1"/>
    <mergeCell ref="L1:V1"/>
    <mergeCell ref="A2:K2"/>
    <mergeCell ref="L2:V2"/>
    <mergeCell ref="B3:J3"/>
    <mergeCell ref="M3:U3"/>
    <mergeCell ref="W8:AA8"/>
    <mergeCell ref="B9:E9"/>
    <mergeCell ref="G9:K9"/>
    <mergeCell ref="M9:P9"/>
    <mergeCell ref="R9:V9"/>
    <mergeCell ref="B7:E7"/>
    <mergeCell ref="G7:K7"/>
    <mergeCell ref="M7:P7"/>
    <mergeCell ref="R7:V7"/>
    <mergeCell ref="B4:J4"/>
    <mergeCell ref="M4:U4"/>
    <mergeCell ref="B5:E5"/>
    <mergeCell ref="G5:K5"/>
    <mergeCell ref="B6:E6"/>
    <mergeCell ref="G6:K6"/>
    <mergeCell ref="M6:P6"/>
    <mergeCell ref="R6:V6"/>
    <mergeCell ref="B10:E10"/>
    <mergeCell ref="G10:K10"/>
    <mergeCell ref="M10:P10"/>
    <mergeCell ref="R10:V10"/>
    <mergeCell ref="B8:E8"/>
    <mergeCell ref="G8:K8"/>
    <mergeCell ref="M8:P8"/>
    <mergeCell ref="R8:V8"/>
    <mergeCell ref="B14:E14"/>
    <mergeCell ref="G14:K14"/>
    <mergeCell ref="M14:P14"/>
    <mergeCell ref="B11:E11"/>
    <mergeCell ref="G11:K11"/>
    <mergeCell ref="B12:E12"/>
    <mergeCell ref="G12:K13"/>
    <mergeCell ref="M12:P12"/>
    <mergeCell ref="R12:V12"/>
    <mergeCell ref="B13:E13"/>
    <mergeCell ref="M13:P13"/>
    <mergeCell ref="R13:V13"/>
    <mergeCell ref="S16:U16"/>
    <mergeCell ref="B17:E17"/>
    <mergeCell ref="G17:K17"/>
    <mergeCell ref="B18:E18"/>
    <mergeCell ref="G18:K18"/>
    <mergeCell ref="B19:E19"/>
    <mergeCell ref="G19:K19"/>
    <mergeCell ref="B15:E15"/>
    <mergeCell ref="G15:K15"/>
    <mergeCell ref="B16:E16"/>
    <mergeCell ref="G16:K16"/>
    <mergeCell ref="L16:R16"/>
    <mergeCell ref="A28:K28"/>
    <mergeCell ref="A29:K29"/>
    <mergeCell ref="B30:J30"/>
    <mergeCell ref="B31:J31"/>
    <mergeCell ref="B32:E32"/>
    <mergeCell ref="H32:J32"/>
    <mergeCell ref="B20:E20"/>
    <mergeCell ref="G20:K20"/>
    <mergeCell ref="B21:E21"/>
    <mergeCell ref="G21:K21"/>
    <mergeCell ref="B22:E22"/>
    <mergeCell ref="G22:K22"/>
    <mergeCell ref="B36:E36"/>
    <mergeCell ref="G36:K36"/>
    <mergeCell ref="B37:E37"/>
    <mergeCell ref="G37:K37"/>
    <mergeCell ref="B38:E38"/>
    <mergeCell ref="G38:K38"/>
    <mergeCell ref="B33:E33"/>
    <mergeCell ref="G33:K33"/>
    <mergeCell ref="B34:E34"/>
    <mergeCell ref="G34:K34"/>
    <mergeCell ref="B35:E35"/>
    <mergeCell ref="G35:K35"/>
    <mergeCell ref="B42:E42"/>
    <mergeCell ref="G42:K42"/>
    <mergeCell ref="B43:E43"/>
    <mergeCell ref="G43:K43"/>
    <mergeCell ref="B44:E44"/>
    <mergeCell ref="G44:K44"/>
    <mergeCell ref="B39:E39"/>
    <mergeCell ref="G39:K39"/>
    <mergeCell ref="B40:E40"/>
    <mergeCell ref="G40:K40"/>
    <mergeCell ref="B41:E41"/>
    <mergeCell ref="G41:K41"/>
    <mergeCell ref="B48:E48"/>
    <mergeCell ref="G48:K48"/>
    <mergeCell ref="B49:E49"/>
    <mergeCell ref="G49:K49"/>
    <mergeCell ref="B45:E45"/>
    <mergeCell ref="G45:K45"/>
    <mergeCell ref="B46:E46"/>
    <mergeCell ref="G46:K46"/>
    <mergeCell ref="B47:E47"/>
    <mergeCell ref="G47:K47"/>
  </mergeCell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Abs</vt:lpstr>
      <vt:lpstr>Detail</vt:lpstr>
      <vt:lpstr>Data</vt:lpstr>
      <vt:lpstr>Lead</vt:lpstr>
      <vt:lpstr>Check list</vt:lpstr>
      <vt:lpstr>Abs!Print_Area</vt:lpstr>
      <vt:lpstr>'Check list'!Print_Area</vt:lpstr>
      <vt:lpstr>Data!Print_Area</vt:lpstr>
      <vt:lpstr>Detail!Print_Area</vt:lpstr>
      <vt:lpstr>Lead!Print_Area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ashwanth</dc:creator>
  <cp:lastModifiedBy>GOD</cp:lastModifiedBy>
  <cp:lastPrinted>2023-09-22T22:37:25Z</cp:lastPrinted>
  <dcterms:created xsi:type="dcterms:W3CDTF">2017-11-17T09:47:03Z</dcterms:created>
  <dcterms:modified xsi:type="dcterms:W3CDTF">2023-09-22T22:37:30Z</dcterms:modified>
</cp:coreProperties>
</file>