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bookViews>
  <sheets>
    <sheet name="Abstract" sheetId="1" r:id="rId1"/>
    <sheet name="data 22-23" sheetId="4" r:id="rId2"/>
    <sheet name="Detalied" sheetId="2" r:id="rId3"/>
  </sheets>
  <externalReferences>
    <externalReference r:id="rId4"/>
  </externalReferences>
  <definedNames>
    <definedName name="ahfk">#REF!</definedName>
    <definedName name="electri">#REF!</definedName>
    <definedName name="fhd">#REF!</definedName>
    <definedName name="hia">#REF!</definedName>
    <definedName name="ins">#REF!</definedName>
    <definedName name="k404.">#REF!</definedName>
    <definedName name="pc">#REF!</definedName>
    <definedName name="print">#REF!</definedName>
    <definedName name="_xlnm.Print_Area">#REF!</definedName>
    <definedName name="PRINT_AREA_MI">#REF!</definedName>
    <definedName name="_xlnm.Print_Titles">#REF!</definedName>
    <definedName name="PRINT_TITLES_MI">#REF!</definedName>
    <definedName name="QQE">#REF!</definedName>
    <definedName name="QWE">#REF!</definedName>
  </definedNames>
  <calcPr calcId="124519"/>
</workbook>
</file>

<file path=xl/calcChain.xml><?xml version="1.0" encoding="utf-8"?>
<calcChain xmlns="http://schemas.openxmlformats.org/spreadsheetml/2006/main">
  <c r="C73" i="1"/>
  <c r="F73" s="1"/>
  <c r="C71"/>
  <c r="F71" s="1"/>
  <c r="C69"/>
  <c r="F69" s="1"/>
  <c r="H460" i="2"/>
  <c r="H459"/>
  <c r="H458"/>
  <c r="H457"/>
  <c r="H456"/>
  <c r="H455"/>
  <c r="H450"/>
  <c r="H449"/>
  <c r="H448"/>
  <c r="H447"/>
  <c r="H446"/>
  <c r="H445"/>
  <c r="H436"/>
  <c r="H437"/>
  <c r="H438"/>
  <c r="H439"/>
  <c r="H440"/>
  <c r="H435"/>
  <c r="H330"/>
  <c r="D68" i="1"/>
  <c r="C68"/>
  <c r="F68" s="1"/>
  <c r="H431" i="2"/>
  <c r="H430"/>
  <c r="H428"/>
  <c r="H429"/>
  <c r="H427"/>
  <c r="H426"/>
  <c r="H425"/>
  <c r="H296"/>
  <c r="H127"/>
  <c r="H329"/>
  <c r="D67" i="1"/>
  <c r="D66"/>
  <c r="D65"/>
  <c r="C67"/>
  <c r="F67" s="1"/>
  <c r="C66"/>
  <c r="F66" s="1"/>
  <c r="C65"/>
  <c r="F65" s="1"/>
  <c r="H422" i="2"/>
  <c r="H419"/>
  <c r="H415"/>
  <c r="D63" i="1"/>
  <c r="H409" i="2"/>
  <c r="H408"/>
  <c r="H407"/>
  <c r="H406"/>
  <c r="H405"/>
  <c r="H404"/>
  <c r="H403"/>
  <c r="H402"/>
  <c r="H401"/>
  <c r="H400"/>
  <c r="H399"/>
  <c r="H398"/>
  <c r="H397"/>
  <c r="H396"/>
  <c r="H395"/>
  <c r="H410" s="1"/>
  <c r="H411" s="1"/>
  <c r="C63" i="1" s="1"/>
  <c r="F63" s="1"/>
  <c r="D37"/>
  <c r="D36"/>
  <c r="D19"/>
  <c r="D18"/>
  <c r="D17"/>
  <c r="C18"/>
  <c r="F18" s="1"/>
  <c r="C17"/>
  <c r="H107" i="2"/>
  <c r="H104"/>
  <c r="D62" i="1"/>
  <c r="D60"/>
  <c r="D61"/>
  <c r="D59"/>
  <c r="C62"/>
  <c r="F62" s="1"/>
  <c r="C61"/>
  <c r="C60"/>
  <c r="C59"/>
  <c r="F59" s="1"/>
  <c r="H390" i="2"/>
  <c r="H387"/>
  <c r="H383"/>
  <c r="H380"/>
  <c r="D57" i="1"/>
  <c r="D56"/>
  <c r="D55"/>
  <c r="C57"/>
  <c r="C56"/>
  <c r="H149" i="2"/>
  <c r="H150"/>
  <c r="H374"/>
  <c r="H375" s="1"/>
  <c r="H369"/>
  <c r="H370" s="1"/>
  <c r="H365"/>
  <c r="H366" s="1"/>
  <c r="C55" i="1" s="1"/>
  <c r="C45"/>
  <c r="E99" i="2"/>
  <c r="D15" i="1"/>
  <c r="D14"/>
  <c r="D13"/>
  <c r="C15"/>
  <c r="C14"/>
  <c r="C13"/>
  <c r="H93" i="2"/>
  <c r="H94"/>
  <c r="H95"/>
  <c r="H81"/>
  <c r="H80"/>
  <c r="H76"/>
  <c r="H75"/>
  <c r="H70"/>
  <c r="H69"/>
  <c r="H68"/>
  <c r="H67"/>
  <c r="H65"/>
  <c r="H66"/>
  <c r="J82" i="1"/>
  <c r="D54"/>
  <c r="D53"/>
  <c r="D52"/>
  <c r="D50"/>
  <c r="D49"/>
  <c r="D48"/>
  <c r="D47"/>
  <c r="D46"/>
  <c r="D45"/>
  <c r="D44"/>
  <c r="D43"/>
  <c r="D42"/>
  <c r="D41"/>
  <c r="D40"/>
  <c r="D39"/>
  <c r="D38"/>
  <c r="D35"/>
  <c r="D34"/>
  <c r="D33"/>
  <c r="D32"/>
  <c r="D31"/>
  <c r="D30"/>
  <c r="D25"/>
  <c r="D24"/>
  <c r="D23"/>
  <c r="D22"/>
  <c r="D21"/>
  <c r="D20"/>
  <c r="D16"/>
  <c r="D12"/>
  <c r="H360" i="2"/>
  <c r="H359"/>
  <c r="H358"/>
  <c r="H357"/>
  <c r="H356"/>
  <c r="H355"/>
  <c r="A1" i="1"/>
  <c r="F572" i="4"/>
  <c r="F575" s="1"/>
  <c r="F577" s="1"/>
  <c r="D51" i="1" s="1"/>
  <c r="H461" i="2" l="1"/>
  <c r="H451"/>
  <c r="H441"/>
  <c r="H432"/>
  <c r="F15" i="1"/>
  <c r="F55"/>
  <c r="F57"/>
  <c r="F14"/>
  <c r="F56"/>
  <c r="F60"/>
  <c r="F61"/>
  <c r="H77" i="2"/>
  <c r="H361"/>
  <c r="H82"/>
  <c r="H350"/>
  <c r="H349"/>
  <c r="H348"/>
  <c r="H347"/>
  <c r="H346"/>
  <c r="H345"/>
  <c r="H344"/>
  <c r="H343"/>
  <c r="H338"/>
  <c r="H337"/>
  <c r="H336"/>
  <c r="H335"/>
  <c r="H334"/>
  <c r="H333"/>
  <c r="H327"/>
  <c r="H326"/>
  <c r="H325"/>
  <c r="H324"/>
  <c r="H323"/>
  <c r="H322"/>
  <c r="H321"/>
  <c r="H320"/>
  <c r="H319"/>
  <c r="H318"/>
  <c r="H317"/>
  <c r="H316"/>
  <c r="H315"/>
  <c r="H314"/>
  <c r="H313"/>
  <c r="H307"/>
  <c r="H306"/>
  <c r="H305"/>
  <c r="H304"/>
  <c r="H303"/>
  <c r="H302"/>
  <c r="H295"/>
  <c r="H294"/>
  <c r="H293"/>
  <c r="H292"/>
  <c r="H291"/>
  <c r="H290"/>
  <c r="H289"/>
  <c r="H297" s="1"/>
  <c r="H285"/>
  <c r="H284"/>
  <c r="H283"/>
  <c r="H278"/>
  <c r="H277"/>
  <c r="H276"/>
  <c r="H271"/>
  <c r="H270"/>
  <c r="H264"/>
  <c r="H263"/>
  <c r="H262"/>
  <c r="H257"/>
  <c r="H258" s="1"/>
  <c r="C44" i="1" s="1"/>
  <c r="H252" i="2"/>
  <c r="H251"/>
  <c r="H250"/>
  <c r="H249"/>
  <c r="H248"/>
  <c r="H247"/>
  <c r="H246"/>
  <c r="H241"/>
  <c r="H240"/>
  <c r="H239"/>
  <c r="H238"/>
  <c r="H237"/>
  <c r="H236"/>
  <c r="H235"/>
  <c r="H231"/>
  <c r="H232" s="1"/>
  <c r="C41" i="1" s="1"/>
  <c r="H227" i="2"/>
  <c r="H226"/>
  <c r="H221"/>
  <c r="H220"/>
  <c r="H219"/>
  <c r="H215"/>
  <c r="H216" s="1"/>
  <c r="H217" s="1"/>
  <c r="C38" i="1" s="1"/>
  <c r="H211" i="2"/>
  <c r="H212" s="1"/>
  <c r="H213" s="1"/>
  <c r="C37" i="1" s="1"/>
  <c r="H207" i="2"/>
  <c r="H206"/>
  <c r="H202"/>
  <c r="H203" s="1"/>
  <c r="H204" s="1"/>
  <c r="C35" i="1" s="1"/>
  <c r="H199" i="2"/>
  <c r="H200" s="1"/>
  <c r="H201" s="1"/>
  <c r="C34" i="1" s="1"/>
  <c r="H196" i="2"/>
  <c r="H197" s="1"/>
  <c r="H198" s="1"/>
  <c r="C33" i="1" s="1"/>
  <c r="H193" i="2"/>
  <c r="H194" s="1"/>
  <c r="C32" i="1" s="1"/>
  <c r="H190" i="2"/>
  <c r="H189"/>
  <c r="H186"/>
  <c r="H185"/>
  <c r="H182"/>
  <c r="H181"/>
  <c r="H180"/>
  <c r="H179"/>
  <c r="H176"/>
  <c r="H175"/>
  <c r="H174"/>
  <c r="H171"/>
  <c r="H170"/>
  <c r="H167"/>
  <c r="H166"/>
  <c r="H163"/>
  <c r="H162"/>
  <c r="H161"/>
  <c r="H160"/>
  <c r="H159"/>
  <c r="H156"/>
  <c r="H155"/>
  <c r="H154"/>
  <c r="H148"/>
  <c r="H147"/>
  <c r="H146"/>
  <c r="H145"/>
  <c r="H144"/>
  <c r="H143"/>
  <c r="H142"/>
  <c r="H141"/>
  <c r="H138"/>
  <c r="H137"/>
  <c r="H136"/>
  <c r="H135"/>
  <c r="H134"/>
  <c r="H133"/>
  <c r="H126"/>
  <c r="H125"/>
  <c r="H124"/>
  <c r="H123"/>
  <c r="H122"/>
  <c r="H121"/>
  <c r="H120"/>
  <c r="H128" s="1"/>
  <c r="H116"/>
  <c r="H115"/>
  <c r="H114"/>
  <c r="H113"/>
  <c r="H112"/>
  <c r="H111"/>
  <c r="H92"/>
  <c r="H91"/>
  <c r="H90"/>
  <c r="H89"/>
  <c r="H88"/>
  <c r="H87"/>
  <c r="H86"/>
  <c r="H64"/>
  <c r="H63"/>
  <c r="H62"/>
  <c r="H61"/>
  <c r="H60"/>
  <c r="H59"/>
  <c r="H58"/>
  <c r="H57"/>
  <c r="H56"/>
  <c r="H55"/>
  <c r="H50"/>
  <c r="H49"/>
  <c r="H48"/>
  <c r="H43"/>
  <c r="H42"/>
  <c r="H41"/>
  <c r="H40"/>
  <c r="H39"/>
  <c r="H36"/>
  <c r="H35"/>
  <c r="H34"/>
  <c r="H33"/>
  <c r="H32"/>
  <c r="H31"/>
  <c r="H25"/>
  <c r="H24"/>
  <c r="H23"/>
  <c r="H22"/>
  <c r="H21"/>
  <c r="H20"/>
  <c r="H19"/>
  <c r="H18"/>
  <c r="A16"/>
  <c r="A28" s="1"/>
  <c r="A46" s="1"/>
  <c r="A53" s="1"/>
  <c r="A73" s="1"/>
  <c r="A98" s="1"/>
  <c r="A102" s="1"/>
  <c r="A119" s="1"/>
  <c r="A130" s="1"/>
  <c r="A153" s="1"/>
  <c r="A165" s="1"/>
  <c r="A169" s="1"/>
  <c r="A173" s="1"/>
  <c r="A178" s="1"/>
  <c r="A184" s="1"/>
  <c r="A188" s="1"/>
  <c r="A192" s="1"/>
  <c r="A195" s="1"/>
  <c r="A205" s="1"/>
  <c r="A210" s="1"/>
  <c r="A214" s="1"/>
  <c r="A218" s="1"/>
  <c r="A224" s="1"/>
  <c r="A230" s="1"/>
  <c r="A233" s="1"/>
  <c r="A244" s="1"/>
  <c r="A255" s="1"/>
  <c r="A260" s="1"/>
  <c r="A268" s="1"/>
  <c r="A274" s="1"/>
  <c r="A281" s="1"/>
  <c r="A288" s="1"/>
  <c r="A299" s="1"/>
  <c r="A311" s="1"/>
  <c r="A331" s="1"/>
  <c r="A341" s="1"/>
  <c r="H13"/>
  <c r="H12"/>
  <c r="H11"/>
  <c r="H10"/>
  <c r="H9"/>
  <c r="H8"/>
  <c r="H7"/>
  <c r="B41" i="1"/>
  <c r="F38"/>
  <c r="F37"/>
  <c r="F35"/>
  <c r="F34"/>
  <c r="F33"/>
  <c r="F32"/>
  <c r="F13"/>
  <c r="A5"/>
  <c r="A7" s="1"/>
  <c r="A9" s="1"/>
  <c r="A11" s="1"/>
  <c r="A13" s="1"/>
  <c r="A16" s="1"/>
  <c r="A17" s="1"/>
  <c r="A20" s="1"/>
  <c r="A21" s="1"/>
  <c r="A22" s="1"/>
  <c r="A24" s="1"/>
  <c r="A25" s="1"/>
  <c r="A26" s="1"/>
  <c r="A28" s="1"/>
  <c r="A30" s="1"/>
  <c r="A31" s="1"/>
  <c r="A32" s="1"/>
  <c r="A33" s="1"/>
  <c r="A36" s="1"/>
  <c r="A37" s="1"/>
  <c r="A38" s="1"/>
  <c r="A39" s="1"/>
  <c r="A40" s="1"/>
  <c r="A41" s="1"/>
  <c r="A42" s="1"/>
  <c r="A43" s="1"/>
  <c r="A44" s="1"/>
  <c r="A45" s="1"/>
  <c r="A46" s="1"/>
  <c r="A47" s="1"/>
  <c r="A48" s="1"/>
  <c r="A49" s="1"/>
  <c r="A50" s="1"/>
  <c r="A51" s="1"/>
  <c r="A52" s="1"/>
  <c r="A53" s="1"/>
  <c r="H14" i="2" l="1"/>
  <c r="H253"/>
  <c r="H242"/>
  <c r="H151"/>
  <c r="C21" i="1" s="1"/>
  <c r="F21" s="1"/>
  <c r="H71" i="2"/>
  <c r="H96"/>
  <c r="H157"/>
  <c r="C22" i="1" s="1"/>
  <c r="F22" s="1"/>
  <c r="H168" i="2"/>
  <c r="C24" i="1" s="1"/>
  <c r="H172" i="2"/>
  <c r="C25" i="1" s="1"/>
  <c r="H177" i="2"/>
  <c r="C26" i="1" s="1"/>
  <c r="F26" s="1"/>
  <c r="H228" i="2"/>
  <c r="H229" s="1"/>
  <c r="C40" i="1" s="1"/>
  <c r="F40" s="1"/>
  <c r="C43"/>
  <c r="F43" s="1"/>
  <c r="H265" i="2"/>
  <c r="H266" s="1"/>
  <c r="H286"/>
  <c r="H287" s="1"/>
  <c r="C48" i="1" s="1"/>
  <c r="F48" s="1"/>
  <c r="H308" i="2"/>
  <c r="C50" i="1" s="1"/>
  <c r="H328" i="2"/>
  <c r="C54" i="1"/>
  <c r="F54" s="1"/>
  <c r="H51" i="2"/>
  <c r="C9" i="1" s="1"/>
  <c r="F9" s="1"/>
  <c r="H351" i="2"/>
  <c r="F41" i="1"/>
  <c r="F44"/>
  <c r="F45"/>
  <c r="F50"/>
  <c r="F24"/>
  <c r="F25"/>
  <c r="C3"/>
  <c r="F3" s="1"/>
  <c r="H26" i="2"/>
  <c r="C5" i="1" s="1"/>
  <c r="F5" s="1"/>
  <c r="H44" i="2"/>
  <c r="C7" i="1" s="1"/>
  <c r="F7" s="1"/>
  <c r="H72" i="2"/>
  <c r="C12" i="1" s="1"/>
  <c r="F12" s="1"/>
  <c r="H99" i="2"/>
  <c r="H117"/>
  <c r="C20" i="1"/>
  <c r="F20" s="1"/>
  <c r="H164" i="2"/>
  <c r="C23" i="1" s="1"/>
  <c r="F23" s="1"/>
  <c r="H183" i="2"/>
  <c r="C28" i="1" s="1"/>
  <c r="F28" s="1"/>
  <c r="H187" i="2"/>
  <c r="C30" i="1" s="1"/>
  <c r="F30" s="1"/>
  <c r="H191" i="2"/>
  <c r="C31" i="1" s="1"/>
  <c r="F31" s="1"/>
  <c r="H208" i="2"/>
  <c r="H209" s="1"/>
  <c r="C36" i="1" s="1"/>
  <c r="F36" s="1"/>
  <c r="H222" i="2"/>
  <c r="C39" i="1" s="1"/>
  <c r="F39" s="1"/>
  <c r="C42"/>
  <c r="F42" s="1"/>
  <c r="H272" i="2"/>
  <c r="C46" i="1" s="1"/>
  <c r="F46" s="1"/>
  <c r="H279" i="2"/>
  <c r="C47" i="1" s="1"/>
  <c r="F47" s="1"/>
  <c r="C49"/>
  <c r="F49" s="1"/>
  <c r="H352" i="2"/>
  <c r="C53" i="1" s="1"/>
  <c r="F53" s="1"/>
  <c r="H339" i="2"/>
  <c r="C52" i="1" s="1"/>
  <c r="F52" s="1"/>
  <c r="C51" l="1"/>
  <c r="F51" s="1"/>
  <c r="F17"/>
  <c r="C19"/>
  <c r="F19" s="1"/>
  <c r="H100" i="2"/>
  <c r="H101" s="1"/>
  <c r="F101" s="1"/>
  <c r="C16" i="1" s="1"/>
  <c r="F16" s="1"/>
  <c r="F76" l="1"/>
  <c r="F77" s="1"/>
  <c r="F78" s="1"/>
  <c r="F80" l="1"/>
  <c r="F81"/>
  <c r="F79"/>
  <c r="F82" l="1"/>
  <c r="J87"/>
</calcChain>
</file>

<file path=xl/sharedStrings.xml><?xml version="1.0" encoding="utf-8"?>
<sst xmlns="http://schemas.openxmlformats.org/spreadsheetml/2006/main" count="2022" uniqueCount="544">
  <si>
    <t>S.No</t>
  </si>
  <si>
    <t>Descripition of work</t>
  </si>
  <si>
    <t xml:space="preserve">Qty </t>
  </si>
  <si>
    <t>Rate</t>
  </si>
  <si>
    <t>Per</t>
  </si>
  <si>
    <t>Amount</t>
  </si>
  <si>
    <t>Sqm</t>
  </si>
  <si>
    <t>Cum</t>
  </si>
  <si>
    <t>Clean Removal of old plastering surface etc…    PWD SR P-25/21-22</t>
  </si>
  <si>
    <t>Dismantling and clearing away carefully stacking material in brick work etc…                     PWD SR P-21/21-22</t>
  </si>
  <si>
    <t xml:space="preserve">Form work using MS sheet </t>
  </si>
  <si>
    <t>b.plain surface such as roof slab,beams,lintels etc….</t>
  </si>
  <si>
    <r>
      <t xml:space="preserve">Fabrication of </t>
    </r>
    <r>
      <rPr>
        <b/>
        <sz val="14"/>
        <rFont val="Times New Roman"/>
        <family val="1"/>
      </rPr>
      <t xml:space="preserve">Mild steel / RTS grills </t>
    </r>
    <r>
      <rPr>
        <sz val="14"/>
        <rFont val="Times New Roman"/>
        <family val="1"/>
      </rPr>
      <t xml:space="preserve">
</t>
    </r>
  </si>
  <si>
    <t>MT</t>
  </si>
  <si>
    <t>Special ceiling plastering in cm 1:3,10mm tk etc…</t>
  </si>
  <si>
    <t>Plastering in cm 1:5,12mm tk etc….</t>
  </si>
  <si>
    <t>Wiring with 1.5 sqmm PVC insulated single core multi strand fire retardant flexible copper cable with ISI mark confirming IS: 694:1990.( Ordinary)                                                                         a.Light point with ceiling rose</t>
  </si>
  <si>
    <t>Each</t>
  </si>
  <si>
    <t>b.Light point without ceiling rose</t>
  </si>
  <si>
    <r>
      <t xml:space="preserve">Wiring with 1.5 sqmm PVC insulated single core multi strand fire retardant flexible copper cable with ISI mark confirming IS: 694:1990 for </t>
    </r>
    <r>
      <rPr>
        <b/>
        <sz val="14"/>
        <rFont val="Times New Roman"/>
        <family val="1"/>
      </rPr>
      <t>Fan point</t>
    </r>
    <r>
      <rPr>
        <sz val="14"/>
        <rFont val="Times New Roman"/>
        <family val="1"/>
      </rPr>
      <t>.</t>
    </r>
  </si>
  <si>
    <t>Run of 2 Wires of 1.5 sqmm PVC insulated single core multi strand fire retardant flexible copper cable with ISI mark confirming IS: 694:1990.</t>
  </si>
  <si>
    <t>Rmt</t>
  </si>
  <si>
    <r>
      <t xml:space="preserve">Supply and delivery of  </t>
    </r>
    <r>
      <rPr>
        <b/>
        <sz val="14"/>
        <rFont val="Times New Roman"/>
        <family val="1"/>
      </rPr>
      <t xml:space="preserve">48" (1200 mm) Fan </t>
    </r>
    <r>
      <rPr>
        <sz val="14"/>
        <rFont val="Times New Roman"/>
        <family val="1"/>
      </rPr>
      <t>with ISI mark with Eletronic Dimmer</t>
    </r>
  </si>
  <si>
    <t>Charges for fixing of "Fan"</t>
  </si>
  <si>
    <r>
      <t xml:space="preserve">PVC SWR 110 mm dia </t>
    </r>
    <r>
      <rPr>
        <b/>
        <sz val="14"/>
        <rFont val="Times New Roman"/>
        <family val="1"/>
      </rPr>
      <t>Rain water pipe</t>
    </r>
  </si>
  <si>
    <t xml:space="preserve">PVC Water supply (ASTM)                                a.32mm dia </t>
  </si>
  <si>
    <t>b. 25mm Dia</t>
  </si>
  <si>
    <t>c. 20mm Dia</t>
  </si>
  <si>
    <t>S &amp; F 15mm dia half turn CP long body etc…</t>
  </si>
  <si>
    <t>S &amp; F 15mm dia half turn CP short body etc…</t>
  </si>
  <si>
    <t>HDPE water tank 700 lit capacity with ISI mark etc….</t>
  </si>
  <si>
    <t>4mm thick pin headed Glass panels with Aluminium beedings</t>
  </si>
  <si>
    <t>Supply and Fixing Soild UPVC door Shutter with frame</t>
  </si>
  <si>
    <t>Weathering course</t>
  </si>
  <si>
    <t>Pressed tiles mixed with water proofing compound etc..</t>
  </si>
  <si>
    <r>
      <t xml:space="preserve">Precast Jally ventilator 50mm tk.                              C.Second floor </t>
    </r>
    <r>
      <rPr>
        <b/>
        <sz val="14"/>
        <rFont val="Times New Roman"/>
        <family val="1"/>
      </rPr>
      <t xml:space="preserve">                    </t>
    </r>
  </si>
  <si>
    <t>Manufacturing &amp; supply of steel windows (Weight basis)</t>
  </si>
  <si>
    <t>Kg</t>
  </si>
  <si>
    <t>painting one coat for old wood work</t>
  </si>
  <si>
    <t>painting two coat for old iron work</t>
  </si>
  <si>
    <t>Painting the new iron work etc….</t>
  </si>
  <si>
    <r>
      <t>White washing 3 coats</t>
    </r>
    <r>
      <rPr>
        <b/>
        <sz val="14"/>
        <rFont val="Times New Roman"/>
        <family val="1"/>
      </rPr>
      <t xml:space="preserve">  (slaked)</t>
    </r>
  </si>
  <si>
    <t>One coat white cement for new walls and other similar works.</t>
  </si>
  <si>
    <t>Plastic Emulsion paint two coat for old wall etc….</t>
  </si>
  <si>
    <t>Plastic Emulsion PAINT including primer for outer walls</t>
  </si>
  <si>
    <t>Sub Total - I</t>
  </si>
  <si>
    <t>SUB Total - II</t>
  </si>
  <si>
    <t>Labour charges @ 1%</t>
  </si>
  <si>
    <t>Supervision charges @ 7.5%</t>
  </si>
  <si>
    <t>Grand Total</t>
  </si>
  <si>
    <t>Say</t>
  </si>
  <si>
    <t>SPECIAL REPAIR WORKS THE WORK 13NOS PC/HC QUARTERS AT SATTUR TOWN IN VIRUDHUNAGAR DISTRICT</t>
  </si>
  <si>
    <t>DETAILED ESTIMATE</t>
  </si>
  <si>
    <t>Description of Work</t>
  </si>
  <si>
    <t>Nos</t>
  </si>
  <si>
    <t>Measurement in Meters</t>
  </si>
  <si>
    <t>Contents</t>
  </si>
  <si>
    <t>Length</t>
  </si>
  <si>
    <t>Breadth</t>
  </si>
  <si>
    <t>Depth</t>
  </si>
  <si>
    <t>Dismantling the Existing pressed tiles and weathering course etc…</t>
  </si>
  <si>
    <t>PC/HC Qtrs</t>
  </si>
  <si>
    <t>Hall</t>
  </si>
  <si>
    <t>-</t>
  </si>
  <si>
    <t>Bed room -1</t>
  </si>
  <si>
    <t>Kitchen</t>
  </si>
  <si>
    <t>Bathroom</t>
  </si>
  <si>
    <t xml:space="preserve">Toilet </t>
  </si>
  <si>
    <t xml:space="preserve">Sitout </t>
  </si>
  <si>
    <t>Head room</t>
  </si>
  <si>
    <t>Total</t>
  </si>
  <si>
    <t>Dismantling the RCC</t>
  </si>
  <si>
    <t>Water tank cover slab</t>
  </si>
  <si>
    <t>Clean Removal of old plastering surface etc…</t>
  </si>
  <si>
    <t xml:space="preserve">PC/HC Qtrs </t>
  </si>
  <si>
    <t xml:space="preserve">Wall plastering </t>
  </si>
  <si>
    <t xml:space="preserve">Hall </t>
  </si>
  <si>
    <t>Bed room</t>
  </si>
  <si>
    <t>Toilet</t>
  </si>
  <si>
    <t>D/F Jelly</t>
  </si>
  <si>
    <t>External</t>
  </si>
  <si>
    <t>Building alround</t>
  </si>
  <si>
    <t>D/F window W1</t>
  </si>
  <si>
    <t>D/F window W2</t>
  </si>
  <si>
    <t>D/F Window KW</t>
  </si>
  <si>
    <t>Dismantling and clearing away carefully stacking material in brick work etc…</t>
  </si>
  <si>
    <t>PC/HC Qtrs A,B,C,D</t>
  </si>
  <si>
    <t xml:space="preserve">Building alround parapet </t>
  </si>
  <si>
    <t>For Head room alround</t>
  </si>
  <si>
    <t>For Head room parapet wall</t>
  </si>
  <si>
    <t>Bedroom</t>
  </si>
  <si>
    <t>Sitout</t>
  </si>
  <si>
    <t>Building alround roof slab side</t>
  </si>
  <si>
    <t xml:space="preserve">Building alround roof slab single </t>
  </si>
  <si>
    <t>For head room slab</t>
  </si>
  <si>
    <t>Head room alround side</t>
  </si>
  <si>
    <t>1cum =100kg</t>
  </si>
  <si>
    <t>Building alround side brick work</t>
  </si>
  <si>
    <t xml:space="preserve">Building alround single side parapet </t>
  </si>
  <si>
    <t>Head room alround</t>
  </si>
  <si>
    <t>Head room alround parapet</t>
  </si>
  <si>
    <t>For water tank cover slab side wall</t>
  </si>
  <si>
    <t>Building parapet alround</t>
  </si>
  <si>
    <t>Head alround room</t>
  </si>
  <si>
    <t>Head room parapet alround</t>
  </si>
  <si>
    <t xml:space="preserve">Bath room </t>
  </si>
  <si>
    <t>Hall to Bed room</t>
  </si>
  <si>
    <t>Hall to kitchen</t>
  </si>
  <si>
    <t>S &amp; F of 18watts LED tube light fitting  etc…</t>
  </si>
  <si>
    <t>S &amp; F of 9w LED bulb etc….</t>
  </si>
  <si>
    <t>For PC/HC Qtrs parapet to first floor</t>
  </si>
  <si>
    <t>PVC Water supply (ASTM)</t>
  </si>
  <si>
    <t>a. 32mm Dia</t>
  </si>
  <si>
    <t>For PC/HC Qtrs</t>
  </si>
  <si>
    <t xml:space="preserve">S &amp; F of Indian Water closet white glazed (Oriya type) of size 580 x 440mm  - in G.F.  </t>
  </si>
  <si>
    <t xml:space="preserve">For PC/HC Qtrs </t>
  </si>
  <si>
    <t>Staircse portion</t>
  </si>
  <si>
    <r>
      <t xml:space="preserve">Precast </t>
    </r>
    <r>
      <rPr>
        <b/>
        <sz val="14"/>
        <rFont val="Times New Roman"/>
        <family val="1"/>
      </rPr>
      <t>Jally ventilator 50mm tk.</t>
    </r>
  </si>
  <si>
    <t xml:space="preserve">For jelly </t>
  </si>
  <si>
    <t>Window KW</t>
  </si>
  <si>
    <t>Window W1</t>
  </si>
  <si>
    <t>Window W2</t>
  </si>
  <si>
    <t xml:space="preserve">1 Sqm =35Kg </t>
  </si>
  <si>
    <t>Door MD</t>
  </si>
  <si>
    <t>Door D1</t>
  </si>
  <si>
    <t xml:space="preserve">Kitchen </t>
  </si>
  <si>
    <t xml:space="preserve">Bathroom </t>
  </si>
  <si>
    <t>verandah</t>
  </si>
  <si>
    <t>Head room inner</t>
  </si>
  <si>
    <t>D/F Door  MD</t>
  </si>
  <si>
    <t>D/F Door  D</t>
  </si>
  <si>
    <t>D/F Door D1</t>
  </si>
  <si>
    <t>D/F Open O</t>
  </si>
  <si>
    <t>D/F Window W1</t>
  </si>
  <si>
    <t>D/F Window W2</t>
  </si>
  <si>
    <t>TAMIL NADU POLICE HOUSING CORPORATION</t>
  </si>
  <si>
    <t>======================================</t>
  </si>
  <si>
    <t>PLACE:-</t>
  </si>
  <si>
    <t xml:space="preserve"> </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</si>
  <si>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</si>
  <si>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</si>
  <si>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</si>
  <si>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</si>
  <si>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</si>
  <si>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</si>
  <si>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</si>
  <si>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</si>
  <si>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</si>
  <si>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</si>
  <si>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</si>
  <si>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</si>
  <si>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</si>
  <si>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</si>
  <si>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</si>
  <si>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</si>
  <si>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</si>
  <si>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</si>
  <si>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</si>
  <si>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</si>
  <si>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</si>
  <si>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</si>
  <si>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18.1.a.</t>
  </si>
  <si>
    <t>Form work for Plinth beam, Grade beam, Raft beam</t>
  </si>
  <si>
    <t>b.</t>
  </si>
  <si>
    <t>Form work for Roof and lintels using M.S sheet</t>
  </si>
  <si>
    <t>Standardised concrete Mix M20 Grade Concrete</t>
  </si>
  <si>
    <t>cum</t>
  </si>
  <si>
    <t>Cement</t>
  </si>
  <si>
    <t>Plasticiser /Super plasticiser @ .60% of cement (P57 item NO.198</t>
  </si>
  <si>
    <t>Mason II</t>
  </si>
  <si>
    <t>Maz I</t>
  </si>
  <si>
    <t>Maz II</t>
  </si>
  <si>
    <t>Total for 10 cum</t>
  </si>
  <si>
    <t>for 1 cum</t>
  </si>
  <si>
    <t>Vibrating charges p-28 /103</t>
  </si>
  <si>
    <t>Sub Total</t>
  </si>
  <si>
    <t>LS</t>
  </si>
  <si>
    <t>Add for water charges &amp; other sundries (0.5 % of sub total</t>
  </si>
  <si>
    <t>Foundation &amp; Basement</t>
  </si>
  <si>
    <t>G.F</t>
  </si>
  <si>
    <t>F.F</t>
  </si>
  <si>
    <t>S.F</t>
  </si>
  <si>
    <t>a.</t>
  </si>
  <si>
    <t>SUPPLYING AND FABRICATING AND</t>
  </si>
  <si>
    <t>QUTL</t>
  </si>
  <si>
    <t>BINDING WIRE</t>
  </si>
  <si>
    <t>NO</t>
  </si>
  <si>
    <t>FITTER I</t>
  </si>
  <si>
    <t>TOTTAL FOR 1 QTL</t>
  </si>
  <si>
    <t>RATE PER M.T</t>
  </si>
  <si>
    <t xml:space="preserve">B.W IN C.M(1:6) using kiln burnt country bricks </t>
  </si>
  <si>
    <t>NOS.</t>
  </si>
  <si>
    <t xml:space="preserve"> 1000NO.</t>
  </si>
  <si>
    <t>NO.</t>
  </si>
  <si>
    <t>MASON I</t>
  </si>
  <si>
    <t>MASON II</t>
  </si>
  <si>
    <t>MAZDOOR I</t>
  </si>
  <si>
    <t>MAZDOOR II</t>
  </si>
  <si>
    <t>TOTAL FOR 10 CUM</t>
  </si>
  <si>
    <t>RATE PER CUM</t>
  </si>
  <si>
    <t>=</t>
  </si>
  <si>
    <t>35.</t>
  </si>
  <si>
    <t>PLASTERING C.M(1:3) 10mmTHICK</t>
  </si>
  <si>
    <t>TOTAL FOR 10 SQM</t>
  </si>
  <si>
    <t>RATE PER SQM</t>
  </si>
  <si>
    <t>33.</t>
  </si>
  <si>
    <t>PLASTERING C.M(1:5) 12mmTHICK</t>
  </si>
  <si>
    <t>SUPPLY AND FIXING OF</t>
  </si>
  <si>
    <t>110mmDIA P.V.C RAIN WATER</t>
  </si>
  <si>
    <t>RMT</t>
  </si>
  <si>
    <t xml:space="preserve"> 110mmDIA P.V.C PIPE</t>
  </si>
  <si>
    <t xml:space="preserve"> 110mmDIA P.V.C PLAIN BEND</t>
  </si>
  <si>
    <t xml:space="preserve"> 110mmDIA P.V.C SHOE</t>
  </si>
  <si>
    <t>SPECIAL CLAMP</t>
  </si>
  <si>
    <t>C.I. GRATING 100mm DIA</t>
  </si>
  <si>
    <t>PLUMBER I</t>
  </si>
  <si>
    <t>COST OF PLUG SCREWS , RUBBER</t>
  </si>
  <si>
    <t>LUBRICANT ETC</t>
  </si>
  <si>
    <t>TOTAL FOR 3 RMT</t>
  </si>
  <si>
    <t>RATE PER RMT</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</si>
  <si>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</si>
  <si>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</si>
  <si>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</si>
  <si>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</si>
  <si>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</si>
  <si>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</si>
  <si>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</si>
  <si>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</si>
  <si>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</si>
  <si>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</si>
  <si>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</si>
  <si>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</si>
  <si>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</si>
  <si>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</si>
  <si>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</si>
  <si>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</si>
  <si>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</si>
  <si>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</si>
  <si>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</si>
  <si>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</si>
  <si>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</si>
  <si>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</si>
  <si>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Main Data</t>
  </si>
  <si>
    <t>Long body</t>
  </si>
  <si>
    <t>short body</t>
  </si>
  <si>
    <t>Cost of Tap</t>
  </si>
  <si>
    <t>Labour</t>
  </si>
  <si>
    <t>51.</t>
  </si>
  <si>
    <t>PVC WATER TANK OF 700 LITRE CAPACITY p64 /207</t>
  </si>
  <si>
    <t>Ex. free board with ISI mark</t>
  </si>
  <si>
    <t>23.2</t>
  </si>
  <si>
    <t>headed glass panels 450x1350</t>
  </si>
  <si>
    <t xml:space="preserve"> 4mm glass frosted </t>
  </si>
  <si>
    <t xml:space="preserve"> 12x12mm Alu.Beedings ( Qtn)</t>
  </si>
  <si>
    <t>No.</t>
  </si>
  <si>
    <t>Alu. bolts and nuts( Qtn)</t>
  </si>
  <si>
    <t>Labour for fixing glass paneles</t>
  </si>
  <si>
    <t>Sundries</t>
  </si>
  <si>
    <t xml:space="preserve"> (1.08SQM LABOUR =.25CARPENTER-II)</t>
  </si>
  <si>
    <t>Total for 0.5334 Sqm</t>
  </si>
  <si>
    <t>Rate for one Sqm.</t>
  </si>
  <si>
    <t>Solid panel PVC door with frame (Rajeshree) p-49 it-122 A</t>
  </si>
  <si>
    <t>SQM</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</si>
  <si>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</si>
  <si>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</si>
  <si>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</si>
  <si>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</si>
  <si>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</si>
  <si>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</si>
  <si>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</si>
  <si>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</si>
  <si>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</si>
  <si>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TOTAL FOR ONE NUMBER</t>
  </si>
  <si>
    <t>31.</t>
  </si>
  <si>
    <t>JELLY LIME IN RATIO 32:121/2</t>
  </si>
  <si>
    <t>BY VOLUMN WELL WATERING</t>
  </si>
  <si>
    <t>CONSOLIDATED WITH WOODEN</t>
  </si>
  <si>
    <t>BEATERS TO REQUIRED SLOP</t>
  </si>
  <si>
    <t>BROKEN BRICKJELLY2OmmGAUGE</t>
  </si>
  <si>
    <t>COST OF LIME STONE</t>
  </si>
  <si>
    <t>MAZDOOR  I</t>
  </si>
  <si>
    <t>FINISHING TOP OF ROOF WITH</t>
  </si>
  <si>
    <t>ONE  COURSE OF PRESSED TILES</t>
  </si>
  <si>
    <t>OVER A BED OF C.M(1:3),</t>
  </si>
  <si>
    <t>12mmTHICK MIXED WITH WATER PROOF COMPOUND</t>
  </si>
  <si>
    <t>AT 2% BY WEIGHT OF CEMENT</t>
  </si>
  <si>
    <t>NOS</t>
  </si>
  <si>
    <t>1000 Nos</t>
  </si>
  <si>
    <t>C.M(1:3)</t>
  </si>
  <si>
    <t>POINTING WITH C.M(1:3)</t>
  </si>
  <si>
    <t>WPC</t>
  </si>
  <si>
    <t>**</t>
  </si>
  <si>
    <t>CC(1:2:4) USING 20mmHB</t>
  </si>
  <si>
    <t>JALLY-50mm THICK</t>
  </si>
  <si>
    <t>C.C(1:2:4)USING 20mmJELLY</t>
  </si>
  <si>
    <t>FOR PETTY WORKS</t>
  </si>
  <si>
    <t>TOTAL FOR0.372 SQM</t>
  </si>
  <si>
    <t>24.</t>
  </si>
  <si>
    <t>STEEL GRILLS FOR WINDOWS &amp; VENTILATER</t>
  </si>
  <si>
    <t>WITH SUITABLE LEDGES including piming coat</t>
  </si>
  <si>
    <t>RATE AS PER  PWD LR For Window  p 44/ it 80</t>
  </si>
  <si>
    <t>WOOD WORKS WITH IIND CLASS</t>
  </si>
  <si>
    <t>SYNTHETIC ENAMEL PAINT</t>
  </si>
  <si>
    <t>Lit</t>
  </si>
  <si>
    <t>READY MIXED IIND CLASS PAINT</t>
  </si>
  <si>
    <t>nos</t>
  </si>
  <si>
    <t xml:space="preserve">PAINTER I </t>
  </si>
  <si>
    <t xml:space="preserve">SUNDRIES </t>
  </si>
  <si>
    <t>PAINTING TWO COATS OVER OLD</t>
  </si>
  <si>
    <t>IRON WORKS WITH IIND CLASS</t>
  </si>
  <si>
    <t>Thorouh scrapping</t>
  </si>
  <si>
    <t>PAINTING TWO COATS OVER NEW</t>
  </si>
  <si>
    <t>LIT</t>
  </si>
  <si>
    <t>SUNDRIES FOR BRUSHES,ETC</t>
  </si>
  <si>
    <t>WHITE WASHING THREE COAT</t>
  </si>
  <si>
    <t>SLACKED SHELL LIME</t>
  </si>
  <si>
    <t>SUNDRIES FOR BRUSH,BLUE,GUM ETC</t>
  </si>
  <si>
    <t>TOTAL FOR 100 SQM</t>
  </si>
  <si>
    <t>38.1.</t>
  </si>
  <si>
    <t>CEMENT PAINTING TWO COATS</t>
  </si>
  <si>
    <t>OVER THE PRIMER COAT OF</t>
  </si>
  <si>
    <t>APPROVED CEMENT PAINT FOR NEW</t>
  </si>
  <si>
    <t>PLASTERED SURFACES</t>
  </si>
  <si>
    <t>Primer coat using white cement</t>
  </si>
  <si>
    <t>PAINTER I</t>
  </si>
  <si>
    <t xml:space="preserve">PLASTERED SURFACE WITH </t>
  </si>
  <si>
    <t>OBD</t>
  </si>
  <si>
    <t>OBD p-50 sl.129</t>
  </si>
  <si>
    <t>Thorough scrapping the old wall</t>
  </si>
  <si>
    <t>Plastic Emulsion PAINT two coat for old wall</t>
  </si>
  <si>
    <t>Plastic Emulsion PAINT</t>
  </si>
  <si>
    <t>Painter I</t>
  </si>
  <si>
    <t>Thorouh scrapping p28/108</t>
  </si>
  <si>
    <t>40.</t>
  </si>
  <si>
    <t>Plastic Emulsion PAINT  (LMR item 113) p-50 132( First qty</t>
  </si>
  <si>
    <t>Primer     (LMR item 112) p44</t>
  </si>
  <si>
    <t>Sattur</t>
  </si>
  <si>
    <t>2022-2023</t>
  </si>
  <si>
    <t>Form work for Small quantity and column using M.S. sheet</t>
  </si>
  <si>
    <t>d.</t>
  </si>
  <si>
    <t>Form work for Vertical walls</t>
  </si>
  <si>
    <t>20mm HBG Machine crushed stone jelly    (7730 Kg)</t>
  </si>
  <si>
    <t>10-12mm HBG Machine crushed stone jelly    (5156 Kg)</t>
  </si>
  <si>
    <t>Sand    (7670 Kg)</t>
  </si>
  <si>
    <t>T.F</t>
  </si>
  <si>
    <t>PLACING R.T.S RODS/MS RODS above 16mm dia(without cement  slurry)</t>
  </si>
  <si>
    <t>R.T.S RODS/M.S.RODS ABOVE 16MM DIA</t>
  </si>
  <si>
    <t>Bricks of size 22x11x7 cm</t>
  </si>
  <si>
    <t>DATA  - 1</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</si>
  <si>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</si>
  <si>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</si>
  <si>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</si>
  <si>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(P-124 it-2/b)</t>
  </si>
  <si>
    <t xml:space="preserve"> Rmt</t>
  </si>
  <si>
    <t>PVC rigid conduit pipe 19 mm / 20mm heavy duty with ISI mark p-127 part -I IX-1 b</t>
  </si>
  <si>
    <t>1 Rmt</t>
  </si>
  <si>
    <t>No</t>
  </si>
  <si>
    <t>19 mm PVC rigid bends - p-128 part -I IX-2b</t>
  </si>
  <si>
    <t>19 mm PVC rigid tees (p-128 4b, 15.30/12=1.28)</t>
  </si>
  <si>
    <t>MS joint box 150 x 100 x 75 mm p-125 vi-b part -f</t>
  </si>
  <si>
    <t>Hylem sheet 3 mm thick with lamination p-129 it-7a part-I</t>
  </si>
  <si>
    <t>5 amps flush type switch p-117, Part-C,1 a ( 194.50/12=16.21</t>
  </si>
  <si>
    <t>Ceiling rose p-115 it-26</t>
  </si>
  <si>
    <t>19 mm PVC junction box  ( p-129,6-b( 43.25/12=3.60)</t>
  </si>
  <si>
    <t>Bag</t>
  </si>
  <si>
    <t>Cement (6040/20)</t>
  </si>
  <si>
    <t>MS box  150 x 100 x 75 mm p-125 vi-b pat -f</t>
  </si>
  <si>
    <t>3 mm thick laminated Hylem sheet p-129 it-7a part-I</t>
  </si>
  <si>
    <t>Labour charges</t>
  </si>
  <si>
    <t>Total for 10 Points</t>
  </si>
  <si>
    <t>Rate for 1 Point</t>
  </si>
  <si>
    <t>Labour Charges for wirnig in PVC pipe concealed</t>
  </si>
  <si>
    <t>Sub - data</t>
  </si>
  <si>
    <t xml:space="preserve"> Electrical Maistry ( p-12 it 49/106)</t>
  </si>
  <si>
    <t>Wiremen Grade  - I ( p-11 it-13)</t>
  </si>
  <si>
    <t>Wiremen Grade  - II</t>
  </si>
  <si>
    <t>Electrical HELPERp-15 it-100</t>
  </si>
  <si>
    <t>For Concreting work</t>
  </si>
  <si>
    <t>Mason IInd class</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</si>
  <si>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</si>
  <si>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</si>
  <si>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</si>
  <si>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</si>
  <si>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</si>
  <si>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p-115,  it-24</t>
  </si>
  <si>
    <t>Total for 10 points</t>
  </si>
  <si>
    <t>Rate for 1 points</t>
  </si>
  <si>
    <t>DATA  -  4</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</si>
  <si>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</si>
  <si>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</si>
  <si>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MS box  200 x 150 x 75 mm  part-  F 1c p-126</t>
  </si>
  <si>
    <t>MS joint box (150 x 100 x 75 mm )</t>
  </si>
  <si>
    <t>Rate for 1 point</t>
  </si>
  <si>
    <t>MS box  300 x 200 x 75 mm</t>
  </si>
  <si>
    <t>200x150x75 mm=90</t>
  </si>
  <si>
    <t xml:space="preserve">A 200x150x75 mm=0.0825 </t>
  </si>
  <si>
    <t>A 300x200x75 mm=0.135m2</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</si>
  <si>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</si>
  <si>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</si>
  <si>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</si>
  <si>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1.5 sqmm copper PVC insulated unsheathed single core cable</t>
  </si>
  <si>
    <t>PVC rigid conduit pipe 19 mm / 20mm heavy duty with ISI mark</t>
  </si>
  <si>
    <t>1.5 sqmm copper PVC insulated unsheathed single core cable for continuous earth connection</t>
  </si>
  <si>
    <t>Total for 90 Metres</t>
  </si>
  <si>
    <t>Rate for 1 Rmt</t>
  </si>
  <si>
    <t>Supply of ceiling fan 1200mm</t>
  </si>
  <si>
    <t>1200mm A.C ceiling fan (without regulator)( Part- B 1 a p-116</t>
  </si>
  <si>
    <t>Cost of electronic regulator( Part- B 1 d p-116</t>
  </si>
  <si>
    <t xml:space="preserve">Rate for each </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</si>
  <si>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</si>
  <si>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</si>
  <si>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</si>
  <si>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</si>
  <si>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</si>
  <si>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</si>
  <si>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</si>
  <si>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</si>
  <si>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Wiremen Grade I</t>
  </si>
  <si>
    <t>Wiremen Grade II</t>
  </si>
  <si>
    <t>Helpers</t>
  </si>
  <si>
    <t>Total for 5 Nos</t>
  </si>
  <si>
    <t>DOWN FALL PIPE    Type- A  SWR pipe</t>
  </si>
  <si>
    <t>GROUND LEVEL(OR) FIXING ON WALLS FULLY CONCEALED TO THE</t>
  </si>
  <si>
    <t>Supplying and fixing 4mm thick pin</t>
  </si>
  <si>
    <t>Deduct rate for "P" &amp; "S" trap</t>
  </si>
  <si>
    <t xml:space="preserve">Add rate for PVC SWR "P" &amp; "S" trap </t>
  </si>
  <si>
    <t>56.2.</t>
  </si>
  <si>
    <t xml:space="preserve"> IN OTHER THAN G.FLOOR.</t>
  </si>
  <si>
    <t>WEATHERING COURSE</t>
  </si>
  <si>
    <t>USING20mmBRICK JELLY</t>
  </si>
  <si>
    <t>PLASTERING IN C.M(1:3)</t>
  </si>
  <si>
    <t>12mMT.K MIXED WITH W.P.C.</t>
  </si>
  <si>
    <t>BRICK JELLY CONCRETE (1:8:16)</t>
  </si>
  <si>
    <t>USING 40 mm BRICK JELLY</t>
  </si>
  <si>
    <t>WEATHERING COURSE WITH BRICK</t>
  </si>
  <si>
    <t>PRESSED TILES 23X23X18MM</t>
  </si>
  <si>
    <t>PAINTING TWO COATS OVER NEW           (as per PWD Standard Data)</t>
  </si>
  <si>
    <t>PAINTING TWO COATS OVER old          (as per PWD Standard Data)</t>
  </si>
  <si>
    <t>sqm</t>
  </si>
  <si>
    <t xml:space="preserve">Two coat of OBD  for old walll over one coat white cement for inner walls </t>
  </si>
  <si>
    <t>Primer</t>
  </si>
  <si>
    <t>ls</t>
  </si>
  <si>
    <t>PAINTING TWO COATS OVER NEW             (as per CER-112/2007-08)</t>
  </si>
  <si>
    <t>Painting two coats of OBD new walls etc all complete</t>
  </si>
  <si>
    <t>PWD SR P-22/22-23</t>
  </si>
  <si>
    <t xml:space="preserve">Dismantling the RCC clearing away carefully stacking material etc…                               </t>
  </si>
  <si>
    <t>PWD SR P-25/22-23</t>
  </si>
  <si>
    <t>PWD SR P-21/22-23</t>
  </si>
  <si>
    <t>painting Two coat for old wood work</t>
  </si>
  <si>
    <t>Add CGST &amp; SGST @ 18%</t>
  </si>
  <si>
    <t>P/114 SR  22-23</t>
  </si>
  <si>
    <t xml:space="preserve">S &amp; F of 9w LED bulb etc….                                                   </t>
  </si>
  <si>
    <t>P/115 SR  22-23</t>
  </si>
  <si>
    <t xml:space="preserve">S &amp; F of 18watts LED tube light fitting  etc…     </t>
  </si>
  <si>
    <t>Contingencies 2.5 %</t>
  </si>
  <si>
    <t>Kitchen platform</t>
  </si>
  <si>
    <t>Kitchen platform g.f,f.f,sf</t>
  </si>
  <si>
    <t>Sink inner edge</t>
  </si>
  <si>
    <t>Sink outer edge</t>
  </si>
  <si>
    <t>Front edge</t>
  </si>
  <si>
    <t>For water tank slab</t>
  </si>
  <si>
    <t>Al round side</t>
  </si>
  <si>
    <t>d) Second flooor</t>
  </si>
  <si>
    <t>Standardised concrete mix m-20 grade etc….</t>
  </si>
  <si>
    <t>a) Ground floor</t>
  </si>
  <si>
    <t>Sink side</t>
  </si>
  <si>
    <t>b) First floor</t>
  </si>
  <si>
    <t>d.Second floor</t>
  </si>
  <si>
    <t>Standardised concrete mix m-20 grade etc….                                                            b) Ground floor</t>
  </si>
  <si>
    <t>c.) First floor</t>
  </si>
  <si>
    <t>Qty as per item No.6 a,b,c</t>
  </si>
  <si>
    <t xml:space="preserve">S &amp; F of Indian Water closet white glazed (Oriya type) of size 580 x 440mm  - in other than G.F.  </t>
  </si>
  <si>
    <t>S.F houses</t>
  </si>
  <si>
    <t>Brick work in cm 1;5 ,using kiln burnt country bricks etc .a) Foundation and basement</t>
  </si>
  <si>
    <t>For chamber</t>
  </si>
  <si>
    <t>Plastering cm 1:4, 12 mm tk curing etc all complete</t>
  </si>
  <si>
    <t>Chamber outer</t>
  </si>
  <si>
    <t>Chamber top</t>
  </si>
  <si>
    <t>m2</t>
  </si>
  <si>
    <t>34.</t>
  </si>
  <si>
    <t>PLASTERING C.M(1:4) 12mmTHICK</t>
  </si>
  <si>
    <t xml:space="preserve">B.W IN C.M(1:5) using kiln burnt country bricks </t>
  </si>
  <si>
    <t>Providing CUDDAPPAH SLAB for cupboard</t>
  </si>
  <si>
    <t>wardrobe, shelves, kitchen sinks,</t>
  </si>
  <si>
    <t>hearth slab and sunshade etc., for the</t>
  </si>
  <si>
    <t>following thickness including cost of</t>
  </si>
  <si>
    <t>Cuddappah slab and labour charges for</t>
  </si>
  <si>
    <t>fixing in position etc., all complete</t>
  </si>
  <si>
    <t>(Both sides polished)</t>
  </si>
  <si>
    <t>A.</t>
  </si>
  <si>
    <t xml:space="preserve"> 40mm Thick slab:-</t>
  </si>
  <si>
    <t>==================</t>
  </si>
  <si>
    <t>Cuddappah slab</t>
  </si>
  <si>
    <t>Mason Ist</t>
  </si>
  <si>
    <t>Mazdoor Ist</t>
  </si>
  <si>
    <t>Packing with C.M., Scaffolding</t>
  </si>
  <si>
    <t>and Polishing etc.,</t>
  </si>
  <si>
    <t>Total for Ten sqm</t>
  </si>
  <si>
    <t>Rate for one SQM</t>
  </si>
  <si>
    <t>Providing Cuddappah slab for cub board and etc all complete. 40 mm thick</t>
  </si>
  <si>
    <t>a) Foundation and basement</t>
  </si>
  <si>
    <t>b) Ground floor</t>
  </si>
  <si>
    <t>Window  s/s W1</t>
  </si>
  <si>
    <t>c)First floor</t>
  </si>
  <si>
    <t>d) Second floor</t>
  </si>
  <si>
    <t>m3</t>
  </si>
  <si>
    <t xml:space="preserve">Brick work in C.M. 1:6  using Kiln Burnt Country bricks of size 22 x 11 x 7 cm ( 8 3/4" x 4 1/4" x 2 3/4")                                      </t>
  </si>
  <si>
    <t>Bath soap nitch wall</t>
  </si>
  <si>
    <t>c) First floor</t>
  </si>
  <si>
    <t>Brick work in C.M. 1:6  using Kiln Burnt Country bricks of size 22 x 11 x 7 cm ( 8 3/4" x 4 1/4" x 2 3/4")                                            b) Ground floor</t>
  </si>
  <si>
    <t xml:space="preserve"> Repair works door,window,Electrical works etc</t>
  </si>
  <si>
    <t>15mm dia half turn CP tap</t>
  </si>
  <si>
    <t>Sub-Data</t>
  </si>
  <si>
    <t>Labour charge</t>
  </si>
  <si>
    <t>Fitter I class</t>
  </si>
  <si>
    <t>Mazdoor I</t>
  </si>
  <si>
    <t>Shellac p-54/156</t>
  </si>
  <si>
    <t>100 gms</t>
  </si>
  <si>
    <t>Thread ball p-54/158</t>
  </si>
  <si>
    <t>Total/1 No</t>
  </si>
  <si>
    <t xml:space="preserve">Thorough scraping for old wall painting etc </t>
  </si>
  <si>
    <t>Providing Cuddappah slab for cub board and etc all complete. 20 mm thick</t>
  </si>
  <si>
    <t>b)First floor</t>
  </si>
  <si>
    <t>Kitchen c/b</t>
  </si>
  <si>
    <t>c) Second floor</t>
  </si>
  <si>
    <t xml:space="preserve"> 20mm Thick slab:-</t>
  </si>
  <si>
    <t>FOURTH FLOOR</t>
  </si>
  <si>
    <t xml:space="preserve">Two coat of OBD  old wall over one coat white cement for inner walls </t>
  </si>
  <si>
    <t>D/f New wall obd painitng qty item no:38</t>
  </si>
  <si>
    <t>WHITE WASHING TWO COAT</t>
  </si>
  <si>
    <t>SUNDRIES FOR BRUSH ETC</t>
  </si>
  <si>
    <t>Painting two coats of white cement etc</t>
  </si>
  <si>
    <t xml:space="preserve">Mid landing </t>
  </si>
  <si>
    <t>Waist bottom</t>
  </si>
  <si>
    <t>Landing area</t>
  </si>
  <si>
    <t xml:space="preserve">Chipping and removal of unsounded area of the existing damaged roof slab including tools ,plants and scffolding etc </t>
  </si>
  <si>
    <t>SF, House hall</t>
  </si>
  <si>
    <t>FF,GF House hall</t>
  </si>
  <si>
    <t>FF,GF House Kitchen</t>
  </si>
  <si>
    <t>Toilet and bath</t>
  </si>
  <si>
    <t xml:space="preserve">Supplying and applying of rust remover work to the corroded rod surface area etc </t>
  </si>
  <si>
    <t>Supplying and applying a coating of congressive nito prime zincrien fosroc 1 lit /1800 or equialent etc</t>
  </si>
  <si>
    <t>CER NO 52/2022-2023</t>
  </si>
  <si>
    <t xml:space="preserve"> 71.38  Lakhs</t>
  </si>
</sst>
</file>

<file path=xl/styles.xml><?xml version="1.0" encoding="utf-8"?>
<styleSheet xmlns="http://schemas.openxmlformats.org/spreadsheetml/2006/main">
  <numFmts count="9">
    <numFmt numFmtId="42" formatCode="_(&quot;$&quot;* #,##0_);_(&quot;$&quot;* \(#,##0\);_(&quot;$&quot;* &quot;-&quot;_);_(@_)"/>
    <numFmt numFmtId="43" formatCode="_(* #,##0.00_);_(* \(#,##0.00\);_(* &quot;-&quot;??_);_(@_)"/>
    <numFmt numFmtId="164" formatCode="0.00_)"/>
    <numFmt numFmtId="165" formatCode="0_)"/>
    <numFmt numFmtId="166" formatCode="&quot;Rs.&quot;\ #,##0;&quot;Rs.&quot;\ \-#,##0"/>
    <numFmt numFmtId="167" formatCode="0.000_)"/>
    <numFmt numFmtId="168" formatCode="0.0000_)"/>
    <numFmt numFmtId="169" formatCode="0.000"/>
    <numFmt numFmtId="172" formatCode="0.0"/>
  </numFmts>
  <fonts count="15">
    <font>
      <sz val="12"/>
      <name val="Helv"/>
    </font>
    <font>
      <sz val="11"/>
      <color theme="1"/>
      <name val="Calibri"/>
      <family val="2"/>
      <scheme val="minor"/>
    </font>
    <font>
      <sz val="12"/>
      <name val="Helv"/>
    </font>
    <font>
      <b/>
      <sz val="15"/>
      <name val="Times New Roman"/>
      <family val="1"/>
    </font>
    <font>
      <sz val="14"/>
      <name val="Times New Roman"/>
      <family val="1"/>
    </font>
    <font>
      <sz val="10"/>
      <name val="Arial"/>
    </font>
    <font>
      <b/>
      <sz val="14"/>
      <name val="Times New Roman"/>
      <family val="1"/>
    </font>
    <font>
      <sz val="10"/>
      <name val="Arial"/>
      <family val="2"/>
    </font>
    <font>
      <sz val="11"/>
      <color rgb="FF000000"/>
      <name val="Calibri"/>
      <family val="2"/>
    </font>
    <font>
      <b/>
      <i/>
      <u/>
      <sz val="14"/>
      <name val="Times New Roman"/>
      <family val="1"/>
    </font>
    <font>
      <b/>
      <sz val="12"/>
      <name val="Helv"/>
    </font>
    <font>
      <u/>
      <sz val="12"/>
      <name val="Helv"/>
    </font>
    <font>
      <sz val="12"/>
      <color rgb="FFFF0000"/>
      <name val="Helv"/>
    </font>
    <font>
      <sz val="15"/>
      <name val="Times New Roman"/>
      <family val="1"/>
    </font>
    <font>
      <sz val="14"/>
      <name val="Helv"/>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bottom style="thin">
        <color indexed="64"/>
      </bottom>
      <diagonal/>
    </border>
  </borders>
  <cellStyleXfs count="19">
    <xf numFmtId="164" fontId="0" fillId="0" borderId="0"/>
    <xf numFmtId="0" fontId="5" fillId="0" borderId="0"/>
    <xf numFmtId="42" fontId="2" fillId="0" borderId="0"/>
    <xf numFmtId="166" fontId="2" fillId="0" borderId="0"/>
    <xf numFmtId="0" fontId="1" fillId="0" borderId="0"/>
    <xf numFmtId="0" fontId="7" fillId="0" borderId="0"/>
    <xf numFmtId="0" fontId="7" fillId="0" borderId="0"/>
    <xf numFmtId="0" fontId="7" fillId="0" borderId="0"/>
    <xf numFmtId="0" fontId="1" fillId="0" borderId="0"/>
    <xf numFmtId="0" fontId="7" fillId="0" borderId="0"/>
    <xf numFmtId="0" fontId="7" fillId="0" borderId="0"/>
    <xf numFmtId="164" fontId="2" fillId="0" borderId="0"/>
    <xf numFmtId="0" fontId="1" fillId="0" borderId="0"/>
    <xf numFmtId="0" fontId="7" fillId="0" borderId="0"/>
    <xf numFmtId="0" fontId="7" fillId="0" borderId="0"/>
    <xf numFmtId="0" fontId="1" fillId="0" borderId="0"/>
    <xf numFmtId="0" fontId="7" fillId="0" borderId="0"/>
    <xf numFmtId="0" fontId="8" fillId="0" borderId="0"/>
    <xf numFmtId="43" fontId="2" fillId="0" borderId="0" applyFont="0" applyFill="0" applyBorder="0" applyAlignment="0" applyProtection="0"/>
  </cellStyleXfs>
  <cellXfs count="120">
    <xf numFmtId="164" fontId="0" fillId="0" borderId="0" xfId="0"/>
    <xf numFmtId="164" fontId="3" fillId="0" borderId="1" xfId="0" applyFont="1" applyBorder="1"/>
    <xf numFmtId="164" fontId="3" fillId="0" borderId="1" xfId="0" applyFont="1" applyBorder="1" applyAlignment="1">
      <alignment horizontal="center"/>
    </xf>
    <xf numFmtId="165" fontId="4" fillId="0" borderId="1" xfId="0" applyNumberFormat="1" applyFont="1" applyBorder="1"/>
    <xf numFmtId="164" fontId="4" fillId="0" borderId="1" xfId="0" applyFont="1" applyBorder="1" applyAlignment="1">
      <alignment wrapText="1"/>
    </xf>
    <xf numFmtId="164" fontId="4" fillId="0" borderId="1" xfId="0" applyFont="1" applyBorder="1"/>
    <xf numFmtId="2" fontId="4" fillId="0" borderId="1" xfId="1" applyNumberFormat="1" applyFont="1" applyFill="1" applyBorder="1" applyAlignment="1">
      <alignment vertical="top" wrapText="1"/>
    </xf>
    <xf numFmtId="2" fontId="4" fillId="2" borderId="1" xfId="1" applyNumberFormat="1" applyFont="1" applyFill="1" applyBorder="1" applyAlignment="1">
      <alignment vertical="top" wrapText="1"/>
    </xf>
    <xf numFmtId="164" fontId="4" fillId="2" borderId="1" xfId="0" applyFont="1" applyFill="1" applyBorder="1" applyAlignment="1">
      <alignment wrapText="1"/>
    </xf>
    <xf numFmtId="164" fontId="4" fillId="2" borderId="1" xfId="0" applyFont="1" applyFill="1" applyBorder="1"/>
    <xf numFmtId="164" fontId="0" fillId="2" borderId="0" xfId="0" applyFill="1"/>
    <xf numFmtId="164" fontId="4" fillId="0" borderId="1" xfId="0" applyFont="1" applyFill="1" applyBorder="1" applyAlignment="1">
      <alignment horizontal="left" vertical="center" wrapText="1"/>
    </xf>
    <xf numFmtId="164" fontId="4" fillId="0" borderId="1" xfId="0" applyFont="1" applyBorder="1" applyAlignment="1">
      <alignment horizontal="left" vertical="center" wrapText="1"/>
    </xf>
    <xf numFmtId="164" fontId="4" fillId="2" borderId="1" xfId="0" applyFont="1" applyFill="1" applyBorder="1" applyAlignment="1">
      <alignment vertical="top"/>
    </xf>
    <xf numFmtId="164" fontId="4" fillId="2" borderId="1" xfId="0" applyFont="1" applyFill="1" applyBorder="1" applyAlignment="1">
      <alignment vertical="top" wrapText="1"/>
    </xf>
    <xf numFmtId="164" fontId="6" fillId="0" borderId="1" xfId="0" applyFont="1" applyBorder="1"/>
    <xf numFmtId="164" fontId="6" fillId="0" borderId="1" xfId="0" applyFont="1" applyFill="1" applyBorder="1"/>
    <xf numFmtId="164" fontId="4" fillId="0" borderId="1" xfId="0" applyFont="1" applyFill="1" applyBorder="1"/>
    <xf numFmtId="164" fontId="6" fillId="0" borderId="1" xfId="0" applyFont="1" applyBorder="1" applyAlignment="1">
      <alignment horizontal="center" vertical="center"/>
    </xf>
    <xf numFmtId="164" fontId="4" fillId="0" borderId="1" xfId="0" applyFont="1" applyBorder="1" applyAlignment="1">
      <alignment horizontal="center"/>
    </xf>
    <xf numFmtId="164" fontId="6" fillId="0" borderId="1" xfId="0" applyFont="1" applyBorder="1" applyAlignment="1">
      <alignment wrapText="1"/>
    </xf>
    <xf numFmtId="165" fontId="4" fillId="0" borderId="1" xfId="0" applyNumberFormat="1" applyFont="1" applyFill="1" applyBorder="1" applyAlignment="1">
      <alignment horizontal="center" vertical="center" wrapText="1"/>
    </xf>
    <xf numFmtId="165" fontId="4" fillId="0" borderId="1" xfId="0" applyNumberFormat="1" applyFont="1" applyBorder="1" applyAlignment="1">
      <alignment horizontal="center"/>
    </xf>
    <xf numFmtId="164" fontId="4" fillId="0" borderId="1" xfId="0" applyFont="1" applyFill="1" applyBorder="1" applyAlignment="1">
      <alignment horizontal="center" vertical="center" wrapText="1"/>
    </xf>
    <xf numFmtId="167" fontId="4" fillId="0" borderId="1" xfId="0" applyNumberFormat="1" applyFont="1" applyBorder="1" applyAlignment="1">
      <alignment horizontal="center"/>
    </xf>
    <xf numFmtId="164" fontId="4" fillId="0" borderId="1" xfId="0" applyFont="1" applyBorder="1" applyAlignment="1">
      <alignment horizontal="center" vertical="center"/>
    </xf>
    <xf numFmtId="164" fontId="4" fillId="0" borderId="1" xfId="0" applyFont="1" applyFill="1" applyBorder="1" applyAlignment="1">
      <alignment horizontal="center" vertical="center"/>
    </xf>
    <xf numFmtId="167" fontId="4" fillId="0" borderId="1" xfId="0" applyNumberFormat="1" applyFont="1" applyBorder="1" applyAlignment="1">
      <alignment horizontal="center" vertical="center"/>
    </xf>
    <xf numFmtId="2" fontId="4" fillId="2" borderId="5" xfId="1" applyNumberFormat="1" applyFont="1" applyFill="1" applyBorder="1" applyAlignment="1">
      <alignment vertical="top" wrapText="1"/>
    </xf>
    <xf numFmtId="164" fontId="6" fillId="0" borderId="1" xfId="0" applyFont="1" applyBorder="1" applyAlignment="1">
      <alignment horizontal="center"/>
    </xf>
    <xf numFmtId="165" fontId="4" fillId="0" borderId="6" xfId="0" applyNumberFormat="1" applyFont="1" applyBorder="1"/>
    <xf numFmtId="164" fontId="4" fillId="0" borderId="6" xfId="0" applyFont="1" applyBorder="1" applyAlignment="1">
      <alignment horizontal="center"/>
    </xf>
    <xf numFmtId="164" fontId="6" fillId="0" borderId="6" xfId="0" applyFont="1" applyBorder="1" applyAlignment="1">
      <alignment horizontal="center" vertical="center"/>
    </xf>
    <xf numFmtId="164" fontId="6" fillId="0" borderId="7" xfId="0" applyFont="1" applyBorder="1" applyAlignment="1">
      <alignment horizontal="center" vertical="center"/>
    </xf>
    <xf numFmtId="2" fontId="4" fillId="0" borderId="5" xfId="1" applyNumberFormat="1" applyFont="1" applyFill="1" applyBorder="1" applyAlignment="1">
      <alignment vertical="top" wrapText="1"/>
    </xf>
    <xf numFmtId="2" fontId="4" fillId="2" borderId="8" xfId="1" applyNumberFormat="1" applyFont="1" applyFill="1" applyBorder="1" applyAlignment="1">
      <alignment vertical="top" wrapText="1"/>
    </xf>
    <xf numFmtId="165" fontId="4" fillId="0" borderId="7" xfId="0" applyNumberFormat="1" applyFont="1" applyBorder="1"/>
    <xf numFmtId="2" fontId="4" fillId="2" borderId="9" xfId="1" applyNumberFormat="1" applyFont="1" applyFill="1" applyBorder="1" applyAlignment="1">
      <alignment vertical="top" wrapText="1"/>
    </xf>
    <xf numFmtId="164" fontId="4" fillId="0" borderId="7" xfId="0" applyFont="1" applyBorder="1" applyAlignment="1">
      <alignment horizontal="center"/>
    </xf>
    <xf numFmtId="164" fontId="6" fillId="0" borderId="1" xfId="0" applyFont="1" applyFill="1" applyBorder="1" applyAlignment="1">
      <alignment horizontal="center" vertical="center" wrapText="1"/>
    </xf>
    <xf numFmtId="165" fontId="4" fillId="0" borderId="1" xfId="0" applyNumberFormat="1" applyFont="1" applyBorder="1" applyAlignment="1">
      <alignment horizontal="center" vertical="center" wrapText="1"/>
    </xf>
    <xf numFmtId="164" fontId="4" fillId="0" borderId="1" xfId="0" applyFont="1" applyBorder="1" applyAlignment="1">
      <alignment horizontal="center" vertical="center" wrapText="1"/>
    </xf>
    <xf numFmtId="164" fontId="6" fillId="0" borderId="1" xfId="0" applyFont="1" applyBorder="1" applyAlignment="1">
      <alignment horizontal="center" vertical="center" wrapText="1"/>
    </xf>
    <xf numFmtId="164" fontId="4" fillId="2" borderId="1" xfId="0" applyFont="1" applyFill="1" applyBorder="1" applyAlignment="1">
      <alignment horizontal="center"/>
    </xf>
    <xf numFmtId="164" fontId="6" fillId="2" borderId="1" xfId="0" applyFont="1" applyFill="1" applyBorder="1" applyAlignment="1">
      <alignment horizontal="center" vertical="center" wrapText="1"/>
    </xf>
    <xf numFmtId="165" fontId="4" fillId="0" borderId="10" xfId="0" applyNumberFormat="1" applyFont="1" applyBorder="1"/>
    <xf numFmtId="2" fontId="4" fillId="0" borderId="8" xfId="1" applyNumberFormat="1" applyFont="1" applyFill="1" applyBorder="1" applyAlignment="1">
      <alignment vertical="top" wrapText="1"/>
    </xf>
    <xf numFmtId="164" fontId="4" fillId="2" borderId="10" xfId="0" applyFont="1" applyFill="1" applyBorder="1" applyAlignment="1">
      <alignment horizontal="center"/>
    </xf>
    <xf numFmtId="164" fontId="6" fillId="2" borderId="10" xfId="0" applyFont="1" applyFill="1" applyBorder="1" applyAlignment="1">
      <alignment horizontal="center" vertical="center" wrapText="1"/>
    </xf>
    <xf numFmtId="164" fontId="6" fillId="2" borderId="1" xfId="0" applyFont="1" applyFill="1" applyBorder="1"/>
    <xf numFmtId="164" fontId="6" fillId="2" borderId="1" xfId="0" applyFont="1" applyFill="1" applyBorder="1" applyAlignment="1">
      <alignment vertical="top"/>
    </xf>
    <xf numFmtId="2" fontId="4" fillId="0" borderId="9" xfId="1" applyNumberFormat="1" applyFont="1" applyFill="1" applyBorder="1" applyAlignment="1">
      <alignment vertical="top" wrapText="1"/>
    </xf>
    <xf numFmtId="164" fontId="4" fillId="0" borderId="10" xfId="0" applyFont="1" applyBorder="1" applyAlignment="1">
      <alignment horizontal="center"/>
    </xf>
    <xf numFmtId="2" fontId="6" fillId="0" borderId="1" xfId="1" applyNumberFormat="1" applyFont="1" applyFill="1" applyBorder="1" applyAlignment="1">
      <alignment vertical="top" wrapText="1"/>
    </xf>
    <xf numFmtId="164" fontId="4" fillId="2" borderId="0" xfId="0" applyFont="1" applyFill="1" applyAlignment="1">
      <alignment vertical="top" wrapText="1"/>
    </xf>
    <xf numFmtId="164" fontId="0" fillId="0" borderId="0" xfId="0" applyAlignment="1">
      <alignment wrapText="1"/>
    </xf>
    <xf numFmtId="164" fontId="0" fillId="0" borderId="0" xfId="0" applyAlignment="1">
      <alignment horizontal="center"/>
    </xf>
    <xf numFmtId="164" fontId="0" fillId="0" borderId="0" xfId="0" applyBorder="1" applyAlignment="1">
      <alignment horizontal="left" vertical="top"/>
    </xf>
    <xf numFmtId="164" fontId="10" fillId="0" borderId="0" xfId="0" applyFont="1" applyBorder="1" applyAlignment="1">
      <alignment horizontal="left" vertical="top"/>
    </xf>
    <xf numFmtId="164" fontId="0" fillId="0" borderId="0" xfId="0" applyBorder="1" applyAlignment="1">
      <alignment horizontal="left" vertical="top" wrapText="1"/>
    </xf>
    <xf numFmtId="164" fontId="0" fillId="0" borderId="0" xfId="0" applyBorder="1" applyAlignment="1">
      <alignment vertical="top" wrapText="1"/>
    </xf>
    <xf numFmtId="167" fontId="0" fillId="0" borderId="0" xfId="0" applyNumberFormat="1" applyBorder="1" applyAlignment="1">
      <alignment horizontal="left" vertical="top"/>
    </xf>
    <xf numFmtId="164" fontId="0" fillId="3" borderId="0" xfId="0" applyFill="1" applyBorder="1" applyAlignment="1">
      <alignment horizontal="left" vertical="top"/>
    </xf>
    <xf numFmtId="164" fontId="0" fillId="0" borderId="0" xfId="0" applyBorder="1" applyAlignment="1">
      <alignment horizontal="right" vertical="top"/>
    </xf>
    <xf numFmtId="164" fontId="11" fillId="0" borderId="0" xfId="0" applyFont="1" applyBorder="1" applyAlignment="1">
      <alignment horizontal="left" vertical="top"/>
    </xf>
    <xf numFmtId="164" fontId="10" fillId="0" borderId="0" xfId="0" applyFont="1" applyBorder="1" applyAlignment="1">
      <alignment horizontal="right" vertical="top"/>
    </xf>
    <xf numFmtId="164" fontId="2" fillId="0" borderId="0" xfId="0" applyFont="1" applyBorder="1" applyAlignment="1">
      <alignment horizontal="right" vertical="top"/>
    </xf>
    <xf numFmtId="168" fontId="0" fillId="0" borderId="0" xfId="0" applyNumberFormat="1" applyBorder="1" applyAlignment="1">
      <alignment horizontal="left" vertical="top"/>
    </xf>
    <xf numFmtId="164" fontId="0" fillId="0" borderId="0" xfId="0" applyNumberFormat="1" applyAlignment="1" applyProtection="1">
      <alignment horizontal="center"/>
    </xf>
    <xf numFmtId="164" fontId="0" fillId="0" borderId="0" xfId="0" applyNumberFormat="1" applyAlignment="1" applyProtection="1"/>
    <xf numFmtId="164" fontId="0" fillId="0" borderId="0" xfId="0" applyNumberFormat="1" applyAlignment="1" applyProtection="1">
      <alignment horizontal="left"/>
    </xf>
    <xf numFmtId="164" fontId="0" fillId="0" borderId="0" xfId="0" applyAlignment="1"/>
    <xf numFmtId="164" fontId="10" fillId="0" borderId="0" xfId="0" applyNumberFormat="1" applyFont="1" applyAlignment="1" applyProtection="1">
      <alignment horizontal="left"/>
    </xf>
    <xf numFmtId="164" fontId="0" fillId="0" borderId="0" xfId="0" applyNumberFormat="1" applyAlignment="1" applyProtection="1">
      <alignment horizontal="fill"/>
    </xf>
    <xf numFmtId="164" fontId="0" fillId="0" borderId="0" xfId="0" applyNumberFormat="1" applyProtection="1"/>
    <xf numFmtId="164" fontId="0" fillId="4" borderId="0" xfId="0" applyNumberFormat="1" applyFill="1" applyAlignment="1" applyProtection="1">
      <alignment horizontal="left"/>
    </xf>
    <xf numFmtId="164" fontId="12" fillId="0" borderId="0" xfId="0" applyNumberFormat="1" applyFont="1" applyProtection="1"/>
    <xf numFmtId="164" fontId="10" fillId="0" borderId="0" xfId="0" applyNumberFormat="1" applyFont="1" applyProtection="1"/>
    <xf numFmtId="164" fontId="13" fillId="2" borderId="0" xfId="0" applyFont="1" applyFill="1" applyAlignment="1">
      <alignment vertical="top" wrapText="1"/>
    </xf>
    <xf numFmtId="2" fontId="4" fillId="0" borderId="0" xfId="1" applyNumberFormat="1" applyFont="1" applyFill="1" applyBorder="1" applyAlignment="1">
      <alignment vertical="top" wrapText="1"/>
    </xf>
    <xf numFmtId="164" fontId="0" fillId="0" borderId="1" xfId="0" applyBorder="1"/>
    <xf numFmtId="164" fontId="14" fillId="0" borderId="1" xfId="0" applyFont="1" applyBorder="1"/>
    <xf numFmtId="0" fontId="6"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65" fontId="4" fillId="2" borderId="1" xfId="0" applyNumberFormat="1" applyFont="1" applyFill="1" applyBorder="1" applyAlignment="1">
      <alignment horizontal="center" vertical="center"/>
    </xf>
    <xf numFmtId="164" fontId="4" fillId="2" borderId="1" xfId="0" applyFont="1" applyFill="1" applyBorder="1" applyAlignment="1">
      <alignment horizontal="center" vertical="center"/>
    </xf>
    <xf numFmtId="0" fontId="4" fillId="0" borderId="1" xfId="0" applyNumberFormat="1" applyFont="1" applyBorder="1" applyAlignment="1">
      <alignment horizontal="center"/>
    </xf>
    <xf numFmtId="169" fontId="4" fillId="0" borderId="1" xfId="0" applyNumberFormat="1" applyFont="1" applyBorder="1" applyAlignment="1">
      <alignment horizontal="center"/>
    </xf>
    <xf numFmtId="0" fontId="4" fillId="0" borderId="1" xfId="0" applyNumberFormat="1" applyFont="1" applyBorder="1"/>
    <xf numFmtId="0" fontId="4" fillId="0" borderId="1" xfId="0" applyNumberFormat="1" applyFont="1" applyBorder="1" applyAlignment="1">
      <alignment horizontal="center" vertical="center"/>
    </xf>
    <xf numFmtId="0" fontId="4" fillId="0" borderId="1" xfId="18" applyNumberFormat="1" applyFont="1" applyBorder="1" applyAlignment="1">
      <alignment horizontal="center" vertical="center"/>
    </xf>
    <xf numFmtId="2" fontId="4" fillId="0" borderId="1" xfId="0" applyNumberFormat="1" applyFont="1" applyBorder="1" applyAlignment="1">
      <alignment horizontal="center" vertical="center"/>
    </xf>
    <xf numFmtId="164" fontId="4" fillId="0" borderId="1" xfId="0" applyFont="1" applyBorder="1" applyAlignment="1">
      <alignment horizontal="center"/>
    </xf>
    <xf numFmtId="164" fontId="6" fillId="0" borderId="1" xfId="0" applyFont="1" applyBorder="1" applyAlignment="1">
      <alignment horizontal="center" vertical="center"/>
    </xf>
    <xf numFmtId="164" fontId="3" fillId="0" borderId="2" xfId="0" applyFont="1" applyBorder="1" applyAlignment="1">
      <alignment horizontal="center" wrapText="1"/>
    </xf>
    <xf numFmtId="164" fontId="3" fillId="0" borderId="3" xfId="0" applyFont="1" applyBorder="1" applyAlignment="1">
      <alignment horizontal="center" wrapText="1"/>
    </xf>
    <xf numFmtId="164" fontId="3" fillId="0" borderId="4" xfId="0" applyFont="1" applyBorder="1" applyAlignment="1">
      <alignment horizontal="center" wrapText="1"/>
    </xf>
    <xf numFmtId="164" fontId="4" fillId="0" borderId="2" xfId="0" applyFont="1" applyBorder="1" applyAlignment="1">
      <alignment horizontal="center"/>
    </xf>
    <xf numFmtId="164" fontId="4" fillId="0" borderId="3" xfId="0" applyFont="1" applyBorder="1" applyAlignment="1">
      <alignment horizontal="center"/>
    </xf>
    <xf numFmtId="164" fontId="4" fillId="0" borderId="4" xfId="0" applyFont="1" applyBorder="1" applyAlignment="1">
      <alignment horizontal="center"/>
    </xf>
    <xf numFmtId="164" fontId="6" fillId="0" borderId="1" xfId="0" applyFont="1" applyBorder="1" applyAlignment="1">
      <alignment horizontal="center"/>
    </xf>
    <xf numFmtId="164" fontId="4" fillId="0" borderId="1" xfId="0" applyFont="1" applyBorder="1" applyAlignment="1">
      <alignment horizontal="center"/>
    </xf>
    <xf numFmtId="164" fontId="0" fillId="0" borderId="0" xfId="0" applyAlignment="1">
      <alignment horizontal="center" wrapText="1"/>
    </xf>
    <xf numFmtId="164" fontId="0" fillId="0" borderId="0" xfId="0" applyBorder="1" applyAlignment="1">
      <alignment horizontal="center" vertical="center" wrapText="1"/>
    </xf>
    <xf numFmtId="164" fontId="6" fillId="0" borderId="2" xfId="0" applyFont="1" applyBorder="1" applyAlignment="1">
      <alignment horizontal="center" vertical="top" wrapText="1"/>
    </xf>
    <xf numFmtId="164" fontId="6" fillId="0" borderId="3" xfId="0" applyFont="1" applyBorder="1" applyAlignment="1">
      <alignment horizontal="center" vertical="top" wrapText="1"/>
    </xf>
    <xf numFmtId="164" fontId="6" fillId="0" borderId="4" xfId="0" applyFont="1" applyBorder="1" applyAlignment="1">
      <alignment horizontal="center" vertical="top" wrapText="1"/>
    </xf>
    <xf numFmtId="164" fontId="4" fillId="2" borderId="2" xfId="0" applyFont="1" applyFill="1" applyBorder="1" applyAlignment="1">
      <alignment horizontal="center"/>
    </xf>
    <xf numFmtId="164" fontId="4" fillId="2" borderId="4" xfId="0" applyFont="1" applyFill="1" applyBorder="1" applyAlignment="1">
      <alignment horizontal="center"/>
    </xf>
    <xf numFmtId="164" fontId="9" fillId="0" borderId="1" xfId="0" applyFont="1" applyBorder="1" applyAlignment="1">
      <alignment horizontal="center" vertical="center"/>
    </xf>
    <xf numFmtId="165" fontId="6" fillId="0" borderId="1" xfId="0" applyNumberFormat="1" applyFont="1" applyBorder="1" applyAlignment="1">
      <alignment horizontal="center" vertical="center"/>
    </xf>
    <xf numFmtId="164" fontId="6" fillId="0" borderId="1" xfId="0" applyFont="1" applyBorder="1" applyAlignment="1">
      <alignment horizontal="center" vertical="center" wrapText="1"/>
    </xf>
    <xf numFmtId="164" fontId="6" fillId="0" borderId="1" xfId="0" applyFont="1" applyBorder="1" applyAlignment="1">
      <alignment horizontal="center" vertical="center"/>
    </xf>
    <xf numFmtId="164" fontId="4" fillId="0" borderId="6" xfId="0" applyFont="1" applyFill="1" applyBorder="1"/>
    <xf numFmtId="2" fontId="6" fillId="0" borderId="1" xfId="0" applyNumberFormat="1" applyFont="1" applyBorder="1" applyAlignment="1">
      <alignment horizontal="center" vertical="center"/>
    </xf>
    <xf numFmtId="172" fontId="4" fillId="0" borderId="0" xfId="0" applyNumberFormat="1" applyFont="1"/>
    <xf numFmtId="172" fontId="4" fillId="0" borderId="1" xfId="0" applyNumberFormat="1" applyFont="1" applyBorder="1"/>
    <xf numFmtId="172" fontId="4" fillId="0" borderId="1" xfId="0" applyNumberFormat="1" applyFont="1" applyBorder="1" applyAlignment="1">
      <alignment wrapText="1"/>
    </xf>
    <xf numFmtId="2" fontId="4" fillId="0" borderId="1" xfId="0" applyNumberFormat="1" applyFont="1" applyBorder="1"/>
    <xf numFmtId="172" fontId="4" fillId="0" borderId="1" xfId="0" applyNumberFormat="1" applyFont="1" applyBorder="1" applyAlignment="1">
      <alignment horizontal="center" vertical="center"/>
    </xf>
  </cellXfs>
  <cellStyles count="19">
    <cellStyle name="Comma" xfId="18" builtinId="3"/>
    <cellStyle name="Normal" xfId="0" builtinId="0"/>
    <cellStyle name="Normal 10" xfId="2"/>
    <cellStyle name="Normal 11 2" xfId="3"/>
    <cellStyle name="Normal 15 5" xfId="4"/>
    <cellStyle name="Normal 2" xfId="5"/>
    <cellStyle name="Normal 2 13" xfId="6"/>
    <cellStyle name="Normal 2 2" xfId="7"/>
    <cellStyle name="Normal 2 2 2" xfId="8"/>
    <cellStyle name="Normal 2 3" xfId="9"/>
    <cellStyle name="Normal 3" xfId="10"/>
    <cellStyle name="Normal 3 2 2" xfId="11"/>
    <cellStyle name="Normal 3 2 2 2 4" xfId="12"/>
    <cellStyle name="Normal 3 4" xfId="13"/>
    <cellStyle name="Normal 4" xfId="14"/>
    <cellStyle name="Normal 5" xfId="15"/>
    <cellStyle name="Normal 7 2" xfId="16"/>
    <cellStyle name="Normal 8" xfId="17"/>
    <cellStyle name="Normal_Phase XI QS"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thinakumar/Downloads/Sattur%20repiar%20work%2021-2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Abstract (21.4.18)"/>
      <sheetName val="G. Abstract (2)"/>
      <sheetName val="pile data ( M20 grade)"/>
      <sheetName val="  Coastal  Elec.Data "/>
      <sheetName val="Elec.abs"/>
      <sheetName val="Sheet1"/>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 val="Sheet2"/>
      <sheetName val="Sheet4"/>
      <sheetName val="lead  charge"/>
      <sheetName val="Elec.Data"/>
      <sheetName val="Data"/>
      <sheetName val="Building (2)"/>
      <sheetName val="M 25 Kotti"/>
      <sheetName val="Detalied"/>
      <sheetName val="Abstract"/>
      <sheetName val="p.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1">
          <cell r="B1" t="str">
            <v>SPECIAL REPAIR WORKS THE WORK 13NOS PC/HC QUARTERS AT SATTUR TOWN IN VIRUDHUNAGAR DISTRICT</v>
          </cell>
        </row>
        <row r="199">
          <cell r="B199" t="str">
            <v xml:space="preserve">S &amp; F of Indian Water closet white glazed (Oriya type) of size 580 x 440mm  - in G.F.  </v>
          </cell>
        </row>
      </sheetData>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87"/>
  <sheetViews>
    <sheetView tabSelected="1" topLeftCell="A74" workbookViewId="0">
      <selection activeCell="E86" sqref="E86"/>
    </sheetView>
  </sheetViews>
  <sheetFormatPr defaultRowHeight="15.75"/>
  <cols>
    <col min="1" max="1" width="7.33203125" customWidth="1"/>
    <col min="2" max="2" width="40" customWidth="1"/>
    <col min="4" max="4" width="9.21875" bestFit="1" customWidth="1"/>
    <col min="6" max="6" width="12.21875" customWidth="1"/>
    <col min="10" max="10" width="11" bestFit="1" customWidth="1"/>
  </cols>
  <sheetData>
    <row r="1" spans="1:6" ht="56.25" customHeight="1">
      <c r="A1" s="94" t="str">
        <f>[1]Detalied!B1</f>
        <v>SPECIAL REPAIR WORKS THE WORK 13NOS PC/HC QUARTERS AT SATTUR TOWN IN VIRUDHUNAGAR DISTRICT</v>
      </c>
      <c r="B1" s="95"/>
      <c r="C1" s="95"/>
      <c r="D1" s="95"/>
      <c r="E1" s="95"/>
      <c r="F1" s="96"/>
    </row>
    <row r="2" spans="1:6" ht="19.5">
      <c r="A2" s="1" t="s">
        <v>0</v>
      </c>
      <c r="B2" s="2" t="s">
        <v>1</v>
      </c>
      <c r="C2" s="1" t="s">
        <v>2</v>
      </c>
      <c r="D2" s="1" t="s">
        <v>3</v>
      </c>
      <c r="E2" s="1" t="s">
        <v>4</v>
      </c>
      <c r="F2" s="1" t="s">
        <v>5</v>
      </c>
    </row>
    <row r="3" spans="1:6" ht="37.5">
      <c r="A3" s="83">
        <v>1</v>
      </c>
      <c r="B3" s="4" t="s">
        <v>60</v>
      </c>
      <c r="C3" s="25">
        <f>Detalied!H15</f>
        <v>376.65</v>
      </c>
      <c r="D3" s="25">
        <v>39.700000000000003</v>
      </c>
      <c r="E3" s="25" t="s">
        <v>6</v>
      </c>
      <c r="F3" s="25">
        <f>C3*D3</f>
        <v>14953.005000000001</v>
      </c>
    </row>
    <row r="4" spans="1:6" ht="18.75">
      <c r="A4" s="83"/>
      <c r="B4" s="4"/>
      <c r="C4" s="25"/>
      <c r="D4" s="25" t="s">
        <v>444</v>
      </c>
      <c r="E4" s="25"/>
      <c r="F4" s="25"/>
    </row>
    <row r="5" spans="1:6" ht="36" customHeight="1">
      <c r="A5" s="83">
        <f>A3+1</f>
        <v>2</v>
      </c>
      <c r="B5" s="4" t="s">
        <v>445</v>
      </c>
      <c r="C5" s="25">
        <f>Detalied!H27</f>
        <v>57.9</v>
      </c>
      <c r="D5" s="25">
        <v>6380</v>
      </c>
      <c r="E5" s="25" t="s">
        <v>7</v>
      </c>
      <c r="F5" s="25">
        <f t="shared" ref="F5:F69" si="0">C5*D5</f>
        <v>369402</v>
      </c>
    </row>
    <row r="6" spans="1:6" ht="36" customHeight="1">
      <c r="A6" s="83"/>
      <c r="B6" s="4"/>
      <c r="C6" s="25"/>
      <c r="D6" s="25" t="s">
        <v>444</v>
      </c>
      <c r="E6" s="25"/>
      <c r="F6" s="25"/>
    </row>
    <row r="7" spans="1:6" ht="37.5" customHeight="1">
      <c r="A7" s="83">
        <f>A5+1</f>
        <v>3</v>
      </c>
      <c r="B7" s="4" t="s">
        <v>8</v>
      </c>
      <c r="C7" s="25">
        <f>Detalied!H45</f>
        <v>1883.25</v>
      </c>
      <c r="D7" s="25">
        <v>7.3</v>
      </c>
      <c r="E7" s="25" t="s">
        <v>6</v>
      </c>
      <c r="F7" s="25">
        <f t="shared" si="0"/>
        <v>13747.725</v>
      </c>
    </row>
    <row r="8" spans="1:6" ht="37.5" customHeight="1">
      <c r="A8" s="83"/>
      <c r="B8" s="4"/>
      <c r="C8" s="25"/>
      <c r="D8" s="25" t="s">
        <v>446</v>
      </c>
      <c r="E8" s="25"/>
      <c r="F8" s="25"/>
    </row>
    <row r="9" spans="1:6" ht="56.25">
      <c r="A9" s="83">
        <f>A7+1</f>
        <v>4</v>
      </c>
      <c r="B9" s="4" t="s">
        <v>9</v>
      </c>
      <c r="C9" s="25">
        <f>Detalied!H52</f>
        <v>59.15</v>
      </c>
      <c r="D9" s="25">
        <v>244</v>
      </c>
      <c r="E9" s="25" t="s">
        <v>7</v>
      </c>
      <c r="F9" s="25">
        <f t="shared" si="0"/>
        <v>14432.6</v>
      </c>
    </row>
    <row r="10" spans="1:6" ht="18.75">
      <c r="A10" s="83"/>
      <c r="B10" s="4"/>
      <c r="C10" s="25"/>
      <c r="D10" s="25" t="s">
        <v>447</v>
      </c>
      <c r="E10" s="25"/>
      <c r="F10" s="25"/>
    </row>
    <row r="11" spans="1:6" ht="18.75">
      <c r="A11" s="83">
        <f>A9+1</f>
        <v>5</v>
      </c>
      <c r="B11" s="6" t="s">
        <v>10</v>
      </c>
      <c r="C11" s="25"/>
      <c r="D11" s="25"/>
      <c r="E11" s="25"/>
      <c r="F11" s="25"/>
    </row>
    <row r="12" spans="1:6" ht="37.5">
      <c r="A12" s="83"/>
      <c r="B12" s="6" t="s">
        <v>11</v>
      </c>
      <c r="C12" s="25">
        <f>Detalied!H72</f>
        <v>516.4</v>
      </c>
      <c r="D12" s="25">
        <f>'data 22-23'!D83</f>
        <v>905.4</v>
      </c>
      <c r="E12" s="25" t="s">
        <v>6</v>
      </c>
      <c r="F12" s="25">
        <f t="shared" si="0"/>
        <v>467548.55999999994</v>
      </c>
    </row>
    <row r="13" spans="1:6" ht="37.5">
      <c r="A13" s="83">
        <f>A11+1</f>
        <v>6</v>
      </c>
      <c r="B13" s="6" t="s">
        <v>468</v>
      </c>
      <c r="C13" s="25">
        <f>Detalied!H78</f>
        <v>0.2</v>
      </c>
      <c r="D13" s="25">
        <f>'data 22-23'!F106</f>
        <v>7755.47</v>
      </c>
      <c r="E13" s="25" t="s">
        <v>7</v>
      </c>
      <c r="F13" s="25">
        <f t="shared" si="0"/>
        <v>1551.0940000000001</v>
      </c>
    </row>
    <row r="14" spans="1:6" ht="18.75">
      <c r="A14" s="83"/>
      <c r="B14" s="6" t="s">
        <v>469</v>
      </c>
      <c r="C14" s="25">
        <f>Detalied!H83</f>
        <v>0.2</v>
      </c>
      <c r="D14" s="25">
        <f>'data 22-23'!F107</f>
        <v>7979.27</v>
      </c>
      <c r="E14" s="25" t="s">
        <v>7</v>
      </c>
      <c r="F14" s="25">
        <f t="shared" si="0"/>
        <v>1595.8540000000003</v>
      </c>
    </row>
    <row r="15" spans="1:6" ht="18.75">
      <c r="A15" s="83"/>
      <c r="B15" s="6" t="s">
        <v>467</v>
      </c>
      <c r="C15" s="25">
        <f>Detalied!H97</f>
        <v>58.1</v>
      </c>
      <c r="D15" s="25">
        <f>'data 22-23'!F108</f>
        <v>8203.07</v>
      </c>
      <c r="E15" s="25" t="s">
        <v>7</v>
      </c>
      <c r="F15" s="25">
        <f t="shared" si="0"/>
        <v>476598.36699999997</v>
      </c>
    </row>
    <row r="16" spans="1:6" ht="26.25" customHeight="1">
      <c r="A16" s="83">
        <f>A13+1</f>
        <v>7</v>
      </c>
      <c r="B16" s="7" t="s">
        <v>12</v>
      </c>
      <c r="C16" s="25">
        <f>Detalied!F101</f>
        <v>5.8500000000000005</v>
      </c>
      <c r="D16" s="25">
        <f>'data 22-23'!F121</f>
        <v>87298.5</v>
      </c>
      <c r="E16" s="25" t="s">
        <v>13</v>
      </c>
      <c r="F16" s="25">
        <f t="shared" si="0"/>
        <v>510696.22500000003</v>
      </c>
    </row>
    <row r="17" spans="1:6" ht="75">
      <c r="A17" s="83">
        <f t="shared" ref="A17:A53" si="1">A16+1</f>
        <v>8</v>
      </c>
      <c r="B17" s="6" t="s">
        <v>509</v>
      </c>
      <c r="C17" s="25">
        <f>Detalied!H105</f>
        <v>1.4</v>
      </c>
      <c r="D17" s="25">
        <f>'data 22-23'!F139</f>
        <v>6557.01</v>
      </c>
      <c r="E17" s="25" t="s">
        <v>7</v>
      </c>
      <c r="F17" s="25">
        <f t="shared" si="0"/>
        <v>9179.8140000000003</v>
      </c>
    </row>
    <row r="18" spans="1:6" ht="18.75">
      <c r="A18" s="83"/>
      <c r="B18" s="6" t="s">
        <v>508</v>
      </c>
      <c r="C18" s="25">
        <f>Detalied!H108</f>
        <v>1.4</v>
      </c>
      <c r="D18" s="25">
        <f>'data 22-23'!F140</f>
        <v>6707.91</v>
      </c>
      <c r="E18" s="25" t="s">
        <v>7</v>
      </c>
      <c r="F18" s="25">
        <f t="shared" si="0"/>
        <v>9391.0739999999987</v>
      </c>
    </row>
    <row r="19" spans="1:6" ht="18.75">
      <c r="A19" s="83"/>
      <c r="B19" s="6" t="s">
        <v>504</v>
      </c>
      <c r="C19" s="25">
        <f>Detalied!H118</f>
        <v>78.55</v>
      </c>
      <c r="D19" s="25">
        <f>'data 22-23'!F141</f>
        <v>6858.81</v>
      </c>
      <c r="E19" s="25" t="s">
        <v>7</v>
      </c>
      <c r="F19" s="25">
        <f t="shared" si="0"/>
        <v>538759.52549999999</v>
      </c>
    </row>
    <row r="20" spans="1:6" ht="37.5">
      <c r="A20" s="83">
        <f>A17+1</f>
        <v>9</v>
      </c>
      <c r="B20" s="6" t="s">
        <v>14</v>
      </c>
      <c r="C20" s="25">
        <f>Detalied!H129</f>
        <v>463.05</v>
      </c>
      <c r="D20" s="25">
        <f>'data 22-23'!F155</f>
        <v>275.02</v>
      </c>
      <c r="E20" s="25" t="s">
        <v>6</v>
      </c>
      <c r="F20" s="25">
        <f t="shared" si="0"/>
        <v>127348.011</v>
      </c>
    </row>
    <row r="21" spans="1:6" ht="18.75">
      <c r="A21" s="83">
        <f t="shared" si="1"/>
        <v>10</v>
      </c>
      <c r="B21" s="6" t="s">
        <v>15</v>
      </c>
      <c r="C21" s="25">
        <f>Detalied!H152</f>
        <v>2199.25</v>
      </c>
      <c r="D21" s="25">
        <f>'data 22-23'!F168</f>
        <v>240.35</v>
      </c>
      <c r="E21" s="25" t="s">
        <v>6</v>
      </c>
      <c r="F21" s="25">
        <f t="shared" si="0"/>
        <v>528589.73749999993</v>
      </c>
    </row>
    <row r="22" spans="1:6" ht="93.75">
      <c r="A22" s="83">
        <f t="shared" si="1"/>
        <v>11</v>
      </c>
      <c r="B22" s="6" t="s">
        <v>16</v>
      </c>
      <c r="C22" s="25">
        <f>Detalied!H157</f>
        <v>39</v>
      </c>
      <c r="D22" s="25">
        <f>'data 22-23'!F194</f>
        <v>1630.99</v>
      </c>
      <c r="E22" s="25" t="s">
        <v>17</v>
      </c>
      <c r="F22" s="25">
        <f t="shared" si="0"/>
        <v>63608.61</v>
      </c>
    </row>
    <row r="23" spans="1:6" ht="22.5" customHeight="1">
      <c r="A23" s="83"/>
      <c r="B23" s="5" t="s">
        <v>18</v>
      </c>
      <c r="C23" s="25">
        <f>Detalied!H164</f>
        <v>65</v>
      </c>
      <c r="D23" s="25">
        <f>'data 22-23'!F218</f>
        <v>1635.09</v>
      </c>
      <c r="E23" s="25" t="s">
        <v>17</v>
      </c>
      <c r="F23" s="25">
        <f t="shared" si="0"/>
        <v>106280.84999999999</v>
      </c>
    </row>
    <row r="24" spans="1:6" ht="75">
      <c r="A24" s="83">
        <f>A22+1</f>
        <v>12</v>
      </c>
      <c r="B24" s="6" t="s">
        <v>19</v>
      </c>
      <c r="C24" s="25">
        <f>Detalied!H168</f>
        <v>26</v>
      </c>
      <c r="D24" s="25">
        <f>'data 22-23'!F241</f>
        <v>1703.39</v>
      </c>
      <c r="E24" s="25" t="s">
        <v>17</v>
      </c>
      <c r="F24" s="25">
        <f t="shared" si="0"/>
        <v>44288.14</v>
      </c>
    </row>
    <row r="25" spans="1:6" ht="75">
      <c r="A25" s="83">
        <f>A24+1</f>
        <v>13</v>
      </c>
      <c r="B25" s="7" t="s">
        <v>20</v>
      </c>
      <c r="C25" s="25">
        <f>Detalied!H172</f>
        <v>211.9</v>
      </c>
      <c r="D25" s="25">
        <f>'data 22-23'!F261</f>
        <v>208.23</v>
      </c>
      <c r="E25" s="25" t="s">
        <v>21</v>
      </c>
      <c r="F25" s="25">
        <f t="shared" si="0"/>
        <v>44123.936999999998</v>
      </c>
    </row>
    <row r="26" spans="1:6" s="10" customFormat="1" ht="18.75">
      <c r="A26" s="84">
        <f t="shared" si="1"/>
        <v>14</v>
      </c>
      <c r="B26" s="8" t="s">
        <v>453</v>
      </c>
      <c r="C26" s="85">
        <f>Detalied!H177</f>
        <v>39</v>
      </c>
      <c r="D26" s="85">
        <v>648</v>
      </c>
      <c r="E26" s="85" t="s">
        <v>17</v>
      </c>
      <c r="F26" s="85">
        <f t="shared" si="0"/>
        <v>25272</v>
      </c>
    </row>
    <row r="27" spans="1:6" s="10" customFormat="1" ht="18.75">
      <c r="A27" s="84"/>
      <c r="B27" s="8"/>
      <c r="C27" s="85"/>
      <c r="D27" s="85" t="s">
        <v>450</v>
      </c>
      <c r="E27" s="85"/>
      <c r="F27" s="85"/>
    </row>
    <row r="28" spans="1:6" s="10" customFormat="1" ht="18.75">
      <c r="A28" s="84">
        <f>A26+1</f>
        <v>15</v>
      </c>
      <c r="B28" s="8" t="s">
        <v>451</v>
      </c>
      <c r="C28" s="85">
        <f>Detalied!H183</f>
        <v>52</v>
      </c>
      <c r="D28" s="85">
        <v>135</v>
      </c>
      <c r="E28" s="85" t="s">
        <v>17</v>
      </c>
      <c r="F28" s="85">
        <f t="shared" si="0"/>
        <v>7020</v>
      </c>
    </row>
    <row r="29" spans="1:6" s="10" customFormat="1" ht="18.75">
      <c r="A29" s="84"/>
      <c r="B29" s="8"/>
      <c r="C29" s="85"/>
      <c r="D29" s="85" t="s">
        <v>452</v>
      </c>
      <c r="E29" s="85"/>
      <c r="F29" s="85"/>
    </row>
    <row r="30" spans="1:6" ht="37.5">
      <c r="A30" s="83">
        <f>A28+1</f>
        <v>16</v>
      </c>
      <c r="B30" s="6" t="s">
        <v>22</v>
      </c>
      <c r="C30" s="25">
        <f>Detalied!H187</f>
        <v>26</v>
      </c>
      <c r="D30" s="25">
        <f>'data 22-23'!F266</f>
        <v>1552.1</v>
      </c>
      <c r="E30" s="25" t="s">
        <v>17</v>
      </c>
      <c r="F30" s="25">
        <f t="shared" si="0"/>
        <v>40354.6</v>
      </c>
    </row>
    <row r="31" spans="1:6" ht="23.25" customHeight="1">
      <c r="A31" s="83">
        <f t="shared" si="1"/>
        <v>17</v>
      </c>
      <c r="B31" s="6" t="s">
        <v>23</v>
      </c>
      <c r="C31" s="25">
        <f>Detalied!H191</f>
        <v>26</v>
      </c>
      <c r="D31" s="25">
        <f>'data 22-23'!F280</f>
        <v>556.6</v>
      </c>
      <c r="E31" s="25" t="s">
        <v>17</v>
      </c>
      <c r="F31" s="25">
        <f t="shared" si="0"/>
        <v>14471.6</v>
      </c>
    </row>
    <row r="32" spans="1:6" ht="27.75" customHeight="1">
      <c r="A32" s="83">
        <f t="shared" si="1"/>
        <v>18</v>
      </c>
      <c r="B32" s="7" t="s">
        <v>24</v>
      </c>
      <c r="C32" s="25">
        <f>Detalied!H194</f>
        <v>32</v>
      </c>
      <c r="D32" s="25">
        <f>'data 22-23'!F299</f>
        <v>335.61</v>
      </c>
      <c r="E32" s="25" t="s">
        <v>21</v>
      </c>
      <c r="F32" s="25">
        <f t="shared" si="0"/>
        <v>10739.52</v>
      </c>
    </row>
    <row r="33" spans="1:6" ht="37.5">
      <c r="A33" s="83">
        <f t="shared" si="1"/>
        <v>19</v>
      </c>
      <c r="B33" s="6" t="s">
        <v>25</v>
      </c>
      <c r="C33" s="25">
        <f>Detalied!H198</f>
        <v>48</v>
      </c>
      <c r="D33" s="25">
        <f>'data 22-23'!F335</f>
        <v>241.74</v>
      </c>
      <c r="E33" s="25" t="s">
        <v>21</v>
      </c>
      <c r="F33" s="25">
        <f t="shared" si="0"/>
        <v>11603.52</v>
      </c>
    </row>
    <row r="34" spans="1:6" ht="21.75" customHeight="1">
      <c r="A34" s="83"/>
      <c r="B34" s="11" t="s">
        <v>26</v>
      </c>
      <c r="C34" s="25">
        <f>Detalied!H201</f>
        <v>64</v>
      </c>
      <c r="D34" s="25">
        <f>'data 22-23'!F327</f>
        <v>228.43</v>
      </c>
      <c r="E34" s="25" t="s">
        <v>21</v>
      </c>
      <c r="F34" s="25">
        <f t="shared" si="0"/>
        <v>14619.52</v>
      </c>
    </row>
    <row r="35" spans="1:6" ht="23.25" customHeight="1">
      <c r="A35" s="83"/>
      <c r="B35" s="11" t="s">
        <v>27</v>
      </c>
      <c r="C35" s="25">
        <f>Detalied!H204</f>
        <v>84</v>
      </c>
      <c r="D35" s="25">
        <f>'data 22-23'!F355</f>
        <v>222.03</v>
      </c>
      <c r="E35" s="25" t="s">
        <v>21</v>
      </c>
      <c r="F35" s="25">
        <f t="shared" si="0"/>
        <v>18650.52</v>
      </c>
    </row>
    <row r="36" spans="1:6" ht="27" customHeight="1">
      <c r="A36" s="83">
        <f>A33+1</f>
        <v>20</v>
      </c>
      <c r="B36" s="12" t="s">
        <v>28</v>
      </c>
      <c r="C36" s="25">
        <f>Detalied!H209</f>
        <v>26</v>
      </c>
      <c r="D36" s="25">
        <f>'data 22-23'!E371</f>
        <v>480</v>
      </c>
      <c r="E36" s="25" t="s">
        <v>17</v>
      </c>
      <c r="F36" s="25">
        <f t="shared" si="0"/>
        <v>12480</v>
      </c>
    </row>
    <row r="37" spans="1:6" ht="37.5">
      <c r="A37" s="83">
        <f t="shared" si="1"/>
        <v>21</v>
      </c>
      <c r="B37" s="12" t="s">
        <v>29</v>
      </c>
      <c r="C37" s="25">
        <f>Detalied!H213</f>
        <v>13</v>
      </c>
      <c r="D37" s="25">
        <f>'data 22-23'!F371</f>
        <v>432</v>
      </c>
      <c r="E37" s="25" t="s">
        <v>17</v>
      </c>
      <c r="F37" s="25">
        <f t="shared" si="0"/>
        <v>5616</v>
      </c>
    </row>
    <row r="38" spans="1:6" ht="37.5">
      <c r="A38" s="83">
        <f t="shared" si="1"/>
        <v>22</v>
      </c>
      <c r="B38" s="7" t="s">
        <v>30</v>
      </c>
      <c r="C38" s="25">
        <f>Detalied!H217</f>
        <v>5</v>
      </c>
      <c r="D38" s="25">
        <f>'data 22-23'!F375</f>
        <v>7035</v>
      </c>
      <c r="E38" s="25" t="s">
        <v>17</v>
      </c>
      <c r="F38" s="25">
        <f t="shared" si="0"/>
        <v>35175</v>
      </c>
    </row>
    <row r="39" spans="1:6" ht="37.5">
      <c r="A39" s="83">
        <f t="shared" si="1"/>
        <v>23</v>
      </c>
      <c r="B39" s="6" t="s">
        <v>31</v>
      </c>
      <c r="C39" s="25">
        <f>Detalied!H223</f>
        <v>11.15</v>
      </c>
      <c r="D39" s="25">
        <f>'data 22-23'!F392</f>
        <v>726.6</v>
      </c>
      <c r="E39" s="25" t="s">
        <v>6</v>
      </c>
      <c r="F39" s="25">
        <f t="shared" si="0"/>
        <v>8101.59</v>
      </c>
    </row>
    <row r="40" spans="1:6" ht="37.5">
      <c r="A40" s="83">
        <f t="shared" si="1"/>
        <v>24</v>
      </c>
      <c r="B40" s="6" t="s">
        <v>32</v>
      </c>
      <c r="C40" s="25">
        <f>Detalied!H229</f>
        <v>18.899999999999999</v>
      </c>
      <c r="D40" s="25">
        <f>'data 22-23'!D378</f>
        <v>3325</v>
      </c>
      <c r="E40" s="25" t="s">
        <v>6</v>
      </c>
      <c r="F40" s="25">
        <f t="shared" si="0"/>
        <v>62842.499999999993</v>
      </c>
    </row>
    <row r="41" spans="1:6" ht="37.5">
      <c r="A41" s="83">
        <f t="shared" si="1"/>
        <v>25</v>
      </c>
      <c r="B41" s="4" t="str">
        <f>[1]Detalied!B199</f>
        <v xml:space="preserve">S &amp; F of Indian Water closet white glazed (Oriya type) of size 580 x 440mm  - in G.F.  </v>
      </c>
      <c r="C41" s="25">
        <f>Detalied!H232</f>
        <v>5</v>
      </c>
      <c r="D41" s="25">
        <f>'data 22-23'!F410</f>
        <v>3236.67</v>
      </c>
      <c r="E41" s="25" t="s">
        <v>17</v>
      </c>
      <c r="F41" s="25">
        <f t="shared" si="0"/>
        <v>16183.35</v>
      </c>
    </row>
    <row r="42" spans="1:6" ht="26.25" customHeight="1">
      <c r="A42" s="83">
        <f t="shared" si="1"/>
        <v>26</v>
      </c>
      <c r="B42" s="9" t="s">
        <v>33</v>
      </c>
      <c r="C42" s="25">
        <f>Detalied!H243</f>
        <v>32.85</v>
      </c>
      <c r="D42" s="25">
        <f>'data 22-23'!F449</f>
        <v>3823.42</v>
      </c>
      <c r="E42" s="25" t="s">
        <v>7</v>
      </c>
      <c r="F42" s="25">
        <f t="shared" si="0"/>
        <v>125599.34700000001</v>
      </c>
    </row>
    <row r="43" spans="1:6" ht="37.5">
      <c r="A43" s="83">
        <f t="shared" si="1"/>
        <v>27</v>
      </c>
      <c r="B43" s="4" t="s">
        <v>34</v>
      </c>
      <c r="C43" s="25">
        <f>Detalied!H254</f>
        <v>410.6</v>
      </c>
      <c r="D43" s="25">
        <f>'data 22-23'!F470</f>
        <v>1077.78</v>
      </c>
      <c r="E43" s="25" t="s">
        <v>6</v>
      </c>
      <c r="F43" s="25">
        <f t="shared" si="0"/>
        <v>442536.46799999999</v>
      </c>
    </row>
    <row r="44" spans="1:6" ht="37.5">
      <c r="A44" s="83">
        <f t="shared" si="1"/>
        <v>28</v>
      </c>
      <c r="B44" s="7" t="s">
        <v>35</v>
      </c>
      <c r="C44" s="25">
        <f>Detalied!H259</f>
        <v>7.05</v>
      </c>
      <c r="D44" s="25">
        <f>'data 22-23'!F488</f>
        <v>2829.53</v>
      </c>
      <c r="E44" s="25" t="s">
        <v>6</v>
      </c>
      <c r="F44" s="25">
        <f t="shared" si="0"/>
        <v>19948.1865</v>
      </c>
    </row>
    <row r="45" spans="1:6" ht="37.5">
      <c r="A45" s="83">
        <f t="shared" si="1"/>
        <v>29</v>
      </c>
      <c r="B45" s="6" t="s">
        <v>36</v>
      </c>
      <c r="C45" s="25">
        <f>Detalied!H267</f>
        <v>258.3</v>
      </c>
      <c r="D45" s="25">
        <f>'data 22-23'!F494</f>
        <v>69.599999999999994</v>
      </c>
      <c r="E45" s="25" t="s">
        <v>37</v>
      </c>
      <c r="F45" s="25">
        <f t="shared" si="0"/>
        <v>17977.68</v>
      </c>
    </row>
    <row r="46" spans="1:6" ht="22.5" customHeight="1">
      <c r="A46" s="83">
        <f t="shared" si="1"/>
        <v>30</v>
      </c>
      <c r="B46" s="13" t="s">
        <v>448</v>
      </c>
      <c r="C46" s="25">
        <f>Detalied!H273</f>
        <v>174.75</v>
      </c>
      <c r="D46" s="25">
        <f>'data 22-23'!F508</f>
        <v>153.77000000000001</v>
      </c>
      <c r="E46" s="25" t="s">
        <v>6</v>
      </c>
      <c r="F46" s="25">
        <f t="shared" si="0"/>
        <v>26871.307500000003</v>
      </c>
    </row>
    <row r="47" spans="1:6" ht="23.25" customHeight="1">
      <c r="A47" s="83">
        <f t="shared" si="1"/>
        <v>31</v>
      </c>
      <c r="B47" s="13" t="s">
        <v>39</v>
      </c>
      <c r="C47" s="25">
        <f>Detalied!H280</f>
        <v>66.25</v>
      </c>
      <c r="D47" s="25">
        <f>'data 22-23'!F524</f>
        <v>134.47</v>
      </c>
      <c r="E47" s="25" t="s">
        <v>6</v>
      </c>
      <c r="F47" s="25">
        <f t="shared" si="0"/>
        <v>8908.6375000000007</v>
      </c>
    </row>
    <row r="48" spans="1:6" ht="24" customHeight="1">
      <c r="A48" s="83">
        <f t="shared" si="1"/>
        <v>32</v>
      </c>
      <c r="B48" s="9" t="s">
        <v>40</v>
      </c>
      <c r="C48" s="25">
        <f>Detalied!H287</f>
        <v>7.3999999999999995</v>
      </c>
      <c r="D48" s="25">
        <f>'data 22-23'!F537</f>
        <v>133.84</v>
      </c>
      <c r="E48" s="25" t="s">
        <v>6</v>
      </c>
      <c r="F48" s="25">
        <f t="shared" si="0"/>
        <v>990.41599999999994</v>
      </c>
    </row>
    <row r="49" spans="1:6" ht="24.75" customHeight="1">
      <c r="A49" s="83">
        <f t="shared" si="1"/>
        <v>33</v>
      </c>
      <c r="B49" s="6" t="s">
        <v>41</v>
      </c>
      <c r="C49" s="25">
        <f>Detalied!H298</f>
        <v>463.05</v>
      </c>
      <c r="D49" s="25">
        <f>'data 22-23'!F549</f>
        <v>43.03</v>
      </c>
      <c r="E49" s="25" t="s">
        <v>6</v>
      </c>
      <c r="F49" s="25">
        <f t="shared" si="0"/>
        <v>19925.041499999999</v>
      </c>
    </row>
    <row r="50" spans="1:6" ht="37.5">
      <c r="A50" s="83">
        <f t="shared" si="1"/>
        <v>34</v>
      </c>
      <c r="B50" s="6" t="s">
        <v>42</v>
      </c>
      <c r="C50" s="25">
        <f>Detalied!H309</f>
        <v>320.35000000000002</v>
      </c>
      <c r="D50" s="25">
        <f>'data 22-23'!F562</f>
        <v>58.7</v>
      </c>
      <c r="E50" s="25" t="s">
        <v>6</v>
      </c>
      <c r="F50" s="25">
        <f t="shared" si="0"/>
        <v>18804.545000000002</v>
      </c>
    </row>
    <row r="51" spans="1:6" ht="37.5">
      <c r="A51" s="83">
        <f t="shared" si="1"/>
        <v>35</v>
      </c>
      <c r="B51" s="6" t="s">
        <v>439</v>
      </c>
      <c r="C51" s="25">
        <f>Detalied!H330</f>
        <v>2159.9751999999999</v>
      </c>
      <c r="D51" s="25">
        <f>'data 22-23'!F577</f>
        <v>123.40899999999999</v>
      </c>
      <c r="E51" s="25" t="s">
        <v>6</v>
      </c>
      <c r="F51" s="25">
        <f t="shared" si="0"/>
        <v>266560.37945679994</v>
      </c>
    </row>
    <row r="52" spans="1:6" ht="37.5">
      <c r="A52" s="83">
        <f t="shared" si="1"/>
        <v>36</v>
      </c>
      <c r="B52" s="14" t="s">
        <v>43</v>
      </c>
      <c r="C52" s="25">
        <f>Detalied!H340</f>
        <v>1620.65</v>
      </c>
      <c r="D52" s="25">
        <f>'data 22-23'!F587</f>
        <v>155.80000000000001</v>
      </c>
      <c r="E52" s="25" t="s">
        <v>6</v>
      </c>
      <c r="F52" s="25">
        <f t="shared" si="0"/>
        <v>252497.27000000002</v>
      </c>
    </row>
    <row r="53" spans="1:6" ht="37.5">
      <c r="A53" s="83">
        <f t="shared" si="1"/>
        <v>37</v>
      </c>
      <c r="B53" s="6" t="s">
        <v>44</v>
      </c>
      <c r="C53" s="25">
        <f>Detalied!H352</f>
        <v>1772.6</v>
      </c>
      <c r="D53" s="25">
        <f>'data 22-23'!F618</f>
        <v>222.41</v>
      </c>
      <c r="E53" s="25" t="s">
        <v>6</v>
      </c>
      <c r="F53" s="25">
        <f t="shared" si="0"/>
        <v>394243.96599999996</v>
      </c>
    </row>
    <row r="54" spans="1:6" ht="37.5">
      <c r="A54" s="83">
        <v>38</v>
      </c>
      <c r="B54" s="4" t="s">
        <v>443</v>
      </c>
      <c r="C54" s="25">
        <f>Detalied!H362</f>
        <v>326.85000000000002</v>
      </c>
      <c r="D54" s="25">
        <f>'data 22-23'!F604</f>
        <v>119.41</v>
      </c>
      <c r="E54" s="25" t="s">
        <v>6</v>
      </c>
      <c r="F54" s="25">
        <f t="shared" si="0"/>
        <v>39029.158500000005</v>
      </c>
    </row>
    <row r="55" spans="1:6" ht="56.25">
      <c r="A55" s="83">
        <v>39</v>
      </c>
      <c r="B55" s="7" t="s">
        <v>471</v>
      </c>
      <c r="C55" s="25">
        <f>Detalied!H366</f>
        <v>16</v>
      </c>
      <c r="D55" s="25">
        <f>'data 22-23'!F431</f>
        <v>5127.2</v>
      </c>
      <c r="E55" s="25" t="s">
        <v>356</v>
      </c>
      <c r="F55" s="25">
        <f t="shared" si="0"/>
        <v>82035.199999999997</v>
      </c>
    </row>
    <row r="56" spans="1:6" ht="37.5">
      <c r="A56" s="83">
        <v>40</v>
      </c>
      <c r="B56" s="4" t="s">
        <v>473</v>
      </c>
      <c r="C56" s="25">
        <f>Detalied!H371</f>
        <v>1.85</v>
      </c>
      <c r="D56" s="25">
        <f>'data 22-23'!F633</f>
        <v>6554.69</v>
      </c>
      <c r="E56" s="25" t="s">
        <v>505</v>
      </c>
      <c r="F56" s="25">
        <f t="shared" si="0"/>
        <v>12126.1765</v>
      </c>
    </row>
    <row r="57" spans="1:6" ht="37.5">
      <c r="A57" s="83">
        <v>41</v>
      </c>
      <c r="B57" s="4" t="s">
        <v>475</v>
      </c>
      <c r="C57" s="25">
        <f>Detalied!H376</f>
        <v>5.8</v>
      </c>
      <c r="D57" s="25">
        <f>'data 22-23'!F652</f>
        <v>246.43</v>
      </c>
      <c r="E57" s="25" t="s">
        <v>478</v>
      </c>
      <c r="F57" s="25">
        <f t="shared" si="0"/>
        <v>1429.2940000000001</v>
      </c>
    </row>
    <row r="58" spans="1:6" ht="37.5">
      <c r="A58" s="83">
        <v>42</v>
      </c>
      <c r="B58" s="4" t="s">
        <v>499</v>
      </c>
      <c r="C58" s="25"/>
      <c r="D58" s="25"/>
      <c r="E58" s="25"/>
      <c r="F58" s="25"/>
    </row>
    <row r="59" spans="1:6" ht="18.75">
      <c r="A59" s="83"/>
      <c r="B59" s="4" t="s">
        <v>500</v>
      </c>
      <c r="C59" s="25">
        <f>Detalied!H381</f>
        <v>3.95</v>
      </c>
      <c r="D59" s="25">
        <f>'data 22-23'!F672</f>
        <v>576.5</v>
      </c>
      <c r="E59" s="25" t="s">
        <v>478</v>
      </c>
      <c r="F59" s="25">
        <f t="shared" si="0"/>
        <v>2277.1750000000002</v>
      </c>
    </row>
    <row r="60" spans="1:6" ht="18.75">
      <c r="A60" s="83"/>
      <c r="B60" s="5" t="s">
        <v>501</v>
      </c>
      <c r="C60" s="25">
        <f>Detalied!H384</f>
        <v>6.55</v>
      </c>
      <c r="D60" s="25">
        <f>'data 22-23'!F673</f>
        <v>581.04</v>
      </c>
      <c r="E60" s="25" t="s">
        <v>478</v>
      </c>
      <c r="F60" s="25">
        <f t="shared" si="0"/>
        <v>3805.8119999999994</v>
      </c>
    </row>
    <row r="61" spans="1:6" ht="18.75">
      <c r="A61" s="83"/>
      <c r="B61" s="5" t="s">
        <v>503</v>
      </c>
      <c r="C61" s="25">
        <f>Detalied!H388</f>
        <v>6.55</v>
      </c>
      <c r="D61" s="25">
        <f>'data 22-23'!F674</f>
        <v>589.99</v>
      </c>
      <c r="E61" s="25" t="s">
        <v>478</v>
      </c>
      <c r="F61" s="25">
        <f t="shared" si="0"/>
        <v>3864.4344999999998</v>
      </c>
    </row>
    <row r="62" spans="1:6" ht="18.75">
      <c r="A62" s="83"/>
      <c r="B62" s="5" t="s">
        <v>504</v>
      </c>
      <c r="C62" s="25">
        <f>Detalied!H391</f>
        <v>6.55</v>
      </c>
      <c r="D62" s="25">
        <f>'data 22-23'!F675</f>
        <v>598.94000000000005</v>
      </c>
      <c r="E62" s="25" t="s">
        <v>478</v>
      </c>
      <c r="F62" s="25">
        <f t="shared" si="0"/>
        <v>3923.0570000000002</v>
      </c>
    </row>
    <row r="63" spans="1:6" ht="18.75">
      <c r="A63" s="83">
        <v>43</v>
      </c>
      <c r="B63" s="5" t="s">
        <v>520</v>
      </c>
      <c r="C63" s="25">
        <f>Detalied!H411</f>
        <v>1789.6</v>
      </c>
      <c r="D63" s="25">
        <f>'data 22-23'!D572</f>
        <v>4</v>
      </c>
      <c r="E63" s="25" t="s">
        <v>478</v>
      </c>
      <c r="F63" s="25">
        <f t="shared" si="0"/>
        <v>7158.4</v>
      </c>
    </row>
    <row r="64" spans="1:6" ht="37.5">
      <c r="A64" s="83">
        <v>44</v>
      </c>
      <c r="B64" s="4" t="s">
        <v>521</v>
      </c>
      <c r="C64" s="25"/>
      <c r="D64" s="25"/>
      <c r="E64" s="25"/>
      <c r="F64" s="25"/>
    </row>
    <row r="65" spans="1:6" ht="18.75">
      <c r="A65" s="83"/>
      <c r="B65" s="5" t="s">
        <v>464</v>
      </c>
      <c r="C65" s="25">
        <f>Detalied!H416</f>
        <v>9.9499999999999993</v>
      </c>
      <c r="D65" s="25">
        <f>'data 22-23'!F697</f>
        <v>547.47</v>
      </c>
      <c r="E65" s="25" t="s">
        <v>478</v>
      </c>
      <c r="F65" s="25">
        <f t="shared" si="0"/>
        <v>5447.3265000000001</v>
      </c>
    </row>
    <row r="66" spans="1:6" ht="18.75">
      <c r="A66" s="83"/>
      <c r="B66" s="5" t="s">
        <v>522</v>
      </c>
      <c r="C66" s="25">
        <f>Detalied!H420</f>
        <v>9.9499999999999993</v>
      </c>
      <c r="D66" s="25">
        <f>'data 22-23'!F698</f>
        <v>551.95000000000005</v>
      </c>
      <c r="E66" s="25" t="s">
        <v>478</v>
      </c>
      <c r="F66" s="25">
        <f t="shared" si="0"/>
        <v>5491.9025000000001</v>
      </c>
    </row>
    <row r="67" spans="1:6" ht="18.75">
      <c r="A67" s="83"/>
      <c r="B67" s="5" t="s">
        <v>524</v>
      </c>
      <c r="C67" s="25">
        <f>Detalied!H423</f>
        <v>9.9499999999999993</v>
      </c>
      <c r="D67" s="25">
        <f>'data 22-23'!F699</f>
        <v>556.42999999999995</v>
      </c>
      <c r="E67" s="25" t="s">
        <v>478</v>
      </c>
      <c r="F67" s="25">
        <f t="shared" si="0"/>
        <v>5536.4784999999993</v>
      </c>
    </row>
    <row r="68" spans="1:6" ht="18.75">
      <c r="A68" s="83">
        <v>45</v>
      </c>
      <c r="B68" s="5" t="s">
        <v>531</v>
      </c>
      <c r="C68" s="25">
        <f>Detalied!H433</f>
        <v>427.35</v>
      </c>
      <c r="D68" s="25">
        <f>'data 22-23'!F714</f>
        <v>31.89</v>
      </c>
      <c r="E68" s="25" t="s">
        <v>478</v>
      </c>
      <c r="F68" s="25">
        <f t="shared" si="0"/>
        <v>13628.191500000001</v>
      </c>
    </row>
    <row r="69" spans="1:6" ht="56.25">
      <c r="A69" s="83">
        <v>46</v>
      </c>
      <c r="B69" s="117" t="s">
        <v>535</v>
      </c>
      <c r="C69" s="25">
        <f>Detalied!H442</f>
        <v>230.6</v>
      </c>
      <c r="D69" s="25">
        <v>125</v>
      </c>
      <c r="E69" s="25" t="s">
        <v>478</v>
      </c>
      <c r="F69" s="25">
        <f t="shared" si="0"/>
        <v>28825</v>
      </c>
    </row>
    <row r="70" spans="1:6" ht="18.75">
      <c r="A70" s="83"/>
      <c r="B70" s="117"/>
      <c r="C70" s="25"/>
      <c r="D70" s="25" t="s">
        <v>542</v>
      </c>
      <c r="E70" s="25"/>
      <c r="F70" s="25"/>
    </row>
    <row r="71" spans="1:6" ht="37.5">
      <c r="A71" s="83">
        <v>47</v>
      </c>
      <c r="B71" s="117" t="s">
        <v>540</v>
      </c>
      <c r="C71" s="25">
        <f>Detalied!H452</f>
        <v>230.6</v>
      </c>
      <c r="D71" s="25">
        <v>65</v>
      </c>
      <c r="E71" s="25" t="s">
        <v>478</v>
      </c>
      <c r="F71" s="25">
        <f t="shared" ref="F70:F74" si="2">C71*D71</f>
        <v>14989</v>
      </c>
    </row>
    <row r="72" spans="1:6" ht="18.75">
      <c r="A72" s="83"/>
      <c r="B72" s="117"/>
      <c r="C72" s="25"/>
      <c r="D72" s="25" t="s">
        <v>542</v>
      </c>
      <c r="E72" s="25"/>
      <c r="F72" s="25"/>
    </row>
    <row r="73" spans="1:6" ht="56.25">
      <c r="A73" s="83">
        <v>48</v>
      </c>
      <c r="B73" s="117" t="s">
        <v>541</v>
      </c>
      <c r="C73" s="25">
        <f>Detalied!H462</f>
        <v>230.6</v>
      </c>
      <c r="D73" s="25">
        <v>297</v>
      </c>
      <c r="E73" s="25" t="s">
        <v>478</v>
      </c>
      <c r="F73" s="25">
        <f t="shared" si="2"/>
        <v>68488.2</v>
      </c>
    </row>
    <row r="74" spans="1:6" ht="18.75">
      <c r="A74" s="83"/>
      <c r="B74" s="117"/>
      <c r="C74" s="25"/>
      <c r="D74" s="25" t="s">
        <v>542</v>
      </c>
      <c r="E74" s="25"/>
      <c r="F74" s="25"/>
    </row>
    <row r="75" spans="1:6" ht="37.5">
      <c r="A75" s="83">
        <v>46</v>
      </c>
      <c r="B75" s="4" t="s">
        <v>510</v>
      </c>
      <c r="C75" s="25" t="s">
        <v>176</v>
      </c>
      <c r="D75" s="25"/>
      <c r="E75" s="25"/>
      <c r="F75" s="25">
        <v>15000</v>
      </c>
    </row>
    <row r="76" spans="1:6" ht="18.75">
      <c r="A76" s="5"/>
      <c r="B76" s="100" t="s">
        <v>45</v>
      </c>
      <c r="C76" s="100"/>
      <c r="D76" s="100"/>
      <c r="E76" s="15"/>
      <c r="F76" s="16">
        <f>SUM(F3:F75)</f>
        <v>5533142.8999568019</v>
      </c>
    </row>
    <row r="77" spans="1:6" ht="18.75">
      <c r="A77" s="5"/>
      <c r="B77" s="101" t="s">
        <v>449</v>
      </c>
      <c r="C77" s="101"/>
      <c r="D77" s="101"/>
      <c r="E77" s="5"/>
      <c r="F77" s="17">
        <f>F76*18%</f>
        <v>995965.72199222434</v>
      </c>
    </row>
    <row r="78" spans="1:6" ht="18.75">
      <c r="A78" s="5"/>
      <c r="B78" s="100" t="s">
        <v>46</v>
      </c>
      <c r="C78" s="100"/>
      <c r="D78" s="100"/>
      <c r="E78" s="15"/>
      <c r="F78" s="15">
        <f>SUM(F76:F77)</f>
        <v>6529108.6219490264</v>
      </c>
    </row>
    <row r="79" spans="1:6" ht="18.75">
      <c r="A79" s="5"/>
      <c r="B79" s="101" t="s">
        <v>47</v>
      </c>
      <c r="C79" s="101"/>
      <c r="D79" s="101"/>
      <c r="E79" s="5"/>
      <c r="F79" s="5">
        <f>F76*0.01</f>
        <v>55331.428999568023</v>
      </c>
    </row>
    <row r="80" spans="1:6" ht="18.75">
      <c r="A80" s="5"/>
      <c r="B80" s="101" t="s">
        <v>48</v>
      </c>
      <c r="C80" s="101"/>
      <c r="D80" s="101"/>
      <c r="E80" s="5"/>
      <c r="F80" s="5">
        <f>F76*0.075</f>
        <v>414985.71749676013</v>
      </c>
    </row>
    <row r="81" spans="1:10" ht="18.75">
      <c r="A81" s="5"/>
      <c r="B81" s="97" t="s">
        <v>454</v>
      </c>
      <c r="C81" s="98"/>
      <c r="D81" s="99"/>
      <c r="E81" s="5"/>
      <c r="F81" s="5">
        <f>F76*0.025</f>
        <v>138328.57249892005</v>
      </c>
      <c r="J81">
        <v>4853401.58</v>
      </c>
    </row>
    <row r="82" spans="1:10" ht="18.75">
      <c r="A82" s="5"/>
      <c r="B82" s="100" t="s">
        <v>49</v>
      </c>
      <c r="C82" s="100"/>
      <c r="D82" s="100"/>
      <c r="E82" s="15"/>
      <c r="F82" s="15">
        <f>SUM(F78:F81)</f>
        <v>7137754.3409442753</v>
      </c>
      <c r="J82">
        <f>J81*0.01</f>
        <v>48534.015800000001</v>
      </c>
    </row>
    <row r="83" spans="1:10" ht="18.75">
      <c r="A83" s="5"/>
      <c r="B83" s="15"/>
      <c r="C83" s="15"/>
      <c r="D83" s="15"/>
      <c r="E83" s="93" t="s">
        <v>50</v>
      </c>
      <c r="F83" s="15" t="s">
        <v>543</v>
      </c>
    </row>
    <row r="86" spans="1:10">
      <c r="J86">
        <v>7141800</v>
      </c>
    </row>
    <row r="87" spans="1:10">
      <c r="J87">
        <f>J86-F82</f>
        <v>4045.65905572474</v>
      </c>
    </row>
  </sheetData>
  <mergeCells count="8">
    <mergeCell ref="A1:F1"/>
    <mergeCell ref="B81:D81"/>
    <mergeCell ref="B82:D82"/>
    <mergeCell ref="B76:D76"/>
    <mergeCell ref="B77:D77"/>
    <mergeCell ref="B78:D78"/>
    <mergeCell ref="B79:D79"/>
    <mergeCell ref="B80:D8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G715"/>
  <sheetViews>
    <sheetView topLeftCell="A700" workbookViewId="0">
      <selection activeCell="C722" sqref="C722"/>
    </sheetView>
  </sheetViews>
  <sheetFormatPr defaultRowHeight="15.75"/>
  <cols>
    <col min="3" max="3" width="27.109375" customWidth="1"/>
  </cols>
  <sheetData>
    <row r="2" spans="1:6">
      <c r="C2" t="s">
        <v>135</v>
      </c>
    </row>
    <row r="3" spans="1:6">
      <c r="C3" t="s">
        <v>136</v>
      </c>
    </row>
    <row r="4" spans="1:6">
      <c r="A4" t="s">
        <v>137</v>
      </c>
      <c r="B4" t="s">
        <v>138</v>
      </c>
      <c r="C4" t="s">
        <v>336</v>
      </c>
      <c r="E4" t="s">
        <v>337</v>
      </c>
    </row>
    <row r="5" spans="1:6">
      <c r="A5" t="s">
        <v>63</v>
      </c>
      <c r="B5" t="s">
        <v>63</v>
      </c>
      <c r="C5" t="s">
        <v>63</v>
      </c>
      <c r="D5" t="s">
        <v>63</v>
      </c>
      <c r="E5" t="s">
        <v>63</v>
      </c>
      <c r="F5" t="s">
        <v>63</v>
      </c>
    </row>
    <row r="6" spans="1:6">
      <c r="A6" t="s">
        <v>139</v>
      </c>
      <c r="B6" t="s">
        <v>138</v>
      </c>
      <c r="C6" t="s">
        <v>140</v>
      </c>
      <c r="D6" t="s">
        <v>141</v>
      </c>
      <c r="E6" t="s">
        <v>142</v>
      </c>
      <c r="F6" t="s">
        <v>143</v>
      </c>
    </row>
    <row r="7" spans="1:6">
      <c r="A7" t="s">
        <v>63</v>
      </c>
      <c r="B7" t="s">
        <v>63</v>
      </c>
      <c r="C7" t="s">
        <v>63</v>
      </c>
      <c r="D7" t="s">
        <v>63</v>
      </c>
      <c r="E7" t="s">
        <v>63</v>
      </c>
      <c r="F7" t="s">
        <v>63</v>
      </c>
    </row>
    <row r="8" spans="1:6">
      <c r="B8" t="s">
        <v>144</v>
      </c>
      <c r="C8" t="s">
        <v>145</v>
      </c>
    </row>
    <row r="9" spans="1:6">
      <c r="C9" t="s">
        <v>63</v>
      </c>
    </row>
    <row r="10" spans="1:6">
      <c r="A10">
        <v>0.96</v>
      </c>
      <c r="B10" t="s">
        <v>146</v>
      </c>
      <c r="C10" t="s">
        <v>147</v>
      </c>
      <c r="D10">
        <v>6040</v>
      </c>
      <c r="E10" t="s">
        <v>146</v>
      </c>
      <c r="F10">
        <v>5798.4</v>
      </c>
    </row>
    <row r="11" spans="1:6">
      <c r="A11">
        <v>1</v>
      </c>
      <c r="B11" t="s">
        <v>148</v>
      </c>
      <c r="C11" t="s">
        <v>149</v>
      </c>
      <c r="D11">
        <v>1650.85</v>
      </c>
      <c r="E11" t="s">
        <v>148</v>
      </c>
      <c r="F11">
        <v>1650.85</v>
      </c>
    </row>
    <row r="12" spans="1:6">
      <c r="A12">
        <v>1</v>
      </c>
      <c r="B12" t="s">
        <v>148</v>
      </c>
      <c r="C12" t="s">
        <v>150</v>
      </c>
      <c r="D12">
        <v>110</v>
      </c>
      <c r="E12" t="s">
        <v>148</v>
      </c>
      <c r="F12">
        <v>110</v>
      </c>
    </row>
    <row r="13" spans="1:6">
      <c r="B13" t="s">
        <v>151</v>
      </c>
      <c r="C13" t="s">
        <v>152</v>
      </c>
      <c r="D13" t="s">
        <v>138</v>
      </c>
      <c r="E13" t="s">
        <v>151</v>
      </c>
      <c r="F13">
        <v>0</v>
      </c>
    </row>
    <row r="14" spans="1:6">
      <c r="F14" t="s">
        <v>63</v>
      </c>
    </row>
    <row r="15" spans="1:6">
      <c r="C15" t="s">
        <v>153</v>
      </c>
      <c r="F15">
        <v>7559.25</v>
      </c>
    </row>
    <row r="16" spans="1:6">
      <c r="F16" t="s">
        <v>63</v>
      </c>
    </row>
    <row r="17" spans="1:6">
      <c r="B17" t="s">
        <v>144</v>
      </c>
      <c r="C17" t="s">
        <v>154</v>
      </c>
    </row>
    <row r="18" spans="1:6">
      <c r="C18" t="s">
        <v>63</v>
      </c>
    </row>
    <row r="19" spans="1:6">
      <c r="A19">
        <v>0.72</v>
      </c>
      <c r="B19" t="s">
        <v>146</v>
      </c>
      <c r="C19" t="s">
        <v>147</v>
      </c>
      <c r="D19">
        <v>6040</v>
      </c>
      <c r="E19" t="s">
        <v>146</v>
      </c>
      <c r="F19">
        <v>4348.8</v>
      </c>
    </row>
    <row r="20" spans="1:6">
      <c r="A20">
        <v>1</v>
      </c>
      <c r="B20" t="s">
        <v>148</v>
      </c>
      <c r="C20" t="s">
        <v>149</v>
      </c>
      <c r="D20">
        <v>1650.85</v>
      </c>
      <c r="E20" t="s">
        <v>148</v>
      </c>
      <c r="F20">
        <v>1650.85</v>
      </c>
    </row>
    <row r="21" spans="1:6">
      <c r="A21">
        <v>1</v>
      </c>
      <c r="B21" t="s">
        <v>148</v>
      </c>
      <c r="C21" t="s">
        <v>150</v>
      </c>
      <c r="D21">
        <v>110</v>
      </c>
      <c r="E21" t="s">
        <v>148</v>
      </c>
      <c r="F21">
        <v>110</v>
      </c>
    </row>
    <row r="22" spans="1:6">
      <c r="B22" t="s">
        <v>151</v>
      </c>
      <c r="C22" t="s">
        <v>152</v>
      </c>
      <c r="D22" t="s">
        <v>138</v>
      </c>
      <c r="E22" t="s">
        <v>151</v>
      </c>
      <c r="F22">
        <v>0</v>
      </c>
    </row>
    <row r="23" spans="1:6">
      <c r="F23" t="s">
        <v>63</v>
      </c>
    </row>
    <row r="24" spans="1:6">
      <c r="C24" t="s">
        <v>153</v>
      </c>
      <c r="F24">
        <v>6109.65</v>
      </c>
    </row>
    <row r="25" spans="1:6">
      <c r="F25" t="s">
        <v>63</v>
      </c>
    </row>
    <row r="26" spans="1:6">
      <c r="B26" t="s">
        <v>144</v>
      </c>
      <c r="C26" t="s">
        <v>155</v>
      </c>
    </row>
    <row r="27" spans="1:6">
      <c r="C27" t="s">
        <v>63</v>
      </c>
    </row>
    <row r="28" spans="1:6">
      <c r="A28">
        <v>0.48</v>
      </c>
      <c r="B28" t="s">
        <v>146</v>
      </c>
      <c r="C28" t="s">
        <v>147</v>
      </c>
      <c r="D28">
        <v>6040</v>
      </c>
      <c r="E28" t="s">
        <v>146</v>
      </c>
      <c r="F28">
        <v>2899.2</v>
      </c>
    </row>
    <row r="29" spans="1:6">
      <c r="A29">
        <v>1</v>
      </c>
      <c r="B29" t="s">
        <v>148</v>
      </c>
      <c r="C29" t="s">
        <v>149</v>
      </c>
      <c r="D29">
        <v>1650.85</v>
      </c>
      <c r="E29" t="s">
        <v>148</v>
      </c>
      <c r="F29">
        <v>1650.85</v>
      </c>
    </row>
    <row r="30" spans="1:6">
      <c r="A30">
        <v>1</v>
      </c>
      <c r="B30" t="s">
        <v>148</v>
      </c>
      <c r="C30" t="s">
        <v>150</v>
      </c>
      <c r="D30">
        <v>110</v>
      </c>
      <c r="E30" t="s">
        <v>148</v>
      </c>
      <c r="F30">
        <v>110</v>
      </c>
    </row>
    <row r="31" spans="1:6">
      <c r="B31" t="s">
        <v>151</v>
      </c>
      <c r="C31" t="s">
        <v>152</v>
      </c>
      <c r="D31" t="s">
        <v>138</v>
      </c>
      <c r="E31" t="s">
        <v>151</v>
      </c>
      <c r="F31">
        <v>0</v>
      </c>
    </row>
    <row r="32" spans="1:6">
      <c r="F32" t="s">
        <v>63</v>
      </c>
    </row>
    <row r="33" spans="1:6">
      <c r="C33" t="s">
        <v>153</v>
      </c>
      <c r="F33">
        <v>4660.05</v>
      </c>
    </row>
    <row r="34" spans="1:6">
      <c r="F34" t="s">
        <v>63</v>
      </c>
    </row>
    <row r="35" spans="1:6">
      <c r="B35" t="s">
        <v>144</v>
      </c>
      <c r="C35" t="s">
        <v>156</v>
      </c>
    </row>
    <row r="36" spans="1:6">
      <c r="A36">
        <v>0.36</v>
      </c>
      <c r="B36" t="s">
        <v>146</v>
      </c>
      <c r="C36" t="s">
        <v>147</v>
      </c>
      <c r="D36">
        <v>6040</v>
      </c>
      <c r="E36" t="s">
        <v>146</v>
      </c>
      <c r="F36">
        <v>2174.4</v>
      </c>
    </row>
    <row r="37" spans="1:6">
      <c r="A37">
        <v>1</v>
      </c>
      <c r="B37" t="s">
        <v>148</v>
      </c>
      <c r="C37" t="s">
        <v>149</v>
      </c>
      <c r="D37">
        <v>1650.85</v>
      </c>
      <c r="E37" t="s">
        <v>148</v>
      </c>
      <c r="F37">
        <v>1650.85</v>
      </c>
    </row>
    <row r="38" spans="1:6">
      <c r="A38">
        <v>1</v>
      </c>
      <c r="B38" t="s">
        <v>148</v>
      </c>
      <c r="C38" t="s">
        <v>150</v>
      </c>
      <c r="D38">
        <v>110</v>
      </c>
      <c r="E38" t="s">
        <v>148</v>
      </c>
      <c r="F38">
        <v>110</v>
      </c>
    </row>
    <row r="39" spans="1:6">
      <c r="B39" t="s">
        <v>151</v>
      </c>
      <c r="C39" t="s">
        <v>152</v>
      </c>
      <c r="D39" t="s">
        <v>138</v>
      </c>
      <c r="E39" t="s">
        <v>151</v>
      </c>
      <c r="F39">
        <v>0</v>
      </c>
    </row>
    <row r="40" spans="1:6">
      <c r="F40" t="s">
        <v>63</v>
      </c>
    </row>
    <row r="41" spans="1:6">
      <c r="C41" t="s">
        <v>153</v>
      </c>
      <c r="F41">
        <v>3935.25</v>
      </c>
    </row>
    <row r="42" spans="1:6">
      <c r="F42" t="s">
        <v>63</v>
      </c>
    </row>
    <row r="43" spans="1:6">
      <c r="B43" t="s">
        <v>144</v>
      </c>
      <c r="C43" t="s">
        <v>157</v>
      </c>
    </row>
    <row r="44" spans="1:6">
      <c r="C44" t="s">
        <v>63</v>
      </c>
    </row>
    <row r="45" spans="1:6">
      <c r="A45">
        <v>0.28799999999999998</v>
      </c>
      <c r="B45" t="s">
        <v>146</v>
      </c>
      <c r="C45" t="s">
        <v>147</v>
      </c>
      <c r="D45">
        <v>6040</v>
      </c>
      <c r="E45" t="s">
        <v>146</v>
      </c>
      <c r="F45">
        <v>1739.52</v>
      </c>
    </row>
    <row r="46" spans="1:6">
      <c r="A46">
        <v>1</v>
      </c>
      <c r="B46" t="s">
        <v>148</v>
      </c>
      <c r="C46" t="s">
        <v>149</v>
      </c>
      <c r="D46">
        <v>1650.85</v>
      </c>
      <c r="E46" t="s">
        <v>148</v>
      </c>
      <c r="F46">
        <v>1650.85</v>
      </c>
    </row>
    <row r="47" spans="1:6">
      <c r="A47">
        <v>1</v>
      </c>
      <c r="B47" t="s">
        <v>148</v>
      </c>
      <c r="C47" t="s">
        <v>150</v>
      </c>
      <c r="D47">
        <v>110</v>
      </c>
      <c r="E47" t="s">
        <v>148</v>
      </c>
      <c r="F47">
        <v>110</v>
      </c>
    </row>
    <row r="48" spans="1:6">
      <c r="B48" t="s">
        <v>151</v>
      </c>
      <c r="C48" t="s">
        <v>152</v>
      </c>
      <c r="D48" t="s">
        <v>138</v>
      </c>
      <c r="E48" t="s">
        <v>151</v>
      </c>
      <c r="F48">
        <v>0</v>
      </c>
    </row>
    <row r="49" spans="1:6">
      <c r="F49" t="s">
        <v>63</v>
      </c>
    </row>
    <row r="50" spans="1:6">
      <c r="C50" t="s">
        <v>153</v>
      </c>
      <c r="F50">
        <v>3500.37</v>
      </c>
    </row>
    <row r="51" spans="1:6">
      <c r="F51" t="s">
        <v>63</v>
      </c>
    </row>
    <row r="52" spans="1:6">
      <c r="B52" t="s">
        <v>144</v>
      </c>
      <c r="C52" t="s">
        <v>158</v>
      </c>
    </row>
    <row r="53" spans="1:6">
      <c r="C53" t="s">
        <v>63</v>
      </c>
    </row>
    <row r="54" spans="1:6">
      <c r="A54">
        <v>0.24</v>
      </c>
      <c r="B54" t="s">
        <v>146</v>
      </c>
      <c r="C54" t="s">
        <v>147</v>
      </c>
      <c r="D54">
        <v>6040</v>
      </c>
      <c r="E54" t="s">
        <v>146</v>
      </c>
      <c r="F54">
        <v>1449.6</v>
      </c>
    </row>
    <row r="55" spans="1:6">
      <c r="A55">
        <v>1</v>
      </c>
      <c r="B55" t="s">
        <v>148</v>
      </c>
      <c r="C55" t="s">
        <v>149</v>
      </c>
      <c r="D55">
        <v>1650.85</v>
      </c>
      <c r="E55" t="s">
        <v>148</v>
      </c>
      <c r="F55">
        <v>1650.85</v>
      </c>
    </row>
    <row r="56" spans="1:6">
      <c r="A56">
        <v>1</v>
      </c>
      <c r="B56" t="s">
        <v>148</v>
      </c>
      <c r="C56" t="s">
        <v>150</v>
      </c>
      <c r="D56">
        <v>110</v>
      </c>
      <c r="E56" t="s">
        <v>148</v>
      </c>
      <c r="F56">
        <v>110</v>
      </c>
    </row>
    <row r="57" spans="1:6">
      <c r="B57" t="s">
        <v>151</v>
      </c>
      <c r="C57" t="s">
        <v>152</v>
      </c>
      <c r="D57" t="s">
        <v>138</v>
      </c>
      <c r="E57" t="s">
        <v>151</v>
      </c>
      <c r="F57">
        <v>0</v>
      </c>
    </row>
    <row r="58" spans="1:6">
      <c r="F58" t="s">
        <v>63</v>
      </c>
    </row>
    <row r="59" spans="1:6">
      <c r="C59" t="s">
        <v>153</v>
      </c>
      <c r="F59">
        <v>3210.45</v>
      </c>
    </row>
    <row r="60" spans="1:6">
      <c r="A60" t="s">
        <v>138</v>
      </c>
    </row>
    <row r="61" spans="1:6">
      <c r="F61" t="s">
        <v>63</v>
      </c>
    </row>
    <row r="62" spans="1:6">
      <c r="B62" t="s">
        <v>144</v>
      </c>
      <c r="C62" t="s">
        <v>159</v>
      </c>
    </row>
    <row r="63" spans="1:6">
      <c r="C63" t="s">
        <v>63</v>
      </c>
    </row>
    <row r="64" spans="1:6">
      <c r="A64">
        <v>0.20599999999999999</v>
      </c>
      <c r="B64" t="s">
        <v>146</v>
      </c>
      <c r="C64" t="s">
        <v>147</v>
      </c>
      <c r="D64">
        <v>6040</v>
      </c>
      <c r="E64" t="s">
        <v>146</v>
      </c>
      <c r="F64">
        <v>1244.24</v>
      </c>
    </row>
    <row r="65" spans="1:6">
      <c r="A65">
        <v>1</v>
      </c>
      <c r="B65" t="s">
        <v>148</v>
      </c>
      <c r="C65" t="s">
        <v>149</v>
      </c>
      <c r="D65">
        <v>1650.85</v>
      </c>
      <c r="E65" t="s">
        <v>148</v>
      </c>
      <c r="F65">
        <v>1650.85</v>
      </c>
    </row>
    <row r="66" spans="1:6">
      <c r="A66">
        <v>1</v>
      </c>
      <c r="B66" t="s">
        <v>148</v>
      </c>
      <c r="C66" t="s">
        <v>150</v>
      </c>
      <c r="D66">
        <v>110</v>
      </c>
      <c r="E66" t="s">
        <v>148</v>
      </c>
      <c r="F66">
        <v>110</v>
      </c>
    </row>
    <row r="67" spans="1:6">
      <c r="B67" t="s">
        <v>151</v>
      </c>
      <c r="C67" t="s">
        <v>152</v>
      </c>
      <c r="D67" t="s">
        <v>138</v>
      </c>
      <c r="E67" t="s">
        <v>151</v>
      </c>
      <c r="F67">
        <v>0</v>
      </c>
    </row>
    <row r="68" spans="1:6">
      <c r="F68" t="s">
        <v>63</v>
      </c>
    </row>
    <row r="69" spans="1:6">
      <c r="C69" t="s">
        <v>153</v>
      </c>
      <c r="F69">
        <v>3005.09</v>
      </c>
    </row>
    <row r="70" spans="1:6">
      <c r="F70" t="s">
        <v>63</v>
      </c>
    </row>
    <row r="71" spans="1:6">
      <c r="B71" t="s">
        <v>144</v>
      </c>
      <c r="C71" t="s">
        <v>160</v>
      </c>
    </row>
    <row r="72" spans="1:6">
      <c r="C72" t="s">
        <v>63</v>
      </c>
    </row>
    <row r="73" spans="1:6">
      <c r="A73">
        <v>0.18</v>
      </c>
      <c r="B73" t="s">
        <v>146</v>
      </c>
      <c r="C73" t="s">
        <v>147</v>
      </c>
      <c r="D73">
        <v>6040</v>
      </c>
      <c r="E73" t="s">
        <v>146</v>
      </c>
      <c r="F73">
        <v>1087.2</v>
      </c>
    </row>
    <row r="74" spans="1:6">
      <c r="A74">
        <v>1</v>
      </c>
      <c r="B74" t="s">
        <v>148</v>
      </c>
      <c r="C74" t="s">
        <v>149</v>
      </c>
      <c r="D74">
        <v>1650.85</v>
      </c>
      <c r="E74" t="s">
        <v>148</v>
      </c>
      <c r="F74">
        <v>1650.85</v>
      </c>
    </row>
    <row r="75" spans="1:6">
      <c r="A75">
        <v>1</v>
      </c>
      <c r="B75" t="s">
        <v>148</v>
      </c>
      <c r="C75" t="s">
        <v>150</v>
      </c>
      <c r="D75">
        <v>110</v>
      </c>
      <c r="E75" t="s">
        <v>148</v>
      </c>
      <c r="F75">
        <v>110</v>
      </c>
    </row>
    <row r="76" spans="1:6">
      <c r="B76" t="s">
        <v>151</v>
      </c>
      <c r="C76" t="s">
        <v>152</v>
      </c>
      <c r="D76" t="s">
        <v>138</v>
      </c>
      <c r="E76" t="s">
        <v>151</v>
      </c>
      <c r="F76">
        <v>0</v>
      </c>
    </row>
    <row r="77" spans="1:6">
      <c r="F77" t="s">
        <v>63</v>
      </c>
    </row>
    <row r="78" spans="1:6">
      <c r="C78" t="s">
        <v>153</v>
      </c>
      <c r="F78">
        <v>2848.05</v>
      </c>
    </row>
    <row r="79" spans="1:6">
      <c r="F79" t="s">
        <v>63</v>
      </c>
    </row>
    <row r="81" spans="1:6" ht="31.5">
      <c r="B81" t="s">
        <v>161</v>
      </c>
      <c r="C81" s="55" t="s">
        <v>162</v>
      </c>
      <c r="D81">
        <v>809.35</v>
      </c>
    </row>
    <row r="82" spans="1:6">
      <c r="C82" s="55"/>
    </row>
    <row r="83" spans="1:6" ht="31.5">
      <c r="B83" t="s">
        <v>163</v>
      </c>
      <c r="C83" s="55" t="s">
        <v>164</v>
      </c>
      <c r="D83">
        <v>905.4</v>
      </c>
    </row>
    <row r="84" spans="1:6">
      <c r="C84" s="55"/>
    </row>
    <row r="85" spans="1:6" ht="31.5">
      <c r="B85" t="s">
        <v>230</v>
      </c>
      <c r="C85" s="55" t="s">
        <v>338</v>
      </c>
      <c r="D85">
        <v>1086.48</v>
      </c>
    </row>
    <row r="86" spans="1:6">
      <c r="C86" s="55"/>
    </row>
    <row r="87" spans="1:6">
      <c r="B87" t="s">
        <v>339</v>
      </c>
      <c r="C87" s="55" t="s">
        <v>340</v>
      </c>
      <c r="D87">
        <v>995.94</v>
      </c>
    </row>
    <row r="90" spans="1:6">
      <c r="C90" t="s">
        <v>165</v>
      </c>
    </row>
    <row r="91" spans="1:6" ht="31.5">
      <c r="A91">
        <v>5</v>
      </c>
      <c r="B91" t="s">
        <v>166</v>
      </c>
      <c r="C91" s="55" t="s">
        <v>341</v>
      </c>
      <c r="D91">
        <v>1640.24</v>
      </c>
      <c r="F91">
        <v>8201.2000000000007</v>
      </c>
    </row>
    <row r="92" spans="1:6" ht="31.5">
      <c r="A92">
        <v>3.3</v>
      </c>
      <c r="B92" t="s">
        <v>166</v>
      </c>
      <c r="C92" s="55" t="s">
        <v>342</v>
      </c>
      <c r="D92">
        <v>1354.74</v>
      </c>
      <c r="F92">
        <v>4470.6400000000003</v>
      </c>
    </row>
    <row r="93" spans="1:6">
      <c r="A93">
        <v>4.79</v>
      </c>
      <c r="B93" t="s">
        <v>166</v>
      </c>
      <c r="C93" t="s">
        <v>343</v>
      </c>
      <c r="D93">
        <v>1650.85</v>
      </c>
      <c r="F93">
        <v>7907.57</v>
      </c>
    </row>
    <row r="94" spans="1:6">
      <c r="A94">
        <v>3.25</v>
      </c>
      <c r="B94" t="s">
        <v>13</v>
      </c>
      <c r="C94" t="s">
        <v>167</v>
      </c>
      <c r="D94">
        <v>6040</v>
      </c>
      <c r="F94">
        <v>19630</v>
      </c>
    </row>
    <row r="95" spans="1:6">
      <c r="A95">
        <v>19.5</v>
      </c>
      <c r="B95" t="s">
        <v>37</v>
      </c>
      <c r="C95" t="s">
        <v>168</v>
      </c>
      <c r="D95">
        <v>43.2</v>
      </c>
      <c r="F95">
        <v>842.4</v>
      </c>
    </row>
    <row r="96" spans="1:6">
      <c r="A96">
        <v>3.5</v>
      </c>
      <c r="B96" t="s">
        <v>54</v>
      </c>
      <c r="C96" t="s">
        <v>169</v>
      </c>
      <c r="D96">
        <v>884</v>
      </c>
      <c r="E96">
        <v>0</v>
      </c>
      <c r="F96">
        <v>3094</v>
      </c>
    </row>
    <row r="97" spans="1:6">
      <c r="A97">
        <v>21.2</v>
      </c>
      <c r="B97" t="s">
        <v>54</v>
      </c>
      <c r="C97" t="s">
        <v>170</v>
      </c>
      <c r="D97">
        <v>618</v>
      </c>
      <c r="F97">
        <v>13101.6</v>
      </c>
    </row>
    <row r="98" spans="1:6">
      <c r="A98">
        <v>35.299999999999997</v>
      </c>
      <c r="B98" t="s">
        <v>54</v>
      </c>
      <c r="C98" t="s">
        <v>171</v>
      </c>
      <c r="D98">
        <v>507</v>
      </c>
      <c r="F98">
        <v>17897.099999999999</v>
      </c>
    </row>
    <row r="99" spans="1:6">
      <c r="C99" t="s">
        <v>172</v>
      </c>
      <c r="D99">
        <v>0</v>
      </c>
      <c r="F99">
        <v>75144.509999999995</v>
      </c>
    </row>
    <row r="100" spans="1:6">
      <c r="C100" t="s">
        <v>173</v>
      </c>
      <c r="D100">
        <v>0</v>
      </c>
      <c r="F100">
        <v>7514.45</v>
      </c>
    </row>
    <row r="101" spans="1:6">
      <c r="A101">
        <v>1</v>
      </c>
      <c r="B101" t="s">
        <v>166</v>
      </c>
      <c r="C101" t="s">
        <v>174</v>
      </c>
      <c r="D101">
        <v>89.4</v>
      </c>
      <c r="F101">
        <v>89.4</v>
      </c>
    </row>
    <row r="102" spans="1:6">
      <c r="C102" t="s">
        <v>175</v>
      </c>
      <c r="D102">
        <v>0</v>
      </c>
      <c r="F102">
        <v>7603.85</v>
      </c>
    </row>
    <row r="103" spans="1:6">
      <c r="A103" t="s">
        <v>176</v>
      </c>
      <c r="C103" t="s">
        <v>177</v>
      </c>
      <c r="D103" t="s">
        <v>176</v>
      </c>
      <c r="F103">
        <v>38.020000000000003</v>
      </c>
    </row>
    <row r="104" spans="1:6">
      <c r="C104" t="s">
        <v>178</v>
      </c>
      <c r="F104">
        <v>7641.87</v>
      </c>
    </row>
    <row r="105" spans="1:6">
      <c r="F105" t="s">
        <v>63</v>
      </c>
    </row>
    <row r="106" spans="1:6">
      <c r="C106" t="s">
        <v>179</v>
      </c>
      <c r="F106">
        <v>7755.47</v>
      </c>
    </row>
    <row r="107" spans="1:6">
      <c r="C107" t="s">
        <v>180</v>
      </c>
      <c r="F107">
        <v>7979.27</v>
      </c>
    </row>
    <row r="108" spans="1:6">
      <c r="C108" t="s">
        <v>181</v>
      </c>
      <c r="F108">
        <v>8203.07</v>
      </c>
    </row>
    <row r="109" spans="1:6">
      <c r="C109" t="s">
        <v>344</v>
      </c>
      <c r="F109">
        <v>8426.8700000000008</v>
      </c>
    </row>
    <row r="111" spans="1:6">
      <c r="B111" t="s">
        <v>163</v>
      </c>
      <c r="C111" t="s">
        <v>183</v>
      </c>
    </row>
    <row r="112" spans="1:6">
      <c r="C112" t="s">
        <v>345</v>
      </c>
    </row>
    <row r="113" spans="1:6">
      <c r="C113" t="s">
        <v>63</v>
      </c>
    </row>
    <row r="114" spans="1:6">
      <c r="A114">
        <v>1</v>
      </c>
      <c r="B114" t="s">
        <v>184</v>
      </c>
      <c r="C114" t="s">
        <v>346</v>
      </c>
      <c r="D114">
        <v>58000</v>
      </c>
      <c r="E114" t="s">
        <v>13</v>
      </c>
      <c r="F114">
        <v>5800</v>
      </c>
    </row>
    <row r="115" spans="1:6">
      <c r="A115">
        <v>0.01</v>
      </c>
      <c r="B115" t="s">
        <v>184</v>
      </c>
      <c r="C115" t="s">
        <v>185</v>
      </c>
      <c r="D115">
        <v>56350</v>
      </c>
      <c r="E115" t="s">
        <v>13</v>
      </c>
      <c r="F115">
        <v>56.35</v>
      </c>
    </row>
    <row r="116" spans="1:6">
      <c r="A116">
        <v>3.5</v>
      </c>
      <c r="B116" t="s">
        <v>186</v>
      </c>
      <c r="C116" t="s">
        <v>187</v>
      </c>
      <c r="D116">
        <v>821</v>
      </c>
      <c r="E116" t="s">
        <v>186</v>
      </c>
      <c r="F116">
        <v>2873.5</v>
      </c>
    </row>
    <row r="117" spans="1:6">
      <c r="B117" t="s">
        <v>151</v>
      </c>
      <c r="C117" t="s">
        <v>152</v>
      </c>
      <c r="E117" t="s">
        <v>151</v>
      </c>
      <c r="F117">
        <v>0</v>
      </c>
    </row>
    <row r="118" spans="1:6">
      <c r="F118" t="s">
        <v>63</v>
      </c>
    </row>
    <row r="119" spans="1:6">
      <c r="C119" t="s">
        <v>188</v>
      </c>
      <c r="F119">
        <v>8729.85</v>
      </c>
    </row>
    <row r="120" spans="1:6">
      <c r="F120" t="s">
        <v>63</v>
      </c>
    </row>
    <row r="121" spans="1:6">
      <c r="C121" t="s">
        <v>189</v>
      </c>
      <c r="F121">
        <v>87298.5</v>
      </c>
    </row>
    <row r="122" spans="1:6">
      <c r="C122" t="s">
        <v>138</v>
      </c>
    </row>
    <row r="124" spans="1:6">
      <c r="A124">
        <v>9</v>
      </c>
      <c r="B124" t="s">
        <v>144</v>
      </c>
      <c r="C124" t="s">
        <v>190</v>
      </c>
    </row>
    <row r="125" spans="1:6">
      <c r="C125" t="s">
        <v>347</v>
      </c>
    </row>
    <row r="126" spans="1:6">
      <c r="C126" t="s">
        <v>63</v>
      </c>
    </row>
    <row r="127" spans="1:6">
      <c r="A127">
        <v>4800</v>
      </c>
      <c r="B127" t="s">
        <v>191</v>
      </c>
      <c r="C127" t="s">
        <v>347</v>
      </c>
      <c r="D127">
        <v>6036.43</v>
      </c>
      <c r="E127" t="s">
        <v>192</v>
      </c>
      <c r="F127">
        <v>28974.86</v>
      </c>
    </row>
    <row r="128" spans="1:6">
      <c r="A128">
        <v>2.5</v>
      </c>
      <c r="B128" t="s">
        <v>148</v>
      </c>
      <c r="C128" t="s">
        <v>158</v>
      </c>
      <c r="D128">
        <v>3210.45</v>
      </c>
      <c r="E128" t="s">
        <v>148</v>
      </c>
      <c r="F128">
        <v>8026.13</v>
      </c>
    </row>
    <row r="129" spans="1:6">
      <c r="A129">
        <v>3.5</v>
      </c>
      <c r="B129" t="s">
        <v>193</v>
      </c>
      <c r="C129" t="s">
        <v>194</v>
      </c>
      <c r="D129">
        <v>947</v>
      </c>
      <c r="E129" t="s">
        <v>193</v>
      </c>
      <c r="F129">
        <v>3314.5</v>
      </c>
    </row>
    <row r="130" spans="1:6">
      <c r="A130">
        <v>10.6</v>
      </c>
      <c r="B130" t="s">
        <v>193</v>
      </c>
      <c r="C130" t="s">
        <v>195</v>
      </c>
      <c r="D130">
        <v>884</v>
      </c>
      <c r="E130" t="s">
        <v>193</v>
      </c>
      <c r="F130">
        <v>9370.4</v>
      </c>
    </row>
    <row r="131" spans="1:6">
      <c r="A131">
        <v>7.1</v>
      </c>
      <c r="B131" t="s">
        <v>193</v>
      </c>
      <c r="C131" t="s">
        <v>196</v>
      </c>
      <c r="D131">
        <v>618</v>
      </c>
      <c r="E131" t="s">
        <v>193</v>
      </c>
      <c r="F131">
        <v>4387.8</v>
      </c>
    </row>
    <row r="132" spans="1:6">
      <c r="A132">
        <v>21.2</v>
      </c>
      <c r="B132" t="s">
        <v>193</v>
      </c>
      <c r="C132" t="s">
        <v>197</v>
      </c>
      <c r="D132">
        <v>507</v>
      </c>
      <c r="E132" t="s">
        <v>193</v>
      </c>
      <c r="F132">
        <v>10748.4</v>
      </c>
    </row>
    <row r="133" spans="1:6">
      <c r="B133" t="s">
        <v>151</v>
      </c>
      <c r="C133" t="s">
        <v>152</v>
      </c>
      <c r="E133" t="s">
        <v>151</v>
      </c>
      <c r="F133">
        <v>0</v>
      </c>
    </row>
    <row r="134" spans="1:6">
      <c r="F134" t="s">
        <v>63</v>
      </c>
    </row>
    <row r="135" spans="1:6">
      <c r="C135" t="s">
        <v>198</v>
      </c>
      <c r="F135">
        <v>64822.09</v>
      </c>
    </row>
    <row r="136" spans="1:6">
      <c r="F136" t="s">
        <v>63</v>
      </c>
    </row>
    <row r="137" spans="1:6">
      <c r="C137" t="s">
        <v>199</v>
      </c>
      <c r="F137">
        <v>6482.21</v>
      </c>
    </row>
    <row r="138" spans="1:6">
      <c r="F138" t="s">
        <v>200</v>
      </c>
    </row>
    <row r="139" spans="1:6">
      <c r="C139" t="s">
        <v>179</v>
      </c>
      <c r="F139">
        <v>6557.01</v>
      </c>
    </row>
    <row r="140" spans="1:6">
      <c r="C140" t="s">
        <v>180</v>
      </c>
      <c r="F140">
        <v>6707.91</v>
      </c>
    </row>
    <row r="141" spans="1:6">
      <c r="C141" t="s">
        <v>181</v>
      </c>
      <c r="F141">
        <v>6858.81</v>
      </c>
    </row>
    <row r="142" spans="1:6">
      <c r="C142" t="s">
        <v>344</v>
      </c>
      <c r="F142">
        <v>7009.71</v>
      </c>
    </row>
    <row r="145" spans="1:6">
      <c r="A145" t="s">
        <v>201</v>
      </c>
      <c r="B145" t="s">
        <v>144</v>
      </c>
      <c r="C145" t="s">
        <v>202</v>
      </c>
    </row>
    <row r="146" spans="1:6">
      <c r="C146" t="s">
        <v>63</v>
      </c>
    </row>
    <row r="147" spans="1:6">
      <c r="A147">
        <v>0.1</v>
      </c>
      <c r="B147" t="s">
        <v>148</v>
      </c>
      <c r="C147" t="s">
        <v>155</v>
      </c>
      <c r="D147">
        <v>4660.05</v>
      </c>
      <c r="E147" t="s">
        <v>148</v>
      </c>
      <c r="F147">
        <v>466.01</v>
      </c>
    </row>
    <row r="148" spans="1:6">
      <c r="A148">
        <v>1.1000000000000001</v>
      </c>
      <c r="B148" t="s">
        <v>193</v>
      </c>
      <c r="C148" t="s">
        <v>194</v>
      </c>
      <c r="D148">
        <v>947</v>
      </c>
      <c r="E148" t="s">
        <v>193</v>
      </c>
      <c r="F148">
        <v>1041.7</v>
      </c>
    </row>
    <row r="149" spans="1:6">
      <c r="A149">
        <v>1.1000000000000001</v>
      </c>
      <c r="B149" t="s">
        <v>193</v>
      </c>
      <c r="C149" t="s">
        <v>196</v>
      </c>
      <c r="D149">
        <v>618</v>
      </c>
      <c r="E149" t="s">
        <v>193</v>
      </c>
      <c r="F149">
        <v>679.8</v>
      </c>
    </row>
    <row r="150" spans="1:6">
      <c r="A150">
        <v>1.1000000000000001</v>
      </c>
      <c r="B150" t="s">
        <v>193</v>
      </c>
      <c r="C150" t="s">
        <v>197</v>
      </c>
      <c r="D150">
        <v>507</v>
      </c>
      <c r="E150" t="s">
        <v>193</v>
      </c>
      <c r="F150">
        <v>557.70000000000005</v>
      </c>
    </row>
    <row r="151" spans="1:6">
      <c r="B151" t="s">
        <v>151</v>
      </c>
      <c r="C151" t="s">
        <v>152</v>
      </c>
      <c r="D151" t="s">
        <v>138</v>
      </c>
      <c r="E151" t="s">
        <v>151</v>
      </c>
      <c r="F151">
        <v>5</v>
      </c>
    </row>
    <row r="152" spans="1:6">
      <c r="F152" t="s">
        <v>63</v>
      </c>
    </row>
    <row r="153" spans="1:6">
      <c r="C153" t="s">
        <v>203</v>
      </c>
      <c r="F153">
        <v>2750.21</v>
      </c>
    </row>
    <row r="154" spans="1:6">
      <c r="F154" t="s">
        <v>63</v>
      </c>
    </row>
    <row r="155" spans="1:6">
      <c r="C155" t="s">
        <v>204</v>
      </c>
      <c r="F155">
        <v>275.02</v>
      </c>
    </row>
    <row r="156" spans="1:6">
      <c r="F156" t="s">
        <v>200</v>
      </c>
    </row>
    <row r="158" spans="1:6">
      <c r="A158" t="s">
        <v>205</v>
      </c>
      <c r="B158" t="s">
        <v>144</v>
      </c>
      <c r="C158" t="s">
        <v>206</v>
      </c>
    </row>
    <row r="159" spans="1:6">
      <c r="C159" t="s">
        <v>63</v>
      </c>
    </row>
    <row r="160" spans="1:6">
      <c r="A160">
        <v>0.14000000000000001</v>
      </c>
      <c r="B160" t="s">
        <v>148</v>
      </c>
      <c r="C160" t="s">
        <v>157</v>
      </c>
      <c r="D160">
        <v>3500.37</v>
      </c>
      <c r="E160" t="s">
        <v>148</v>
      </c>
      <c r="F160">
        <v>490.05</v>
      </c>
    </row>
    <row r="161" spans="1:6">
      <c r="A161">
        <v>1.1000000000000001</v>
      </c>
      <c r="B161" t="s">
        <v>193</v>
      </c>
      <c r="C161" t="s">
        <v>194</v>
      </c>
      <c r="D161">
        <v>947</v>
      </c>
      <c r="E161" t="s">
        <v>193</v>
      </c>
      <c r="F161">
        <v>1041.7</v>
      </c>
    </row>
    <row r="162" spans="1:6">
      <c r="A162">
        <v>0.5</v>
      </c>
      <c r="B162" t="s">
        <v>193</v>
      </c>
      <c r="C162" t="s">
        <v>196</v>
      </c>
      <c r="D162">
        <v>618</v>
      </c>
      <c r="E162" t="s">
        <v>193</v>
      </c>
      <c r="F162">
        <v>309</v>
      </c>
    </row>
    <row r="163" spans="1:6">
      <c r="A163">
        <v>1.1000000000000001</v>
      </c>
      <c r="B163" t="s">
        <v>193</v>
      </c>
      <c r="C163" t="s">
        <v>197</v>
      </c>
      <c r="D163">
        <v>507</v>
      </c>
      <c r="E163" t="s">
        <v>193</v>
      </c>
      <c r="F163">
        <v>557.70000000000005</v>
      </c>
    </row>
    <row r="164" spans="1:6">
      <c r="B164" t="s">
        <v>151</v>
      </c>
      <c r="C164" t="s">
        <v>152</v>
      </c>
      <c r="D164" t="s">
        <v>138</v>
      </c>
      <c r="E164" t="s">
        <v>151</v>
      </c>
      <c r="F164">
        <v>5</v>
      </c>
    </row>
    <row r="165" spans="1:6">
      <c r="F165" t="s">
        <v>63</v>
      </c>
    </row>
    <row r="166" spans="1:6">
      <c r="C166" t="s">
        <v>203</v>
      </c>
      <c r="F166">
        <v>2403.4499999999998</v>
      </c>
    </row>
    <row r="167" spans="1:6">
      <c r="F167" t="s">
        <v>63</v>
      </c>
    </row>
    <row r="168" spans="1:6">
      <c r="C168" t="s">
        <v>204</v>
      </c>
      <c r="F168">
        <v>240.35</v>
      </c>
    </row>
    <row r="169" spans="1:6">
      <c r="A169" t="s">
        <v>138</v>
      </c>
    </row>
    <row r="171" spans="1:6">
      <c r="C171" t="s">
        <v>348</v>
      </c>
    </row>
    <row r="172" spans="1:6">
      <c r="C172" t="s">
        <v>349</v>
      </c>
    </row>
    <row r="174" spans="1:6">
      <c r="C174" t="s">
        <v>350</v>
      </c>
    </row>
    <row r="176" spans="1:6" ht="96" customHeight="1">
      <c r="A176" s="102" t="s">
        <v>351</v>
      </c>
      <c r="B176" s="102"/>
      <c r="C176" s="102"/>
      <c r="D176" s="102"/>
      <c r="E176" s="102"/>
      <c r="F176" s="102"/>
    </row>
    <row r="177" spans="1:6">
      <c r="A177">
        <v>90</v>
      </c>
      <c r="B177" t="s">
        <v>21</v>
      </c>
      <c r="C177" t="s">
        <v>352</v>
      </c>
      <c r="D177">
        <v>16.55</v>
      </c>
      <c r="E177" t="s">
        <v>353</v>
      </c>
      <c r="F177">
        <v>1489.5</v>
      </c>
    </row>
    <row r="178" spans="1:6">
      <c r="A178">
        <v>45</v>
      </c>
      <c r="B178" t="s">
        <v>21</v>
      </c>
      <c r="C178" t="s">
        <v>354</v>
      </c>
      <c r="D178">
        <v>20</v>
      </c>
      <c r="E178" t="s">
        <v>355</v>
      </c>
      <c r="F178">
        <v>900</v>
      </c>
    </row>
    <row r="179" spans="1:6">
      <c r="A179">
        <v>20</v>
      </c>
      <c r="B179" t="s">
        <v>356</v>
      </c>
      <c r="C179" t="s">
        <v>357</v>
      </c>
      <c r="D179">
        <v>3.15</v>
      </c>
      <c r="E179" t="s">
        <v>356</v>
      </c>
      <c r="F179">
        <v>63</v>
      </c>
    </row>
    <row r="180" spans="1:6">
      <c r="A180">
        <v>10</v>
      </c>
      <c r="B180" t="s">
        <v>356</v>
      </c>
      <c r="C180" t="s">
        <v>358</v>
      </c>
      <c r="D180">
        <v>1.34</v>
      </c>
      <c r="E180" t="s">
        <v>356</v>
      </c>
      <c r="F180">
        <v>13.4</v>
      </c>
    </row>
    <row r="181" spans="1:6">
      <c r="A181">
        <v>1</v>
      </c>
      <c r="B181" t="s">
        <v>356</v>
      </c>
      <c r="C181" t="s">
        <v>359</v>
      </c>
      <c r="D181">
        <v>70.7</v>
      </c>
      <c r="E181" t="s">
        <v>356</v>
      </c>
      <c r="F181">
        <v>70.7</v>
      </c>
    </row>
    <row r="183" spans="1:6">
      <c r="A183">
        <v>1.4999999999999999E-2</v>
      </c>
      <c r="B183" t="s">
        <v>6</v>
      </c>
      <c r="C183" t="s">
        <v>360</v>
      </c>
      <c r="D183">
        <v>661</v>
      </c>
      <c r="E183" t="s">
        <v>6</v>
      </c>
      <c r="F183">
        <v>9.92</v>
      </c>
    </row>
    <row r="184" spans="1:6">
      <c r="A184">
        <v>10</v>
      </c>
      <c r="B184" t="s">
        <v>356</v>
      </c>
      <c r="C184" t="s">
        <v>361</v>
      </c>
      <c r="D184">
        <v>16.21</v>
      </c>
      <c r="E184" t="s">
        <v>356</v>
      </c>
      <c r="F184">
        <v>162.1</v>
      </c>
    </row>
    <row r="185" spans="1:6">
      <c r="A185">
        <v>10</v>
      </c>
      <c r="B185" t="s">
        <v>356</v>
      </c>
      <c r="C185" t="s">
        <v>362</v>
      </c>
      <c r="D185">
        <v>13.8</v>
      </c>
      <c r="E185" t="s">
        <v>356</v>
      </c>
      <c r="F185">
        <v>138</v>
      </c>
    </row>
    <row r="186" spans="1:6">
      <c r="A186">
        <v>10</v>
      </c>
      <c r="B186" t="s">
        <v>356</v>
      </c>
      <c r="C186" t="s">
        <v>363</v>
      </c>
      <c r="D186">
        <v>3.6</v>
      </c>
      <c r="E186" t="s">
        <v>356</v>
      </c>
      <c r="F186">
        <v>36</v>
      </c>
    </row>
    <row r="187" spans="1:6">
      <c r="A187">
        <v>1.25</v>
      </c>
      <c r="B187" t="s">
        <v>364</v>
      </c>
      <c r="C187" t="s">
        <v>365</v>
      </c>
      <c r="D187">
        <v>302</v>
      </c>
      <c r="E187" t="s">
        <v>364</v>
      </c>
      <c r="F187">
        <v>377.5</v>
      </c>
    </row>
    <row r="188" spans="1:6">
      <c r="A188">
        <v>10</v>
      </c>
      <c r="B188" t="s">
        <v>356</v>
      </c>
      <c r="C188" t="s">
        <v>366</v>
      </c>
      <c r="D188">
        <v>70.7</v>
      </c>
      <c r="E188" t="s">
        <v>356</v>
      </c>
      <c r="F188">
        <v>707</v>
      </c>
    </row>
    <row r="189" spans="1:6">
      <c r="A189">
        <v>0.15</v>
      </c>
      <c r="B189" t="s">
        <v>6</v>
      </c>
      <c r="C189" t="s">
        <v>367</v>
      </c>
      <c r="D189">
        <v>661</v>
      </c>
      <c r="E189" t="s">
        <v>6</v>
      </c>
      <c r="F189">
        <v>99.15</v>
      </c>
    </row>
    <row r="190" spans="1:6">
      <c r="A190">
        <v>45</v>
      </c>
      <c r="B190" t="s">
        <v>21</v>
      </c>
      <c r="C190" t="s">
        <v>352</v>
      </c>
      <c r="D190">
        <v>16.55</v>
      </c>
      <c r="E190" t="s">
        <v>21</v>
      </c>
      <c r="F190">
        <v>744.75</v>
      </c>
    </row>
    <row r="191" spans="1:6">
      <c r="A191" t="s">
        <v>176</v>
      </c>
      <c r="C191" t="s">
        <v>368</v>
      </c>
      <c r="E191" t="s">
        <v>176</v>
      </c>
      <c r="F191">
        <v>11454</v>
      </c>
    </row>
    <row r="192" spans="1:6">
      <c r="A192" t="s">
        <v>176</v>
      </c>
      <c r="C192" t="s">
        <v>257</v>
      </c>
      <c r="E192" t="s">
        <v>176</v>
      </c>
      <c r="F192">
        <v>44.88</v>
      </c>
    </row>
    <row r="193" spans="1:6">
      <c r="C193" t="s">
        <v>369</v>
      </c>
      <c r="F193">
        <v>16309.9</v>
      </c>
    </row>
    <row r="194" spans="1:6">
      <c r="C194" t="s">
        <v>370</v>
      </c>
      <c r="F194">
        <v>1630.99</v>
      </c>
    </row>
    <row r="196" spans="1:6">
      <c r="C196" t="s">
        <v>371</v>
      </c>
    </row>
    <row r="198" spans="1:6">
      <c r="C198" t="s">
        <v>372</v>
      </c>
    </row>
    <row r="200" spans="1:6">
      <c r="A200">
        <v>1</v>
      </c>
      <c r="B200" t="s">
        <v>356</v>
      </c>
      <c r="C200" t="s">
        <v>373</v>
      </c>
      <c r="D200">
        <v>898</v>
      </c>
      <c r="E200" t="s">
        <v>356</v>
      </c>
      <c r="F200">
        <v>898</v>
      </c>
    </row>
    <row r="201" spans="1:6">
      <c r="A201">
        <v>2</v>
      </c>
      <c r="B201" t="s">
        <v>356</v>
      </c>
      <c r="C201" t="s">
        <v>374</v>
      </c>
      <c r="D201">
        <v>783</v>
      </c>
      <c r="E201" t="s">
        <v>356</v>
      </c>
      <c r="F201">
        <v>1566</v>
      </c>
    </row>
    <row r="202" spans="1:6">
      <c r="A202">
        <v>3</v>
      </c>
      <c r="B202" t="s">
        <v>356</v>
      </c>
      <c r="C202" t="s">
        <v>375</v>
      </c>
      <c r="D202">
        <v>778</v>
      </c>
      <c r="E202" t="s">
        <v>356</v>
      </c>
      <c r="F202">
        <v>2334</v>
      </c>
    </row>
    <row r="203" spans="1:6">
      <c r="A203">
        <v>4</v>
      </c>
      <c r="B203" t="s">
        <v>356</v>
      </c>
      <c r="C203" t="s">
        <v>376</v>
      </c>
      <c r="D203">
        <v>611</v>
      </c>
      <c r="E203" t="s">
        <v>356</v>
      </c>
      <c r="F203">
        <v>2444</v>
      </c>
    </row>
    <row r="204" spans="1:6">
      <c r="C204" t="s">
        <v>377</v>
      </c>
    </row>
    <row r="205" spans="1:6">
      <c r="A205">
        <v>2</v>
      </c>
      <c r="B205" t="s">
        <v>356</v>
      </c>
      <c r="C205" t="s">
        <v>378</v>
      </c>
      <c r="D205">
        <v>884</v>
      </c>
      <c r="E205" t="s">
        <v>356</v>
      </c>
      <c r="F205">
        <v>1768</v>
      </c>
    </row>
    <row r="206" spans="1:6">
      <c r="A206">
        <v>4</v>
      </c>
      <c r="B206" t="s">
        <v>356</v>
      </c>
      <c r="C206" t="s">
        <v>376</v>
      </c>
      <c r="D206">
        <v>611</v>
      </c>
      <c r="E206" t="s">
        <v>356</v>
      </c>
      <c r="F206">
        <v>2444</v>
      </c>
    </row>
    <row r="207" spans="1:6">
      <c r="F207">
        <v>11454</v>
      </c>
    </row>
    <row r="209" spans="1:6">
      <c r="C209" t="s">
        <v>379</v>
      </c>
    </row>
    <row r="210" spans="1:6">
      <c r="C210" t="s">
        <v>380</v>
      </c>
    </row>
    <row r="212" spans="1:6" ht="117.75" customHeight="1">
      <c r="A212" s="102" t="s">
        <v>381</v>
      </c>
      <c r="B212" s="102"/>
      <c r="C212" s="102"/>
      <c r="D212" s="102"/>
      <c r="E212" s="102"/>
      <c r="F212" s="102"/>
    </row>
    <row r="213" spans="1:6">
      <c r="C213" t="s">
        <v>382</v>
      </c>
      <c r="F213">
        <v>16265.02</v>
      </c>
    </row>
    <row r="214" spans="1:6">
      <c r="C214" t="s">
        <v>383</v>
      </c>
      <c r="F214">
        <v>138</v>
      </c>
    </row>
    <row r="215" spans="1:6">
      <c r="C215" t="s">
        <v>384</v>
      </c>
      <c r="F215">
        <v>166.5</v>
      </c>
    </row>
    <row r="216" spans="1:6">
      <c r="C216" t="s">
        <v>257</v>
      </c>
      <c r="F216">
        <v>57.38</v>
      </c>
    </row>
    <row r="217" spans="1:6">
      <c r="C217" t="s">
        <v>385</v>
      </c>
      <c r="F217">
        <v>16350.9</v>
      </c>
    </row>
    <row r="218" spans="1:6">
      <c r="C218" t="s">
        <v>386</v>
      </c>
      <c r="F218">
        <v>1635.09</v>
      </c>
    </row>
    <row r="221" spans="1:6">
      <c r="A221" s="57"/>
      <c r="B221" s="57"/>
      <c r="C221" s="58" t="s">
        <v>387</v>
      </c>
      <c r="D221" s="57"/>
      <c r="E221" s="57"/>
      <c r="F221" s="57"/>
    </row>
    <row r="222" spans="1:6">
      <c r="A222" s="57"/>
      <c r="B222" s="57"/>
      <c r="C222" s="58" t="s">
        <v>388</v>
      </c>
      <c r="D222" s="57"/>
      <c r="E222" s="57"/>
      <c r="F222" s="57"/>
    </row>
    <row r="223" spans="1:6" ht="115.5" customHeight="1">
      <c r="A223" s="103" t="s">
        <v>389</v>
      </c>
      <c r="B223" s="103"/>
      <c r="C223" s="103"/>
      <c r="D223" s="103"/>
      <c r="E223" s="103"/>
      <c r="F223" s="103"/>
    </row>
    <row r="224" spans="1:6">
      <c r="A224" s="57"/>
      <c r="B224" s="57"/>
      <c r="C224" s="57"/>
      <c r="D224" s="57"/>
      <c r="E224" s="57"/>
      <c r="F224" s="57"/>
    </row>
    <row r="225" spans="1:6" ht="47.25">
      <c r="A225" s="57">
        <v>90</v>
      </c>
      <c r="B225" s="57" t="s">
        <v>21</v>
      </c>
      <c r="C225" s="60" t="s">
        <v>352</v>
      </c>
      <c r="D225" s="57">
        <v>16.55</v>
      </c>
      <c r="E225" s="57" t="s">
        <v>21</v>
      </c>
      <c r="F225" s="57">
        <v>1489.5</v>
      </c>
    </row>
    <row r="226" spans="1:6" ht="47.25">
      <c r="A226" s="57">
        <v>45</v>
      </c>
      <c r="B226" s="57" t="s">
        <v>21</v>
      </c>
      <c r="C226" s="59" t="s">
        <v>354</v>
      </c>
      <c r="D226" s="57">
        <v>20</v>
      </c>
      <c r="E226" s="57" t="s">
        <v>21</v>
      </c>
      <c r="F226" s="57">
        <v>900</v>
      </c>
    </row>
    <row r="227" spans="1:6">
      <c r="A227" s="57">
        <v>20</v>
      </c>
      <c r="B227" s="57" t="s">
        <v>356</v>
      </c>
      <c r="C227" s="57" t="s">
        <v>357</v>
      </c>
      <c r="D227" s="57">
        <v>3.15</v>
      </c>
      <c r="E227" s="57" t="s">
        <v>356</v>
      </c>
      <c r="F227" s="57">
        <v>63</v>
      </c>
    </row>
    <row r="228" spans="1:6">
      <c r="A228" s="57">
        <v>10</v>
      </c>
      <c r="B228" s="57" t="s">
        <v>356</v>
      </c>
      <c r="C228" s="57" t="s">
        <v>358</v>
      </c>
      <c r="D228" s="57">
        <v>1.34</v>
      </c>
      <c r="E228" s="57" t="s">
        <v>356</v>
      </c>
      <c r="F228" s="57">
        <v>13.4</v>
      </c>
    </row>
    <row r="229" spans="1:6">
      <c r="A229" s="57">
        <v>10</v>
      </c>
      <c r="B229" s="57" t="s">
        <v>356</v>
      </c>
      <c r="C229" s="57" t="s">
        <v>363</v>
      </c>
      <c r="D229" s="57">
        <v>3.6</v>
      </c>
      <c r="E229" s="57" t="s">
        <v>356</v>
      </c>
      <c r="F229" s="57">
        <v>36</v>
      </c>
    </row>
    <row r="230" spans="1:6">
      <c r="A230" s="57">
        <v>10</v>
      </c>
      <c r="B230" s="57" t="s">
        <v>356</v>
      </c>
      <c r="C230" s="57" t="s">
        <v>362</v>
      </c>
      <c r="D230" s="57">
        <v>13.8</v>
      </c>
      <c r="E230" s="57" t="s">
        <v>356</v>
      </c>
      <c r="F230" s="57">
        <v>138</v>
      </c>
    </row>
    <row r="231" spans="1:6">
      <c r="A231" s="57">
        <v>10</v>
      </c>
      <c r="B231" s="57" t="s">
        <v>356</v>
      </c>
      <c r="C231" s="57" t="s">
        <v>361</v>
      </c>
      <c r="D231" s="57">
        <v>16.21</v>
      </c>
      <c r="E231" s="57" t="s">
        <v>356</v>
      </c>
      <c r="F231" s="57">
        <v>162.1</v>
      </c>
    </row>
    <row r="232" spans="1:6">
      <c r="A232" s="57">
        <v>10</v>
      </c>
      <c r="B232" s="57" t="s">
        <v>356</v>
      </c>
      <c r="C232" s="57" t="s">
        <v>390</v>
      </c>
      <c r="D232" s="57">
        <v>115.1</v>
      </c>
      <c r="E232" s="57" t="s">
        <v>356</v>
      </c>
      <c r="F232" s="57">
        <v>1151</v>
      </c>
    </row>
    <row r="233" spans="1:6">
      <c r="A233" s="57">
        <v>0.6</v>
      </c>
      <c r="B233" s="57" t="s">
        <v>6</v>
      </c>
      <c r="C233" s="57" t="s">
        <v>367</v>
      </c>
      <c r="D233" s="57">
        <v>661</v>
      </c>
      <c r="E233" s="57" t="s">
        <v>6</v>
      </c>
      <c r="F233" s="57">
        <v>396.6</v>
      </c>
    </row>
    <row r="234" spans="1:6">
      <c r="A234" s="57">
        <v>1</v>
      </c>
      <c r="B234" s="57" t="s">
        <v>356</v>
      </c>
      <c r="C234" s="57" t="s">
        <v>391</v>
      </c>
      <c r="D234" s="57">
        <v>70.7</v>
      </c>
      <c r="E234" s="57" t="s">
        <v>356</v>
      </c>
      <c r="F234" s="57">
        <v>70.7</v>
      </c>
    </row>
    <row r="235" spans="1:6">
      <c r="A235" s="61">
        <v>1.4999999999999999E-2</v>
      </c>
      <c r="B235" s="57" t="s">
        <v>6</v>
      </c>
      <c r="C235" s="57" t="s">
        <v>367</v>
      </c>
      <c r="D235" s="57">
        <v>661</v>
      </c>
      <c r="E235" s="57" t="s">
        <v>6</v>
      </c>
      <c r="F235" s="57">
        <v>9.92</v>
      </c>
    </row>
    <row r="236" spans="1:6">
      <c r="A236" s="57">
        <v>1.25</v>
      </c>
      <c r="B236" s="57" t="s">
        <v>364</v>
      </c>
      <c r="C236" s="57" t="s">
        <v>167</v>
      </c>
      <c r="D236" s="57">
        <v>302</v>
      </c>
      <c r="E236" s="57" t="s">
        <v>364</v>
      </c>
      <c r="F236" s="57">
        <v>377.5</v>
      </c>
    </row>
    <row r="237" spans="1:6" ht="47.25">
      <c r="A237" s="57">
        <v>45</v>
      </c>
      <c r="B237" s="57" t="s">
        <v>21</v>
      </c>
      <c r="C237" s="60" t="s">
        <v>352</v>
      </c>
      <c r="D237" s="57">
        <v>16.55</v>
      </c>
      <c r="E237" s="57" t="s">
        <v>21</v>
      </c>
      <c r="F237" s="57">
        <v>744.75</v>
      </c>
    </row>
    <row r="238" spans="1:6">
      <c r="A238" s="57" t="s">
        <v>176</v>
      </c>
      <c r="B238" s="57"/>
      <c r="C238" s="57" t="s">
        <v>368</v>
      </c>
      <c r="D238" s="57"/>
      <c r="E238" s="57"/>
      <c r="F238" s="57">
        <v>11454</v>
      </c>
    </row>
    <row r="239" spans="1:6">
      <c r="A239" s="57" t="s">
        <v>176</v>
      </c>
      <c r="B239" s="57"/>
      <c r="C239" s="57" t="s">
        <v>257</v>
      </c>
      <c r="D239" s="57"/>
      <c r="E239" s="57"/>
      <c r="F239" s="62">
        <v>27.43</v>
      </c>
    </row>
    <row r="240" spans="1:6">
      <c r="A240" s="57"/>
      <c r="B240" s="57"/>
      <c r="C240" s="63" t="s">
        <v>385</v>
      </c>
      <c r="D240" s="57"/>
      <c r="E240" s="57"/>
      <c r="F240" s="64">
        <v>17033.900000000001</v>
      </c>
    </row>
    <row r="241" spans="1:6">
      <c r="A241" s="57"/>
      <c r="B241" s="57"/>
      <c r="C241" s="65" t="s">
        <v>392</v>
      </c>
      <c r="D241" s="57"/>
      <c r="E241" s="57"/>
      <c r="F241" s="58">
        <v>1703.39</v>
      </c>
    </row>
    <row r="242" spans="1:6">
      <c r="A242" s="57"/>
      <c r="B242" s="57"/>
      <c r="C242" s="58" t="s">
        <v>393</v>
      </c>
      <c r="D242" s="57"/>
      <c r="E242" s="57"/>
      <c r="F242" s="58"/>
    </row>
    <row r="243" spans="1:6">
      <c r="A243" s="57"/>
      <c r="B243" s="57"/>
      <c r="C243" s="66" t="s">
        <v>394</v>
      </c>
      <c r="D243" s="57">
        <v>90</v>
      </c>
      <c r="E243" s="57"/>
      <c r="F243" s="58"/>
    </row>
    <row r="244" spans="1:6">
      <c r="A244" s="57"/>
      <c r="B244" s="57"/>
      <c r="C244" s="66" t="s">
        <v>395</v>
      </c>
      <c r="D244" s="67">
        <v>8.2500000000000004E-2</v>
      </c>
      <c r="E244" s="57"/>
      <c r="F244" s="58"/>
    </row>
    <row r="245" spans="1:6">
      <c r="A245" s="57"/>
      <c r="B245" s="57"/>
      <c r="C245" s="66" t="s">
        <v>396</v>
      </c>
      <c r="D245" s="61">
        <v>0.13500000000000001</v>
      </c>
      <c r="E245" s="57"/>
      <c r="F245" s="58">
        <v>147.27000000000001</v>
      </c>
    </row>
    <row r="246" spans="1:6">
      <c r="A246" s="57"/>
      <c r="B246" s="57"/>
      <c r="C246" s="65"/>
      <c r="D246" s="57"/>
      <c r="E246" s="57"/>
      <c r="F246" s="58"/>
    </row>
    <row r="248" spans="1:6">
      <c r="C248" t="s">
        <v>397</v>
      </c>
    </row>
    <row r="249" spans="1:6">
      <c r="C249" t="s">
        <v>398</v>
      </c>
    </row>
    <row r="251" spans="1:6" ht="94.5" customHeight="1">
      <c r="A251" s="102" t="s">
        <v>399</v>
      </c>
      <c r="B251" s="102"/>
      <c r="C251" s="102"/>
      <c r="D251" s="102"/>
      <c r="E251" s="102"/>
      <c r="F251" s="102"/>
    </row>
    <row r="253" spans="1:6">
      <c r="A253">
        <v>180</v>
      </c>
      <c r="B253" t="s">
        <v>21</v>
      </c>
      <c r="C253" t="s">
        <v>400</v>
      </c>
      <c r="D253">
        <v>16.55</v>
      </c>
      <c r="E253" t="s">
        <v>21</v>
      </c>
      <c r="F253">
        <v>2979</v>
      </c>
    </row>
    <row r="254" spans="1:6">
      <c r="A254">
        <v>90</v>
      </c>
      <c r="B254" t="s">
        <v>21</v>
      </c>
      <c r="C254" t="s">
        <v>401</v>
      </c>
      <c r="D254">
        <v>20</v>
      </c>
      <c r="E254" t="s">
        <v>21</v>
      </c>
      <c r="F254">
        <v>1800</v>
      </c>
    </row>
    <row r="255" spans="1:6">
      <c r="A255">
        <v>3</v>
      </c>
      <c r="B255" t="s">
        <v>364</v>
      </c>
      <c r="C255" t="s">
        <v>167</v>
      </c>
      <c r="D255">
        <v>302</v>
      </c>
      <c r="E255" t="s">
        <v>364</v>
      </c>
      <c r="F255">
        <v>906</v>
      </c>
    </row>
    <row r="256" spans="1:6">
      <c r="A256">
        <v>90</v>
      </c>
      <c r="B256" t="s">
        <v>21</v>
      </c>
      <c r="C256" t="s">
        <v>402</v>
      </c>
      <c r="D256">
        <v>16.55</v>
      </c>
      <c r="E256" t="s">
        <v>353</v>
      </c>
      <c r="F256">
        <v>1489.5</v>
      </c>
    </row>
    <row r="257" spans="1:6">
      <c r="C257" t="s">
        <v>368</v>
      </c>
      <c r="F257">
        <v>11454</v>
      </c>
    </row>
    <row r="258" spans="1:6">
      <c r="F258">
        <v>18628.5</v>
      </c>
    </row>
    <row r="259" spans="1:6">
      <c r="C259" t="s">
        <v>257</v>
      </c>
      <c r="F259">
        <v>112.5</v>
      </c>
    </row>
    <row r="260" spans="1:6">
      <c r="C260" t="s">
        <v>403</v>
      </c>
      <c r="F260">
        <v>18741</v>
      </c>
    </row>
    <row r="261" spans="1:6">
      <c r="C261" t="s">
        <v>404</v>
      </c>
      <c r="F261">
        <v>208.23</v>
      </c>
    </row>
    <row r="263" spans="1:6">
      <c r="C263" t="s">
        <v>405</v>
      </c>
    </row>
    <row r="264" spans="1:6">
      <c r="A264">
        <v>1</v>
      </c>
      <c r="B264" t="s">
        <v>356</v>
      </c>
      <c r="C264" t="s">
        <v>406</v>
      </c>
      <c r="D264">
        <v>1366</v>
      </c>
      <c r="E264" t="s">
        <v>356</v>
      </c>
      <c r="F264">
        <v>1366</v>
      </c>
    </row>
    <row r="265" spans="1:6">
      <c r="A265">
        <v>1</v>
      </c>
      <c r="B265" t="s">
        <v>356</v>
      </c>
      <c r="C265" t="s">
        <v>407</v>
      </c>
      <c r="D265">
        <v>185.9</v>
      </c>
      <c r="E265" t="s">
        <v>356</v>
      </c>
      <c r="F265">
        <v>185.9</v>
      </c>
    </row>
    <row r="266" spans="1:6">
      <c r="C266" t="s">
        <v>408</v>
      </c>
      <c r="F266">
        <v>1552.1</v>
      </c>
    </row>
    <row r="269" spans="1:6">
      <c r="C269" t="s">
        <v>409</v>
      </c>
    </row>
    <row r="270" spans="1:6" ht="110.25" customHeight="1">
      <c r="A270" s="102" t="s">
        <v>410</v>
      </c>
      <c r="B270" s="102"/>
      <c r="C270" s="102"/>
      <c r="D270" s="102"/>
      <c r="E270" s="102"/>
      <c r="F270" s="102"/>
    </row>
    <row r="272" spans="1:6">
      <c r="A272">
        <v>1</v>
      </c>
      <c r="B272" t="s">
        <v>21</v>
      </c>
      <c r="C272" t="s">
        <v>411</v>
      </c>
      <c r="D272">
        <v>914.1</v>
      </c>
      <c r="E272" t="s">
        <v>412</v>
      </c>
      <c r="F272">
        <v>9.14</v>
      </c>
    </row>
    <row r="273" spans="1:6">
      <c r="C273" t="s">
        <v>413</v>
      </c>
      <c r="F273">
        <v>556.6</v>
      </c>
    </row>
    <row r="274" spans="1:6">
      <c r="C274" t="s">
        <v>414</v>
      </c>
      <c r="F274">
        <v>5.26</v>
      </c>
    </row>
    <row r="275" spans="1:6">
      <c r="C275" t="s">
        <v>415</v>
      </c>
      <c r="D275" t="s">
        <v>416</v>
      </c>
      <c r="F275">
        <v>571</v>
      </c>
    </row>
    <row r="276" spans="1:6">
      <c r="A276">
        <v>1</v>
      </c>
      <c r="B276" t="s">
        <v>356</v>
      </c>
      <c r="C276" t="s">
        <v>417</v>
      </c>
      <c r="D276">
        <v>783</v>
      </c>
      <c r="E276" t="s">
        <v>356</v>
      </c>
      <c r="F276">
        <v>783</v>
      </c>
    </row>
    <row r="277" spans="1:6">
      <c r="A277">
        <v>1</v>
      </c>
      <c r="B277" t="s">
        <v>356</v>
      </c>
      <c r="C277" t="s">
        <v>418</v>
      </c>
      <c r="D277">
        <v>778</v>
      </c>
      <c r="E277" t="s">
        <v>356</v>
      </c>
      <c r="F277">
        <v>778</v>
      </c>
    </row>
    <row r="278" spans="1:6">
      <c r="A278">
        <v>2</v>
      </c>
      <c r="B278" t="s">
        <v>356</v>
      </c>
      <c r="C278" t="s">
        <v>419</v>
      </c>
      <c r="D278">
        <v>611</v>
      </c>
      <c r="E278" t="s">
        <v>356</v>
      </c>
      <c r="F278">
        <v>1222</v>
      </c>
    </row>
    <row r="279" spans="1:6">
      <c r="C279" t="s">
        <v>420</v>
      </c>
      <c r="F279">
        <v>2783</v>
      </c>
    </row>
    <row r="280" spans="1:6">
      <c r="C280" t="s">
        <v>416</v>
      </c>
      <c r="F280">
        <v>556.6</v>
      </c>
    </row>
    <row r="283" spans="1:6">
      <c r="A283">
        <v>44.1</v>
      </c>
      <c r="B283" t="s">
        <v>144</v>
      </c>
      <c r="C283" t="s">
        <v>207</v>
      </c>
    </row>
    <row r="284" spans="1:6">
      <c r="C284" t="s">
        <v>208</v>
      </c>
    </row>
    <row r="285" spans="1:6">
      <c r="C285" t="s">
        <v>421</v>
      </c>
    </row>
    <row r="286" spans="1:6">
      <c r="C286" t="s">
        <v>63</v>
      </c>
    </row>
    <row r="287" spans="1:6">
      <c r="A287">
        <v>3</v>
      </c>
      <c r="B287" t="s">
        <v>209</v>
      </c>
      <c r="C287" t="s">
        <v>210</v>
      </c>
      <c r="D287">
        <v>120.54</v>
      </c>
      <c r="E287" t="s">
        <v>209</v>
      </c>
      <c r="F287">
        <v>361.62</v>
      </c>
    </row>
    <row r="288" spans="1:6">
      <c r="A288">
        <v>1</v>
      </c>
      <c r="B288" t="s">
        <v>193</v>
      </c>
      <c r="C288" t="s">
        <v>211</v>
      </c>
      <c r="D288">
        <v>76</v>
      </c>
      <c r="E288" t="s">
        <v>193</v>
      </c>
      <c r="F288">
        <v>76</v>
      </c>
    </row>
    <row r="289" spans="1:6">
      <c r="A289">
        <v>1</v>
      </c>
      <c r="B289" t="s">
        <v>193</v>
      </c>
      <c r="C289" t="s">
        <v>212</v>
      </c>
      <c r="D289">
        <v>83.4</v>
      </c>
      <c r="E289" t="s">
        <v>193</v>
      </c>
      <c r="F289">
        <v>83.4</v>
      </c>
    </row>
    <row r="290" spans="1:6">
      <c r="A290">
        <v>2</v>
      </c>
      <c r="B290" t="s">
        <v>193</v>
      </c>
      <c r="C290" t="s">
        <v>213</v>
      </c>
      <c r="D290">
        <v>21.6</v>
      </c>
      <c r="E290" t="s">
        <v>193</v>
      </c>
      <c r="F290">
        <v>43.2</v>
      </c>
    </row>
    <row r="291" spans="1:6">
      <c r="A291">
        <v>1</v>
      </c>
      <c r="B291" t="s">
        <v>193</v>
      </c>
      <c r="C291" t="s">
        <v>214</v>
      </c>
      <c r="D291">
        <v>32.1</v>
      </c>
      <c r="E291" t="s">
        <v>193</v>
      </c>
      <c r="F291">
        <v>32.1</v>
      </c>
    </row>
    <row r="292" spans="1:6">
      <c r="A292">
        <v>0.5</v>
      </c>
      <c r="B292" t="s">
        <v>193</v>
      </c>
      <c r="C292" t="s">
        <v>215</v>
      </c>
      <c r="D292">
        <v>821</v>
      </c>
      <c r="E292" t="s">
        <v>193</v>
      </c>
      <c r="F292">
        <v>410.5</v>
      </c>
    </row>
    <row r="293" spans="1:6">
      <c r="B293" t="s">
        <v>151</v>
      </c>
      <c r="C293" t="s">
        <v>216</v>
      </c>
      <c r="E293" t="s">
        <v>151</v>
      </c>
    </row>
    <row r="294" spans="1:6">
      <c r="C294" t="s">
        <v>217</v>
      </c>
    </row>
    <row r="295" spans="1:6">
      <c r="F295" t="s">
        <v>63</v>
      </c>
    </row>
    <row r="296" spans="1:6">
      <c r="C296" t="s">
        <v>218</v>
      </c>
      <c r="F296">
        <v>1006.82</v>
      </c>
    </row>
    <row r="297" spans="1:6">
      <c r="A297" t="s">
        <v>138</v>
      </c>
    </row>
    <row r="298" spans="1:6">
      <c r="F298" t="s">
        <v>63</v>
      </c>
    </row>
    <row r="299" spans="1:6">
      <c r="C299" t="s">
        <v>219</v>
      </c>
      <c r="F299">
        <v>335.61</v>
      </c>
    </row>
    <row r="300" spans="1:6">
      <c r="F300" t="s">
        <v>200</v>
      </c>
    </row>
    <row r="302" spans="1:6">
      <c r="A302">
        <v>52</v>
      </c>
      <c r="B302" t="s">
        <v>144</v>
      </c>
      <c r="C302" t="s">
        <v>220</v>
      </c>
    </row>
    <row r="303" spans="1:6">
      <c r="C303" t="s">
        <v>221</v>
      </c>
    </row>
    <row r="304" spans="1:6">
      <c r="C304" t="s">
        <v>222</v>
      </c>
    </row>
    <row r="305" spans="1:6">
      <c r="C305" t="s">
        <v>223</v>
      </c>
    </row>
    <row r="306" spans="1:6">
      <c r="C306" t="s">
        <v>224</v>
      </c>
    </row>
    <row r="307" spans="1:6">
      <c r="C307" t="s">
        <v>225</v>
      </c>
    </row>
    <row r="308" spans="1:6">
      <c r="C308" t="s">
        <v>226</v>
      </c>
    </row>
    <row r="309" spans="1:6">
      <c r="C309" t="s">
        <v>227</v>
      </c>
    </row>
    <row r="310" spans="1:6">
      <c r="C310" t="s">
        <v>200</v>
      </c>
      <c r="D310" t="s">
        <v>200</v>
      </c>
    </row>
    <row r="311" spans="1:6">
      <c r="B311" t="s">
        <v>144</v>
      </c>
      <c r="C311" t="s">
        <v>228</v>
      </c>
    </row>
    <row r="312" spans="1:6">
      <c r="C312" t="s">
        <v>229</v>
      </c>
    </row>
    <row r="313" spans="1:6">
      <c r="B313" t="s">
        <v>230</v>
      </c>
      <c r="C313" t="s">
        <v>231</v>
      </c>
    </row>
    <row r="314" spans="1:6">
      <c r="C314" t="s">
        <v>63</v>
      </c>
    </row>
    <row r="315" spans="1:6">
      <c r="A315">
        <v>1</v>
      </c>
      <c r="B315" t="s">
        <v>21</v>
      </c>
      <c r="C315" t="s">
        <v>232</v>
      </c>
      <c r="D315">
        <v>26</v>
      </c>
      <c r="E315" t="s">
        <v>21</v>
      </c>
      <c r="F315">
        <v>26</v>
      </c>
    </row>
    <row r="316" spans="1:6">
      <c r="A316">
        <v>1</v>
      </c>
      <c r="B316" t="s">
        <v>151</v>
      </c>
      <c r="C316" t="s">
        <v>233</v>
      </c>
      <c r="D316">
        <v>18.2</v>
      </c>
      <c r="E316" t="s">
        <v>151</v>
      </c>
      <c r="F316">
        <v>18.2</v>
      </c>
    </row>
    <row r="317" spans="1:6">
      <c r="A317">
        <v>1</v>
      </c>
      <c r="B317" t="s">
        <v>21</v>
      </c>
      <c r="C317" t="s">
        <v>234</v>
      </c>
      <c r="D317">
        <v>175.83</v>
      </c>
      <c r="E317" t="s">
        <v>21</v>
      </c>
      <c r="F317">
        <v>175.83</v>
      </c>
    </row>
    <row r="318" spans="1:6">
      <c r="D318" t="s">
        <v>138</v>
      </c>
      <c r="F318" t="s">
        <v>63</v>
      </c>
    </row>
    <row r="319" spans="1:6">
      <c r="C319" t="s">
        <v>235</v>
      </c>
      <c r="F319">
        <v>220.03</v>
      </c>
    </row>
    <row r="320" spans="1:6">
      <c r="C320" t="s">
        <v>138</v>
      </c>
      <c r="D320" t="s">
        <v>138</v>
      </c>
      <c r="F320" t="s">
        <v>200</v>
      </c>
    </row>
    <row r="321" spans="1:6">
      <c r="B321" t="s">
        <v>163</v>
      </c>
      <c r="C321" t="s">
        <v>236</v>
      </c>
    </row>
    <row r="322" spans="1:6">
      <c r="C322" t="s">
        <v>63</v>
      </c>
    </row>
    <row r="323" spans="1:6">
      <c r="A323">
        <v>1</v>
      </c>
      <c r="B323" t="s">
        <v>21</v>
      </c>
      <c r="C323" t="s">
        <v>237</v>
      </c>
      <c r="D323">
        <v>35</v>
      </c>
      <c r="E323" t="s">
        <v>21</v>
      </c>
      <c r="F323">
        <v>35</v>
      </c>
    </row>
    <row r="324" spans="1:6">
      <c r="A324">
        <v>1</v>
      </c>
      <c r="B324" t="s">
        <v>151</v>
      </c>
      <c r="C324" t="s">
        <v>238</v>
      </c>
      <c r="D324">
        <v>14</v>
      </c>
      <c r="E324" t="s">
        <v>151</v>
      </c>
      <c r="F324">
        <v>14</v>
      </c>
    </row>
    <row r="325" spans="1:6">
      <c r="A325">
        <v>1</v>
      </c>
      <c r="B325" t="s">
        <v>21</v>
      </c>
      <c r="C325" t="s">
        <v>234</v>
      </c>
      <c r="D325">
        <v>179.43</v>
      </c>
      <c r="E325" t="s">
        <v>21</v>
      </c>
      <c r="F325">
        <v>179.43</v>
      </c>
    </row>
    <row r="326" spans="1:6">
      <c r="D326" t="s">
        <v>138</v>
      </c>
      <c r="F326" t="s">
        <v>63</v>
      </c>
    </row>
    <row r="327" spans="1:6">
      <c r="C327" t="s">
        <v>235</v>
      </c>
      <c r="F327">
        <v>228.43</v>
      </c>
    </row>
    <row r="328" spans="1:6">
      <c r="D328" t="s">
        <v>138</v>
      </c>
      <c r="F328" t="s">
        <v>200</v>
      </c>
    </row>
    <row r="329" spans="1:6">
      <c r="B329" t="s">
        <v>182</v>
      </c>
      <c r="C329" t="s">
        <v>239</v>
      </c>
    </row>
    <row r="330" spans="1:6">
      <c r="C330" t="s">
        <v>63</v>
      </c>
    </row>
    <row r="331" spans="1:6">
      <c r="A331">
        <v>1</v>
      </c>
      <c r="B331" t="s">
        <v>21</v>
      </c>
      <c r="C331" t="s">
        <v>240</v>
      </c>
      <c r="D331">
        <v>52</v>
      </c>
      <c r="E331" t="s">
        <v>21</v>
      </c>
      <c r="F331">
        <v>52</v>
      </c>
    </row>
    <row r="332" spans="1:6">
      <c r="A332">
        <v>1</v>
      </c>
      <c r="B332" t="s">
        <v>151</v>
      </c>
      <c r="C332" t="s">
        <v>241</v>
      </c>
      <c r="D332">
        <v>10.4</v>
      </c>
      <c r="E332" t="s">
        <v>151</v>
      </c>
      <c r="F332">
        <v>10.4</v>
      </c>
    </row>
    <row r="333" spans="1:6">
      <c r="A333">
        <v>1</v>
      </c>
      <c r="B333" t="s">
        <v>21</v>
      </c>
      <c r="C333" t="s">
        <v>234</v>
      </c>
      <c r="D333">
        <v>179.34</v>
      </c>
      <c r="E333" t="s">
        <v>21</v>
      </c>
      <c r="F333">
        <v>179.34</v>
      </c>
    </row>
    <row r="334" spans="1:6">
      <c r="D334" t="s">
        <v>138</v>
      </c>
      <c r="F334" t="s">
        <v>63</v>
      </c>
    </row>
    <row r="335" spans="1:6">
      <c r="C335" t="s">
        <v>235</v>
      </c>
      <c r="F335">
        <v>241.74</v>
      </c>
    </row>
    <row r="336" spans="1:6">
      <c r="D336" t="s">
        <v>138</v>
      </c>
      <c r="F336" t="s">
        <v>200</v>
      </c>
    </row>
    <row r="338" spans="1:6">
      <c r="A338">
        <v>52</v>
      </c>
      <c r="B338" t="s">
        <v>144</v>
      </c>
      <c r="C338" t="s">
        <v>220</v>
      </c>
    </row>
    <row r="339" spans="1:6">
      <c r="C339" t="s">
        <v>221</v>
      </c>
    </row>
    <row r="340" spans="1:6">
      <c r="C340" t="s">
        <v>222</v>
      </c>
    </row>
    <row r="341" spans="1:6">
      <c r="C341" t="s">
        <v>223</v>
      </c>
    </row>
    <row r="342" spans="1:6">
      <c r="C342" t="s">
        <v>224</v>
      </c>
    </row>
    <row r="343" spans="1:6">
      <c r="C343" t="s">
        <v>422</v>
      </c>
    </row>
    <row r="344" spans="1:6">
      <c r="C344" t="s">
        <v>226</v>
      </c>
    </row>
    <row r="345" spans="1:6">
      <c r="C345" t="s">
        <v>227</v>
      </c>
    </row>
    <row r="346" spans="1:6">
      <c r="C346" t="s">
        <v>200</v>
      </c>
      <c r="D346" t="s">
        <v>200</v>
      </c>
    </row>
    <row r="347" spans="1:6">
      <c r="B347" t="s">
        <v>144</v>
      </c>
      <c r="C347" t="s">
        <v>228</v>
      </c>
    </row>
    <row r="348" spans="1:6">
      <c r="C348" t="s">
        <v>229</v>
      </c>
    </row>
    <row r="349" spans="1:6">
      <c r="B349" t="s">
        <v>230</v>
      </c>
      <c r="C349" t="s">
        <v>231</v>
      </c>
    </row>
    <row r="350" spans="1:6">
      <c r="C350" t="s">
        <v>63</v>
      </c>
    </row>
    <row r="351" spans="1:6">
      <c r="A351">
        <v>1</v>
      </c>
      <c r="B351" t="s">
        <v>21</v>
      </c>
      <c r="C351" t="s">
        <v>232</v>
      </c>
      <c r="D351">
        <v>26</v>
      </c>
      <c r="E351" t="s">
        <v>21</v>
      </c>
      <c r="F351">
        <v>26</v>
      </c>
    </row>
    <row r="352" spans="1:6">
      <c r="A352">
        <v>1</v>
      </c>
      <c r="B352" t="s">
        <v>151</v>
      </c>
      <c r="C352" t="s">
        <v>233</v>
      </c>
      <c r="D352">
        <v>18.2</v>
      </c>
      <c r="E352" t="s">
        <v>151</v>
      </c>
      <c r="F352">
        <v>18.2</v>
      </c>
    </row>
    <row r="353" spans="1:6">
      <c r="A353">
        <v>1</v>
      </c>
      <c r="B353" t="s">
        <v>21</v>
      </c>
      <c r="C353" t="s">
        <v>234</v>
      </c>
      <c r="D353">
        <v>177.83</v>
      </c>
      <c r="E353" t="s">
        <v>21</v>
      </c>
      <c r="F353">
        <v>177.83</v>
      </c>
    </row>
    <row r="354" spans="1:6">
      <c r="D354" t="s">
        <v>138</v>
      </c>
    </row>
    <row r="355" spans="1:6">
      <c r="C355" t="s">
        <v>235</v>
      </c>
      <c r="F355">
        <v>222.03</v>
      </c>
    </row>
    <row r="356" spans="1:6">
      <c r="C356" t="s">
        <v>138</v>
      </c>
      <c r="D356" t="s">
        <v>138</v>
      </c>
      <c r="F356" t="s">
        <v>200</v>
      </c>
    </row>
    <row r="358" spans="1:6">
      <c r="C358" t="s">
        <v>511</v>
      </c>
    </row>
    <row r="359" spans="1:6">
      <c r="C359" t="s">
        <v>512</v>
      </c>
    </row>
    <row r="360" spans="1:6">
      <c r="C360" t="s">
        <v>513</v>
      </c>
    </row>
    <row r="361" spans="1:6">
      <c r="C361" t="s">
        <v>514</v>
      </c>
      <c r="D361">
        <v>836</v>
      </c>
      <c r="E361" t="s">
        <v>17</v>
      </c>
      <c r="F361">
        <v>83.6</v>
      </c>
    </row>
    <row r="362" spans="1:6">
      <c r="C362" t="s">
        <v>515</v>
      </c>
      <c r="D362">
        <v>618</v>
      </c>
      <c r="E362" t="s">
        <v>17</v>
      </c>
      <c r="F362">
        <v>61.8</v>
      </c>
    </row>
    <row r="363" spans="1:6">
      <c r="C363" t="s">
        <v>516</v>
      </c>
      <c r="D363">
        <v>18.45</v>
      </c>
      <c r="E363" t="s">
        <v>517</v>
      </c>
      <c r="F363">
        <v>1.85</v>
      </c>
    </row>
    <row r="364" spans="1:6">
      <c r="C364" t="s">
        <v>518</v>
      </c>
      <c r="D364">
        <v>3.6</v>
      </c>
      <c r="E364" t="s">
        <v>17</v>
      </c>
      <c r="F364">
        <v>1</v>
      </c>
    </row>
    <row r="365" spans="1:6">
      <c r="D365" t="s">
        <v>519</v>
      </c>
      <c r="F365">
        <v>148.25</v>
      </c>
    </row>
    <row r="367" spans="1:6">
      <c r="C367" t="s">
        <v>242</v>
      </c>
      <c r="D367" t="s">
        <v>243</v>
      </c>
      <c r="E367" t="s">
        <v>243</v>
      </c>
      <c r="F367" t="s">
        <v>244</v>
      </c>
    </row>
    <row r="368" spans="1:6">
      <c r="D368">
        <v>331</v>
      </c>
      <c r="E368">
        <v>331</v>
      </c>
      <c r="F368">
        <v>283</v>
      </c>
    </row>
    <row r="369" spans="1:6">
      <c r="C369" t="s">
        <v>245</v>
      </c>
      <c r="D369">
        <v>148.25</v>
      </c>
      <c r="E369">
        <v>148.25</v>
      </c>
      <c r="F369">
        <v>148.25</v>
      </c>
    </row>
    <row r="370" spans="1:6">
      <c r="C370" t="s">
        <v>246</v>
      </c>
      <c r="D370">
        <v>479.25</v>
      </c>
      <c r="E370">
        <v>479.25</v>
      </c>
      <c r="F370">
        <v>431.25</v>
      </c>
    </row>
    <row r="371" spans="1:6">
      <c r="D371">
        <v>480</v>
      </c>
      <c r="E371">
        <v>480</v>
      </c>
      <c r="F371">
        <v>432</v>
      </c>
    </row>
    <row r="374" spans="1:6">
      <c r="A374" t="s">
        <v>247</v>
      </c>
      <c r="C374" t="s">
        <v>248</v>
      </c>
      <c r="F374">
        <v>10.050000000000001</v>
      </c>
    </row>
    <row r="375" spans="1:6">
      <c r="C375" t="s">
        <v>249</v>
      </c>
      <c r="F375">
        <v>7035</v>
      </c>
    </row>
    <row r="378" spans="1:6" ht="31.5">
      <c r="C378" s="55" t="s">
        <v>261</v>
      </c>
      <c r="D378">
        <v>3325</v>
      </c>
      <c r="E378" t="s">
        <v>262</v>
      </c>
    </row>
    <row r="380" spans="1:6">
      <c r="A380" t="s">
        <v>250</v>
      </c>
      <c r="B380" t="s">
        <v>144</v>
      </c>
      <c r="C380" t="s">
        <v>423</v>
      </c>
    </row>
    <row r="381" spans="1:6">
      <c r="C381" t="s">
        <v>251</v>
      </c>
    </row>
    <row r="382" spans="1:6">
      <c r="C382" t="s">
        <v>63</v>
      </c>
      <c r="D382" t="s">
        <v>63</v>
      </c>
    </row>
    <row r="383" spans="1:6">
      <c r="A383">
        <v>0.53339999999999999</v>
      </c>
      <c r="B383" t="s">
        <v>6</v>
      </c>
      <c r="C383" t="s">
        <v>252</v>
      </c>
      <c r="D383">
        <v>208.8</v>
      </c>
      <c r="E383" t="s">
        <v>6</v>
      </c>
      <c r="F383">
        <v>111.37</v>
      </c>
    </row>
    <row r="384" spans="1:6">
      <c r="A384">
        <v>4.24</v>
      </c>
      <c r="B384" t="s">
        <v>21</v>
      </c>
      <c r="C384" t="s">
        <v>253</v>
      </c>
      <c r="D384">
        <v>35.61</v>
      </c>
      <c r="E384" t="s">
        <v>21</v>
      </c>
      <c r="F384">
        <v>150.99</v>
      </c>
    </row>
    <row r="385" spans="1:6">
      <c r="A385">
        <v>16</v>
      </c>
      <c r="B385" t="s">
        <v>254</v>
      </c>
      <c r="C385" t="s">
        <v>255</v>
      </c>
      <c r="D385">
        <v>1</v>
      </c>
      <c r="E385" t="s">
        <v>17</v>
      </c>
      <c r="F385">
        <v>16</v>
      </c>
    </row>
    <row r="386" spans="1:6">
      <c r="A386">
        <v>0.53339999999999999</v>
      </c>
      <c r="B386" t="s">
        <v>6</v>
      </c>
      <c r="C386" t="s">
        <v>256</v>
      </c>
      <c r="D386">
        <v>204.63</v>
      </c>
      <c r="E386" t="s">
        <v>6</v>
      </c>
      <c r="F386">
        <v>109.15</v>
      </c>
    </row>
    <row r="387" spans="1:6">
      <c r="B387" t="s">
        <v>151</v>
      </c>
      <c r="C387" t="s">
        <v>257</v>
      </c>
      <c r="E387" t="s">
        <v>151</v>
      </c>
    </row>
    <row r="388" spans="1:6">
      <c r="C388" t="s">
        <v>258</v>
      </c>
    </row>
    <row r="389" spans="1:6">
      <c r="F389" t="s">
        <v>63</v>
      </c>
    </row>
    <row r="390" spans="1:6">
      <c r="C390" t="s">
        <v>259</v>
      </c>
      <c r="F390">
        <v>387.51</v>
      </c>
    </row>
    <row r="391" spans="1:6">
      <c r="F391" t="s">
        <v>63</v>
      </c>
    </row>
    <row r="392" spans="1:6">
      <c r="C392" t="s">
        <v>260</v>
      </c>
      <c r="F392">
        <v>726.6</v>
      </c>
    </row>
    <row r="393" spans="1:6">
      <c r="A393" t="s">
        <v>138</v>
      </c>
      <c r="F393" t="s">
        <v>200</v>
      </c>
    </row>
    <row r="395" spans="1:6">
      <c r="A395" t="s">
        <v>263</v>
      </c>
      <c r="B395" t="s">
        <v>144</v>
      </c>
      <c r="C395" t="s">
        <v>264</v>
      </c>
    </row>
    <row r="396" spans="1:6">
      <c r="C396" t="s">
        <v>265</v>
      </c>
    </row>
    <row r="397" spans="1:6">
      <c r="C397" t="s">
        <v>266</v>
      </c>
    </row>
    <row r="398" spans="1:6">
      <c r="C398" t="s">
        <v>267</v>
      </c>
    </row>
    <row r="399" spans="1:6">
      <c r="C399" t="s">
        <v>63</v>
      </c>
    </row>
    <row r="400" spans="1:6">
      <c r="A400">
        <v>1</v>
      </c>
      <c r="B400" t="s">
        <v>193</v>
      </c>
      <c r="C400" t="s">
        <v>268</v>
      </c>
      <c r="D400">
        <v>1201</v>
      </c>
      <c r="E400" t="s">
        <v>193</v>
      </c>
      <c r="F400">
        <v>1201</v>
      </c>
    </row>
    <row r="401" spans="1:6">
      <c r="A401">
        <v>0.65</v>
      </c>
      <c r="B401" t="s">
        <v>148</v>
      </c>
      <c r="C401" t="s">
        <v>269</v>
      </c>
      <c r="D401">
        <v>212.5</v>
      </c>
      <c r="E401" t="s">
        <v>148</v>
      </c>
      <c r="F401">
        <v>138.13</v>
      </c>
    </row>
    <row r="402" spans="1:6">
      <c r="A402">
        <v>0.56999999999999995</v>
      </c>
      <c r="B402" t="s">
        <v>148</v>
      </c>
      <c r="C402" t="s">
        <v>270</v>
      </c>
      <c r="D402">
        <v>36.950000000000003</v>
      </c>
      <c r="E402" t="s">
        <v>148</v>
      </c>
      <c r="F402">
        <v>21.06</v>
      </c>
    </row>
    <row r="403" spans="1:6">
      <c r="A403">
        <v>8.1000000000000003E-2</v>
      </c>
      <c r="B403" t="s">
        <v>148</v>
      </c>
      <c r="C403" t="s">
        <v>271</v>
      </c>
      <c r="D403">
        <v>4124.1899999999996</v>
      </c>
      <c r="E403" t="s">
        <v>148</v>
      </c>
      <c r="F403">
        <v>334.06</v>
      </c>
    </row>
    <row r="404" spans="1:6">
      <c r="A404">
        <v>1</v>
      </c>
      <c r="B404" t="s">
        <v>193</v>
      </c>
      <c r="C404" t="s">
        <v>215</v>
      </c>
      <c r="D404">
        <v>821</v>
      </c>
      <c r="E404" t="s">
        <v>193</v>
      </c>
      <c r="F404">
        <v>821</v>
      </c>
    </row>
    <row r="405" spans="1:6">
      <c r="A405">
        <v>0.5</v>
      </c>
      <c r="B405" t="s">
        <v>193</v>
      </c>
      <c r="C405" t="s">
        <v>195</v>
      </c>
      <c r="D405">
        <v>884</v>
      </c>
      <c r="E405" t="s">
        <v>193</v>
      </c>
      <c r="F405">
        <v>442</v>
      </c>
    </row>
    <row r="406" spans="1:6">
      <c r="A406">
        <v>0.5</v>
      </c>
      <c r="B406" t="s">
        <v>193</v>
      </c>
      <c r="C406" t="s">
        <v>196</v>
      </c>
      <c r="D406">
        <v>618</v>
      </c>
      <c r="E406" t="s">
        <v>193</v>
      </c>
      <c r="F406">
        <v>309</v>
      </c>
    </row>
    <row r="407" spans="1:6">
      <c r="C407" t="s">
        <v>424</v>
      </c>
      <c r="D407" t="s">
        <v>138</v>
      </c>
      <c r="F407">
        <v>-164</v>
      </c>
    </row>
    <row r="408" spans="1:6">
      <c r="C408" t="s">
        <v>425</v>
      </c>
      <c r="F408">
        <v>134.1</v>
      </c>
    </row>
    <row r="409" spans="1:6">
      <c r="B409" t="s">
        <v>176</v>
      </c>
      <c r="C409" t="s">
        <v>257</v>
      </c>
      <c r="F409">
        <v>0.32</v>
      </c>
    </row>
    <row r="410" spans="1:6">
      <c r="C410" t="s">
        <v>272</v>
      </c>
      <c r="F410">
        <v>3236.67</v>
      </c>
    </row>
    <row r="413" spans="1:6">
      <c r="A413" t="s">
        <v>426</v>
      </c>
      <c r="B413" t="s">
        <v>144</v>
      </c>
      <c r="C413" t="s">
        <v>264</v>
      </c>
    </row>
    <row r="414" spans="1:6">
      <c r="C414" t="s">
        <v>265</v>
      </c>
    </row>
    <row r="415" spans="1:6">
      <c r="C415" t="s">
        <v>266</v>
      </c>
    </row>
    <row r="416" spans="1:6">
      <c r="C416" t="s">
        <v>427</v>
      </c>
    </row>
    <row r="417" spans="1:6">
      <c r="C417" t="s">
        <v>63</v>
      </c>
    </row>
    <row r="418" spans="1:6">
      <c r="A418">
        <v>1</v>
      </c>
      <c r="B418" t="s">
        <v>193</v>
      </c>
      <c r="C418" t="s">
        <v>268</v>
      </c>
      <c r="D418">
        <v>1201</v>
      </c>
      <c r="E418" t="s">
        <v>193</v>
      </c>
      <c r="F418">
        <v>1201</v>
      </c>
    </row>
    <row r="419" spans="1:6">
      <c r="A419">
        <v>0.40500000000000003</v>
      </c>
      <c r="B419" t="s">
        <v>148</v>
      </c>
      <c r="C419" t="s">
        <v>428</v>
      </c>
      <c r="D419">
        <v>3823.42</v>
      </c>
      <c r="E419" t="s">
        <v>148</v>
      </c>
      <c r="F419">
        <v>1548.49</v>
      </c>
    </row>
    <row r="420" spans="1:6">
      <c r="C420" t="s">
        <v>429</v>
      </c>
      <c r="D420" t="s">
        <v>138</v>
      </c>
      <c r="F420" t="s">
        <v>138</v>
      </c>
    </row>
    <row r="421" spans="1:6">
      <c r="A421">
        <v>1.89</v>
      </c>
      <c r="B421" t="s">
        <v>262</v>
      </c>
      <c r="C421" t="s">
        <v>430</v>
      </c>
      <c r="D421">
        <v>265.12</v>
      </c>
      <c r="E421" t="s">
        <v>262</v>
      </c>
      <c r="F421">
        <v>501.08</v>
      </c>
    </row>
    <row r="422" spans="1:6">
      <c r="C422" t="s">
        <v>431</v>
      </c>
      <c r="D422" t="s">
        <v>138</v>
      </c>
      <c r="F422" t="s">
        <v>138</v>
      </c>
    </row>
    <row r="423" spans="1:6">
      <c r="A423">
        <v>8.1000000000000003E-2</v>
      </c>
      <c r="B423" t="s">
        <v>148</v>
      </c>
      <c r="C423" t="s">
        <v>432</v>
      </c>
      <c r="D423">
        <v>4124.1899999999996</v>
      </c>
      <c r="E423" t="s">
        <v>148</v>
      </c>
      <c r="F423">
        <v>334.06</v>
      </c>
    </row>
    <row r="424" spans="1:6">
      <c r="C424" t="s">
        <v>433</v>
      </c>
    </row>
    <row r="425" spans="1:6">
      <c r="A425">
        <v>1</v>
      </c>
      <c r="B425" t="s">
        <v>186</v>
      </c>
      <c r="C425" t="s">
        <v>215</v>
      </c>
      <c r="D425">
        <v>821</v>
      </c>
      <c r="E425" t="s">
        <v>186</v>
      </c>
      <c r="F425">
        <v>821</v>
      </c>
    </row>
    <row r="426" spans="1:6">
      <c r="A426">
        <v>0.5</v>
      </c>
      <c r="B426" t="s">
        <v>193</v>
      </c>
      <c r="C426" t="s">
        <v>195</v>
      </c>
      <c r="D426">
        <v>884</v>
      </c>
      <c r="E426" t="s">
        <v>193</v>
      </c>
      <c r="F426">
        <v>442</v>
      </c>
    </row>
    <row r="427" spans="1:6">
      <c r="A427">
        <v>0.5</v>
      </c>
      <c r="B427" t="s">
        <v>193</v>
      </c>
      <c r="C427" t="s">
        <v>196</v>
      </c>
      <c r="D427">
        <v>618</v>
      </c>
      <c r="E427" t="s">
        <v>193</v>
      </c>
      <c r="F427">
        <v>309</v>
      </c>
    </row>
    <row r="428" spans="1:6">
      <c r="C428" t="s">
        <v>424</v>
      </c>
      <c r="D428" t="s">
        <v>138</v>
      </c>
      <c r="F428">
        <v>-164</v>
      </c>
    </row>
    <row r="429" spans="1:6">
      <c r="C429" t="s">
        <v>425</v>
      </c>
      <c r="F429">
        <v>134.1</v>
      </c>
    </row>
    <row r="430" spans="1:6">
      <c r="B430" t="s">
        <v>176</v>
      </c>
      <c r="C430" t="s">
        <v>257</v>
      </c>
      <c r="F430">
        <v>0.47</v>
      </c>
    </row>
    <row r="431" spans="1:6">
      <c r="C431" t="s">
        <v>272</v>
      </c>
      <c r="F431">
        <v>5127.2</v>
      </c>
    </row>
    <row r="434" spans="1:6">
      <c r="A434" t="s">
        <v>273</v>
      </c>
      <c r="B434" t="s">
        <v>144</v>
      </c>
      <c r="C434" t="s">
        <v>434</v>
      </c>
    </row>
    <row r="435" spans="1:6">
      <c r="C435" t="s">
        <v>274</v>
      </c>
    </row>
    <row r="436" spans="1:6">
      <c r="C436" t="s">
        <v>275</v>
      </c>
    </row>
    <row r="437" spans="1:6">
      <c r="C437" t="s">
        <v>276</v>
      </c>
    </row>
    <row r="438" spans="1:6">
      <c r="C438" t="s">
        <v>277</v>
      </c>
    </row>
    <row r="439" spans="1:6">
      <c r="C439" t="s">
        <v>63</v>
      </c>
    </row>
    <row r="440" spans="1:6">
      <c r="A440">
        <v>12.8</v>
      </c>
      <c r="B440" t="s">
        <v>148</v>
      </c>
      <c r="C440" t="s">
        <v>278</v>
      </c>
      <c r="D440">
        <v>1052.9100000000001</v>
      </c>
      <c r="E440" t="s">
        <v>148</v>
      </c>
      <c r="F440">
        <v>13477.25</v>
      </c>
    </row>
    <row r="441" spans="1:6">
      <c r="A441">
        <v>5</v>
      </c>
      <c r="B441" t="s">
        <v>148</v>
      </c>
      <c r="C441" t="s">
        <v>279</v>
      </c>
      <c r="D441">
        <v>993</v>
      </c>
      <c r="E441" t="s">
        <v>148</v>
      </c>
      <c r="F441">
        <v>4965</v>
      </c>
    </row>
    <row r="442" spans="1:6">
      <c r="A442">
        <v>1.8</v>
      </c>
      <c r="B442" t="s">
        <v>186</v>
      </c>
      <c r="C442" t="s">
        <v>194</v>
      </c>
      <c r="D442">
        <v>947</v>
      </c>
      <c r="E442" t="s">
        <v>186</v>
      </c>
      <c r="F442">
        <v>1704.6</v>
      </c>
    </row>
    <row r="443" spans="1:6">
      <c r="A443">
        <v>17.7</v>
      </c>
      <c r="B443" t="s">
        <v>186</v>
      </c>
      <c r="C443" t="s">
        <v>280</v>
      </c>
      <c r="D443">
        <v>618</v>
      </c>
      <c r="E443" t="s">
        <v>186</v>
      </c>
      <c r="F443">
        <v>10938.6</v>
      </c>
    </row>
    <row r="444" spans="1:6">
      <c r="A444">
        <v>14.1</v>
      </c>
      <c r="B444" t="s">
        <v>186</v>
      </c>
      <c r="C444" t="s">
        <v>197</v>
      </c>
      <c r="D444">
        <v>507</v>
      </c>
      <c r="E444" t="s">
        <v>186</v>
      </c>
      <c r="F444">
        <v>7148.7</v>
      </c>
    </row>
    <row r="445" spans="1:6">
      <c r="B445" t="s">
        <v>151</v>
      </c>
      <c r="C445" t="s">
        <v>152</v>
      </c>
      <c r="E445" t="s">
        <v>151</v>
      </c>
      <c r="F445">
        <v>0</v>
      </c>
    </row>
    <row r="446" spans="1:6">
      <c r="F446" t="s">
        <v>63</v>
      </c>
    </row>
    <row r="447" spans="1:6">
      <c r="C447" t="s">
        <v>198</v>
      </c>
      <c r="F447">
        <v>38234.15</v>
      </c>
    </row>
    <row r="448" spans="1:6">
      <c r="F448" t="s">
        <v>63</v>
      </c>
    </row>
    <row r="449" spans="1:6">
      <c r="C449" t="s">
        <v>199</v>
      </c>
      <c r="F449">
        <v>3823.42</v>
      </c>
    </row>
    <row r="450" spans="1:6">
      <c r="F450" t="s">
        <v>200</v>
      </c>
    </row>
    <row r="452" spans="1:6">
      <c r="A452">
        <v>32.200000000000003</v>
      </c>
      <c r="B452" t="s">
        <v>144</v>
      </c>
      <c r="C452" t="s">
        <v>281</v>
      </c>
    </row>
    <row r="453" spans="1:6">
      <c r="C453" t="s">
        <v>282</v>
      </c>
    </row>
    <row r="454" spans="1:6">
      <c r="C454" t="s">
        <v>283</v>
      </c>
    </row>
    <row r="455" spans="1:6">
      <c r="C455" t="s">
        <v>284</v>
      </c>
    </row>
    <row r="456" spans="1:6">
      <c r="C456" t="s">
        <v>285</v>
      </c>
    </row>
    <row r="457" spans="1:6">
      <c r="C457" t="s">
        <v>63</v>
      </c>
    </row>
    <row r="458" spans="1:6">
      <c r="A458">
        <v>190</v>
      </c>
      <c r="B458" t="s">
        <v>286</v>
      </c>
      <c r="C458" t="s">
        <v>435</v>
      </c>
      <c r="D458">
        <v>11356</v>
      </c>
      <c r="E458" t="s">
        <v>287</v>
      </c>
      <c r="F458">
        <v>2157.64</v>
      </c>
    </row>
    <row r="459" spans="1:6">
      <c r="A459">
        <v>0.12</v>
      </c>
      <c r="B459" t="s">
        <v>148</v>
      </c>
      <c r="C459" t="s">
        <v>288</v>
      </c>
      <c r="D459">
        <v>4660.05</v>
      </c>
      <c r="E459" t="s">
        <v>148</v>
      </c>
      <c r="F459">
        <v>559.21</v>
      </c>
    </row>
    <row r="460" spans="1:6">
      <c r="A460">
        <v>10</v>
      </c>
      <c r="B460" t="s">
        <v>262</v>
      </c>
      <c r="C460" t="s">
        <v>289</v>
      </c>
      <c r="D460">
        <v>299.79000000000002</v>
      </c>
      <c r="E460" t="s">
        <v>262</v>
      </c>
      <c r="F460">
        <v>2997.9</v>
      </c>
    </row>
    <row r="461" spans="1:6">
      <c r="A461">
        <v>5.8</v>
      </c>
      <c r="B461" t="s">
        <v>37</v>
      </c>
      <c r="C461" t="s">
        <v>290</v>
      </c>
      <c r="D461">
        <v>42.7</v>
      </c>
      <c r="E461" t="s">
        <v>37</v>
      </c>
      <c r="F461">
        <v>247.66</v>
      </c>
    </row>
    <row r="462" spans="1:6">
      <c r="A462">
        <v>1.1000000000000001</v>
      </c>
      <c r="B462" t="s">
        <v>186</v>
      </c>
      <c r="C462" t="s">
        <v>194</v>
      </c>
      <c r="D462">
        <v>947</v>
      </c>
      <c r="E462" t="s">
        <v>186</v>
      </c>
      <c r="F462">
        <v>1041.7</v>
      </c>
    </row>
    <row r="463" spans="1:6">
      <c r="A463">
        <v>2.1</v>
      </c>
      <c r="B463" t="s">
        <v>186</v>
      </c>
      <c r="C463" t="s">
        <v>195</v>
      </c>
      <c r="D463">
        <v>884</v>
      </c>
      <c r="E463" t="s">
        <v>186</v>
      </c>
      <c r="F463">
        <v>1856.4</v>
      </c>
    </row>
    <row r="464" spans="1:6">
      <c r="A464">
        <v>2.2000000000000002</v>
      </c>
      <c r="B464" t="s">
        <v>186</v>
      </c>
      <c r="C464" t="s">
        <v>196</v>
      </c>
      <c r="D464">
        <v>618</v>
      </c>
      <c r="E464" t="s">
        <v>186</v>
      </c>
      <c r="F464">
        <v>1359.6</v>
      </c>
    </row>
    <row r="465" spans="1:6">
      <c r="A465">
        <v>1.1000000000000001</v>
      </c>
      <c r="B465" t="s">
        <v>186</v>
      </c>
      <c r="C465" t="s">
        <v>197</v>
      </c>
      <c r="D465">
        <v>507</v>
      </c>
      <c r="E465" t="s">
        <v>186</v>
      </c>
      <c r="F465">
        <v>557.70000000000005</v>
      </c>
    </row>
    <row r="466" spans="1:6">
      <c r="B466" t="s">
        <v>151</v>
      </c>
      <c r="C466" t="s">
        <v>152</v>
      </c>
      <c r="E466" t="s">
        <v>151</v>
      </c>
      <c r="F466">
        <v>0</v>
      </c>
    </row>
    <row r="467" spans="1:6">
      <c r="F467" t="s">
        <v>63</v>
      </c>
    </row>
    <row r="468" spans="1:6">
      <c r="C468" t="s">
        <v>203</v>
      </c>
      <c r="F468">
        <v>10777.81</v>
      </c>
    </row>
    <row r="469" spans="1:6">
      <c r="F469" t="s">
        <v>63</v>
      </c>
    </row>
    <row r="470" spans="1:6">
      <c r="C470" t="s">
        <v>204</v>
      </c>
      <c r="F470">
        <v>1077.78</v>
      </c>
    </row>
    <row r="471" spans="1:6">
      <c r="F471" t="s">
        <v>200</v>
      </c>
    </row>
    <row r="473" spans="1:6">
      <c r="B473" t="s">
        <v>291</v>
      </c>
      <c r="C473" t="s">
        <v>292</v>
      </c>
    </row>
    <row r="474" spans="1:6">
      <c r="C474" t="s">
        <v>293</v>
      </c>
    </row>
    <row r="475" spans="1:6">
      <c r="C475" t="s">
        <v>63</v>
      </c>
    </row>
    <row r="476" spans="1:6">
      <c r="A476">
        <v>1.4E-2</v>
      </c>
      <c r="B476" t="s">
        <v>148</v>
      </c>
      <c r="C476" t="s">
        <v>294</v>
      </c>
      <c r="D476">
        <v>7695</v>
      </c>
      <c r="E476" t="s">
        <v>148</v>
      </c>
      <c r="F476">
        <v>107.73</v>
      </c>
    </row>
    <row r="477" spans="1:6">
      <c r="C477" t="s">
        <v>295</v>
      </c>
      <c r="F477" t="s">
        <v>138</v>
      </c>
    </row>
    <row r="478" spans="1:6">
      <c r="A478">
        <v>0.5</v>
      </c>
      <c r="B478" t="s">
        <v>186</v>
      </c>
      <c r="C478" t="s">
        <v>194</v>
      </c>
      <c r="D478">
        <v>947</v>
      </c>
      <c r="E478" t="s">
        <v>186</v>
      </c>
      <c r="F478">
        <v>473.5</v>
      </c>
    </row>
    <row r="479" spans="1:6">
      <c r="A479">
        <v>0.75</v>
      </c>
      <c r="B479" t="s">
        <v>186</v>
      </c>
      <c r="C479" t="s">
        <v>196</v>
      </c>
      <c r="D479">
        <v>618</v>
      </c>
      <c r="E479" t="s">
        <v>186</v>
      </c>
      <c r="F479">
        <v>463.5</v>
      </c>
    </row>
    <row r="480" spans="1:6">
      <c r="B480" t="s">
        <v>151</v>
      </c>
      <c r="C480" t="s">
        <v>152</v>
      </c>
      <c r="E480" t="s">
        <v>151</v>
      </c>
      <c r="F480">
        <v>0</v>
      </c>
    </row>
    <row r="481" spans="1:6">
      <c r="F481" t="s">
        <v>63</v>
      </c>
    </row>
    <row r="482" spans="1:6">
      <c r="C482" t="s">
        <v>296</v>
      </c>
      <c r="F482">
        <v>1044.73</v>
      </c>
    </row>
    <row r="483" spans="1:6">
      <c r="F483" t="s">
        <v>63</v>
      </c>
    </row>
    <row r="484" spans="1:6">
      <c r="C484" t="s">
        <v>204</v>
      </c>
      <c r="F484">
        <v>2808.41</v>
      </c>
    </row>
    <row r="485" spans="1:6">
      <c r="F485" t="s">
        <v>200</v>
      </c>
    </row>
    <row r="486" spans="1:6">
      <c r="C486" t="s">
        <v>179</v>
      </c>
      <c r="D486">
        <v>2808.41</v>
      </c>
      <c r="E486">
        <v>4.28</v>
      </c>
      <c r="F486">
        <v>2812.69</v>
      </c>
    </row>
    <row r="487" spans="1:6">
      <c r="C487" t="s">
        <v>180</v>
      </c>
      <c r="D487">
        <v>2812.69</v>
      </c>
      <c r="E487">
        <v>8.42</v>
      </c>
      <c r="F487">
        <v>2821.11</v>
      </c>
    </row>
    <row r="488" spans="1:6">
      <c r="C488" t="s">
        <v>181</v>
      </c>
      <c r="D488">
        <v>2821.11</v>
      </c>
      <c r="E488">
        <v>8.42</v>
      </c>
      <c r="F488">
        <v>2829.53</v>
      </c>
    </row>
    <row r="489" spans="1:6">
      <c r="C489" t="s">
        <v>344</v>
      </c>
      <c r="D489">
        <v>2829.53</v>
      </c>
      <c r="E489">
        <v>8.42</v>
      </c>
      <c r="F489">
        <v>2837.95</v>
      </c>
    </row>
    <row r="491" spans="1:6">
      <c r="A491" t="s">
        <v>297</v>
      </c>
      <c r="B491" t="s">
        <v>144</v>
      </c>
      <c r="C491" t="s">
        <v>298</v>
      </c>
    </row>
    <row r="492" spans="1:6">
      <c r="C492" t="s">
        <v>299</v>
      </c>
    </row>
    <row r="493" spans="1:6">
      <c r="C493" t="s">
        <v>63</v>
      </c>
    </row>
    <row r="494" spans="1:6">
      <c r="A494">
        <v>1</v>
      </c>
      <c r="B494" t="s">
        <v>37</v>
      </c>
      <c r="C494" t="s">
        <v>300</v>
      </c>
      <c r="D494">
        <v>69.599999999999994</v>
      </c>
      <c r="E494" t="s">
        <v>37</v>
      </c>
      <c r="F494">
        <v>69.599999999999994</v>
      </c>
    </row>
    <row r="495" spans="1:6">
      <c r="F495" t="s">
        <v>200</v>
      </c>
    </row>
    <row r="498" spans="1:6">
      <c r="C498" t="s">
        <v>308</v>
      </c>
    </row>
    <row r="499" spans="1:6">
      <c r="C499" t="s">
        <v>301</v>
      </c>
    </row>
    <row r="500" spans="1:6">
      <c r="C500" t="s">
        <v>302</v>
      </c>
    </row>
    <row r="502" spans="1:6">
      <c r="A502">
        <v>2.2200000000000002</v>
      </c>
      <c r="B502" t="s">
        <v>303</v>
      </c>
      <c r="C502" t="s">
        <v>304</v>
      </c>
      <c r="D502">
        <v>238.9</v>
      </c>
      <c r="E502" t="s">
        <v>303</v>
      </c>
      <c r="F502">
        <v>530.36</v>
      </c>
    </row>
    <row r="503" spans="1:6">
      <c r="A503">
        <v>1.2</v>
      </c>
      <c r="B503" t="s">
        <v>305</v>
      </c>
      <c r="C503" t="s">
        <v>306</v>
      </c>
      <c r="D503">
        <v>756</v>
      </c>
      <c r="E503" t="s">
        <v>305</v>
      </c>
      <c r="F503">
        <v>907.2</v>
      </c>
    </row>
    <row r="504" spans="1:6">
      <c r="A504">
        <v>10</v>
      </c>
      <c r="B504" t="s">
        <v>6</v>
      </c>
      <c r="C504" t="s">
        <v>310</v>
      </c>
      <c r="D504">
        <v>9.35</v>
      </c>
      <c r="E504" t="s">
        <v>6</v>
      </c>
      <c r="F504">
        <v>93.5</v>
      </c>
    </row>
    <row r="505" spans="1:6">
      <c r="C505" t="s">
        <v>307</v>
      </c>
      <c r="D505" t="s">
        <v>176</v>
      </c>
      <c r="F505">
        <v>6.65</v>
      </c>
    </row>
    <row r="506" spans="1:6">
      <c r="C506" t="s">
        <v>203</v>
      </c>
      <c r="F506">
        <v>1537.71</v>
      </c>
    </row>
    <row r="508" spans="1:6">
      <c r="C508" t="s">
        <v>204</v>
      </c>
      <c r="F508">
        <v>153.77000000000001</v>
      </c>
    </row>
    <row r="509" spans="1:6">
      <c r="C509">
        <v>1420</v>
      </c>
    </row>
    <row r="510" spans="1:6">
      <c r="C510">
        <v>6.65</v>
      </c>
    </row>
    <row r="514" spans="1:6">
      <c r="C514" t="s">
        <v>308</v>
      </c>
    </row>
    <row r="515" spans="1:6">
      <c r="C515" t="s">
        <v>309</v>
      </c>
    </row>
    <row r="516" spans="1:6">
      <c r="C516" t="s">
        <v>302</v>
      </c>
    </row>
    <row r="518" spans="1:6">
      <c r="A518">
        <v>1.89</v>
      </c>
      <c r="B518" t="s">
        <v>303</v>
      </c>
      <c r="C518" t="s">
        <v>304</v>
      </c>
      <c r="D518">
        <v>227.6</v>
      </c>
      <c r="E518" t="s">
        <v>303</v>
      </c>
      <c r="F518">
        <v>430.16</v>
      </c>
    </row>
    <row r="519" spans="1:6">
      <c r="A519">
        <v>1.1000000000000001</v>
      </c>
      <c r="B519" t="s">
        <v>305</v>
      </c>
      <c r="C519" t="s">
        <v>306</v>
      </c>
      <c r="D519">
        <v>756</v>
      </c>
      <c r="E519" t="s">
        <v>305</v>
      </c>
      <c r="F519">
        <v>831.6</v>
      </c>
    </row>
    <row r="520" spans="1:6">
      <c r="A520">
        <v>10</v>
      </c>
      <c r="B520" t="s">
        <v>6</v>
      </c>
      <c r="C520" t="s">
        <v>310</v>
      </c>
      <c r="D520">
        <v>8.1</v>
      </c>
      <c r="E520" t="s">
        <v>6</v>
      </c>
      <c r="F520">
        <v>81</v>
      </c>
    </row>
    <row r="521" spans="1:6">
      <c r="C521" t="s">
        <v>307</v>
      </c>
      <c r="D521" t="s">
        <v>176</v>
      </c>
      <c r="F521">
        <v>1.9</v>
      </c>
    </row>
    <row r="522" spans="1:6">
      <c r="C522" t="s">
        <v>203</v>
      </c>
      <c r="F522">
        <v>1344.66</v>
      </c>
    </row>
    <row r="524" spans="1:6">
      <c r="C524" t="s">
        <v>204</v>
      </c>
      <c r="F524">
        <v>134.47</v>
      </c>
    </row>
    <row r="527" spans="1:6">
      <c r="A527">
        <v>41</v>
      </c>
      <c r="B527" t="s">
        <v>144</v>
      </c>
      <c r="C527" t="s">
        <v>311</v>
      </c>
    </row>
    <row r="528" spans="1:6">
      <c r="C528" t="s">
        <v>309</v>
      </c>
    </row>
    <row r="529" spans="1:6">
      <c r="C529" t="s">
        <v>302</v>
      </c>
    </row>
    <row r="530" spans="1:6">
      <c r="C530" t="s">
        <v>63</v>
      </c>
    </row>
    <row r="531" spans="1:6">
      <c r="A531">
        <v>2.2200000000000002</v>
      </c>
      <c r="B531" t="s">
        <v>312</v>
      </c>
      <c r="C531" t="s">
        <v>304</v>
      </c>
      <c r="D531">
        <v>227.6</v>
      </c>
      <c r="E531" t="s">
        <v>312</v>
      </c>
      <c r="F531">
        <v>505.27</v>
      </c>
    </row>
    <row r="532" spans="1:6">
      <c r="A532">
        <v>1.1000000000000001</v>
      </c>
      <c r="B532" t="s">
        <v>186</v>
      </c>
      <c r="C532" t="s">
        <v>306</v>
      </c>
      <c r="D532">
        <v>756</v>
      </c>
      <c r="E532" t="s">
        <v>186</v>
      </c>
      <c r="F532">
        <v>831.6</v>
      </c>
    </row>
    <row r="533" spans="1:6">
      <c r="B533" t="s">
        <v>151</v>
      </c>
      <c r="C533" t="s">
        <v>313</v>
      </c>
      <c r="D533" t="s">
        <v>138</v>
      </c>
      <c r="E533" t="s">
        <v>151</v>
      </c>
      <c r="F533">
        <v>1.5</v>
      </c>
    </row>
    <row r="534" spans="1:6">
      <c r="F534" t="s">
        <v>63</v>
      </c>
    </row>
    <row r="535" spans="1:6">
      <c r="C535" t="s">
        <v>203</v>
      </c>
      <c r="F535">
        <v>1338.37</v>
      </c>
    </row>
    <row r="536" spans="1:6">
      <c r="F536" t="s">
        <v>63</v>
      </c>
    </row>
    <row r="537" spans="1:6">
      <c r="C537" t="s">
        <v>204</v>
      </c>
      <c r="F537">
        <v>133.84</v>
      </c>
    </row>
    <row r="539" spans="1:6">
      <c r="A539">
        <v>37.1</v>
      </c>
      <c r="B539" t="s">
        <v>144</v>
      </c>
      <c r="C539" t="s">
        <v>314</v>
      </c>
    </row>
    <row r="540" spans="1:6">
      <c r="C540" t="s">
        <v>63</v>
      </c>
    </row>
    <row r="541" spans="1:6">
      <c r="A541">
        <v>0.09</v>
      </c>
      <c r="B541" t="s">
        <v>148</v>
      </c>
      <c r="C541" t="s">
        <v>315</v>
      </c>
      <c r="D541">
        <v>1348</v>
      </c>
      <c r="E541" t="s">
        <v>148</v>
      </c>
      <c r="F541">
        <v>121.32</v>
      </c>
    </row>
    <row r="542" spans="1:6">
      <c r="A542">
        <v>2.2000000000000002</v>
      </c>
      <c r="B542" t="s">
        <v>193</v>
      </c>
      <c r="C542" t="s">
        <v>195</v>
      </c>
      <c r="D542">
        <v>884</v>
      </c>
      <c r="E542" t="s">
        <v>193</v>
      </c>
      <c r="F542">
        <v>1944.8</v>
      </c>
    </row>
    <row r="543" spans="1:6">
      <c r="A543">
        <v>0.5</v>
      </c>
      <c r="B543" t="s">
        <v>193</v>
      </c>
      <c r="C543" t="s">
        <v>196</v>
      </c>
      <c r="D543">
        <v>618</v>
      </c>
      <c r="E543" t="s">
        <v>193</v>
      </c>
      <c r="F543">
        <v>309</v>
      </c>
    </row>
    <row r="544" spans="1:6">
      <c r="A544">
        <v>3.8</v>
      </c>
      <c r="B544" t="s">
        <v>193</v>
      </c>
      <c r="C544" t="s">
        <v>197</v>
      </c>
      <c r="D544">
        <v>507</v>
      </c>
      <c r="E544" t="s">
        <v>193</v>
      </c>
      <c r="F544">
        <v>1926.6</v>
      </c>
    </row>
    <row r="545" spans="1:6">
      <c r="B545" t="s">
        <v>151</v>
      </c>
      <c r="C545" t="s">
        <v>316</v>
      </c>
      <c r="D545" t="s">
        <v>138</v>
      </c>
      <c r="E545" t="s">
        <v>151</v>
      </c>
      <c r="F545">
        <v>1.5</v>
      </c>
    </row>
    <row r="546" spans="1:6">
      <c r="F546" t="s">
        <v>63</v>
      </c>
    </row>
    <row r="547" spans="1:6">
      <c r="C547" t="s">
        <v>317</v>
      </c>
      <c r="F547">
        <v>4303.22</v>
      </c>
    </row>
    <row r="548" spans="1:6">
      <c r="F548" t="s">
        <v>63</v>
      </c>
    </row>
    <row r="549" spans="1:6">
      <c r="C549" t="s">
        <v>204</v>
      </c>
      <c r="F549">
        <v>43.03</v>
      </c>
    </row>
    <row r="550" spans="1:6">
      <c r="F550" t="s">
        <v>200</v>
      </c>
    </row>
    <row r="552" spans="1:6">
      <c r="A552" t="s">
        <v>318</v>
      </c>
      <c r="B552" t="s">
        <v>144</v>
      </c>
      <c r="C552" t="s">
        <v>319</v>
      </c>
    </row>
    <row r="553" spans="1:6">
      <c r="C553" t="s">
        <v>320</v>
      </c>
    </row>
    <row r="554" spans="1:6">
      <c r="C554" t="s">
        <v>321</v>
      </c>
    </row>
    <row r="555" spans="1:6">
      <c r="C555" t="s">
        <v>322</v>
      </c>
    </row>
    <row r="556" spans="1:6">
      <c r="C556" t="s">
        <v>63</v>
      </c>
    </row>
    <row r="557" spans="1:6">
      <c r="A557">
        <v>1.8</v>
      </c>
      <c r="B557" t="s">
        <v>37</v>
      </c>
      <c r="C557" t="s">
        <v>323</v>
      </c>
      <c r="D557">
        <v>22.6</v>
      </c>
      <c r="E557" t="s">
        <v>37</v>
      </c>
      <c r="F557">
        <v>40.68</v>
      </c>
    </row>
    <row r="558" spans="1:6">
      <c r="A558">
        <v>0.25</v>
      </c>
      <c r="B558" t="s">
        <v>193</v>
      </c>
      <c r="C558" t="s">
        <v>324</v>
      </c>
      <c r="D558">
        <v>756</v>
      </c>
      <c r="E558" t="s">
        <v>193</v>
      </c>
      <c r="F558">
        <v>189</v>
      </c>
    </row>
    <row r="559" spans="1:6">
      <c r="A559">
        <v>0.25</v>
      </c>
      <c r="B559" t="s">
        <v>193</v>
      </c>
      <c r="C559" t="s">
        <v>280</v>
      </c>
      <c r="D559">
        <v>618</v>
      </c>
      <c r="E559" t="s">
        <v>193</v>
      </c>
      <c r="F559">
        <v>154.5</v>
      </c>
    </row>
    <row r="560" spans="1:6">
      <c r="A560">
        <v>0.4</v>
      </c>
      <c r="B560" t="s">
        <v>193</v>
      </c>
      <c r="C560" t="s">
        <v>197</v>
      </c>
      <c r="D560">
        <v>507</v>
      </c>
      <c r="E560" t="s">
        <v>193</v>
      </c>
      <c r="F560">
        <v>202.8</v>
      </c>
    </row>
    <row r="561" spans="1:6">
      <c r="D561" t="s">
        <v>138</v>
      </c>
      <c r="F561">
        <v>586.98</v>
      </c>
    </row>
    <row r="562" spans="1:6">
      <c r="F562">
        <v>58.7</v>
      </c>
    </row>
    <row r="564" spans="1:6">
      <c r="A564" s="68"/>
      <c r="B564" s="69" t="s">
        <v>144</v>
      </c>
      <c r="C564" s="70" t="s">
        <v>437</v>
      </c>
      <c r="E564" s="56"/>
    </row>
    <row r="565" spans="1:6">
      <c r="B565" s="71"/>
      <c r="C565" s="70" t="s">
        <v>325</v>
      </c>
      <c r="E565" s="56"/>
    </row>
    <row r="566" spans="1:6">
      <c r="B566" s="71"/>
      <c r="C566" s="72" t="s">
        <v>326</v>
      </c>
      <c r="E566" s="56"/>
    </row>
    <row r="567" spans="1:6">
      <c r="B567" s="71"/>
      <c r="C567" s="73" t="s">
        <v>63</v>
      </c>
      <c r="E567" s="56"/>
    </row>
    <row r="568" spans="1:6">
      <c r="A568" s="74">
        <v>1.34</v>
      </c>
      <c r="B568" s="69" t="s">
        <v>37</v>
      </c>
      <c r="C568" s="75" t="s">
        <v>327</v>
      </c>
      <c r="D568" s="76">
        <v>73.8</v>
      </c>
      <c r="E568" s="70" t="s">
        <v>37</v>
      </c>
      <c r="F568" s="74">
        <v>98.89</v>
      </c>
    </row>
    <row r="569" spans="1:6">
      <c r="A569" s="74">
        <v>0.5</v>
      </c>
      <c r="B569" s="69" t="s">
        <v>186</v>
      </c>
      <c r="C569" s="70" t="s">
        <v>306</v>
      </c>
      <c r="D569" s="74">
        <v>756</v>
      </c>
      <c r="E569" s="69" t="s">
        <v>186</v>
      </c>
      <c r="F569" s="74">
        <v>378</v>
      </c>
    </row>
    <row r="570" spans="1:6">
      <c r="A570" s="74">
        <v>0.5</v>
      </c>
      <c r="B570" s="69" t="s">
        <v>186</v>
      </c>
      <c r="C570" s="70" t="s">
        <v>196</v>
      </c>
      <c r="D570" s="74">
        <v>618</v>
      </c>
      <c r="E570" s="69" t="s">
        <v>186</v>
      </c>
      <c r="F570" s="74">
        <v>309</v>
      </c>
    </row>
    <row r="571" spans="1:6">
      <c r="A571" s="74">
        <v>0.8</v>
      </c>
      <c r="B571" s="69" t="s">
        <v>186</v>
      </c>
      <c r="C571" s="70" t="s">
        <v>197</v>
      </c>
      <c r="D571" s="74">
        <v>507</v>
      </c>
      <c r="E571" s="69" t="s">
        <v>186</v>
      </c>
      <c r="F571" s="74">
        <v>405.6</v>
      </c>
    </row>
    <row r="572" spans="1:6" ht="39">
      <c r="A572" s="74">
        <v>10</v>
      </c>
      <c r="B572" s="69" t="s">
        <v>438</v>
      </c>
      <c r="C572" s="78" t="s">
        <v>328</v>
      </c>
      <c r="D572" s="74">
        <v>4</v>
      </c>
      <c r="E572" s="69" t="s">
        <v>438</v>
      </c>
      <c r="F572" s="74">
        <f>D572*A572</f>
        <v>40</v>
      </c>
    </row>
    <row r="573" spans="1:6">
      <c r="B573" s="69" t="s">
        <v>151</v>
      </c>
      <c r="C573" s="70" t="s">
        <v>313</v>
      </c>
      <c r="D573" s="70" t="s">
        <v>138</v>
      </c>
      <c r="E573" s="68" t="s">
        <v>151</v>
      </c>
      <c r="F573" s="74">
        <v>2.6</v>
      </c>
    </row>
    <row r="574" spans="1:6">
      <c r="B574" s="71"/>
      <c r="E574" s="56"/>
      <c r="F574" s="73" t="s">
        <v>63</v>
      </c>
    </row>
    <row r="575" spans="1:6">
      <c r="B575" s="71"/>
      <c r="C575" s="70" t="s">
        <v>203</v>
      </c>
      <c r="E575" s="56"/>
      <c r="F575" s="74">
        <f>SUM(F568:F573)</f>
        <v>1234.0899999999999</v>
      </c>
    </row>
    <row r="576" spans="1:6">
      <c r="B576" s="71"/>
      <c r="E576" s="56"/>
      <c r="F576" s="73" t="s">
        <v>63</v>
      </c>
    </row>
    <row r="577" spans="1:6">
      <c r="B577" s="71"/>
      <c r="C577" s="72" t="s">
        <v>204</v>
      </c>
      <c r="E577" s="56"/>
      <c r="F577" s="77">
        <f>F575/10</f>
        <v>123.40899999999999</v>
      </c>
    </row>
    <row r="578" spans="1:6">
      <c r="A578" s="70" t="s">
        <v>138</v>
      </c>
      <c r="B578" s="71"/>
      <c r="E578" s="56"/>
    </row>
    <row r="579" spans="1:6">
      <c r="C579" t="s">
        <v>329</v>
      </c>
    </row>
    <row r="581" spans="1:6">
      <c r="A581">
        <v>0.8</v>
      </c>
      <c r="B581" t="s">
        <v>312</v>
      </c>
      <c r="C581" t="s">
        <v>330</v>
      </c>
      <c r="D581">
        <v>295.60000000000002</v>
      </c>
      <c r="E581" t="s">
        <v>312</v>
      </c>
      <c r="F581">
        <v>236.48</v>
      </c>
    </row>
    <row r="582" spans="1:6">
      <c r="A582">
        <v>0.98</v>
      </c>
      <c r="B582" t="s">
        <v>312</v>
      </c>
      <c r="C582" t="s">
        <v>440</v>
      </c>
      <c r="D582">
        <v>146.1</v>
      </c>
      <c r="F582">
        <v>143.18</v>
      </c>
    </row>
    <row r="583" spans="1:6">
      <c r="A583">
        <v>1.5</v>
      </c>
      <c r="B583" t="s">
        <v>186</v>
      </c>
      <c r="C583" t="s">
        <v>331</v>
      </c>
      <c r="D583">
        <v>756</v>
      </c>
      <c r="E583" t="s">
        <v>186</v>
      </c>
      <c r="F583">
        <v>1134</v>
      </c>
    </row>
    <row r="584" spans="1:6">
      <c r="A584">
        <v>10</v>
      </c>
      <c r="B584" t="s">
        <v>6</v>
      </c>
      <c r="C584" t="s">
        <v>332</v>
      </c>
      <c r="D584">
        <v>4</v>
      </c>
      <c r="E584" t="s">
        <v>6</v>
      </c>
      <c r="F584">
        <v>40</v>
      </c>
    </row>
    <row r="585" spans="1:6">
      <c r="C585" t="s">
        <v>307</v>
      </c>
      <c r="D585" t="s">
        <v>441</v>
      </c>
      <c r="F585">
        <v>4.33</v>
      </c>
    </row>
    <row r="586" spans="1:6">
      <c r="C586" t="s">
        <v>203</v>
      </c>
      <c r="F586">
        <v>1557.99</v>
      </c>
    </row>
    <row r="587" spans="1:6">
      <c r="C587" t="s">
        <v>204</v>
      </c>
      <c r="F587">
        <v>155.80000000000001</v>
      </c>
    </row>
    <row r="592" spans="1:6">
      <c r="B592" t="s">
        <v>144</v>
      </c>
      <c r="C592" t="s">
        <v>436</v>
      </c>
    </row>
    <row r="593" spans="1:6">
      <c r="C593" t="s">
        <v>325</v>
      </c>
    </row>
    <row r="594" spans="1:6">
      <c r="C594" t="s">
        <v>326</v>
      </c>
    </row>
    <row r="595" spans="1:6">
      <c r="C595" t="s">
        <v>63</v>
      </c>
    </row>
    <row r="596" spans="1:6">
      <c r="A596">
        <v>1.34</v>
      </c>
      <c r="B596" t="s">
        <v>37</v>
      </c>
      <c r="C596" t="s">
        <v>327</v>
      </c>
      <c r="D596">
        <v>73.8</v>
      </c>
      <c r="E596" t="s">
        <v>37</v>
      </c>
      <c r="F596">
        <v>98.89</v>
      </c>
    </row>
    <row r="597" spans="1:6">
      <c r="A597">
        <v>0.5</v>
      </c>
      <c r="B597" t="s">
        <v>186</v>
      </c>
      <c r="C597" t="s">
        <v>306</v>
      </c>
      <c r="D597">
        <v>756</v>
      </c>
      <c r="E597" t="s">
        <v>186</v>
      </c>
      <c r="F597">
        <v>378</v>
      </c>
    </row>
    <row r="598" spans="1:6">
      <c r="A598">
        <v>0.5</v>
      </c>
      <c r="B598" t="s">
        <v>186</v>
      </c>
      <c r="C598" t="s">
        <v>196</v>
      </c>
      <c r="D598">
        <v>618</v>
      </c>
      <c r="E598" t="s">
        <v>186</v>
      </c>
      <c r="F598">
        <v>309</v>
      </c>
    </row>
    <row r="599" spans="1:6">
      <c r="A599">
        <v>0.8</v>
      </c>
      <c r="B599" t="s">
        <v>186</v>
      </c>
      <c r="C599" t="s">
        <v>197</v>
      </c>
      <c r="D599">
        <v>507</v>
      </c>
      <c r="E599" t="s">
        <v>186</v>
      </c>
      <c r="F599">
        <v>405.6</v>
      </c>
    </row>
    <row r="600" spans="1:6">
      <c r="B600" t="s">
        <v>151</v>
      </c>
      <c r="C600" t="s">
        <v>313</v>
      </c>
      <c r="D600" t="s">
        <v>138</v>
      </c>
      <c r="E600" t="s">
        <v>151</v>
      </c>
      <c r="F600">
        <v>2.6</v>
      </c>
    </row>
    <row r="601" spans="1:6">
      <c r="F601" t="s">
        <v>63</v>
      </c>
    </row>
    <row r="602" spans="1:6">
      <c r="C602" t="s">
        <v>203</v>
      </c>
      <c r="F602">
        <v>1194.0899999999999</v>
      </c>
    </row>
    <row r="603" spans="1:6">
      <c r="F603" t="s">
        <v>63</v>
      </c>
    </row>
    <row r="604" spans="1:6">
      <c r="C604" t="s">
        <v>204</v>
      </c>
      <c r="F604">
        <v>119.41</v>
      </c>
    </row>
    <row r="605" spans="1:6">
      <c r="A605" t="s">
        <v>138</v>
      </c>
    </row>
    <row r="607" spans="1:6">
      <c r="A607" t="s">
        <v>333</v>
      </c>
      <c r="B607" t="s">
        <v>144</v>
      </c>
      <c r="C607" t="s">
        <v>442</v>
      </c>
    </row>
    <row r="608" spans="1:6">
      <c r="C608" t="s">
        <v>325</v>
      </c>
    </row>
    <row r="609" spans="1:6">
      <c r="C609" t="s">
        <v>330</v>
      </c>
    </row>
    <row r="610" spans="1:6">
      <c r="C610" t="s">
        <v>63</v>
      </c>
    </row>
    <row r="611" spans="1:6">
      <c r="A611">
        <v>1.4</v>
      </c>
      <c r="B611" t="s">
        <v>312</v>
      </c>
      <c r="C611" t="s">
        <v>334</v>
      </c>
      <c r="D611">
        <v>295.60000000000002</v>
      </c>
      <c r="E611" t="s">
        <v>312</v>
      </c>
      <c r="F611">
        <v>413.84</v>
      </c>
    </row>
    <row r="612" spans="1:6">
      <c r="A612">
        <v>0.98</v>
      </c>
      <c r="B612" t="s">
        <v>312</v>
      </c>
      <c r="C612" t="s">
        <v>335</v>
      </c>
      <c r="D612">
        <v>147.5</v>
      </c>
      <c r="E612" t="s">
        <v>312</v>
      </c>
      <c r="F612">
        <v>144.55000000000001</v>
      </c>
    </row>
    <row r="613" spans="1:6">
      <c r="A613">
        <v>2.2000000000000002</v>
      </c>
      <c r="B613" t="s">
        <v>186</v>
      </c>
      <c r="C613" t="s">
        <v>306</v>
      </c>
      <c r="D613">
        <v>756</v>
      </c>
      <c r="E613" t="s">
        <v>186</v>
      </c>
      <c r="F613">
        <v>1663.2</v>
      </c>
    </row>
    <row r="614" spans="1:6">
      <c r="B614" t="s">
        <v>151</v>
      </c>
      <c r="C614" t="s">
        <v>313</v>
      </c>
      <c r="D614" t="s">
        <v>138</v>
      </c>
      <c r="E614" t="s">
        <v>151</v>
      </c>
      <c r="F614">
        <v>2.5499999999999998</v>
      </c>
    </row>
    <row r="616" spans="1:6">
      <c r="C616" t="s">
        <v>203</v>
      </c>
      <c r="F616">
        <v>2224.14</v>
      </c>
    </row>
    <row r="617" spans="1:6">
      <c r="F617" t="s">
        <v>63</v>
      </c>
    </row>
    <row r="618" spans="1:6">
      <c r="C618" t="s">
        <v>204</v>
      </c>
      <c r="F618">
        <v>222.41</v>
      </c>
    </row>
    <row r="620" spans="1:6">
      <c r="A620">
        <v>6.5</v>
      </c>
      <c r="B620" t="s">
        <v>144</v>
      </c>
      <c r="C620" t="s">
        <v>481</v>
      </c>
    </row>
    <row r="621" spans="1:6">
      <c r="C621" t="s">
        <v>347</v>
      </c>
    </row>
    <row r="622" spans="1:6">
      <c r="C622" t="s">
        <v>63</v>
      </c>
    </row>
    <row r="623" spans="1:6">
      <c r="A623">
        <v>4800</v>
      </c>
      <c r="B623" t="s">
        <v>191</v>
      </c>
      <c r="C623" t="s">
        <v>347</v>
      </c>
      <c r="D623">
        <v>6036.43</v>
      </c>
      <c r="E623" t="s">
        <v>192</v>
      </c>
      <c r="F623">
        <v>28974.86</v>
      </c>
    </row>
    <row r="624" spans="1:6">
      <c r="A624">
        <v>2.5</v>
      </c>
      <c r="B624" t="s">
        <v>148</v>
      </c>
      <c r="C624" t="s">
        <v>157</v>
      </c>
      <c r="D624">
        <v>3500.37</v>
      </c>
      <c r="E624" t="s">
        <v>148</v>
      </c>
      <c r="F624">
        <v>8750.93</v>
      </c>
    </row>
    <row r="625" spans="1:6">
      <c r="A625">
        <v>3.5</v>
      </c>
      <c r="B625" t="s">
        <v>193</v>
      </c>
      <c r="C625" t="s">
        <v>194</v>
      </c>
      <c r="D625">
        <v>947</v>
      </c>
      <c r="E625" t="s">
        <v>193</v>
      </c>
      <c r="F625">
        <v>3314.5</v>
      </c>
    </row>
    <row r="626" spans="1:6">
      <c r="A626">
        <v>10.6</v>
      </c>
      <c r="B626" t="s">
        <v>193</v>
      </c>
      <c r="C626" t="s">
        <v>195</v>
      </c>
      <c r="D626">
        <v>884</v>
      </c>
      <c r="E626" t="s">
        <v>193</v>
      </c>
      <c r="F626">
        <v>9370.4</v>
      </c>
    </row>
    <row r="627" spans="1:6">
      <c r="A627">
        <v>7.1</v>
      </c>
      <c r="B627" t="s">
        <v>193</v>
      </c>
      <c r="C627" t="s">
        <v>196</v>
      </c>
      <c r="D627">
        <v>618</v>
      </c>
      <c r="E627" t="s">
        <v>193</v>
      </c>
      <c r="F627">
        <v>4387.8</v>
      </c>
    </row>
    <row r="628" spans="1:6">
      <c r="A628">
        <v>21.2</v>
      </c>
      <c r="B628" t="s">
        <v>193</v>
      </c>
      <c r="C628" t="s">
        <v>197</v>
      </c>
      <c r="D628">
        <v>507</v>
      </c>
      <c r="E628" t="s">
        <v>193</v>
      </c>
      <c r="F628">
        <v>10748.4</v>
      </c>
    </row>
    <row r="629" spans="1:6">
      <c r="B629" t="s">
        <v>151</v>
      </c>
      <c r="C629" t="s">
        <v>152</v>
      </c>
      <c r="E629" t="s">
        <v>151</v>
      </c>
      <c r="F629">
        <v>0</v>
      </c>
    </row>
    <row r="630" spans="1:6">
      <c r="F630" t="s">
        <v>63</v>
      </c>
    </row>
    <row r="631" spans="1:6">
      <c r="C631" t="s">
        <v>198</v>
      </c>
      <c r="F631">
        <v>65546.89</v>
      </c>
    </row>
    <row r="632" spans="1:6">
      <c r="F632" t="s">
        <v>63</v>
      </c>
    </row>
    <row r="633" spans="1:6">
      <c r="C633" t="s">
        <v>199</v>
      </c>
      <c r="F633">
        <v>6554.69</v>
      </c>
    </row>
    <row r="634" spans="1:6">
      <c r="F634" t="s">
        <v>200</v>
      </c>
    </row>
    <row r="635" spans="1:6">
      <c r="C635" t="s">
        <v>179</v>
      </c>
      <c r="F635">
        <v>6629.49</v>
      </c>
    </row>
    <row r="636" spans="1:6">
      <c r="C636" t="s">
        <v>180</v>
      </c>
      <c r="F636">
        <v>6780.39</v>
      </c>
    </row>
    <row r="637" spans="1:6">
      <c r="C637" t="s">
        <v>181</v>
      </c>
      <c r="F637">
        <v>6931.29</v>
      </c>
    </row>
    <row r="638" spans="1:6">
      <c r="C638" t="s">
        <v>344</v>
      </c>
      <c r="F638">
        <v>7082.19</v>
      </c>
    </row>
    <row r="641" spans="1:6">
      <c r="A641" t="s">
        <v>479</v>
      </c>
      <c r="B641" t="s">
        <v>144</v>
      </c>
      <c r="C641" t="s">
        <v>480</v>
      </c>
    </row>
    <row r="642" spans="1:6">
      <c r="C642" t="s">
        <v>63</v>
      </c>
    </row>
    <row r="643" spans="1:6">
      <c r="A643">
        <v>0.14000000000000001</v>
      </c>
      <c r="B643" t="s">
        <v>148</v>
      </c>
      <c r="C643" t="s">
        <v>156</v>
      </c>
      <c r="D643">
        <v>3935.25</v>
      </c>
      <c r="E643" t="s">
        <v>148</v>
      </c>
      <c r="F643">
        <v>550.94000000000005</v>
      </c>
    </row>
    <row r="644" spans="1:6">
      <c r="A644">
        <v>1.1000000000000001</v>
      </c>
      <c r="B644" t="s">
        <v>193</v>
      </c>
      <c r="C644" t="s">
        <v>194</v>
      </c>
      <c r="D644">
        <v>947</v>
      </c>
      <c r="E644" t="s">
        <v>193</v>
      </c>
      <c r="F644">
        <v>1041.7</v>
      </c>
    </row>
    <row r="645" spans="1:6">
      <c r="A645">
        <v>0.5</v>
      </c>
      <c r="B645" t="s">
        <v>193</v>
      </c>
      <c r="C645" t="s">
        <v>196</v>
      </c>
      <c r="D645">
        <v>618</v>
      </c>
      <c r="E645" t="s">
        <v>193</v>
      </c>
      <c r="F645">
        <v>309</v>
      </c>
    </row>
    <row r="646" spans="1:6">
      <c r="A646">
        <v>1.1000000000000001</v>
      </c>
      <c r="B646" t="s">
        <v>193</v>
      </c>
      <c r="C646" t="s">
        <v>197</v>
      </c>
      <c r="D646">
        <v>507</v>
      </c>
      <c r="E646" t="s">
        <v>193</v>
      </c>
      <c r="F646">
        <v>557.70000000000005</v>
      </c>
    </row>
    <row r="647" spans="1:6">
      <c r="B647" t="s">
        <v>151</v>
      </c>
      <c r="C647" t="s">
        <v>152</v>
      </c>
      <c r="D647" t="s">
        <v>138</v>
      </c>
      <c r="E647" t="s">
        <v>151</v>
      </c>
      <c r="F647">
        <v>5</v>
      </c>
    </row>
    <row r="649" spans="1:6">
      <c r="F649" t="s">
        <v>63</v>
      </c>
    </row>
    <row r="650" spans="1:6">
      <c r="C650" t="s">
        <v>203</v>
      </c>
      <c r="F650">
        <v>2464.34</v>
      </c>
    </row>
    <row r="651" spans="1:6">
      <c r="F651" t="s">
        <v>63</v>
      </c>
    </row>
    <row r="652" spans="1:6">
      <c r="C652" t="s">
        <v>204</v>
      </c>
      <c r="F652">
        <v>246.43</v>
      </c>
    </row>
    <row r="653" spans="1:6">
      <c r="F653" t="s">
        <v>200</v>
      </c>
    </row>
    <row r="655" spans="1:6">
      <c r="B655" t="s">
        <v>138</v>
      </c>
      <c r="C655" t="s">
        <v>482</v>
      </c>
    </row>
    <row r="656" spans="1:6">
      <c r="C656" t="s">
        <v>483</v>
      </c>
    </row>
    <row r="657" spans="1:6">
      <c r="C657" t="s">
        <v>484</v>
      </c>
    </row>
    <row r="658" spans="1:6">
      <c r="C658" t="s">
        <v>485</v>
      </c>
    </row>
    <row r="659" spans="1:6">
      <c r="C659" t="s">
        <v>486</v>
      </c>
    </row>
    <row r="660" spans="1:6">
      <c r="C660" t="s">
        <v>487</v>
      </c>
    </row>
    <row r="661" spans="1:6">
      <c r="C661" t="s">
        <v>488</v>
      </c>
    </row>
    <row r="662" spans="1:6">
      <c r="C662" t="s">
        <v>63</v>
      </c>
      <c r="D662" t="s">
        <v>63</v>
      </c>
    </row>
    <row r="663" spans="1:6">
      <c r="B663" t="s">
        <v>489</v>
      </c>
      <c r="C663" t="s">
        <v>490</v>
      </c>
    </row>
    <row r="664" spans="1:6">
      <c r="C664" t="s">
        <v>491</v>
      </c>
    </row>
    <row r="665" spans="1:6">
      <c r="A665">
        <v>10</v>
      </c>
      <c r="B665" t="s">
        <v>6</v>
      </c>
      <c r="C665" t="s">
        <v>492</v>
      </c>
      <c r="D665">
        <v>408</v>
      </c>
      <c r="E665" t="s">
        <v>6</v>
      </c>
      <c r="F665">
        <v>4080</v>
      </c>
    </row>
    <row r="666" spans="1:6">
      <c r="A666">
        <v>1</v>
      </c>
      <c r="B666" t="s">
        <v>254</v>
      </c>
      <c r="C666" t="s">
        <v>493</v>
      </c>
      <c r="D666">
        <v>947</v>
      </c>
      <c r="E666" t="s">
        <v>17</v>
      </c>
      <c r="F666">
        <v>947</v>
      </c>
    </row>
    <row r="667" spans="1:6">
      <c r="A667">
        <v>1</v>
      </c>
      <c r="B667" t="s">
        <v>254</v>
      </c>
      <c r="C667" t="s">
        <v>494</v>
      </c>
      <c r="D667">
        <v>618</v>
      </c>
      <c r="E667" t="s">
        <v>17</v>
      </c>
      <c r="F667">
        <v>618</v>
      </c>
    </row>
    <row r="668" spans="1:6">
      <c r="B668" t="s">
        <v>151</v>
      </c>
      <c r="C668" t="s">
        <v>495</v>
      </c>
      <c r="D668">
        <v>0</v>
      </c>
      <c r="E668" t="s">
        <v>151</v>
      </c>
      <c r="F668">
        <v>120</v>
      </c>
    </row>
    <row r="669" spans="1:6">
      <c r="C669" t="s">
        <v>496</v>
      </c>
      <c r="F669" t="s">
        <v>63</v>
      </c>
    </row>
    <row r="670" spans="1:6">
      <c r="C670" t="s">
        <v>497</v>
      </c>
      <c r="F670">
        <v>5765</v>
      </c>
    </row>
    <row r="671" spans="1:6">
      <c r="F671" t="s">
        <v>63</v>
      </c>
    </row>
    <row r="672" spans="1:6">
      <c r="C672" t="s">
        <v>498</v>
      </c>
      <c r="F672">
        <v>576.5</v>
      </c>
    </row>
    <row r="673" spans="2:6">
      <c r="C673" t="s">
        <v>179</v>
      </c>
      <c r="D673">
        <v>4.54</v>
      </c>
      <c r="F673">
        <v>581.04</v>
      </c>
    </row>
    <row r="674" spans="2:6">
      <c r="C674" t="s">
        <v>180</v>
      </c>
      <c r="D674">
        <v>8.9499999999999993</v>
      </c>
      <c r="F674">
        <v>589.99</v>
      </c>
    </row>
    <row r="675" spans="2:6">
      <c r="C675" t="s">
        <v>181</v>
      </c>
      <c r="D675">
        <v>8.9499999999999993</v>
      </c>
      <c r="F675">
        <v>598.94000000000005</v>
      </c>
    </row>
    <row r="676" spans="2:6">
      <c r="C676" t="s">
        <v>344</v>
      </c>
      <c r="D676">
        <v>8.9499999999999993</v>
      </c>
      <c r="F676">
        <v>607.89</v>
      </c>
    </row>
    <row r="679" spans="2:6">
      <c r="B679" t="s">
        <v>138</v>
      </c>
      <c r="C679" t="s">
        <v>482</v>
      </c>
    </row>
    <row r="680" spans="2:6">
      <c r="C680" t="s">
        <v>483</v>
      </c>
    </row>
    <row r="681" spans="2:6">
      <c r="C681" t="s">
        <v>484</v>
      </c>
    </row>
    <row r="682" spans="2:6">
      <c r="C682" t="s">
        <v>485</v>
      </c>
    </row>
    <row r="683" spans="2:6">
      <c r="C683" t="s">
        <v>486</v>
      </c>
    </row>
    <row r="684" spans="2:6">
      <c r="C684" t="s">
        <v>487</v>
      </c>
    </row>
    <row r="685" spans="2:6">
      <c r="C685" t="s">
        <v>488</v>
      </c>
    </row>
    <row r="686" spans="2:6">
      <c r="C686" t="s">
        <v>63</v>
      </c>
      <c r="D686" t="s">
        <v>63</v>
      </c>
    </row>
    <row r="687" spans="2:6">
      <c r="B687" t="s">
        <v>489</v>
      </c>
      <c r="C687" t="s">
        <v>525</v>
      </c>
    </row>
    <row r="688" spans="2:6">
      <c r="C688" t="s">
        <v>491</v>
      </c>
    </row>
    <row r="689" spans="1:7">
      <c r="A689">
        <v>10</v>
      </c>
      <c r="B689" t="s">
        <v>6</v>
      </c>
      <c r="C689" t="s">
        <v>492</v>
      </c>
      <c r="D689">
        <v>376.7</v>
      </c>
      <c r="E689" t="s">
        <v>6</v>
      </c>
      <c r="F689">
        <v>3767</v>
      </c>
    </row>
    <row r="690" spans="1:7">
      <c r="A690">
        <v>1</v>
      </c>
      <c r="B690" t="s">
        <v>254</v>
      </c>
      <c r="C690" t="s">
        <v>493</v>
      </c>
      <c r="D690">
        <v>947</v>
      </c>
      <c r="E690" t="s">
        <v>17</v>
      </c>
      <c r="F690">
        <v>947</v>
      </c>
    </row>
    <row r="691" spans="1:7">
      <c r="A691">
        <v>1</v>
      </c>
      <c r="B691" t="s">
        <v>254</v>
      </c>
      <c r="C691" t="s">
        <v>494</v>
      </c>
      <c r="D691">
        <v>618</v>
      </c>
      <c r="E691" t="s">
        <v>17</v>
      </c>
      <c r="F691">
        <v>618</v>
      </c>
    </row>
    <row r="692" spans="1:7">
      <c r="B692" t="s">
        <v>151</v>
      </c>
      <c r="C692" t="s">
        <v>495</v>
      </c>
      <c r="E692" t="s">
        <v>151</v>
      </c>
      <c r="F692">
        <v>120</v>
      </c>
    </row>
    <row r="693" spans="1:7">
      <c r="C693" t="s">
        <v>496</v>
      </c>
      <c r="F693" t="s">
        <v>63</v>
      </c>
    </row>
    <row r="694" spans="1:7">
      <c r="C694" t="s">
        <v>497</v>
      </c>
      <c r="F694">
        <v>5452</v>
      </c>
    </row>
    <row r="695" spans="1:7">
      <c r="F695" t="s">
        <v>63</v>
      </c>
    </row>
    <row r="696" spans="1:7">
      <c r="C696" t="s">
        <v>498</v>
      </c>
      <c r="F696">
        <v>545.20000000000005</v>
      </c>
    </row>
    <row r="697" spans="1:7">
      <c r="C697" t="s">
        <v>179</v>
      </c>
      <c r="D697">
        <v>545.20000000000005</v>
      </c>
      <c r="E697">
        <v>2.27</v>
      </c>
      <c r="F697">
        <v>547.47</v>
      </c>
      <c r="G697">
        <v>2.5</v>
      </c>
    </row>
    <row r="698" spans="1:7">
      <c r="C698" t="s">
        <v>180</v>
      </c>
      <c r="D698">
        <v>547.47</v>
      </c>
      <c r="E698">
        <v>4.4800000000000004</v>
      </c>
      <c r="F698">
        <v>551.95000000000005</v>
      </c>
      <c r="G698">
        <v>4.92</v>
      </c>
    </row>
    <row r="699" spans="1:7">
      <c r="C699" t="s">
        <v>181</v>
      </c>
      <c r="D699">
        <v>551.95000000000005</v>
      </c>
      <c r="E699">
        <v>4.4800000000000004</v>
      </c>
      <c r="F699">
        <v>556.42999999999995</v>
      </c>
    </row>
    <row r="700" spans="1:7">
      <c r="C700" t="s">
        <v>344</v>
      </c>
      <c r="D700">
        <v>556.42999999999995</v>
      </c>
      <c r="E700">
        <v>4.4800000000000004</v>
      </c>
      <c r="F700">
        <v>560.91</v>
      </c>
    </row>
    <row r="701" spans="1:7">
      <c r="C701" t="s">
        <v>526</v>
      </c>
      <c r="D701">
        <v>560.91</v>
      </c>
      <c r="E701">
        <v>4.4800000000000004</v>
      </c>
      <c r="F701">
        <v>565.39</v>
      </c>
    </row>
    <row r="704" spans="1:7">
      <c r="B704" t="s">
        <v>291</v>
      </c>
      <c r="C704" t="s">
        <v>529</v>
      </c>
    </row>
    <row r="705" spans="1:6">
      <c r="C705" t="s">
        <v>63</v>
      </c>
    </row>
    <row r="706" spans="1:6">
      <c r="A706">
        <v>7.0000000000000007E-2</v>
      </c>
      <c r="B706" t="s">
        <v>148</v>
      </c>
      <c r="C706" t="s">
        <v>315</v>
      </c>
      <c r="D706">
        <v>1348</v>
      </c>
      <c r="E706" t="s">
        <v>148</v>
      </c>
      <c r="F706">
        <v>94.36</v>
      </c>
    </row>
    <row r="707" spans="1:6">
      <c r="A707">
        <v>1.6</v>
      </c>
      <c r="B707" t="s">
        <v>193</v>
      </c>
      <c r="C707" t="s">
        <v>195</v>
      </c>
      <c r="D707">
        <v>884</v>
      </c>
      <c r="E707" t="s">
        <v>193</v>
      </c>
      <c r="F707">
        <v>1414.4</v>
      </c>
    </row>
    <row r="708" spans="1:6">
      <c r="A708">
        <v>0.5</v>
      </c>
      <c r="B708" t="s">
        <v>193</v>
      </c>
      <c r="C708" t="s">
        <v>196</v>
      </c>
      <c r="D708">
        <v>618</v>
      </c>
      <c r="E708" t="s">
        <v>193</v>
      </c>
      <c r="F708">
        <v>309</v>
      </c>
    </row>
    <row r="709" spans="1:6">
      <c r="A709">
        <v>2.7</v>
      </c>
      <c r="B709" t="s">
        <v>193</v>
      </c>
      <c r="C709" t="s">
        <v>197</v>
      </c>
      <c r="D709">
        <v>507</v>
      </c>
      <c r="E709" t="s">
        <v>193</v>
      </c>
      <c r="F709">
        <v>1368.9</v>
      </c>
    </row>
    <row r="710" spans="1:6">
      <c r="B710" t="s">
        <v>151</v>
      </c>
      <c r="C710" t="s">
        <v>530</v>
      </c>
      <c r="D710" t="s">
        <v>138</v>
      </c>
      <c r="E710" t="s">
        <v>151</v>
      </c>
      <c r="F710">
        <v>2.09</v>
      </c>
    </row>
    <row r="711" spans="1:6">
      <c r="F711" t="s">
        <v>63</v>
      </c>
    </row>
    <row r="712" spans="1:6">
      <c r="C712" t="s">
        <v>317</v>
      </c>
      <c r="F712">
        <v>3188.75</v>
      </c>
    </row>
    <row r="713" spans="1:6">
      <c r="F713" t="s">
        <v>63</v>
      </c>
    </row>
    <row r="714" spans="1:6">
      <c r="C714" t="s">
        <v>204</v>
      </c>
      <c r="F714">
        <v>31.89</v>
      </c>
    </row>
    <row r="715" spans="1:6">
      <c r="F715" t="s">
        <v>200</v>
      </c>
    </row>
  </sheetData>
  <mergeCells count="5">
    <mergeCell ref="A176:F176"/>
    <mergeCell ref="A212:F212"/>
    <mergeCell ref="A223:F223"/>
    <mergeCell ref="A251:F251"/>
    <mergeCell ref="A270:F27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480"/>
  <sheetViews>
    <sheetView topLeftCell="A446" workbookViewId="0">
      <selection activeCell="H463" sqref="H463"/>
    </sheetView>
  </sheetViews>
  <sheetFormatPr defaultRowHeight="15.75"/>
  <cols>
    <col min="1" max="1" width="5.33203125" customWidth="1"/>
    <col min="2" max="2" width="40.21875" customWidth="1"/>
    <col min="3" max="3" width="5" customWidth="1"/>
    <col min="4" max="4" width="5.33203125" customWidth="1"/>
    <col min="5" max="5" width="9" bestFit="1" customWidth="1"/>
    <col min="8" max="8" width="10.5546875" customWidth="1"/>
  </cols>
  <sheetData>
    <row r="1" spans="1:8" ht="42" customHeight="1">
      <c r="A1" s="104" t="s">
        <v>51</v>
      </c>
      <c r="B1" s="105"/>
      <c r="C1" s="105"/>
      <c r="D1" s="105"/>
      <c r="E1" s="105"/>
      <c r="F1" s="105"/>
      <c r="G1" s="105"/>
      <c r="H1" s="106"/>
    </row>
    <row r="2" spans="1:8" ht="19.5">
      <c r="A2" s="109" t="s">
        <v>52</v>
      </c>
      <c r="B2" s="109"/>
      <c r="C2" s="109"/>
      <c r="D2" s="109"/>
      <c r="E2" s="109"/>
      <c r="F2" s="109"/>
      <c r="G2" s="109"/>
      <c r="H2" s="109"/>
    </row>
    <row r="3" spans="1:8" ht="18.75">
      <c r="A3" s="110" t="s">
        <v>0</v>
      </c>
      <c r="B3" s="111" t="s">
        <v>53</v>
      </c>
      <c r="C3" s="110" t="s">
        <v>54</v>
      </c>
      <c r="D3" s="110"/>
      <c r="E3" s="112" t="s">
        <v>55</v>
      </c>
      <c r="F3" s="112"/>
      <c r="G3" s="112"/>
      <c r="H3" s="112" t="s">
        <v>56</v>
      </c>
    </row>
    <row r="4" spans="1:8" ht="21" customHeight="1">
      <c r="A4" s="110"/>
      <c r="B4" s="111"/>
      <c r="C4" s="110"/>
      <c r="D4" s="110"/>
      <c r="E4" s="18" t="s">
        <v>57</v>
      </c>
      <c r="F4" s="18" t="s">
        <v>58</v>
      </c>
      <c r="G4" s="18" t="s">
        <v>59</v>
      </c>
      <c r="H4" s="112"/>
    </row>
    <row r="5" spans="1:8" ht="41.25" customHeight="1">
      <c r="A5" s="3">
        <v>1</v>
      </c>
      <c r="B5" s="4" t="s">
        <v>60</v>
      </c>
      <c r="C5" s="19"/>
      <c r="D5" s="19"/>
      <c r="E5" s="19"/>
      <c r="F5" s="19"/>
      <c r="G5" s="19"/>
      <c r="H5" s="19"/>
    </row>
    <row r="6" spans="1:8" ht="18.75" customHeight="1">
      <c r="A6" s="3"/>
      <c r="B6" s="20" t="s">
        <v>61</v>
      </c>
      <c r="C6" s="19"/>
      <c r="D6" s="19"/>
      <c r="E6" s="19"/>
      <c r="F6" s="19"/>
      <c r="G6" s="19"/>
      <c r="H6" s="19"/>
    </row>
    <row r="7" spans="1:8" ht="18.75">
      <c r="A7" s="3"/>
      <c r="B7" s="5" t="s">
        <v>62</v>
      </c>
      <c r="C7" s="21">
        <v>1</v>
      </c>
      <c r="D7" s="22">
        <v>10</v>
      </c>
      <c r="E7" s="19">
        <v>3.95</v>
      </c>
      <c r="F7" s="19">
        <v>2.84</v>
      </c>
      <c r="G7" s="19" t="s">
        <v>63</v>
      </c>
      <c r="H7" s="23">
        <f t="shared" ref="H7:H13" si="0">PRODUCT(C7:G7)</f>
        <v>112.17999999999999</v>
      </c>
    </row>
    <row r="8" spans="1:8" ht="18.75">
      <c r="A8" s="3"/>
      <c r="B8" s="5" t="s">
        <v>64</v>
      </c>
      <c r="C8" s="21">
        <v>1</v>
      </c>
      <c r="D8" s="22">
        <v>10</v>
      </c>
      <c r="E8" s="19">
        <v>2.72</v>
      </c>
      <c r="F8" s="19">
        <v>3.16</v>
      </c>
      <c r="G8" s="19" t="s">
        <v>63</v>
      </c>
      <c r="H8" s="23">
        <f t="shared" si="0"/>
        <v>85.952000000000012</v>
      </c>
    </row>
    <row r="9" spans="1:8" ht="18.75">
      <c r="A9" s="3"/>
      <c r="B9" s="5" t="s">
        <v>65</v>
      </c>
      <c r="C9" s="21">
        <v>1</v>
      </c>
      <c r="D9" s="22">
        <v>16</v>
      </c>
      <c r="E9" s="19">
        <v>2.52</v>
      </c>
      <c r="F9" s="19">
        <v>2</v>
      </c>
      <c r="G9" s="19" t="s">
        <v>63</v>
      </c>
      <c r="H9" s="23">
        <f t="shared" si="0"/>
        <v>80.64</v>
      </c>
    </row>
    <row r="10" spans="1:8" ht="18.75">
      <c r="A10" s="3"/>
      <c r="B10" s="5" t="s">
        <v>66</v>
      </c>
      <c r="C10" s="21">
        <v>1</v>
      </c>
      <c r="D10" s="22">
        <v>16</v>
      </c>
      <c r="E10" s="19">
        <v>1.83</v>
      </c>
      <c r="F10" s="19">
        <v>1.2</v>
      </c>
      <c r="G10" s="19" t="s">
        <v>63</v>
      </c>
      <c r="H10" s="23">
        <f t="shared" si="0"/>
        <v>35.136000000000003</v>
      </c>
    </row>
    <row r="11" spans="1:8" ht="18.75">
      <c r="A11" s="3"/>
      <c r="B11" s="5" t="s">
        <v>67</v>
      </c>
      <c r="C11" s="21">
        <v>1</v>
      </c>
      <c r="D11" s="22">
        <v>16</v>
      </c>
      <c r="E11" s="19">
        <v>1.83</v>
      </c>
      <c r="F11" s="19">
        <v>1.2</v>
      </c>
      <c r="G11" s="19" t="s">
        <v>63</v>
      </c>
      <c r="H11" s="23">
        <f t="shared" si="0"/>
        <v>35.136000000000003</v>
      </c>
    </row>
    <row r="12" spans="1:8" ht="18.75">
      <c r="A12" s="3"/>
      <c r="B12" s="5" t="s">
        <v>68</v>
      </c>
      <c r="C12" s="21">
        <v>1</v>
      </c>
      <c r="D12" s="22">
        <v>10</v>
      </c>
      <c r="E12" s="19">
        <v>1.9</v>
      </c>
      <c r="F12" s="19">
        <v>1.2</v>
      </c>
      <c r="G12" s="19" t="s">
        <v>63</v>
      </c>
      <c r="H12" s="23">
        <f t="shared" si="0"/>
        <v>22.8</v>
      </c>
    </row>
    <row r="13" spans="1:8" ht="18.75">
      <c r="A13" s="3"/>
      <c r="B13" s="5" t="s">
        <v>69</v>
      </c>
      <c r="C13" s="21">
        <v>1</v>
      </c>
      <c r="D13" s="22">
        <v>1</v>
      </c>
      <c r="E13" s="19">
        <v>2.4</v>
      </c>
      <c r="F13" s="19">
        <v>2</v>
      </c>
      <c r="G13" s="19" t="s">
        <v>63</v>
      </c>
      <c r="H13" s="23">
        <f t="shared" si="0"/>
        <v>4.8</v>
      </c>
    </row>
    <row r="14" spans="1:8" ht="18.75">
      <c r="A14" s="3"/>
      <c r="B14" s="5"/>
      <c r="C14" s="22"/>
      <c r="D14" s="22"/>
      <c r="E14" s="19"/>
      <c r="F14" s="19"/>
      <c r="G14" s="18" t="s">
        <v>70</v>
      </c>
      <c r="H14" s="18">
        <f>SUM(H6:H13)</f>
        <v>376.64400000000006</v>
      </c>
    </row>
    <row r="15" spans="1:8" ht="18.75">
      <c r="A15" s="3"/>
      <c r="B15" s="5"/>
      <c r="C15" s="19"/>
      <c r="D15" s="19"/>
      <c r="E15" s="19"/>
      <c r="F15" s="19"/>
      <c r="G15" s="18" t="s">
        <v>50</v>
      </c>
      <c r="H15" s="18">
        <v>376.65</v>
      </c>
    </row>
    <row r="16" spans="1:8" ht="18.75">
      <c r="A16" s="3">
        <f>A5+1</f>
        <v>2</v>
      </c>
      <c r="B16" s="5" t="s">
        <v>71</v>
      </c>
      <c r="C16" s="19"/>
      <c r="D16" s="19"/>
      <c r="E16" s="19"/>
      <c r="F16" s="19"/>
      <c r="G16" s="18"/>
      <c r="H16" s="18"/>
    </row>
    <row r="17" spans="1:8" ht="18.75">
      <c r="A17" s="3"/>
      <c r="B17" s="20" t="s">
        <v>61</v>
      </c>
      <c r="C17" s="19"/>
      <c r="D17" s="19"/>
      <c r="E17" s="19"/>
      <c r="F17" s="19"/>
      <c r="G17" s="19"/>
      <c r="H17" s="19"/>
    </row>
    <row r="18" spans="1:8" ht="18.75">
      <c r="A18" s="3"/>
      <c r="B18" s="5" t="s">
        <v>62</v>
      </c>
      <c r="C18" s="21">
        <v>1</v>
      </c>
      <c r="D18" s="22">
        <v>10</v>
      </c>
      <c r="E18" s="19">
        <v>3.95</v>
      </c>
      <c r="F18" s="19">
        <v>2.84</v>
      </c>
      <c r="G18" s="24">
        <v>0.125</v>
      </c>
      <c r="H18" s="23">
        <f t="shared" ref="H18:H25" si="1">PRODUCT(C18:G18)</f>
        <v>14.022499999999999</v>
      </c>
    </row>
    <row r="19" spans="1:8" ht="18.75">
      <c r="A19" s="3"/>
      <c r="B19" s="5" t="s">
        <v>64</v>
      </c>
      <c r="C19" s="21">
        <v>1</v>
      </c>
      <c r="D19" s="22">
        <v>10</v>
      </c>
      <c r="E19" s="19">
        <v>2.72</v>
      </c>
      <c r="F19" s="19">
        <v>3.16</v>
      </c>
      <c r="G19" s="24">
        <v>0.125</v>
      </c>
      <c r="H19" s="23">
        <f t="shared" si="1"/>
        <v>10.744000000000002</v>
      </c>
    </row>
    <row r="20" spans="1:8" ht="18.75">
      <c r="A20" s="3"/>
      <c r="B20" s="5" t="s">
        <v>65</v>
      </c>
      <c r="C20" s="21">
        <v>1</v>
      </c>
      <c r="D20" s="22">
        <v>16</v>
      </c>
      <c r="E20" s="19">
        <v>2.52</v>
      </c>
      <c r="F20" s="19">
        <v>2</v>
      </c>
      <c r="G20" s="24">
        <v>0.125</v>
      </c>
      <c r="H20" s="23">
        <f t="shared" si="1"/>
        <v>10.08</v>
      </c>
    </row>
    <row r="21" spans="1:8" ht="18.75">
      <c r="A21" s="3"/>
      <c r="B21" s="5" t="s">
        <v>66</v>
      </c>
      <c r="C21" s="21">
        <v>1</v>
      </c>
      <c r="D21" s="22">
        <v>16</v>
      </c>
      <c r="E21" s="19">
        <v>1.83</v>
      </c>
      <c r="F21" s="19">
        <v>1.2</v>
      </c>
      <c r="G21" s="24">
        <v>0.125</v>
      </c>
      <c r="H21" s="23">
        <f t="shared" si="1"/>
        <v>4.3920000000000003</v>
      </c>
    </row>
    <row r="22" spans="1:8" ht="18.75">
      <c r="A22" s="3"/>
      <c r="B22" s="5" t="s">
        <v>67</v>
      </c>
      <c r="C22" s="21">
        <v>1</v>
      </c>
      <c r="D22" s="22">
        <v>16</v>
      </c>
      <c r="E22" s="19">
        <v>1.83</v>
      </c>
      <c r="F22" s="19">
        <v>1.2</v>
      </c>
      <c r="G22" s="24">
        <v>0.125</v>
      </c>
      <c r="H22" s="23">
        <f t="shared" si="1"/>
        <v>4.3920000000000003</v>
      </c>
    </row>
    <row r="23" spans="1:8" ht="18.75">
      <c r="A23" s="3"/>
      <c r="B23" s="5" t="s">
        <v>68</v>
      </c>
      <c r="C23" s="21">
        <v>1</v>
      </c>
      <c r="D23" s="22">
        <v>10</v>
      </c>
      <c r="E23" s="19">
        <v>1.9</v>
      </c>
      <c r="F23" s="19">
        <v>1.2</v>
      </c>
      <c r="G23" s="24">
        <v>0.125</v>
      </c>
      <c r="H23" s="23">
        <f t="shared" si="1"/>
        <v>2.85</v>
      </c>
    </row>
    <row r="24" spans="1:8" ht="18.75">
      <c r="A24" s="3"/>
      <c r="B24" s="5" t="s">
        <v>69</v>
      </c>
      <c r="C24" s="21">
        <v>1</v>
      </c>
      <c r="D24" s="22">
        <v>1</v>
      </c>
      <c r="E24" s="19">
        <v>2.4</v>
      </c>
      <c r="F24" s="19">
        <v>2</v>
      </c>
      <c r="G24" s="24">
        <v>0.125</v>
      </c>
      <c r="H24" s="23">
        <f t="shared" si="1"/>
        <v>0.6</v>
      </c>
    </row>
    <row r="25" spans="1:8" ht="18.75">
      <c r="A25" s="3"/>
      <c r="B25" s="5" t="s">
        <v>72</v>
      </c>
      <c r="C25" s="21">
        <v>1</v>
      </c>
      <c r="D25" s="22">
        <v>16</v>
      </c>
      <c r="E25" s="19">
        <v>3</v>
      </c>
      <c r="F25" s="19">
        <v>1.8</v>
      </c>
      <c r="G25" s="24">
        <v>0.125</v>
      </c>
      <c r="H25" s="23">
        <f t="shared" si="1"/>
        <v>10.8</v>
      </c>
    </row>
    <row r="26" spans="1:8" ht="18.75">
      <c r="A26" s="3"/>
      <c r="B26" s="5"/>
      <c r="C26" s="19"/>
      <c r="D26" s="19"/>
      <c r="E26" s="19"/>
      <c r="F26" s="19"/>
      <c r="G26" s="18" t="s">
        <v>70</v>
      </c>
      <c r="H26" s="18">
        <f>SUM(H17:H25)</f>
        <v>57.880500000000012</v>
      </c>
    </row>
    <row r="27" spans="1:8" ht="18.75">
      <c r="A27" s="3"/>
      <c r="B27" s="5"/>
      <c r="C27" s="19"/>
      <c r="D27" s="19"/>
      <c r="E27" s="19"/>
      <c r="F27" s="19"/>
      <c r="G27" s="18" t="s">
        <v>50</v>
      </c>
      <c r="H27" s="18">
        <v>57.9</v>
      </c>
    </row>
    <row r="28" spans="1:8" ht="18.75">
      <c r="A28" s="3">
        <f>A16+1</f>
        <v>3</v>
      </c>
      <c r="B28" s="4" t="s">
        <v>73</v>
      </c>
      <c r="C28" s="19"/>
      <c r="D28" s="19"/>
      <c r="E28" s="19"/>
      <c r="F28" s="19"/>
      <c r="G28" s="19"/>
      <c r="H28" s="19"/>
    </row>
    <row r="29" spans="1:8" ht="18.75">
      <c r="A29" s="3"/>
      <c r="B29" s="20" t="s">
        <v>74</v>
      </c>
      <c r="C29" s="19"/>
      <c r="D29" s="19"/>
      <c r="E29" s="19"/>
      <c r="F29" s="19"/>
      <c r="G29" s="19"/>
      <c r="H29" s="19"/>
    </row>
    <row r="30" spans="1:8" ht="18.75">
      <c r="A30" s="3"/>
      <c r="B30" s="15" t="s">
        <v>75</v>
      </c>
      <c r="C30" s="22"/>
      <c r="D30" s="22"/>
      <c r="E30" s="19"/>
      <c r="F30" s="19"/>
      <c r="G30" s="19"/>
      <c r="H30" s="25"/>
    </row>
    <row r="31" spans="1:8" ht="18.75">
      <c r="A31" s="3"/>
      <c r="B31" s="4" t="s">
        <v>76</v>
      </c>
      <c r="C31" s="22">
        <v>1</v>
      </c>
      <c r="D31" s="22">
        <v>10</v>
      </c>
      <c r="E31" s="19">
        <v>6.8</v>
      </c>
      <c r="F31" s="19">
        <v>1.2</v>
      </c>
      <c r="G31" s="19" t="s">
        <v>63</v>
      </c>
      <c r="H31" s="25">
        <f t="shared" ref="H31:H36" si="2">PRODUCT(C31:G31)</f>
        <v>81.599999999999994</v>
      </c>
    </row>
    <row r="32" spans="1:8" ht="18.75">
      <c r="A32" s="3"/>
      <c r="B32" s="5" t="s">
        <v>77</v>
      </c>
      <c r="C32" s="22">
        <v>1</v>
      </c>
      <c r="D32" s="22">
        <v>10</v>
      </c>
      <c r="E32" s="19">
        <v>8.59</v>
      </c>
      <c r="F32" s="19">
        <v>0.7</v>
      </c>
      <c r="G32" s="19" t="s">
        <v>63</v>
      </c>
      <c r="H32" s="25">
        <f t="shared" si="2"/>
        <v>60.13</v>
      </c>
    </row>
    <row r="33" spans="1:8" ht="18.75">
      <c r="A33" s="3"/>
      <c r="B33" s="5" t="s">
        <v>65</v>
      </c>
      <c r="C33" s="22">
        <v>1</v>
      </c>
      <c r="D33" s="22">
        <v>16</v>
      </c>
      <c r="E33" s="19">
        <v>6.51</v>
      </c>
      <c r="F33" s="19">
        <v>0.7</v>
      </c>
      <c r="G33" s="19" t="s">
        <v>63</v>
      </c>
      <c r="H33" s="25">
        <f t="shared" si="2"/>
        <v>72.911999999999992</v>
      </c>
    </row>
    <row r="34" spans="1:8" ht="18.75">
      <c r="A34" s="3"/>
      <c r="B34" s="5" t="s">
        <v>66</v>
      </c>
      <c r="C34" s="22">
        <v>1</v>
      </c>
      <c r="D34" s="22">
        <v>16</v>
      </c>
      <c r="E34" s="19">
        <v>1.83</v>
      </c>
      <c r="F34" s="19">
        <v>2.1</v>
      </c>
      <c r="G34" s="19"/>
      <c r="H34" s="25">
        <f t="shared" si="2"/>
        <v>61.488000000000007</v>
      </c>
    </row>
    <row r="35" spans="1:8" ht="18.75">
      <c r="A35" s="3"/>
      <c r="B35" s="5" t="s">
        <v>78</v>
      </c>
      <c r="C35" s="22">
        <v>1</v>
      </c>
      <c r="D35" s="22">
        <v>16</v>
      </c>
      <c r="E35" s="19">
        <v>1.83</v>
      </c>
      <c r="F35" s="19">
        <v>2.1</v>
      </c>
      <c r="G35" s="19" t="s">
        <v>63</v>
      </c>
      <c r="H35" s="25">
        <f t="shared" si="2"/>
        <v>61.488000000000007</v>
      </c>
    </row>
    <row r="36" spans="1:8" ht="18.75">
      <c r="A36" s="3"/>
      <c r="B36" s="5" t="s">
        <v>79</v>
      </c>
      <c r="C36" s="22">
        <v>-2</v>
      </c>
      <c r="D36" s="22">
        <v>16</v>
      </c>
      <c r="E36" s="19">
        <v>0.9</v>
      </c>
      <c r="F36" s="19">
        <v>0.6</v>
      </c>
      <c r="G36" s="19" t="s">
        <v>63</v>
      </c>
      <c r="H36" s="25">
        <f t="shared" si="2"/>
        <v>-17.28</v>
      </c>
    </row>
    <row r="37" spans="1:8" ht="18.75">
      <c r="A37" s="3"/>
      <c r="B37" s="15" t="s">
        <v>80</v>
      </c>
      <c r="C37" s="22"/>
      <c r="D37" s="22"/>
      <c r="E37" s="19"/>
      <c r="F37" s="19"/>
      <c r="G37" s="19"/>
      <c r="H37" s="26"/>
    </row>
    <row r="38" spans="1:8" ht="18.75">
      <c r="A38" s="3"/>
      <c r="B38" s="15" t="s">
        <v>61</v>
      </c>
      <c r="C38" s="22"/>
      <c r="D38" s="22"/>
      <c r="E38" s="19"/>
      <c r="F38" s="19"/>
      <c r="G38" s="19"/>
      <c r="H38" s="26"/>
    </row>
    <row r="39" spans="1:8" ht="18.75">
      <c r="A39" s="3"/>
      <c r="B39" s="5" t="s">
        <v>81</v>
      </c>
      <c r="C39" s="22">
        <v>1</v>
      </c>
      <c r="D39" s="22">
        <v>4</v>
      </c>
      <c r="E39" s="19">
        <v>58.8</v>
      </c>
      <c r="F39" s="19">
        <v>7</v>
      </c>
      <c r="G39" s="19" t="s">
        <v>63</v>
      </c>
      <c r="H39" s="25">
        <f>PRODUCT(C39:G39)</f>
        <v>1646.3999999999999</v>
      </c>
    </row>
    <row r="40" spans="1:8" ht="18.75">
      <c r="A40" s="3"/>
      <c r="B40" s="5" t="s">
        <v>82</v>
      </c>
      <c r="C40" s="22">
        <v>-4</v>
      </c>
      <c r="D40" s="22">
        <v>8</v>
      </c>
      <c r="E40" s="19">
        <v>0.9</v>
      </c>
      <c r="F40" s="19">
        <v>1.2</v>
      </c>
      <c r="G40" s="19" t="s">
        <v>63</v>
      </c>
      <c r="H40" s="25">
        <f>PRODUCT(C40:G40)</f>
        <v>-34.56</v>
      </c>
    </row>
    <row r="41" spans="1:8" ht="18.75">
      <c r="A41" s="3"/>
      <c r="B41" s="5" t="s">
        <v>83</v>
      </c>
      <c r="C41" s="22">
        <v>-4</v>
      </c>
      <c r="D41" s="22">
        <v>4</v>
      </c>
      <c r="E41" s="19">
        <v>0.6</v>
      </c>
      <c r="F41" s="19">
        <v>1.2</v>
      </c>
      <c r="G41" s="19" t="s">
        <v>63</v>
      </c>
      <c r="H41" s="25">
        <f>PRODUCT(C41:G41)</f>
        <v>-11.52</v>
      </c>
    </row>
    <row r="42" spans="1:8" ht="18.75">
      <c r="A42" s="3"/>
      <c r="B42" s="5" t="s">
        <v>84</v>
      </c>
      <c r="C42" s="22">
        <v>-4</v>
      </c>
      <c r="D42" s="22">
        <v>4</v>
      </c>
      <c r="E42" s="19">
        <v>1.05</v>
      </c>
      <c r="F42" s="19">
        <v>1.2</v>
      </c>
      <c r="G42" s="19" t="s">
        <v>63</v>
      </c>
      <c r="H42" s="25">
        <f>PRODUCT(C42:G42)</f>
        <v>-20.16</v>
      </c>
    </row>
    <row r="43" spans="1:8" ht="18.75">
      <c r="A43" s="3"/>
      <c r="B43" s="5" t="s">
        <v>79</v>
      </c>
      <c r="C43" s="22">
        <v>-4</v>
      </c>
      <c r="D43" s="22">
        <v>8</v>
      </c>
      <c r="E43" s="19">
        <v>0.9</v>
      </c>
      <c r="F43" s="19">
        <v>0.6</v>
      </c>
      <c r="G43" s="19" t="s">
        <v>63</v>
      </c>
      <c r="H43" s="25">
        <f>PRODUCT(C43:G43)</f>
        <v>-17.28</v>
      </c>
    </row>
    <row r="44" spans="1:8" ht="18.75">
      <c r="A44" s="3"/>
      <c r="B44" s="5"/>
      <c r="C44" s="19"/>
      <c r="D44" s="19"/>
      <c r="E44" s="19"/>
      <c r="F44" s="19"/>
      <c r="G44" s="18" t="s">
        <v>70</v>
      </c>
      <c r="H44" s="18">
        <f>SUM(H31:H43)</f>
        <v>1883.2179999999998</v>
      </c>
    </row>
    <row r="45" spans="1:8" ht="18.75">
      <c r="A45" s="3"/>
      <c r="B45" s="5"/>
      <c r="C45" s="19"/>
      <c r="D45" s="19"/>
      <c r="E45" s="19"/>
      <c r="F45" s="19"/>
      <c r="G45" s="18" t="s">
        <v>50</v>
      </c>
      <c r="H45" s="93">
        <v>1883.25</v>
      </c>
    </row>
    <row r="46" spans="1:8" ht="37.5">
      <c r="A46" s="3">
        <f>A28+1</f>
        <v>4</v>
      </c>
      <c r="B46" s="4" t="s">
        <v>85</v>
      </c>
      <c r="C46" s="19"/>
      <c r="D46" s="19"/>
      <c r="E46" s="19"/>
      <c r="F46" s="19"/>
      <c r="G46" s="18"/>
      <c r="H46" s="18"/>
    </row>
    <row r="47" spans="1:8" ht="18.75">
      <c r="A47" s="3"/>
      <c r="B47" s="15" t="s">
        <v>86</v>
      </c>
      <c r="C47" s="19"/>
      <c r="D47" s="19"/>
      <c r="E47" s="19"/>
      <c r="F47" s="19"/>
      <c r="G47" s="18"/>
      <c r="H47" s="18"/>
    </row>
    <row r="48" spans="1:8" ht="18.75">
      <c r="A48" s="3"/>
      <c r="B48" s="5" t="s">
        <v>87</v>
      </c>
      <c r="C48" s="22">
        <v>1</v>
      </c>
      <c r="D48" s="22">
        <v>4</v>
      </c>
      <c r="E48" s="19">
        <v>58.8</v>
      </c>
      <c r="F48" s="19">
        <v>0.23</v>
      </c>
      <c r="G48" s="25">
        <v>1</v>
      </c>
      <c r="H48" s="25">
        <f>PRODUCT(C48:G48)</f>
        <v>54.095999999999997</v>
      </c>
    </row>
    <row r="49" spans="1:8" ht="18.75">
      <c r="A49" s="3"/>
      <c r="B49" s="5" t="s">
        <v>88</v>
      </c>
      <c r="C49" s="22">
        <v>1</v>
      </c>
      <c r="D49" s="22">
        <v>1</v>
      </c>
      <c r="E49" s="19">
        <v>10.87</v>
      </c>
      <c r="F49" s="19">
        <v>0.23</v>
      </c>
      <c r="G49" s="25">
        <v>1.65</v>
      </c>
      <c r="H49" s="25">
        <f>PRODUCT(C49:G49)</f>
        <v>4.1251649999999991</v>
      </c>
    </row>
    <row r="50" spans="1:8" ht="18.75">
      <c r="A50" s="3"/>
      <c r="B50" s="5" t="s">
        <v>89</v>
      </c>
      <c r="C50" s="22">
        <v>1</v>
      </c>
      <c r="D50" s="22">
        <v>2</v>
      </c>
      <c r="E50" s="19">
        <v>12.82</v>
      </c>
      <c r="F50" s="19">
        <v>0.12</v>
      </c>
      <c r="G50" s="25">
        <v>0.3</v>
      </c>
      <c r="H50" s="25">
        <f>PRODUCT(C50:G50)</f>
        <v>0.92303999999999997</v>
      </c>
    </row>
    <row r="51" spans="1:8" ht="18.75">
      <c r="A51" s="3"/>
      <c r="B51" s="5"/>
      <c r="C51" s="19"/>
      <c r="D51" s="19"/>
      <c r="E51" s="19"/>
      <c r="F51" s="19"/>
      <c r="G51" s="18" t="s">
        <v>70</v>
      </c>
      <c r="H51" s="18">
        <f>SUM(H48:H50)</f>
        <v>59.144204999999999</v>
      </c>
    </row>
    <row r="52" spans="1:8" ht="18.75">
      <c r="A52" s="3"/>
      <c r="B52" s="5"/>
      <c r="C52" s="19"/>
      <c r="D52" s="19"/>
      <c r="E52" s="19"/>
      <c r="F52" s="19"/>
      <c r="G52" s="18" t="s">
        <v>50</v>
      </c>
      <c r="H52" s="18">
        <v>59.15</v>
      </c>
    </row>
    <row r="53" spans="1:8" ht="18.75">
      <c r="A53" s="3">
        <f>A46+1</f>
        <v>5</v>
      </c>
      <c r="B53" s="6" t="s">
        <v>10</v>
      </c>
      <c r="C53" s="19"/>
      <c r="D53" s="19"/>
      <c r="E53" s="19"/>
      <c r="F53" s="19"/>
      <c r="G53" s="18"/>
      <c r="H53" s="18"/>
    </row>
    <row r="54" spans="1:8" ht="37.5">
      <c r="A54" s="3"/>
      <c r="B54" s="6" t="s">
        <v>11</v>
      </c>
      <c r="C54" s="19"/>
      <c r="D54" s="19"/>
      <c r="E54" s="19"/>
      <c r="F54" s="19"/>
      <c r="G54" s="18"/>
      <c r="H54" s="18"/>
    </row>
    <row r="55" spans="1:8" ht="18.75">
      <c r="A55" s="3"/>
      <c r="B55" s="6" t="s">
        <v>62</v>
      </c>
      <c r="C55" s="22">
        <v>1</v>
      </c>
      <c r="D55" s="22">
        <v>10</v>
      </c>
      <c r="E55" s="19">
        <v>3.95</v>
      </c>
      <c r="F55" s="19">
        <v>2.85</v>
      </c>
      <c r="G55" s="18" t="s">
        <v>63</v>
      </c>
      <c r="H55" s="25">
        <f t="shared" ref="H55:H63" si="3">PRODUCT(C55:G55)</f>
        <v>112.575</v>
      </c>
    </row>
    <row r="56" spans="1:8" ht="18.75">
      <c r="A56" s="3"/>
      <c r="B56" s="6" t="s">
        <v>90</v>
      </c>
      <c r="C56" s="22">
        <v>1</v>
      </c>
      <c r="D56" s="22">
        <v>10</v>
      </c>
      <c r="E56" s="19">
        <v>2.72</v>
      </c>
      <c r="F56" s="19">
        <v>3.15</v>
      </c>
      <c r="G56" s="18" t="s">
        <v>63</v>
      </c>
      <c r="H56" s="25">
        <f t="shared" si="3"/>
        <v>85.68</v>
      </c>
    </row>
    <row r="57" spans="1:8" ht="18.75">
      <c r="A57" s="3"/>
      <c r="B57" s="6" t="s">
        <v>65</v>
      </c>
      <c r="C57" s="22">
        <v>1</v>
      </c>
      <c r="D57" s="22">
        <v>16</v>
      </c>
      <c r="E57" s="19">
        <v>2.52</v>
      </c>
      <c r="F57" s="19">
        <v>2</v>
      </c>
      <c r="G57" s="18" t="s">
        <v>63</v>
      </c>
      <c r="H57" s="25">
        <f t="shared" si="3"/>
        <v>80.64</v>
      </c>
    </row>
    <row r="58" spans="1:8" ht="18.75">
      <c r="A58" s="3"/>
      <c r="B58" s="6" t="s">
        <v>91</v>
      </c>
      <c r="C58" s="22">
        <v>1</v>
      </c>
      <c r="D58" s="22">
        <v>10</v>
      </c>
      <c r="E58" s="19">
        <v>1.9</v>
      </c>
      <c r="F58" s="19">
        <v>1.2</v>
      </c>
      <c r="G58" s="18" t="s">
        <v>63</v>
      </c>
      <c r="H58" s="25">
        <f t="shared" si="3"/>
        <v>22.8</v>
      </c>
    </row>
    <row r="59" spans="1:8" ht="18.75">
      <c r="A59" s="3"/>
      <c r="B59" s="6" t="s">
        <v>66</v>
      </c>
      <c r="C59" s="22">
        <v>1</v>
      </c>
      <c r="D59" s="22">
        <v>16</v>
      </c>
      <c r="E59" s="19">
        <v>1.2</v>
      </c>
      <c r="F59" s="19">
        <v>1.83</v>
      </c>
      <c r="G59" s="18" t="s">
        <v>63</v>
      </c>
      <c r="H59" s="25">
        <f t="shared" si="3"/>
        <v>35.136000000000003</v>
      </c>
    </row>
    <row r="60" spans="1:8" ht="18.75">
      <c r="A60" s="3"/>
      <c r="B60" s="6" t="s">
        <v>78</v>
      </c>
      <c r="C60" s="22">
        <v>1</v>
      </c>
      <c r="D60" s="22">
        <v>16</v>
      </c>
      <c r="E60" s="19">
        <v>1.2</v>
      </c>
      <c r="F60" s="19">
        <v>1</v>
      </c>
      <c r="G60" s="18" t="s">
        <v>63</v>
      </c>
      <c r="H60" s="25">
        <f t="shared" si="3"/>
        <v>19.2</v>
      </c>
    </row>
    <row r="61" spans="1:8" ht="18.75">
      <c r="A61" s="3"/>
      <c r="B61" s="6" t="s">
        <v>92</v>
      </c>
      <c r="C61" s="22">
        <v>1</v>
      </c>
      <c r="D61" s="22">
        <v>3</v>
      </c>
      <c r="E61" s="19">
        <v>58.8</v>
      </c>
      <c r="F61" s="24">
        <v>0.125</v>
      </c>
      <c r="G61" s="18" t="s">
        <v>63</v>
      </c>
      <c r="H61" s="25">
        <f t="shared" si="3"/>
        <v>22.049999999999997</v>
      </c>
    </row>
    <row r="62" spans="1:8" ht="18.75">
      <c r="A62" s="3"/>
      <c r="B62" s="6" t="s">
        <v>93</v>
      </c>
      <c r="C62" s="22">
        <v>1</v>
      </c>
      <c r="D62" s="22">
        <v>1</v>
      </c>
      <c r="E62" s="19">
        <v>31.66</v>
      </c>
      <c r="F62" s="24">
        <v>0.125</v>
      </c>
      <c r="G62" s="18" t="s">
        <v>63</v>
      </c>
      <c r="H62" s="25">
        <f t="shared" si="3"/>
        <v>3.9575</v>
      </c>
    </row>
    <row r="63" spans="1:8" ht="18.75">
      <c r="A63" s="3"/>
      <c r="B63" s="6" t="s">
        <v>94</v>
      </c>
      <c r="C63" s="22">
        <v>1</v>
      </c>
      <c r="D63" s="22">
        <v>1</v>
      </c>
      <c r="E63" s="19">
        <v>4</v>
      </c>
      <c r="F63" s="19">
        <v>2</v>
      </c>
      <c r="G63" s="18" t="s">
        <v>63</v>
      </c>
      <c r="H63" s="25">
        <f t="shared" si="3"/>
        <v>8</v>
      </c>
    </row>
    <row r="64" spans="1:8" ht="18.75">
      <c r="A64" s="3"/>
      <c r="B64" s="6" t="s">
        <v>95</v>
      </c>
      <c r="C64" s="22">
        <v>1</v>
      </c>
      <c r="D64" s="22">
        <v>1</v>
      </c>
      <c r="E64" s="19">
        <v>12</v>
      </c>
      <c r="F64" s="19">
        <v>0.13</v>
      </c>
      <c r="G64" s="18" t="s">
        <v>63</v>
      </c>
      <c r="H64" s="25">
        <f>PRODUCT(C64:G64)</f>
        <v>1.56</v>
      </c>
    </row>
    <row r="65" spans="1:8" ht="18.75">
      <c r="A65" s="3"/>
      <c r="B65" s="6" t="s">
        <v>456</v>
      </c>
      <c r="C65" s="22">
        <v>1</v>
      </c>
      <c r="D65" s="22">
        <v>6</v>
      </c>
      <c r="E65" s="86">
        <v>2.5150000000000001</v>
      </c>
      <c r="F65" s="19">
        <v>0.6</v>
      </c>
      <c r="G65" s="18"/>
      <c r="H65" s="25">
        <f t="shared" ref="H65:H70" si="4">PRODUCT(C65:G65)</f>
        <v>9.0540000000000003</v>
      </c>
    </row>
    <row r="66" spans="1:8" ht="18.75">
      <c r="A66" s="3"/>
      <c r="B66" s="6" t="s">
        <v>457</v>
      </c>
      <c r="C66" s="22">
        <v>1</v>
      </c>
      <c r="D66" s="22">
        <v>6</v>
      </c>
      <c r="E66" s="19">
        <v>2.4</v>
      </c>
      <c r="F66" s="19">
        <v>0.45</v>
      </c>
      <c r="G66" s="18"/>
      <c r="H66" s="25">
        <f t="shared" si="4"/>
        <v>6.4799999999999995</v>
      </c>
    </row>
    <row r="67" spans="1:8" ht="18.75">
      <c r="A67" s="3"/>
      <c r="B67" s="6" t="s">
        <v>458</v>
      </c>
      <c r="C67" s="22">
        <v>2</v>
      </c>
      <c r="D67" s="22">
        <v>6</v>
      </c>
      <c r="E67" s="19">
        <v>0.4</v>
      </c>
      <c r="F67" s="19">
        <v>0.6</v>
      </c>
      <c r="G67" s="18"/>
      <c r="H67" s="25">
        <f t="shared" si="4"/>
        <v>2.8800000000000003</v>
      </c>
    </row>
    <row r="68" spans="1:8" ht="18.75">
      <c r="A68" s="3"/>
      <c r="B68" s="6" t="s">
        <v>459</v>
      </c>
      <c r="C68" s="22">
        <v>1</v>
      </c>
      <c r="D68" s="22">
        <v>6</v>
      </c>
      <c r="E68" s="86">
        <v>2.5150000000000001</v>
      </c>
      <c r="F68" s="19">
        <v>0.05</v>
      </c>
      <c r="G68" s="18"/>
      <c r="H68" s="25">
        <f t="shared" si="4"/>
        <v>0.75450000000000006</v>
      </c>
    </row>
    <row r="69" spans="1:8" ht="18.75">
      <c r="A69" s="3"/>
      <c r="B69" s="6" t="s">
        <v>460</v>
      </c>
      <c r="C69" s="21">
        <v>1</v>
      </c>
      <c r="D69" s="22">
        <v>16</v>
      </c>
      <c r="E69" s="19">
        <v>3</v>
      </c>
      <c r="F69" s="19">
        <v>1.8</v>
      </c>
      <c r="G69" s="18"/>
      <c r="H69" s="25">
        <f t="shared" si="4"/>
        <v>86.4</v>
      </c>
    </row>
    <row r="70" spans="1:8" ht="18.75">
      <c r="A70" s="3"/>
      <c r="B70" s="6" t="s">
        <v>461</v>
      </c>
      <c r="C70" s="22">
        <v>1</v>
      </c>
      <c r="D70" s="22">
        <v>16</v>
      </c>
      <c r="E70" s="86">
        <v>9.6</v>
      </c>
      <c r="F70" s="87">
        <v>0.125</v>
      </c>
      <c r="G70" s="18"/>
      <c r="H70" s="25">
        <f t="shared" si="4"/>
        <v>19.2</v>
      </c>
    </row>
    <row r="71" spans="1:8" ht="18.75">
      <c r="A71" s="3"/>
      <c r="B71" s="6"/>
      <c r="C71" s="19"/>
      <c r="D71" s="19"/>
      <c r="E71" s="19"/>
      <c r="F71" s="19"/>
      <c r="G71" s="18" t="s">
        <v>70</v>
      </c>
      <c r="H71" s="18">
        <f>SUM(H55:H70)</f>
        <v>516.36700000000008</v>
      </c>
    </row>
    <row r="72" spans="1:8" ht="18.75">
      <c r="A72" s="3"/>
      <c r="B72" s="6"/>
      <c r="C72" s="19"/>
      <c r="D72" s="19"/>
      <c r="E72" s="19"/>
      <c r="F72" s="19"/>
      <c r="G72" s="18" t="s">
        <v>50</v>
      </c>
      <c r="H72" s="18">
        <f>ROUNDUP(H71,1)</f>
        <v>516.4</v>
      </c>
    </row>
    <row r="73" spans="1:8" ht="18.75">
      <c r="A73" s="3">
        <f>A53+1</f>
        <v>6</v>
      </c>
      <c r="B73" s="6" t="s">
        <v>463</v>
      </c>
      <c r="C73" s="19"/>
      <c r="D73" s="19"/>
      <c r="E73" s="19"/>
      <c r="F73" s="19"/>
      <c r="G73" s="18"/>
      <c r="H73" s="18"/>
    </row>
    <row r="74" spans="1:8" ht="18.75">
      <c r="A74" s="3"/>
      <c r="B74" s="53" t="s">
        <v>464</v>
      </c>
      <c r="C74" s="19"/>
      <c r="D74" s="19"/>
      <c r="E74" s="19"/>
      <c r="F74" s="19"/>
      <c r="G74" s="18"/>
      <c r="H74" s="18"/>
    </row>
    <row r="75" spans="1:8" ht="18.75">
      <c r="A75" s="3"/>
      <c r="B75" s="6" t="s">
        <v>455</v>
      </c>
      <c r="C75" s="86">
        <v>1</v>
      </c>
      <c r="D75" s="86">
        <v>2</v>
      </c>
      <c r="E75" s="19">
        <v>2.5150000000000001</v>
      </c>
      <c r="F75" s="19">
        <v>0.6</v>
      </c>
      <c r="G75" s="18">
        <v>0.05</v>
      </c>
      <c r="H75" s="25">
        <f t="shared" ref="H75:H76" si="5">PRODUCT(C75:G75)</f>
        <v>0.15090000000000003</v>
      </c>
    </row>
    <row r="76" spans="1:8" ht="18.75">
      <c r="A76" s="3"/>
      <c r="B76" s="6" t="s">
        <v>465</v>
      </c>
      <c r="C76" s="86">
        <v>2</v>
      </c>
      <c r="D76" s="86">
        <v>2</v>
      </c>
      <c r="E76" s="19">
        <v>0.4</v>
      </c>
      <c r="F76" s="19">
        <v>0.6</v>
      </c>
      <c r="G76" s="18">
        <v>0.05</v>
      </c>
      <c r="H76" s="25">
        <f t="shared" si="5"/>
        <v>4.8000000000000001E-2</v>
      </c>
    </row>
    <row r="77" spans="1:8" ht="18.75">
      <c r="A77" s="3"/>
      <c r="B77" s="6"/>
      <c r="C77" s="86"/>
      <c r="D77" s="86"/>
      <c r="E77" s="19"/>
      <c r="F77" s="19"/>
      <c r="G77" s="18" t="s">
        <v>70</v>
      </c>
      <c r="H77" s="18">
        <f>SUM(H75:H76)</f>
        <v>0.19890000000000002</v>
      </c>
    </row>
    <row r="78" spans="1:8" ht="18.75">
      <c r="A78" s="3"/>
      <c r="B78" s="6"/>
      <c r="C78" s="86"/>
      <c r="D78" s="86"/>
      <c r="E78" s="19"/>
      <c r="F78" s="19"/>
      <c r="G78" s="18" t="s">
        <v>50</v>
      </c>
      <c r="H78" s="18">
        <v>0.2</v>
      </c>
    </row>
    <row r="79" spans="1:8" ht="18.75">
      <c r="A79" s="3"/>
      <c r="B79" s="53" t="s">
        <v>466</v>
      </c>
      <c r="C79" s="19"/>
      <c r="D79" s="19"/>
      <c r="E79" s="19"/>
      <c r="F79" s="19"/>
      <c r="G79" s="18"/>
      <c r="H79" s="18"/>
    </row>
    <row r="80" spans="1:8" ht="18.75">
      <c r="A80" s="3"/>
      <c r="B80" s="6" t="s">
        <v>455</v>
      </c>
      <c r="C80" s="86">
        <v>1</v>
      </c>
      <c r="D80" s="86">
        <v>2</v>
      </c>
      <c r="E80" s="19">
        <v>2.5150000000000001</v>
      </c>
      <c r="F80" s="19">
        <v>0.6</v>
      </c>
      <c r="G80" s="18">
        <v>0.05</v>
      </c>
      <c r="H80" s="25">
        <f t="shared" ref="H80:H81" si="6">PRODUCT(C80:G80)</f>
        <v>0.15090000000000003</v>
      </c>
    </row>
    <row r="81" spans="1:8" ht="18.75">
      <c r="A81" s="3"/>
      <c r="B81" s="6" t="s">
        <v>465</v>
      </c>
      <c r="C81" s="86">
        <v>2</v>
      </c>
      <c r="D81" s="86">
        <v>2</v>
      </c>
      <c r="E81" s="19">
        <v>0.4</v>
      </c>
      <c r="F81" s="19">
        <v>0.6</v>
      </c>
      <c r="G81" s="18">
        <v>0.05</v>
      </c>
      <c r="H81" s="25">
        <f t="shared" si="6"/>
        <v>4.8000000000000001E-2</v>
      </c>
    </row>
    <row r="82" spans="1:8" ht="18.75">
      <c r="A82" s="3"/>
      <c r="B82" s="6"/>
      <c r="C82" s="19"/>
      <c r="D82" s="19"/>
      <c r="E82" s="19"/>
      <c r="F82" s="19"/>
      <c r="G82" s="18" t="s">
        <v>70</v>
      </c>
      <c r="H82" s="18">
        <f>SUM(H80:H81)</f>
        <v>0.19890000000000002</v>
      </c>
    </row>
    <row r="83" spans="1:8" ht="18.75">
      <c r="A83" s="3"/>
      <c r="B83" s="6"/>
      <c r="C83" s="19"/>
      <c r="D83" s="19"/>
      <c r="E83" s="19"/>
      <c r="F83" s="19"/>
      <c r="G83" s="18" t="s">
        <v>50</v>
      </c>
      <c r="H83" s="18">
        <v>0.2</v>
      </c>
    </row>
    <row r="84" spans="1:8" ht="18.75">
      <c r="A84" s="3"/>
      <c r="B84" s="6"/>
      <c r="C84" s="19"/>
      <c r="D84" s="19"/>
      <c r="E84" s="19"/>
      <c r="F84" s="19"/>
      <c r="G84" s="18"/>
      <c r="H84" s="18"/>
    </row>
    <row r="85" spans="1:8" ht="18.75">
      <c r="A85" s="3"/>
      <c r="B85" s="53" t="s">
        <v>462</v>
      </c>
      <c r="C85" s="19"/>
      <c r="D85" s="19"/>
      <c r="E85" s="19"/>
      <c r="F85" s="19"/>
      <c r="G85" s="18"/>
      <c r="H85" s="18"/>
    </row>
    <row r="86" spans="1:8" ht="18.75">
      <c r="A86" s="3"/>
      <c r="B86" s="5" t="s">
        <v>62</v>
      </c>
      <c r="C86" s="21">
        <v>1</v>
      </c>
      <c r="D86" s="22">
        <v>10</v>
      </c>
      <c r="E86" s="19">
        <v>3.95</v>
      </c>
      <c r="F86" s="19">
        <v>2.84</v>
      </c>
      <c r="G86" s="24">
        <v>0.125</v>
      </c>
      <c r="H86" s="23">
        <f t="shared" ref="H86:H95" si="7">PRODUCT(C86:G86)</f>
        <v>14.022499999999999</v>
      </c>
    </row>
    <row r="87" spans="1:8" ht="18.75">
      <c r="A87" s="3"/>
      <c r="B87" s="5" t="s">
        <v>64</v>
      </c>
      <c r="C87" s="21">
        <v>1</v>
      </c>
      <c r="D87" s="22">
        <v>10</v>
      </c>
      <c r="E87" s="19">
        <v>2.72</v>
      </c>
      <c r="F87" s="19">
        <v>3.16</v>
      </c>
      <c r="G87" s="24">
        <v>0.125</v>
      </c>
      <c r="H87" s="23">
        <f t="shared" si="7"/>
        <v>10.744000000000002</v>
      </c>
    </row>
    <row r="88" spans="1:8" ht="18.75">
      <c r="A88" s="3"/>
      <c r="B88" s="5" t="s">
        <v>65</v>
      </c>
      <c r="C88" s="21">
        <v>1</v>
      </c>
      <c r="D88" s="22">
        <v>16</v>
      </c>
      <c r="E88" s="19">
        <v>2.52</v>
      </c>
      <c r="F88" s="19">
        <v>2</v>
      </c>
      <c r="G88" s="24">
        <v>0.125</v>
      </c>
      <c r="H88" s="23">
        <f t="shared" si="7"/>
        <v>10.08</v>
      </c>
    </row>
    <row r="89" spans="1:8" ht="18.75">
      <c r="A89" s="3"/>
      <c r="B89" s="5" t="s">
        <v>66</v>
      </c>
      <c r="C89" s="21">
        <v>1</v>
      </c>
      <c r="D89" s="22">
        <v>16</v>
      </c>
      <c r="E89" s="19">
        <v>1.83</v>
      </c>
      <c r="F89" s="19">
        <v>1.2</v>
      </c>
      <c r="G89" s="24">
        <v>0.125</v>
      </c>
      <c r="H89" s="23">
        <f t="shared" si="7"/>
        <v>4.3920000000000003</v>
      </c>
    </row>
    <row r="90" spans="1:8" ht="18.75">
      <c r="A90" s="3"/>
      <c r="B90" s="5" t="s">
        <v>67</v>
      </c>
      <c r="C90" s="21">
        <v>1</v>
      </c>
      <c r="D90" s="22">
        <v>16</v>
      </c>
      <c r="E90" s="19">
        <v>1.83</v>
      </c>
      <c r="F90" s="19">
        <v>1.2</v>
      </c>
      <c r="G90" s="24">
        <v>0.125</v>
      </c>
      <c r="H90" s="23">
        <f t="shared" si="7"/>
        <v>4.3920000000000003</v>
      </c>
    </row>
    <row r="91" spans="1:8" ht="18.75">
      <c r="A91" s="3"/>
      <c r="B91" s="5" t="s">
        <v>68</v>
      </c>
      <c r="C91" s="21">
        <v>1</v>
      </c>
      <c r="D91" s="22">
        <v>10</v>
      </c>
      <c r="E91" s="19">
        <v>1.9</v>
      </c>
      <c r="F91" s="19">
        <v>1.2</v>
      </c>
      <c r="G91" s="24">
        <v>0.125</v>
      </c>
      <c r="H91" s="23">
        <f t="shared" si="7"/>
        <v>2.85</v>
      </c>
    </row>
    <row r="92" spans="1:8" ht="18.75">
      <c r="A92" s="3"/>
      <c r="B92" s="5" t="s">
        <v>69</v>
      </c>
      <c r="C92" s="21">
        <v>1</v>
      </c>
      <c r="D92" s="22">
        <v>1</v>
      </c>
      <c r="E92" s="19">
        <v>2.4</v>
      </c>
      <c r="F92" s="19">
        <v>2</v>
      </c>
      <c r="G92" s="24">
        <v>0.125</v>
      </c>
      <c r="H92" s="23">
        <f t="shared" si="7"/>
        <v>0.6</v>
      </c>
    </row>
    <row r="93" spans="1:8" ht="18.75">
      <c r="A93" s="3"/>
      <c r="B93" s="6" t="s">
        <v>460</v>
      </c>
      <c r="C93" s="21">
        <v>1</v>
      </c>
      <c r="D93" s="22">
        <v>16</v>
      </c>
      <c r="E93" s="19">
        <v>3</v>
      </c>
      <c r="F93" s="19">
        <v>1.8</v>
      </c>
      <c r="G93" s="27">
        <v>0.125</v>
      </c>
      <c r="H93" s="23">
        <f t="shared" si="7"/>
        <v>10.8</v>
      </c>
    </row>
    <row r="94" spans="1:8" ht="18.75">
      <c r="A94" s="3"/>
      <c r="B94" s="6" t="s">
        <v>455</v>
      </c>
      <c r="C94" s="86">
        <v>1</v>
      </c>
      <c r="D94" s="86">
        <v>2</v>
      </c>
      <c r="E94" s="19">
        <v>2.5150000000000001</v>
      </c>
      <c r="F94" s="19">
        <v>0.6</v>
      </c>
      <c r="G94" s="18">
        <v>0.05</v>
      </c>
      <c r="H94" s="23">
        <f t="shared" si="7"/>
        <v>0.15090000000000003</v>
      </c>
    </row>
    <row r="95" spans="1:8" ht="18.75">
      <c r="A95" s="3"/>
      <c r="B95" s="6" t="s">
        <v>465</v>
      </c>
      <c r="C95" s="86">
        <v>2</v>
      </c>
      <c r="D95" s="86">
        <v>2</v>
      </c>
      <c r="E95" s="19">
        <v>0.4</v>
      </c>
      <c r="F95" s="19">
        <v>0.6</v>
      </c>
      <c r="G95" s="18">
        <v>0.05</v>
      </c>
      <c r="H95" s="23">
        <f t="shared" si="7"/>
        <v>4.8000000000000001E-2</v>
      </c>
    </row>
    <row r="96" spans="1:8" ht="18.75">
      <c r="A96" s="3"/>
      <c r="B96" s="6"/>
      <c r="C96" s="19"/>
      <c r="D96" s="19"/>
      <c r="E96" s="19"/>
      <c r="F96" s="19"/>
      <c r="G96" s="18" t="s">
        <v>70</v>
      </c>
      <c r="H96" s="18">
        <f>SUM(H86:H95)</f>
        <v>58.079400000000014</v>
      </c>
    </row>
    <row r="97" spans="1:8" ht="18.75">
      <c r="A97" s="3"/>
      <c r="B97" s="6"/>
      <c r="C97" s="19"/>
      <c r="D97" s="19"/>
      <c r="E97" s="19"/>
      <c r="F97" s="19"/>
      <c r="G97" s="18" t="s">
        <v>50</v>
      </c>
      <c r="H97" s="18">
        <v>58.1</v>
      </c>
    </row>
    <row r="98" spans="1:8" ht="25.5" customHeight="1">
      <c r="A98" s="3">
        <f>A73+1</f>
        <v>7</v>
      </c>
      <c r="B98" s="28" t="s">
        <v>12</v>
      </c>
      <c r="C98" s="19"/>
      <c r="D98" s="19"/>
      <c r="E98" s="19"/>
      <c r="F98" s="19"/>
      <c r="G98" s="18"/>
      <c r="H98" s="18"/>
    </row>
    <row r="99" spans="1:8" ht="18.75">
      <c r="A99" s="3"/>
      <c r="B99" s="6" t="s">
        <v>470</v>
      </c>
      <c r="C99" s="22">
        <v>1</v>
      </c>
      <c r="D99" s="22">
        <v>1</v>
      </c>
      <c r="E99" s="19">
        <f>H97+H83+H78</f>
        <v>58.500000000000007</v>
      </c>
      <c r="F99" s="19" t="s">
        <v>63</v>
      </c>
      <c r="G99" s="18" t="s">
        <v>63</v>
      </c>
      <c r="H99" s="25">
        <f>PRODUCT(C99:G99)</f>
        <v>58.500000000000007</v>
      </c>
    </row>
    <row r="100" spans="1:8" ht="18.75">
      <c r="A100" s="3"/>
      <c r="B100" s="6"/>
      <c r="C100" s="19"/>
      <c r="D100" s="19"/>
      <c r="E100" s="97" t="s">
        <v>96</v>
      </c>
      <c r="F100" s="99"/>
      <c r="G100" s="18" t="s">
        <v>70</v>
      </c>
      <c r="H100" s="18">
        <f>SUM(H99)</f>
        <v>58.500000000000007</v>
      </c>
    </row>
    <row r="101" spans="1:8" ht="18.75">
      <c r="A101" s="3"/>
      <c r="B101" s="6"/>
      <c r="C101" s="19"/>
      <c r="D101" s="19"/>
      <c r="E101" s="19"/>
      <c r="F101" s="29">
        <f>H101/1000</f>
        <v>5.8500000000000005</v>
      </c>
      <c r="G101" s="18" t="s">
        <v>50</v>
      </c>
      <c r="H101" s="18">
        <f>H100*100</f>
        <v>5850.0000000000009</v>
      </c>
    </row>
    <row r="102" spans="1:8" ht="56.25">
      <c r="A102" s="30">
        <f>A98+1</f>
        <v>8</v>
      </c>
      <c r="B102" s="6" t="s">
        <v>506</v>
      </c>
      <c r="C102" s="19"/>
      <c r="D102" s="19"/>
      <c r="E102" s="19"/>
      <c r="F102" s="19"/>
      <c r="G102" s="18"/>
      <c r="H102" s="18"/>
    </row>
    <row r="103" spans="1:8" ht="18.75">
      <c r="A103" s="30"/>
      <c r="B103" s="6" t="s">
        <v>501</v>
      </c>
      <c r="C103" s="19"/>
      <c r="D103" s="19"/>
      <c r="E103" s="19"/>
      <c r="F103" s="19"/>
      <c r="G103" s="18"/>
      <c r="H103" s="18"/>
    </row>
    <row r="104" spans="1:8" ht="18.75">
      <c r="A104" s="30"/>
      <c r="B104" s="6" t="s">
        <v>507</v>
      </c>
      <c r="C104" s="89">
        <v>1</v>
      </c>
      <c r="D104" s="89">
        <v>6</v>
      </c>
      <c r="E104" s="19">
        <v>1</v>
      </c>
      <c r="F104" s="19">
        <v>0.23</v>
      </c>
      <c r="G104" s="25">
        <v>1</v>
      </c>
      <c r="H104" s="25">
        <f>PRODUCT(C104:G104)</f>
        <v>1.3800000000000001</v>
      </c>
    </row>
    <row r="105" spans="1:8" ht="18.75">
      <c r="A105" s="30"/>
      <c r="B105" s="6"/>
      <c r="C105" s="19"/>
      <c r="D105" s="19"/>
      <c r="E105" s="19"/>
      <c r="F105" s="19"/>
      <c r="G105" s="18" t="s">
        <v>70</v>
      </c>
      <c r="H105" s="18">
        <v>1.4</v>
      </c>
    </row>
    <row r="106" spans="1:8" ht="18.75">
      <c r="A106" s="30"/>
      <c r="B106" s="6" t="s">
        <v>508</v>
      </c>
      <c r="C106" s="19"/>
      <c r="D106" s="19"/>
      <c r="E106" s="19"/>
      <c r="F106" s="19"/>
      <c r="G106" s="18"/>
      <c r="H106" s="18"/>
    </row>
    <row r="107" spans="1:8" ht="18.75">
      <c r="A107" s="30"/>
      <c r="B107" s="6" t="s">
        <v>507</v>
      </c>
      <c r="C107" s="89">
        <v>1</v>
      </c>
      <c r="D107" s="89">
        <v>6</v>
      </c>
      <c r="E107" s="19">
        <v>1</v>
      </c>
      <c r="F107" s="19">
        <v>0.23</v>
      </c>
      <c r="G107" s="25">
        <v>1</v>
      </c>
      <c r="H107" s="25">
        <f>PRODUCT(C107:G107)</f>
        <v>1.3800000000000001</v>
      </c>
    </row>
    <row r="108" spans="1:8" ht="18.75">
      <c r="A108" s="30"/>
      <c r="B108" s="6"/>
      <c r="C108" s="19"/>
      <c r="D108" s="19"/>
      <c r="E108" s="19"/>
      <c r="F108" s="19"/>
      <c r="G108" s="18" t="s">
        <v>70</v>
      </c>
      <c r="H108" s="18">
        <v>1.4</v>
      </c>
    </row>
    <row r="109" spans="1:8" ht="18.75">
      <c r="A109" s="30"/>
      <c r="B109" s="6"/>
      <c r="C109" s="19"/>
      <c r="D109" s="19"/>
      <c r="E109" s="19"/>
      <c r="F109" s="19"/>
      <c r="G109" s="18"/>
      <c r="H109" s="18"/>
    </row>
    <row r="110" spans="1:8" ht="18.75">
      <c r="A110" s="30"/>
      <c r="B110" s="79" t="s">
        <v>504</v>
      </c>
      <c r="C110" s="31"/>
      <c r="D110" s="31"/>
      <c r="E110" s="31"/>
      <c r="F110" s="31"/>
      <c r="G110" s="32"/>
      <c r="H110" s="32"/>
    </row>
    <row r="111" spans="1:8" ht="18.75">
      <c r="A111" s="3"/>
      <c r="B111" s="6" t="s">
        <v>97</v>
      </c>
      <c r="C111" s="22">
        <v>1</v>
      </c>
      <c r="D111" s="22">
        <v>1</v>
      </c>
      <c r="E111" s="19">
        <v>58.8</v>
      </c>
      <c r="F111" s="19">
        <v>0.23</v>
      </c>
      <c r="G111" s="25">
        <v>0.15</v>
      </c>
      <c r="H111" s="25">
        <f t="shared" ref="H111:H116" si="8">PRODUCT(C111:G111)</f>
        <v>2.0286</v>
      </c>
    </row>
    <row r="112" spans="1:8" ht="18.75">
      <c r="A112" s="3"/>
      <c r="B112" s="6" t="s">
        <v>87</v>
      </c>
      <c r="C112" s="22">
        <v>1</v>
      </c>
      <c r="D112" s="22">
        <v>3</v>
      </c>
      <c r="E112" s="19">
        <v>58.8</v>
      </c>
      <c r="F112" s="19">
        <v>0.23</v>
      </c>
      <c r="G112" s="25">
        <v>1</v>
      </c>
      <c r="H112" s="25">
        <f t="shared" si="8"/>
        <v>40.571999999999996</v>
      </c>
    </row>
    <row r="113" spans="1:8" ht="18.75">
      <c r="A113" s="3"/>
      <c r="B113" s="6" t="s">
        <v>98</v>
      </c>
      <c r="C113" s="22">
        <v>1</v>
      </c>
      <c r="D113" s="22">
        <v>1</v>
      </c>
      <c r="E113" s="19">
        <v>31.66</v>
      </c>
      <c r="F113" s="19">
        <v>0.23</v>
      </c>
      <c r="G113" s="25">
        <v>1</v>
      </c>
      <c r="H113" s="25">
        <f t="shared" si="8"/>
        <v>7.2818000000000005</v>
      </c>
    </row>
    <row r="114" spans="1:8" ht="18.75">
      <c r="A114" s="3"/>
      <c r="B114" s="6" t="s">
        <v>99</v>
      </c>
      <c r="C114" s="22">
        <v>1</v>
      </c>
      <c r="D114" s="22">
        <v>1</v>
      </c>
      <c r="E114" s="19">
        <v>12.82</v>
      </c>
      <c r="F114" s="19">
        <v>0.23</v>
      </c>
      <c r="G114" s="25">
        <v>1.62</v>
      </c>
      <c r="H114" s="25">
        <f t="shared" si="8"/>
        <v>4.7767320000000009</v>
      </c>
    </row>
    <row r="115" spans="1:8" ht="18.75">
      <c r="A115" s="3"/>
      <c r="B115" s="6" t="s">
        <v>100</v>
      </c>
      <c r="C115" s="22">
        <v>1</v>
      </c>
      <c r="D115" s="22">
        <v>2</v>
      </c>
      <c r="E115" s="19">
        <v>12.82</v>
      </c>
      <c r="F115" s="19">
        <v>0.23</v>
      </c>
      <c r="G115" s="25">
        <v>0.3</v>
      </c>
      <c r="H115" s="25">
        <f t="shared" si="8"/>
        <v>1.7691600000000001</v>
      </c>
    </row>
    <row r="116" spans="1:8" ht="18.75">
      <c r="A116" s="3"/>
      <c r="B116" s="6" t="s">
        <v>101</v>
      </c>
      <c r="C116" s="22">
        <v>1</v>
      </c>
      <c r="D116" s="22">
        <v>32</v>
      </c>
      <c r="E116" s="19">
        <v>3</v>
      </c>
      <c r="F116" s="19">
        <v>0.23</v>
      </c>
      <c r="G116" s="25">
        <v>1</v>
      </c>
      <c r="H116" s="25">
        <f t="shared" si="8"/>
        <v>22.080000000000002</v>
      </c>
    </row>
    <row r="117" spans="1:8" ht="18.75">
      <c r="A117" s="3"/>
      <c r="B117" s="6"/>
      <c r="C117" s="19"/>
      <c r="D117" s="19"/>
      <c r="E117" s="19"/>
      <c r="F117" s="19"/>
      <c r="G117" s="18" t="s">
        <v>70</v>
      </c>
      <c r="H117" s="18">
        <f>SUM(H111:H116)</f>
        <v>78.508291999999997</v>
      </c>
    </row>
    <row r="118" spans="1:8" ht="18.75">
      <c r="A118" s="3"/>
      <c r="B118" s="6"/>
      <c r="C118" s="19"/>
      <c r="D118" s="19"/>
      <c r="E118" s="19"/>
      <c r="F118" s="19"/>
      <c r="G118" s="18" t="s">
        <v>50</v>
      </c>
      <c r="H118" s="18">
        <v>78.55</v>
      </c>
    </row>
    <row r="119" spans="1:8" ht="37.5">
      <c r="A119" s="3">
        <f>A102+1</f>
        <v>9</v>
      </c>
      <c r="B119" s="6" t="s">
        <v>14</v>
      </c>
      <c r="C119" s="19"/>
      <c r="D119" s="19"/>
      <c r="E119" s="19"/>
      <c r="F119" s="19"/>
      <c r="G119" s="18"/>
      <c r="H119" s="18"/>
    </row>
    <row r="120" spans="1:8" ht="18.75">
      <c r="A120" s="3"/>
      <c r="B120" s="5" t="s">
        <v>62</v>
      </c>
      <c r="C120" s="21">
        <v>1</v>
      </c>
      <c r="D120" s="22">
        <v>10</v>
      </c>
      <c r="E120" s="19">
        <v>3.95</v>
      </c>
      <c r="F120" s="19">
        <v>2.84</v>
      </c>
      <c r="G120" s="19" t="s">
        <v>63</v>
      </c>
      <c r="H120" s="25">
        <f t="shared" ref="H120:H127" si="9">PRODUCT(C120:G120)</f>
        <v>112.17999999999999</v>
      </c>
    </row>
    <row r="121" spans="1:8" ht="18.75">
      <c r="A121" s="3"/>
      <c r="B121" s="5" t="s">
        <v>64</v>
      </c>
      <c r="C121" s="21">
        <v>1</v>
      </c>
      <c r="D121" s="22">
        <v>10</v>
      </c>
      <c r="E121" s="19">
        <v>2.72</v>
      </c>
      <c r="F121" s="19">
        <v>3.16</v>
      </c>
      <c r="G121" s="19" t="s">
        <v>63</v>
      </c>
      <c r="H121" s="25">
        <f t="shared" si="9"/>
        <v>85.952000000000012</v>
      </c>
    </row>
    <row r="122" spans="1:8" ht="18.75">
      <c r="A122" s="3"/>
      <c r="B122" s="5" t="s">
        <v>65</v>
      </c>
      <c r="C122" s="21">
        <v>1</v>
      </c>
      <c r="D122" s="22">
        <v>16</v>
      </c>
      <c r="E122" s="19">
        <v>2.52</v>
      </c>
      <c r="F122" s="19">
        <v>2</v>
      </c>
      <c r="G122" s="19" t="s">
        <v>63</v>
      </c>
      <c r="H122" s="25">
        <f t="shared" si="9"/>
        <v>80.64</v>
      </c>
    </row>
    <row r="123" spans="1:8" ht="18.75">
      <c r="A123" s="3"/>
      <c r="B123" s="5" t="s">
        <v>66</v>
      </c>
      <c r="C123" s="21">
        <v>1</v>
      </c>
      <c r="D123" s="22">
        <v>16</v>
      </c>
      <c r="E123" s="19">
        <v>1.83</v>
      </c>
      <c r="F123" s="19">
        <v>1.2</v>
      </c>
      <c r="G123" s="19" t="s">
        <v>63</v>
      </c>
      <c r="H123" s="25">
        <f t="shared" si="9"/>
        <v>35.136000000000003</v>
      </c>
    </row>
    <row r="124" spans="1:8" ht="18.75">
      <c r="A124" s="3"/>
      <c r="B124" s="5" t="s">
        <v>67</v>
      </c>
      <c r="C124" s="21">
        <v>1</v>
      </c>
      <c r="D124" s="22">
        <v>16</v>
      </c>
      <c r="E124" s="19">
        <v>1.83</v>
      </c>
      <c r="F124" s="19">
        <v>1.2</v>
      </c>
      <c r="G124" s="19" t="s">
        <v>63</v>
      </c>
      <c r="H124" s="25">
        <f t="shared" si="9"/>
        <v>35.136000000000003</v>
      </c>
    </row>
    <row r="125" spans="1:8" ht="18.75">
      <c r="A125" s="3"/>
      <c r="B125" s="5" t="s">
        <v>68</v>
      </c>
      <c r="C125" s="21">
        <v>1</v>
      </c>
      <c r="D125" s="22">
        <v>10</v>
      </c>
      <c r="E125" s="19">
        <v>1.9</v>
      </c>
      <c r="F125" s="19">
        <v>1.2</v>
      </c>
      <c r="G125" s="19" t="s">
        <v>63</v>
      </c>
      <c r="H125" s="25">
        <f t="shared" si="9"/>
        <v>22.8</v>
      </c>
    </row>
    <row r="126" spans="1:8" ht="18.75">
      <c r="A126" s="3"/>
      <c r="B126" s="5" t="s">
        <v>69</v>
      </c>
      <c r="C126" s="21">
        <v>1</v>
      </c>
      <c r="D126" s="22">
        <v>1</v>
      </c>
      <c r="E126" s="19">
        <v>2.4</v>
      </c>
      <c r="F126" s="19">
        <v>2</v>
      </c>
      <c r="G126" s="19" t="s">
        <v>63</v>
      </c>
      <c r="H126" s="25">
        <f t="shared" si="9"/>
        <v>4.8</v>
      </c>
    </row>
    <row r="127" spans="1:8" ht="18.75">
      <c r="A127" s="3"/>
      <c r="B127" s="6" t="s">
        <v>460</v>
      </c>
      <c r="C127" s="21">
        <v>1</v>
      </c>
      <c r="D127" s="22">
        <v>16</v>
      </c>
      <c r="E127" s="92">
        <v>3</v>
      </c>
      <c r="F127" s="92">
        <v>1.8</v>
      </c>
      <c r="G127" s="92"/>
      <c r="H127" s="25">
        <f t="shared" si="9"/>
        <v>86.4</v>
      </c>
    </row>
    <row r="128" spans="1:8" ht="18.75" customHeight="1">
      <c r="A128" s="3"/>
      <c r="B128" s="6"/>
      <c r="C128" s="19"/>
      <c r="D128" s="19"/>
      <c r="E128" s="19"/>
      <c r="F128" s="19"/>
      <c r="G128" s="18" t="s">
        <v>70</v>
      </c>
      <c r="H128" s="18">
        <f>SUM(H120:H127)</f>
        <v>463.0440000000001</v>
      </c>
    </row>
    <row r="129" spans="1:8" ht="18.75">
      <c r="A129" s="3"/>
      <c r="B129" s="6"/>
      <c r="C129" s="19"/>
      <c r="D129" s="19"/>
      <c r="E129" s="19"/>
      <c r="F129" s="19"/>
      <c r="G129" s="18" t="s">
        <v>50</v>
      </c>
      <c r="H129" s="18">
        <v>463.05</v>
      </c>
    </row>
    <row r="130" spans="1:8" ht="18.75">
      <c r="A130" s="3">
        <f>A119+1</f>
        <v>10</v>
      </c>
      <c r="B130" s="6" t="s">
        <v>15</v>
      </c>
      <c r="C130" s="19"/>
      <c r="D130" s="19"/>
      <c r="E130" s="19"/>
      <c r="F130" s="19"/>
      <c r="G130" s="18"/>
      <c r="H130" s="18"/>
    </row>
    <row r="131" spans="1:8" ht="18.75">
      <c r="A131" s="3"/>
      <c r="B131" s="20" t="s">
        <v>74</v>
      </c>
      <c r="C131" s="19"/>
      <c r="D131" s="19"/>
      <c r="E131" s="19"/>
      <c r="F131" s="19"/>
      <c r="G131" s="19"/>
      <c r="H131" s="19"/>
    </row>
    <row r="132" spans="1:8" ht="18.75">
      <c r="A132" s="3"/>
      <c r="B132" s="15" t="s">
        <v>75</v>
      </c>
      <c r="C132" s="22"/>
      <c r="D132" s="22"/>
      <c r="E132" s="19"/>
      <c r="F132" s="19"/>
      <c r="G132" s="19"/>
      <c r="H132" s="25"/>
    </row>
    <row r="133" spans="1:8" ht="18.75">
      <c r="A133" s="3"/>
      <c r="B133" s="4" t="s">
        <v>76</v>
      </c>
      <c r="C133" s="22">
        <v>1</v>
      </c>
      <c r="D133" s="22">
        <v>10</v>
      </c>
      <c r="E133" s="19">
        <v>6.8</v>
      </c>
      <c r="F133" s="19">
        <v>1.2</v>
      </c>
      <c r="G133" s="19" t="s">
        <v>63</v>
      </c>
      <c r="H133" s="25">
        <f t="shared" ref="H133:H138" si="10">PRODUCT(C133:G133)</f>
        <v>81.599999999999994</v>
      </c>
    </row>
    <row r="134" spans="1:8" ht="18.75">
      <c r="A134" s="3"/>
      <c r="B134" s="5" t="s">
        <v>77</v>
      </c>
      <c r="C134" s="22">
        <v>1</v>
      </c>
      <c r="D134" s="22">
        <v>10</v>
      </c>
      <c r="E134" s="19">
        <v>8.59</v>
      </c>
      <c r="F134" s="19">
        <v>0.7</v>
      </c>
      <c r="G134" s="19" t="s">
        <v>63</v>
      </c>
      <c r="H134" s="25">
        <f t="shared" si="10"/>
        <v>60.13</v>
      </c>
    </row>
    <row r="135" spans="1:8" ht="18.75">
      <c r="A135" s="3"/>
      <c r="B135" s="5" t="s">
        <v>65</v>
      </c>
      <c r="C135" s="22">
        <v>1</v>
      </c>
      <c r="D135" s="22">
        <v>16</v>
      </c>
      <c r="E135" s="19">
        <v>6.51</v>
      </c>
      <c r="F135" s="19">
        <v>0.7</v>
      </c>
      <c r="G135" s="19" t="s">
        <v>63</v>
      </c>
      <c r="H135" s="25">
        <f t="shared" si="10"/>
        <v>72.911999999999992</v>
      </c>
    </row>
    <row r="136" spans="1:8" ht="18.75">
      <c r="A136" s="3"/>
      <c r="B136" s="5" t="s">
        <v>66</v>
      </c>
      <c r="C136" s="22">
        <v>1</v>
      </c>
      <c r="D136" s="22">
        <v>16</v>
      </c>
      <c r="E136" s="19">
        <v>1.83</v>
      </c>
      <c r="F136" s="19">
        <v>2.1</v>
      </c>
      <c r="G136" s="19"/>
      <c r="H136" s="25">
        <f t="shared" si="10"/>
        <v>61.488000000000007</v>
      </c>
    </row>
    <row r="137" spans="1:8" ht="18.75">
      <c r="A137" s="3"/>
      <c r="B137" s="5" t="s">
        <v>78</v>
      </c>
      <c r="C137" s="22">
        <v>1</v>
      </c>
      <c r="D137" s="22">
        <v>16</v>
      </c>
      <c r="E137" s="19">
        <v>1.83</v>
      </c>
      <c r="F137" s="19">
        <v>2.1</v>
      </c>
      <c r="G137" s="19" t="s">
        <v>63</v>
      </c>
      <c r="H137" s="25">
        <f t="shared" si="10"/>
        <v>61.488000000000007</v>
      </c>
    </row>
    <row r="138" spans="1:8" ht="18.75">
      <c r="A138" s="3"/>
      <c r="B138" s="5" t="s">
        <v>79</v>
      </c>
      <c r="C138" s="22">
        <v>-2</v>
      </c>
      <c r="D138" s="22">
        <v>10</v>
      </c>
      <c r="E138" s="19">
        <v>0.9</v>
      </c>
      <c r="F138" s="19">
        <v>0.6</v>
      </c>
      <c r="G138" s="19" t="s">
        <v>63</v>
      </c>
      <c r="H138" s="25">
        <f t="shared" si="10"/>
        <v>-10.799999999999999</v>
      </c>
    </row>
    <row r="139" spans="1:8" ht="18.75">
      <c r="A139" s="3"/>
      <c r="B139" s="15" t="s">
        <v>80</v>
      </c>
      <c r="C139" s="22"/>
      <c r="D139" s="22"/>
      <c r="E139" s="19"/>
      <c r="F139" s="19"/>
      <c r="G139" s="19"/>
      <c r="H139" s="26"/>
    </row>
    <row r="140" spans="1:8" ht="18.75">
      <c r="A140" s="3"/>
      <c r="B140" s="15" t="s">
        <v>61</v>
      </c>
      <c r="C140" s="22"/>
      <c r="D140" s="22"/>
      <c r="E140" s="19"/>
      <c r="F140" s="19"/>
      <c r="G140" s="19"/>
      <c r="H140" s="26"/>
    </row>
    <row r="141" spans="1:8" ht="18.75">
      <c r="A141" s="3"/>
      <c r="B141" s="5" t="s">
        <v>81</v>
      </c>
      <c r="C141" s="22">
        <v>1</v>
      </c>
      <c r="D141" s="22">
        <v>4</v>
      </c>
      <c r="E141" s="19">
        <v>58.8</v>
      </c>
      <c r="F141" s="19">
        <v>5.5</v>
      </c>
      <c r="G141" s="19" t="s">
        <v>63</v>
      </c>
      <c r="H141" s="25">
        <f t="shared" ref="H141:H150" si="11">PRODUCT(C141:G141)</f>
        <v>1293.5999999999999</v>
      </c>
    </row>
    <row r="142" spans="1:8" ht="18.75">
      <c r="A142" s="3"/>
      <c r="B142" s="5" t="s">
        <v>102</v>
      </c>
      <c r="C142" s="22">
        <v>1</v>
      </c>
      <c r="D142" s="22">
        <v>4</v>
      </c>
      <c r="E142" s="19">
        <v>58.8</v>
      </c>
      <c r="F142" s="19">
        <v>2.23</v>
      </c>
      <c r="G142" s="19" t="s">
        <v>63</v>
      </c>
      <c r="H142" s="25">
        <f t="shared" si="11"/>
        <v>524.49599999999998</v>
      </c>
    </row>
    <row r="143" spans="1:8" ht="18.75">
      <c r="A143" s="3"/>
      <c r="B143" s="5" t="s">
        <v>103</v>
      </c>
      <c r="C143" s="21">
        <v>1</v>
      </c>
      <c r="D143" s="22">
        <v>4</v>
      </c>
      <c r="E143" s="19">
        <v>12.82</v>
      </c>
      <c r="F143" s="19">
        <v>1.65</v>
      </c>
      <c r="G143" s="19" t="s">
        <v>63</v>
      </c>
      <c r="H143" s="25">
        <f t="shared" si="11"/>
        <v>84.611999999999995</v>
      </c>
    </row>
    <row r="144" spans="1:8" ht="18.75">
      <c r="A144" s="3"/>
      <c r="B144" s="5" t="s">
        <v>104</v>
      </c>
      <c r="C144" s="21">
        <v>1</v>
      </c>
      <c r="D144" s="22">
        <v>4</v>
      </c>
      <c r="E144" s="19">
        <v>12.82</v>
      </c>
      <c r="F144" s="19">
        <v>0.72</v>
      </c>
      <c r="G144" s="19" t="s">
        <v>63</v>
      </c>
      <c r="H144" s="25">
        <f t="shared" si="11"/>
        <v>36.921599999999998</v>
      </c>
    </row>
    <row r="145" spans="1:8" ht="18.75">
      <c r="A145" s="3"/>
      <c r="B145" s="5" t="s">
        <v>82</v>
      </c>
      <c r="C145" s="22">
        <v>-4</v>
      </c>
      <c r="D145" s="22">
        <v>8</v>
      </c>
      <c r="E145" s="19">
        <v>0.9</v>
      </c>
      <c r="F145" s="19">
        <v>1.2</v>
      </c>
      <c r="G145" s="19" t="s">
        <v>63</v>
      </c>
      <c r="H145" s="25">
        <f t="shared" si="11"/>
        <v>-34.56</v>
      </c>
    </row>
    <row r="146" spans="1:8" ht="18.75">
      <c r="A146" s="3"/>
      <c r="B146" s="5" t="s">
        <v>83</v>
      </c>
      <c r="C146" s="22">
        <v>-4</v>
      </c>
      <c r="D146" s="22">
        <v>4</v>
      </c>
      <c r="E146" s="19">
        <v>0.6</v>
      </c>
      <c r="F146" s="19">
        <v>1.2</v>
      </c>
      <c r="G146" s="19" t="s">
        <v>63</v>
      </c>
      <c r="H146" s="25">
        <f t="shared" si="11"/>
        <v>-11.52</v>
      </c>
    </row>
    <row r="147" spans="1:8" ht="18.75">
      <c r="A147" s="3"/>
      <c r="B147" s="5" t="s">
        <v>84</v>
      </c>
      <c r="C147" s="22">
        <v>-4</v>
      </c>
      <c r="D147" s="22">
        <v>4</v>
      </c>
      <c r="E147" s="19">
        <v>1.05</v>
      </c>
      <c r="F147" s="19">
        <v>1.2</v>
      </c>
      <c r="G147" s="19" t="s">
        <v>63</v>
      </c>
      <c r="H147" s="25">
        <f t="shared" si="11"/>
        <v>-20.16</v>
      </c>
    </row>
    <row r="148" spans="1:8" ht="18.75">
      <c r="A148" s="3"/>
      <c r="B148" s="5" t="s">
        <v>79</v>
      </c>
      <c r="C148" s="22">
        <v>-4</v>
      </c>
      <c r="D148" s="22">
        <v>8</v>
      </c>
      <c r="E148" s="19">
        <v>0.9</v>
      </c>
      <c r="F148" s="19">
        <v>0.6</v>
      </c>
      <c r="G148" s="19" t="s">
        <v>63</v>
      </c>
      <c r="H148" s="25">
        <f t="shared" si="11"/>
        <v>-17.28</v>
      </c>
    </row>
    <row r="149" spans="1:8" ht="18.75">
      <c r="A149" s="3"/>
      <c r="B149" s="5" t="s">
        <v>476</v>
      </c>
      <c r="C149" s="22">
        <v>1</v>
      </c>
      <c r="D149" s="22">
        <v>8</v>
      </c>
      <c r="E149" s="19">
        <v>4.24</v>
      </c>
      <c r="F149" s="19">
        <v>0.3</v>
      </c>
      <c r="G149" s="19"/>
      <c r="H149" s="25">
        <f t="shared" si="11"/>
        <v>10.176</v>
      </c>
    </row>
    <row r="150" spans="1:8" ht="18.75">
      <c r="A150" s="3"/>
      <c r="B150" s="5" t="s">
        <v>477</v>
      </c>
      <c r="C150" s="22">
        <v>1</v>
      </c>
      <c r="D150" s="22">
        <v>8</v>
      </c>
      <c r="E150" s="19">
        <v>3.32</v>
      </c>
      <c r="F150" s="19">
        <v>0.23</v>
      </c>
      <c r="G150" s="19"/>
      <c r="H150" s="25">
        <f t="shared" si="11"/>
        <v>6.1087999999999996</v>
      </c>
    </row>
    <row r="151" spans="1:8" ht="18.75">
      <c r="A151" s="3"/>
      <c r="B151" s="5"/>
      <c r="C151" s="19"/>
      <c r="D151" s="19"/>
      <c r="E151" s="19"/>
      <c r="F151" s="19"/>
      <c r="G151" s="18" t="s">
        <v>70</v>
      </c>
      <c r="H151" s="18">
        <f>SUM(H131:H150)</f>
        <v>2199.2123999999999</v>
      </c>
    </row>
    <row r="152" spans="1:8" ht="18.75">
      <c r="A152" s="3"/>
      <c r="B152" s="5"/>
      <c r="C152" s="19"/>
      <c r="D152" s="19"/>
      <c r="E152" s="19"/>
      <c r="F152" s="19"/>
      <c r="G152" s="18" t="s">
        <v>50</v>
      </c>
      <c r="H152" s="18">
        <v>2199.25</v>
      </c>
    </row>
    <row r="153" spans="1:8" ht="93.75">
      <c r="A153" s="3">
        <f>A130+1</f>
        <v>11</v>
      </c>
      <c r="B153" s="34" t="s">
        <v>16</v>
      </c>
      <c r="C153" s="19"/>
      <c r="D153" s="19"/>
      <c r="E153" s="19"/>
      <c r="F153" s="19"/>
      <c r="G153" s="18"/>
      <c r="H153" s="18"/>
    </row>
    <row r="154" spans="1:8" ht="18.75">
      <c r="A154" s="3"/>
      <c r="B154" s="5" t="s">
        <v>62</v>
      </c>
      <c r="C154" s="22">
        <v>1</v>
      </c>
      <c r="D154" s="22">
        <v>13</v>
      </c>
      <c r="E154" s="19" t="s">
        <v>63</v>
      </c>
      <c r="F154" s="19" t="s">
        <v>63</v>
      </c>
      <c r="G154" s="18" t="s">
        <v>63</v>
      </c>
      <c r="H154" s="25">
        <f>PRODUCT(C154:G154)</f>
        <v>13</v>
      </c>
    </row>
    <row r="155" spans="1:8" ht="18.75">
      <c r="A155" s="3"/>
      <c r="B155" s="5" t="s">
        <v>77</v>
      </c>
      <c r="C155" s="22">
        <v>1</v>
      </c>
      <c r="D155" s="22">
        <v>13</v>
      </c>
      <c r="E155" s="19" t="s">
        <v>63</v>
      </c>
      <c r="F155" s="19" t="s">
        <v>63</v>
      </c>
      <c r="G155" s="18" t="s">
        <v>63</v>
      </c>
      <c r="H155" s="25">
        <f>PRODUCT(C155:G155)</f>
        <v>13</v>
      </c>
    </row>
    <row r="156" spans="1:8" ht="18.75">
      <c r="A156" s="3"/>
      <c r="B156" s="5" t="s">
        <v>65</v>
      </c>
      <c r="C156" s="22">
        <v>1</v>
      </c>
      <c r="D156" s="22">
        <v>13</v>
      </c>
      <c r="E156" s="19" t="s">
        <v>63</v>
      </c>
      <c r="F156" s="19" t="s">
        <v>63</v>
      </c>
      <c r="G156" s="18" t="s">
        <v>63</v>
      </c>
      <c r="H156" s="25">
        <f>PRODUCT(C156:G156)</f>
        <v>13</v>
      </c>
    </row>
    <row r="157" spans="1:8" ht="18.75">
      <c r="A157" s="3"/>
      <c r="B157" s="5"/>
      <c r="C157" s="19"/>
      <c r="D157" s="19"/>
      <c r="E157" s="19"/>
      <c r="F157" s="19"/>
      <c r="G157" s="18" t="s">
        <v>70</v>
      </c>
      <c r="H157" s="18">
        <f>SUM(H154:H156)</f>
        <v>39</v>
      </c>
    </row>
    <row r="158" spans="1:8" ht="18.75">
      <c r="A158" s="3"/>
      <c r="B158" s="5" t="s">
        <v>18</v>
      </c>
      <c r="C158" s="19"/>
      <c r="D158" s="19"/>
      <c r="E158" s="19"/>
      <c r="F158" s="19"/>
      <c r="G158" s="18"/>
      <c r="H158" s="18"/>
    </row>
    <row r="159" spans="1:8" ht="18.75">
      <c r="A159" s="3"/>
      <c r="B159" s="6" t="s">
        <v>62</v>
      </c>
      <c r="C159" s="22">
        <v>1</v>
      </c>
      <c r="D159" s="22">
        <v>13</v>
      </c>
      <c r="E159" s="19" t="s">
        <v>63</v>
      </c>
      <c r="F159" s="19" t="s">
        <v>63</v>
      </c>
      <c r="G159" s="18" t="s">
        <v>63</v>
      </c>
      <c r="H159" s="25">
        <f>PRODUCT(C159:G159)</f>
        <v>13</v>
      </c>
    </row>
    <row r="160" spans="1:8" ht="18.75">
      <c r="A160" s="3"/>
      <c r="B160" s="6" t="s">
        <v>77</v>
      </c>
      <c r="C160" s="22">
        <v>1</v>
      </c>
      <c r="D160" s="22">
        <v>13</v>
      </c>
      <c r="E160" s="19" t="s">
        <v>63</v>
      </c>
      <c r="F160" s="19" t="s">
        <v>63</v>
      </c>
      <c r="G160" s="18" t="s">
        <v>63</v>
      </c>
      <c r="H160" s="25">
        <f>PRODUCT(C160:G160)</f>
        <v>13</v>
      </c>
    </row>
    <row r="161" spans="1:8" ht="18.75">
      <c r="A161" s="3"/>
      <c r="B161" s="5" t="s">
        <v>65</v>
      </c>
      <c r="C161" s="22">
        <v>1</v>
      </c>
      <c r="D161" s="22">
        <v>13</v>
      </c>
      <c r="E161" s="19" t="s">
        <v>63</v>
      </c>
      <c r="F161" s="19" t="s">
        <v>63</v>
      </c>
      <c r="G161" s="18" t="s">
        <v>63</v>
      </c>
      <c r="H161" s="25">
        <f>PRODUCT(C161:G161)</f>
        <v>13</v>
      </c>
    </row>
    <row r="162" spans="1:8" ht="18.75">
      <c r="A162" s="3"/>
      <c r="B162" s="5" t="s">
        <v>105</v>
      </c>
      <c r="C162" s="22">
        <v>1</v>
      </c>
      <c r="D162" s="22">
        <v>13</v>
      </c>
      <c r="E162" s="19" t="s">
        <v>63</v>
      </c>
      <c r="F162" s="19" t="s">
        <v>63</v>
      </c>
      <c r="G162" s="18" t="s">
        <v>63</v>
      </c>
      <c r="H162" s="25">
        <f>PRODUCT(C162:G162)</f>
        <v>13</v>
      </c>
    </row>
    <row r="163" spans="1:8" ht="18.75">
      <c r="A163" s="3"/>
      <c r="B163" s="5" t="s">
        <v>67</v>
      </c>
      <c r="C163" s="22">
        <v>1</v>
      </c>
      <c r="D163" s="22">
        <v>13</v>
      </c>
      <c r="E163" s="19" t="s">
        <v>63</v>
      </c>
      <c r="F163" s="19" t="s">
        <v>63</v>
      </c>
      <c r="G163" s="18" t="s">
        <v>63</v>
      </c>
      <c r="H163" s="25">
        <f>PRODUCT(C163:G163)</f>
        <v>13</v>
      </c>
    </row>
    <row r="164" spans="1:8" ht="18.75">
      <c r="A164" s="3"/>
      <c r="B164" s="5"/>
      <c r="C164" s="19"/>
      <c r="D164" s="19"/>
      <c r="E164" s="19"/>
      <c r="F164" s="19"/>
      <c r="G164" s="18" t="s">
        <v>70</v>
      </c>
      <c r="H164" s="18">
        <f>SUM(H159:H163)</f>
        <v>65</v>
      </c>
    </row>
    <row r="165" spans="1:8" ht="75">
      <c r="A165" s="3">
        <f>A153+1</f>
        <v>12</v>
      </c>
      <c r="B165" s="34" t="s">
        <v>19</v>
      </c>
      <c r="C165" s="19"/>
      <c r="D165" s="19"/>
      <c r="E165" s="19"/>
      <c r="F165" s="19"/>
      <c r="G165" s="18"/>
      <c r="H165" s="18"/>
    </row>
    <row r="166" spans="1:8" ht="18.75">
      <c r="A166" s="3"/>
      <c r="B166" s="5" t="s">
        <v>62</v>
      </c>
      <c r="C166" s="22">
        <v>1</v>
      </c>
      <c r="D166" s="22">
        <v>13</v>
      </c>
      <c r="E166" s="19" t="s">
        <v>63</v>
      </c>
      <c r="F166" s="19" t="s">
        <v>63</v>
      </c>
      <c r="G166" s="18" t="s">
        <v>63</v>
      </c>
      <c r="H166" s="25">
        <f>PRODUCT(C166:G166)</f>
        <v>13</v>
      </c>
    </row>
    <row r="167" spans="1:8" ht="18.75">
      <c r="A167" s="3"/>
      <c r="B167" s="5" t="s">
        <v>77</v>
      </c>
      <c r="C167" s="22">
        <v>1</v>
      </c>
      <c r="D167" s="22">
        <v>13</v>
      </c>
      <c r="E167" s="19" t="s">
        <v>63</v>
      </c>
      <c r="F167" s="19" t="s">
        <v>63</v>
      </c>
      <c r="G167" s="18" t="s">
        <v>63</v>
      </c>
      <c r="H167" s="25">
        <f>PRODUCT(C167:G167)</f>
        <v>13</v>
      </c>
    </row>
    <row r="168" spans="1:8" ht="18.75">
      <c r="A168" s="3"/>
      <c r="B168" s="5"/>
      <c r="C168" s="19"/>
      <c r="D168" s="19"/>
      <c r="E168" s="19"/>
      <c r="F168" s="19"/>
      <c r="G168" s="18" t="s">
        <v>70</v>
      </c>
      <c r="H168" s="18">
        <f>SUM(H166:H167)</f>
        <v>26</v>
      </c>
    </row>
    <row r="169" spans="1:8" ht="75">
      <c r="A169" s="3">
        <f>A165+1</f>
        <v>13</v>
      </c>
      <c r="B169" s="35" t="s">
        <v>20</v>
      </c>
      <c r="C169" s="19"/>
      <c r="D169" s="19"/>
      <c r="E169" s="19"/>
      <c r="F169" s="19"/>
      <c r="G169" s="18"/>
      <c r="H169" s="18"/>
    </row>
    <row r="170" spans="1:8" ht="18.75">
      <c r="A170" s="3"/>
      <c r="B170" s="5" t="s">
        <v>106</v>
      </c>
      <c r="C170" s="22">
        <v>1</v>
      </c>
      <c r="D170" s="22">
        <v>13</v>
      </c>
      <c r="E170" s="19">
        <v>6.5</v>
      </c>
      <c r="F170" s="19" t="s">
        <v>63</v>
      </c>
      <c r="G170" s="18" t="s">
        <v>63</v>
      </c>
      <c r="H170" s="25">
        <f>PRODUCT(C170:G170)</f>
        <v>84.5</v>
      </c>
    </row>
    <row r="171" spans="1:8" ht="18.75">
      <c r="A171" s="3"/>
      <c r="B171" s="5" t="s">
        <v>107</v>
      </c>
      <c r="C171" s="22">
        <v>1</v>
      </c>
      <c r="D171" s="22">
        <v>13</v>
      </c>
      <c r="E171" s="19">
        <v>9.8000000000000007</v>
      </c>
      <c r="F171" s="19" t="s">
        <v>63</v>
      </c>
      <c r="G171" s="18" t="s">
        <v>63</v>
      </c>
      <c r="H171" s="25">
        <f>PRODUCT(C171:G171)</f>
        <v>127.4</v>
      </c>
    </row>
    <row r="172" spans="1:8" ht="18.75">
      <c r="A172" s="3"/>
      <c r="B172" s="5"/>
      <c r="C172" s="19"/>
      <c r="D172" s="19"/>
      <c r="E172" s="19"/>
      <c r="F172" s="19"/>
      <c r="G172" s="18" t="s">
        <v>70</v>
      </c>
      <c r="H172" s="18">
        <f>SUM(H170:H171)</f>
        <v>211.9</v>
      </c>
    </row>
    <row r="173" spans="1:8" ht="18.75">
      <c r="A173" s="3">
        <f>A169+1</f>
        <v>14</v>
      </c>
      <c r="B173" s="5" t="s">
        <v>108</v>
      </c>
      <c r="C173" s="19"/>
      <c r="D173" s="19"/>
      <c r="E173" s="19"/>
      <c r="F173" s="19"/>
      <c r="G173" s="18"/>
      <c r="H173" s="18"/>
    </row>
    <row r="174" spans="1:8" ht="18.75">
      <c r="A174" s="3"/>
      <c r="B174" s="5" t="s">
        <v>62</v>
      </c>
      <c r="C174" s="22">
        <v>1</v>
      </c>
      <c r="D174" s="22">
        <v>13</v>
      </c>
      <c r="E174" s="19" t="s">
        <v>63</v>
      </c>
      <c r="F174" s="19" t="s">
        <v>63</v>
      </c>
      <c r="G174" s="18" t="s">
        <v>63</v>
      </c>
      <c r="H174" s="25">
        <f>PRODUCT(C174:G174)</f>
        <v>13</v>
      </c>
    </row>
    <row r="175" spans="1:8" ht="18.75">
      <c r="A175" s="3"/>
      <c r="B175" s="5" t="s">
        <v>77</v>
      </c>
      <c r="C175" s="22">
        <v>1</v>
      </c>
      <c r="D175" s="22">
        <v>13</v>
      </c>
      <c r="E175" s="19" t="s">
        <v>63</v>
      </c>
      <c r="F175" s="19" t="s">
        <v>63</v>
      </c>
      <c r="G175" s="18" t="s">
        <v>63</v>
      </c>
      <c r="H175" s="25">
        <f>PRODUCT(C175:G175)</f>
        <v>13</v>
      </c>
    </row>
    <row r="176" spans="1:8" ht="18.75">
      <c r="A176" s="3"/>
      <c r="B176" s="5" t="s">
        <v>65</v>
      </c>
      <c r="C176" s="22">
        <v>1</v>
      </c>
      <c r="D176" s="22">
        <v>13</v>
      </c>
      <c r="E176" s="19" t="s">
        <v>63</v>
      </c>
      <c r="F176" s="19" t="s">
        <v>63</v>
      </c>
      <c r="G176" s="18" t="s">
        <v>63</v>
      </c>
      <c r="H176" s="25">
        <f>PRODUCT(C176:G176)</f>
        <v>13</v>
      </c>
    </row>
    <row r="177" spans="1:8" ht="18.75">
      <c r="A177" s="3"/>
      <c r="B177" s="5"/>
      <c r="C177" s="19"/>
      <c r="D177" s="19"/>
      <c r="E177" s="19"/>
      <c r="F177" s="19"/>
      <c r="G177" s="18" t="s">
        <v>70</v>
      </c>
      <c r="H177" s="18">
        <f>SUM(H174:H176)</f>
        <v>39</v>
      </c>
    </row>
    <row r="178" spans="1:8" ht="18.75">
      <c r="A178" s="3">
        <f>A173+1</f>
        <v>15</v>
      </c>
      <c r="B178" s="5" t="s">
        <v>109</v>
      </c>
      <c r="C178" s="19"/>
      <c r="D178" s="19"/>
      <c r="E178" s="19"/>
      <c r="F178" s="19"/>
      <c r="G178" s="18"/>
      <c r="H178" s="18"/>
    </row>
    <row r="179" spans="1:8" ht="18.75">
      <c r="A179" s="3"/>
      <c r="B179" s="5" t="s">
        <v>77</v>
      </c>
      <c r="C179" s="22">
        <v>1</v>
      </c>
      <c r="D179" s="22">
        <v>13</v>
      </c>
      <c r="E179" s="19" t="s">
        <v>63</v>
      </c>
      <c r="F179" s="19" t="s">
        <v>63</v>
      </c>
      <c r="G179" s="18" t="s">
        <v>63</v>
      </c>
      <c r="H179" s="25">
        <f>PRODUCT(C179:G179)</f>
        <v>13</v>
      </c>
    </row>
    <row r="180" spans="1:8" ht="18.75">
      <c r="A180" s="3"/>
      <c r="B180" s="5" t="s">
        <v>65</v>
      </c>
      <c r="C180" s="22">
        <v>1</v>
      </c>
      <c r="D180" s="22">
        <v>13</v>
      </c>
      <c r="E180" s="19" t="s">
        <v>63</v>
      </c>
      <c r="F180" s="19" t="s">
        <v>63</v>
      </c>
      <c r="G180" s="18" t="s">
        <v>63</v>
      </c>
      <c r="H180" s="25">
        <f>PRODUCT(C180:G180)</f>
        <v>13</v>
      </c>
    </row>
    <row r="181" spans="1:8" ht="18.75">
      <c r="A181" s="3"/>
      <c r="B181" s="5" t="s">
        <v>78</v>
      </c>
      <c r="C181" s="22">
        <v>1</v>
      </c>
      <c r="D181" s="22">
        <v>13</v>
      </c>
      <c r="E181" s="19" t="s">
        <v>63</v>
      </c>
      <c r="F181" s="19" t="s">
        <v>63</v>
      </c>
      <c r="G181" s="18" t="s">
        <v>63</v>
      </c>
      <c r="H181" s="25">
        <f>PRODUCT(C181:G181)</f>
        <v>13</v>
      </c>
    </row>
    <row r="182" spans="1:8" ht="18.75">
      <c r="A182" s="3"/>
      <c r="B182" s="5" t="s">
        <v>66</v>
      </c>
      <c r="C182" s="22">
        <v>1</v>
      </c>
      <c r="D182" s="22">
        <v>13</v>
      </c>
      <c r="E182" s="19" t="s">
        <v>63</v>
      </c>
      <c r="F182" s="19" t="s">
        <v>63</v>
      </c>
      <c r="G182" s="18" t="s">
        <v>63</v>
      </c>
      <c r="H182" s="25">
        <f>PRODUCT(C182:G182)</f>
        <v>13</v>
      </c>
    </row>
    <row r="183" spans="1:8" ht="18.75">
      <c r="A183" s="3"/>
      <c r="B183" s="5"/>
      <c r="C183" s="19"/>
      <c r="D183" s="19"/>
      <c r="E183" s="19"/>
      <c r="F183" s="19"/>
      <c r="G183" s="18" t="s">
        <v>70</v>
      </c>
      <c r="H183" s="18">
        <f>SUM(H179:H182)</f>
        <v>52</v>
      </c>
    </row>
    <row r="184" spans="1:8" ht="40.5" customHeight="1">
      <c r="A184" s="3">
        <f>A178+1</f>
        <v>16</v>
      </c>
      <c r="B184" s="34" t="s">
        <v>22</v>
      </c>
      <c r="C184" s="19"/>
      <c r="D184" s="19"/>
      <c r="E184" s="19"/>
      <c r="F184" s="19"/>
      <c r="G184" s="18"/>
      <c r="H184" s="18"/>
    </row>
    <row r="185" spans="1:8" ht="18.75">
      <c r="A185" s="3"/>
      <c r="B185" s="5" t="s">
        <v>62</v>
      </c>
      <c r="C185" s="22">
        <v>1</v>
      </c>
      <c r="D185" s="22">
        <v>13</v>
      </c>
      <c r="E185" s="19" t="s">
        <v>63</v>
      </c>
      <c r="F185" s="19" t="s">
        <v>63</v>
      </c>
      <c r="G185" s="18" t="s">
        <v>63</v>
      </c>
      <c r="H185" s="25">
        <f>PRODUCT(C185:G185)</f>
        <v>13</v>
      </c>
    </row>
    <row r="186" spans="1:8" ht="18.75">
      <c r="A186" s="3"/>
      <c r="B186" s="5" t="s">
        <v>77</v>
      </c>
      <c r="C186" s="22">
        <v>1</v>
      </c>
      <c r="D186" s="22">
        <v>13</v>
      </c>
      <c r="E186" s="19" t="s">
        <v>63</v>
      </c>
      <c r="F186" s="19" t="s">
        <v>63</v>
      </c>
      <c r="G186" s="18" t="s">
        <v>63</v>
      </c>
      <c r="H186" s="25">
        <f>PRODUCT(C186:G186)</f>
        <v>13</v>
      </c>
    </row>
    <row r="187" spans="1:8" ht="18.75">
      <c r="A187" s="3"/>
      <c r="B187" s="5"/>
      <c r="C187" s="19"/>
      <c r="D187" s="19"/>
      <c r="E187" s="19"/>
      <c r="F187" s="19"/>
      <c r="G187" s="18" t="s">
        <v>70</v>
      </c>
      <c r="H187" s="18">
        <f>SUM(H185:H186)</f>
        <v>26</v>
      </c>
    </row>
    <row r="188" spans="1:8" ht="18.75">
      <c r="A188" s="3">
        <f>A184+1</f>
        <v>17</v>
      </c>
      <c r="B188" s="34" t="s">
        <v>23</v>
      </c>
      <c r="C188" s="19"/>
      <c r="D188" s="19"/>
      <c r="E188" s="19"/>
      <c r="F188" s="19"/>
      <c r="G188" s="18"/>
      <c r="H188" s="18"/>
    </row>
    <row r="189" spans="1:8" ht="18.75">
      <c r="A189" s="3"/>
      <c r="B189" s="5" t="s">
        <v>62</v>
      </c>
      <c r="C189" s="22">
        <v>1</v>
      </c>
      <c r="D189" s="22">
        <v>13</v>
      </c>
      <c r="E189" s="19" t="s">
        <v>63</v>
      </c>
      <c r="F189" s="19" t="s">
        <v>63</v>
      </c>
      <c r="G189" s="18" t="s">
        <v>63</v>
      </c>
      <c r="H189" s="25">
        <f>PRODUCT(C189:G189)</f>
        <v>13</v>
      </c>
    </row>
    <row r="190" spans="1:8" ht="18.75">
      <c r="A190" s="3"/>
      <c r="B190" s="5" t="s">
        <v>77</v>
      </c>
      <c r="C190" s="22">
        <v>1</v>
      </c>
      <c r="D190" s="22">
        <v>13</v>
      </c>
      <c r="E190" s="19" t="s">
        <v>63</v>
      </c>
      <c r="F190" s="19" t="s">
        <v>63</v>
      </c>
      <c r="G190" s="18" t="s">
        <v>63</v>
      </c>
      <c r="H190" s="25">
        <f>PRODUCT(C190:G190)</f>
        <v>13</v>
      </c>
    </row>
    <row r="191" spans="1:8" ht="18.75">
      <c r="A191" s="3"/>
      <c r="B191" s="5"/>
      <c r="C191" s="19"/>
      <c r="D191" s="19"/>
      <c r="E191" s="19"/>
      <c r="F191" s="19"/>
      <c r="G191" s="18" t="s">
        <v>70</v>
      </c>
      <c r="H191" s="18">
        <f>SUM(H189:H190)</f>
        <v>26</v>
      </c>
    </row>
    <row r="192" spans="1:8" ht="18.75">
      <c r="A192" s="36">
        <f>A188+1</f>
        <v>18</v>
      </c>
      <c r="B192" s="37" t="s">
        <v>24</v>
      </c>
      <c r="C192" s="38"/>
      <c r="D192" s="38"/>
      <c r="E192" s="38"/>
      <c r="F192" s="38"/>
      <c r="G192" s="33"/>
      <c r="H192" s="33"/>
    </row>
    <row r="193" spans="1:8" ht="18.75">
      <c r="A193" s="3"/>
      <c r="B193" s="7" t="s">
        <v>110</v>
      </c>
      <c r="C193" s="22">
        <v>4</v>
      </c>
      <c r="D193" s="22">
        <v>2</v>
      </c>
      <c r="E193" s="19">
        <v>4</v>
      </c>
      <c r="F193" s="19" t="s">
        <v>63</v>
      </c>
      <c r="G193" s="18" t="s">
        <v>63</v>
      </c>
      <c r="H193" s="25">
        <f>PRODUCT(C193:G193)</f>
        <v>32</v>
      </c>
    </row>
    <row r="194" spans="1:8" ht="18.75">
      <c r="A194" s="3"/>
      <c r="B194" s="7"/>
      <c r="C194" s="19"/>
      <c r="D194" s="19"/>
      <c r="E194" s="19"/>
      <c r="F194" s="19"/>
      <c r="G194" s="18" t="s">
        <v>70</v>
      </c>
      <c r="H194" s="18">
        <f>SUM(H192:H193)</f>
        <v>32</v>
      </c>
    </row>
    <row r="195" spans="1:8" ht="18.75">
      <c r="A195" s="3">
        <f>A192+1</f>
        <v>19</v>
      </c>
      <c r="B195" s="34" t="s">
        <v>111</v>
      </c>
      <c r="C195" s="19"/>
      <c r="D195" s="19"/>
      <c r="E195" s="19"/>
      <c r="F195" s="19"/>
      <c r="G195" s="18"/>
      <c r="H195" s="18"/>
    </row>
    <row r="196" spans="1:8" ht="18.75">
      <c r="A196" s="3"/>
      <c r="B196" s="11" t="s">
        <v>112</v>
      </c>
      <c r="C196" s="21">
        <v>4</v>
      </c>
      <c r="D196" s="21">
        <v>1</v>
      </c>
      <c r="E196" s="23">
        <v>12</v>
      </c>
      <c r="F196" s="23" t="s">
        <v>63</v>
      </c>
      <c r="G196" s="23" t="s">
        <v>63</v>
      </c>
      <c r="H196" s="23">
        <f>PRODUCT(C196:G196)</f>
        <v>48</v>
      </c>
    </row>
    <row r="197" spans="1:8" ht="18.75">
      <c r="A197" s="3"/>
      <c r="B197" s="11"/>
      <c r="C197" s="21"/>
      <c r="D197" s="21"/>
      <c r="E197" s="23"/>
      <c r="F197" s="23"/>
      <c r="G197" s="39" t="s">
        <v>70</v>
      </c>
      <c r="H197" s="39">
        <f>SUM(H196)</f>
        <v>48</v>
      </c>
    </row>
    <row r="198" spans="1:8" ht="18.75">
      <c r="A198" s="3"/>
      <c r="B198" s="11"/>
      <c r="C198" s="21"/>
      <c r="D198" s="21"/>
      <c r="E198" s="23"/>
      <c r="F198" s="23"/>
      <c r="G198" s="39" t="s">
        <v>50</v>
      </c>
      <c r="H198" s="39">
        <f>ROUNDUP(H197,1)</f>
        <v>48</v>
      </c>
    </row>
    <row r="199" spans="1:8" ht="18.75">
      <c r="A199" s="3"/>
      <c r="B199" s="11" t="s">
        <v>26</v>
      </c>
      <c r="C199" s="21">
        <v>1</v>
      </c>
      <c r="D199" s="21">
        <v>8</v>
      </c>
      <c r="E199" s="23">
        <v>8</v>
      </c>
      <c r="F199" s="23" t="s">
        <v>63</v>
      </c>
      <c r="G199" s="23" t="s">
        <v>63</v>
      </c>
      <c r="H199" s="23">
        <f>PRODUCT(C199:G199)</f>
        <v>64</v>
      </c>
    </row>
    <row r="200" spans="1:8" ht="18.75">
      <c r="A200" s="3"/>
      <c r="B200" s="11"/>
      <c r="C200" s="21"/>
      <c r="D200" s="21"/>
      <c r="E200" s="23"/>
      <c r="F200" s="23"/>
      <c r="G200" s="39" t="s">
        <v>70</v>
      </c>
      <c r="H200" s="39">
        <f>SUM(H199)</f>
        <v>64</v>
      </c>
    </row>
    <row r="201" spans="1:8" ht="18.75">
      <c r="A201" s="3"/>
      <c r="B201" s="11"/>
      <c r="C201" s="21"/>
      <c r="D201" s="21"/>
      <c r="E201" s="23"/>
      <c r="F201" s="23"/>
      <c r="G201" s="39" t="s">
        <v>50</v>
      </c>
      <c r="H201" s="39">
        <f>ROUNDUP(H200,1)</f>
        <v>64</v>
      </c>
    </row>
    <row r="202" spans="1:8" ht="18.75">
      <c r="A202" s="3"/>
      <c r="B202" s="11" t="s">
        <v>27</v>
      </c>
      <c r="C202" s="21">
        <v>1</v>
      </c>
      <c r="D202" s="21">
        <v>8</v>
      </c>
      <c r="E202" s="23">
        <v>10.5</v>
      </c>
      <c r="F202" s="23" t="s">
        <v>63</v>
      </c>
      <c r="G202" s="23" t="s">
        <v>63</v>
      </c>
      <c r="H202" s="23">
        <f>PRODUCT(C202:G202)</f>
        <v>84</v>
      </c>
    </row>
    <row r="203" spans="1:8" ht="18.75">
      <c r="A203" s="3"/>
      <c r="B203" s="11"/>
      <c r="C203" s="21"/>
      <c r="D203" s="21"/>
      <c r="E203" s="23"/>
      <c r="F203" s="23"/>
      <c r="G203" s="39" t="s">
        <v>70</v>
      </c>
      <c r="H203" s="39">
        <f>SUM(H202)</f>
        <v>84</v>
      </c>
    </row>
    <row r="204" spans="1:8" ht="18.75">
      <c r="A204" s="3"/>
      <c r="B204" s="11"/>
      <c r="C204" s="21"/>
      <c r="D204" s="21"/>
      <c r="E204" s="23"/>
      <c r="F204" s="23"/>
      <c r="G204" s="39" t="s">
        <v>50</v>
      </c>
      <c r="H204" s="39">
        <f>ROUNDUP(H203,1)</f>
        <v>84</v>
      </c>
    </row>
    <row r="205" spans="1:8" ht="22.5" customHeight="1">
      <c r="A205" s="3">
        <f>A195+1</f>
        <v>20</v>
      </c>
      <c r="B205" s="12" t="s">
        <v>28</v>
      </c>
      <c r="C205" s="40"/>
      <c r="D205" s="40"/>
      <c r="E205" s="41"/>
      <c r="F205" s="41"/>
      <c r="G205" s="41"/>
      <c r="H205" s="41"/>
    </row>
    <row r="206" spans="1:8" ht="18.75">
      <c r="A206" s="3"/>
      <c r="B206" s="12" t="s">
        <v>66</v>
      </c>
      <c r="C206" s="40">
        <v>1</v>
      </c>
      <c r="D206" s="40">
        <v>13</v>
      </c>
      <c r="E206" s="41" t="s">
        <v>63</v>
      </c>
      <c r="F206" s="41" t="s">
        <v>63</v>
      </c>
      <c r="G206" s="41" t="s">
        <v>63</v>
      </c>
      <c r="H206" s="41">
        <f>PRODUCT(C206:G206)</f>
        <v>13</v>
      </c>
    </row>
    <row r="207" spans="1:8" ht="18.75">
      <c r="A207" s="3"/>
      <c r="B207" s="12" t="s">
        <v>65</v>
      </c>
      <c r="C207" s="40">
        <v>1</v>
      </c>
      <c r="D207" s="40">
        <v>13</v>
      </c>
      <c r="E207" s="41" t="s">
        <v>63</v>
      </c>
      <c r="F207" s="41" t="s">
        <v>63</v>
      </c>
      <c r="G207" s="41" t="s">
        <v>63</v>
      </c>
      <c r="H207" s="41">
        <f>PRODUCT(C207:G207)</f>
        <v>13</v>
      </c>
    </row>
    <row r="208" spans="1:8" ht="18.75">
      <c r="A208" s="3"/>
      <c r="B208" s="12"/>
      <c r="C208" s="40"/>
      <c r="D208" s="40"/>
      <c r="E208" s="41"/>
      <c r="F208" s="41"/>
      <c r="G208" s="42" t="s">
        <v>70</v>
      </c>
      <c r="H208" s="42">
        <f>SUM(H206:H207)</f>
        <v>26</v>
      </c>
    </row>
    <row r="209" spans="1:8" ht="18.75">
      <c r="A209" s="3"/>
      <c r="B209" s="12"/>
      <c r="C209" s="40"/>
      <c r="D209" s="40"/>
      <c r="E209" s="41"/>
      <c r="F209" s="41"/>
      <c r="G209" s="42" t="s">
        <v>50</v>
      </c>
      <c r="H209" s="42">
        <f>ROUNDUP(H208,1)</f>
        <v>26</v>
      </c>
    </row>
    <row r="210" spans="1:8" ht="22.5" customHeight="1">
      <c r="A210" s="3">
        <f>A205+1</f>
        <v>21</v>
      </c>
      <c r="B210" s="12" t="s">
        <v>29</v>
      </c>
      <c r="C210" s="40"/>
      <c r="D210" s="40"/>
      <c r="E210" s="41"/>
      <c r="F210" s="41"/>
      <c r="G210" s="41"/>
      <c r="H210" s="41"/>
    </row>
    <row r="211" spans="1:8" ht="18.75">
      <c r="A211" s="3"/>
      <c r="B211" s="12" t="s">
        <v>78</v>
      </c>
      <c r="C211" s="40">
        <v>1</v>
      </c>
      <c r="D211" s="40">
        <v>13</v>
      </c>
      <c r="E211" s="41" t="s">
        <v>63</v>
      </c>
      <c r="F211" s="41" t="s">
        <v>63</v>
      </c>
      <c r="G211" s="41" t="s">
        <v>63</v>
      </c>
      <c r="H211" s="41">
        <f>PRODUCT(C211:G211)</f>
        <v>13</v>
      </c>
    </row>
    <row r="212" spans="1:8" ht="18.75">
      <c r="A212" s="3"/>
      <c r="B212" s="12"/>
      <c r="C212" s="40"/>
      <c r="D212" s="40"/>
      <c r="E212" s="41"/>
      <c r="F212" s="41"/>
      <c r="G212" s="42" t="s">
        <v>70</v>
      </c>
      <c r="H212" s="42">
        <f>SUM(H211:H211)</f>
        <v>13</v>
      </c>
    </row>
    <row r="213" spans="1:8" ht="18.75">
      <c r="A213" s="3"/>
      <c r="B213" s="12"/>
      <c r="C213" s="40"/>
      <c r="D213" s="40"/>
      <c r="E213" s="41"/>
      <c r="F213" s="41"/>
      <c r="G213" s="42" t="s">
        <v>50</v>
      </c>
      <c r="H213" s="42">
        <f>ROUNDUP(H212,1)</f>
        <v>13</v>
      </c>
    </row>
    <row r="214" spans="1:8" ht="37.5">
      <c r="A214" s="3">
        <f>A210+1</f>
        <v>22</v>
      </c>
      <c r="B214" s="35" t="s">
        <v>30</v>
      </c>
      <c r="C214" s="21"/>
      <c r="D214" s="21"/>
      <c r="E214" s="23"/>
      <c r="F214" s="23"/>
      <c r="G214" s="39"/>
      <c r="H214" s="39"/>
    </row>
    <row r="215" spans="1:8" ht="18.75">
      <c r="A215" s="3"/>
      <c r="B215" s="11" t="s">
        <v>113</v>
      </c>
      <c r="C215" s="40">
        <v>1</v>
      </c>
      <c r="D215" s="40">
        <v>5</v>
      </c>
      <c r="E215" s="41" t="s">
        <v>63</v>
      </c>
      <c r="F215" s="41" t="s">
        <v>63</v>
      </c>
      <c r="G215" s="41" t="s">
        <v>63</v>
      </c>
      <c r="H215" s="41">
        <f>PRODUCT(C215:G215)</f>
        <v>5</v>
      </c>
    </row>
    <row r="216" spans="1:8" ht="18.75">
      <c r="A216" s="3"/>
      <c r="B216" s="11"/>
      <c r="C216" s="40"/>
      <c r="D216" s="40"/>
      <c r="E216" s="41"/>
      <c r="F216" s="41"/>
      <c r="G216" s="42" t="s">
        <v>70</v>
      </c>
      <c r="H216" s="42">
        <f>SUM(H215:H215)</f>
        <v>5</v>
      </c>
    </row>
    <row r="217" spans="1:8" ht="18.75">
      <c r="A217" s="3"/>
      <c r="B217" s="11"/>
      <c r="C217" s="40"/>
      <c r="D217" s="40"/>
      <c r="E217" s="41"/>
      <c r="F217" s="41"/>
      <c r="G217" s="42" t="s">
        <v>50</v>
      </c>
      <c r="H217" s="42">
        <f>ROUNDUP(H216,1)</f>
        <v>5</v>
      </c>
    </row>
    <row r="218" spans="1:8" ht="37.5">
      <c r="A218" s="3">
        <f>A214+1</f>
        <v>23</v>
      </c>
      <c r="B218" s="6" t="s">
        <v>31</v>
      </c>
      <c r="C218" s="21"/>
      <c r="D218" s="21"/>
      <c r="E218" s="23"/>
      <c r="F218" s="23"/>
      <c r="G218" s="23"/>
      <c r="H218" s="23"/>
    </row>
    <row r="219" spans="1:8" ht="18.75">
      <c r="A219" s="3"/>
      <c r="B219" s="11" t="s">
        <v>62</v>
      </c>
      <c r="C219" s="21">
        <v>1</v>
      </c>
      <c r="D219" s="21">
        <v>4</v>
      </c>
      <c r="E219" s="23">
        <v>0.9</v>
      </c>
      <c r="F219" s="23">
        <v>0.86</v>
      </c>
      <c r="G219" s="23">
        <v>1.2</v>
      </c>
      <c r="H219" s="23">
        <f>PRODUCT(C219:G219)</f>
        <v>3.7151999999999998</v>
      </c>
    </row>
    <row r="220" spans="1:8" ht="18.75">
      <c r="A220" s="3"/>
      <c r="B220" s="11" t="s">
        <v>77</v>
      </c>
      <c r="C220" s="21">
        <v>1</v>
      </c>
      <c r="D220" s="21">
        <v>4</v>
      </c>
      <c r="E220" s="23">
        <v>0.9</v>
      </c>
      <c r="F220" s="23">
        <v>0.86</v>
      </c>
      <c r="G220" s="23">
        <v>1.2</v>
      </c>
      <c r="H220" s="23">
        <f>PRODUCT(C220:G220)</f>
        <v>3.7151999999999998</v>
      </c>
    </row>
    <row r="221" spans="1:8" ht="18.75">
      <c r="A221" s="3"/>
      <c r="B221" s="11" t="s">
        <v>65</v>
      </c>
      <c r="C221" s="21">
        <v>1</v>
      </c>
      <c r="D221" s="21">
        <v>4</v>
      </c>
      <c r="E221" s="23">
        <v>0.9</v>
      </c>
      <c r="F221" s="23">
        <v>0.86</v>
      </c>
      <c r="G221" s="23">
        <v>1.2</v>
      </c>
      <c r="H221" s="23">
        <f>PRODUCT(C221:G221)</f>
        <v>3.7151999999999998</v>
      </c>
    </row>
    <row r="222" spans="1:8" ht="18.75">
      <c r="A222" s="3"/>
      <c r="B222" s="11"/>
      <c r="C222" s="21"/>
      <c r="D222" s="21"/>
      <c r="E222" s="23"/>
      <c r="F222" s="23"/>
      <c r="G222" s="39" t="s">
        <v>70</v>
      </c>
      <c r="H222" s="39">
        <f>SUM(H219:H221)</f>
        <v>11.1456</v>
      </c>
    </row>
    <row r="223" spans="1:8" ht="18.75">
      <c r="A223" s="3"/>
      <c r="B223" s="11"/>
      <c r="C223" s="21"/>
      <c r="D223" s="21"/>
      <c r="E223" s="23"/>
      <c r="F223" s="23"/>
      <c r="G223" s="39" t="s">
        <v>50</v>
      </c>
      <c r="H223" s="39">
        <v>11.15</v>
      </c>
    </row>
    <row r="224" spans="1:8" ht="37.5">
      <c r="A224" s="3">
        <f>A218+1</f>
        <v>24</v>
      </c>
      <c r="B224" s="6" t="s">
        <v>32</v>
      </c>
      <c r="C224" s="19"/>
      <c r="D224" s="19"/>
      <c r="E224" s="19"/>
      <c r="F224" s="19"/>
      <c r="G224" s="39"/>
      <c r="H224" s="39"/>
    </row>
    <row r="225" spans="1:8" ht="18.75">
      <c r="A225" s="3"/>
      <c r="B225" s="15" t="s">
        <v>61</v>
      </c>
      <c r="C225" s="21"/>
      <c r="D225" s="22"/>
      <c r="E225" s="19"/>
      <c r="F225" s="19"/>
      <c r="G225" s="19"/>
      <c r="H225" s="23"/>
    </row>
    <row r="226" spans="1:8" ht="18.75">
      <c r="A226" s="3"/>
      <c r="B226" s="5" t="s">
        <v>66</v>
      </c>
      <c r="C226" s="21">
        <v>1</v>
      </c>
      <c r="D226" s="22">
        <v>5</v>
      </c>
      <c r="E226" s="19">
        <v>0.9</v>
      </c>
      <c r="F226" s="19">
        <v>2.1</v>
      </c>
      <c r="G226" s="19" t="s">
        <v>63</v>
      </c>
      <c r="H226" s="23">
        <f>PRODUCT(C226:G226)</f>
        <v>9.4500000000000011</v>
      </c>
    </row>
    <row r="227" spans="1:8" ht="18.75">
      <c r="A227" s="3"/>
      <c r="B227" s="5" t="s">
        <v>67</v>
      </c>
      <c r="C227" s="21">
        <v>1</v>
      </c>
      <c r="D227" s="22">
        <v>5</v>
      </c>
      <c r="E227" s="19">
        <v>0.9</v>
      </c>
      <c r="F227" s="19">
        <v>2.1</v>
      </c>
      <c r="G227" s="19" t="s">
        <v>63</v>
      </c>
      <c r="H227" s="23">
        <f>PRODUCT(C227:G227)</f>
        <v>9.4500000000000011</v>
      </c>
    </row>
    <row r="228" spans="1:8" ht="18.75">
      <c r="A228" s="3"/>
      <c r="B228" s="5"/>
      <c r="C228" s="21"/>
      <c r="D228" s="22"/>
      <c r="E228" s="19"/>
      <c r="F228" s="19"/>
      <c r="G228" s="39" t="s">
        <v>70</v>
      </c>
      <c r="H228" s="39">
        <f>SUM(H225:H227)</f>
        <v>18.900000000000002</v>
      </c>
    </row>
    <row r="229" spans="1:8" ht="18.75">
      <c r="A229" s="3"/>
      <c r="B229" s="5"/>
      <c r="C229" s="19"/>
      <c r="D229" s="19"/>
      <c r="E229" s="19"/>
      <c r="F229" s="19"/>
      <c r="G229" s="39" t="s">
        <v>50</v>
      </c>
      <c r="H229" s="39">
        <f>ROUNDUP(H228,1)</f>
        <v>18.899999999999999</v>
      </c>
    </row>
    <row r="230" spans="1:8" ht="37.5">
      <c r="A230" s="3">
        <f>A224+1</f>
        <v>25</v>
      </c>
      <c r="B230" s="28" t="s">
        <v>114</v>
      </c>
      <c r="C230" s="21"/>
      <c r="D230" s="21"/>
      <c r="E230" s="23"/>
      <c r="F230" s="23"/>
      <c r="G230" s="39"/>
      <c r="H230" s="39"/>
    </row>
    <row r="231" spans="1:8" ht="18.75">
      <c r="A231" s="3"/>
      <c r="B231" s="11" t="s">
        <v>115</v>
      </c>
      <c r="C231" s="21">
        <v>1</v>
      </c>
      <c r="D231" s="21">
        <v>5</v>
      </c>
      <c r="E231" s="23" t="s">
        <v>63</v>
      </c>
      <c r="F231" s="23" t="s">
        <v>63</v>
      </c>
      <c r="G231" s="39" t="s">
        <v>63</v>
      </c>
      <c r="H231" s="23">
        <f>PRODUCT(C231:G231)</f>
        <v>5</v>
      </c>
    </row>
    <row r="232" spans="1:8" ht="18.75">
      <c r="A232" s="3"/>
      <c r="B232" s="11"/>
      <c r="C232" s="21"/>
      <c r="D232" s="21"/>
      <c r="E232" s="23"/>
      <c r="F232" s="23"/>
      <c r="G232" s="39" t="s">
        <v>70</v>
      </c>
      <c r="H232" s="39">
        <f>SUM(H231)</f>
        <v>5</v>
      </c>
    </row>
    <row r="233" spans="1:8" ht="18.75">
      <c r="A233" s="3">
        <f>A230+1</f>
        <v>26</v>
      </c>
      <c r="B233" s="9" t="s">
        <v>33</v>
      </c>
      <c r="C233" s="43"/>
      <c r="D233" s="43"/>
      <c r="E233" s="43"/>
      <c r="F233" s="43"/>
      <c r="G233" s="44"/>
      <c r="H233" s="44"/>
    </row>
    <row r="234" spans="1:8" ht="18.75">
      <c r="A234" s="3"/>
      <c r="B234" s="20" t="s">
        <v>61</v>
      </c>
      <c r="C234" s="19"/>
      <c r="D234" s="19"/>
      <c r="E234" s="19"/>
      <c r="F234" s="19"/>
      <c r="G234" s="19"/>
      <c r="H234" s="19"/>
    </row>
    <row r="235" spans="1:8" ht="18.75">
      <c r="A235" s="3"/>
      <c r="B235" s="5" t="s">
        <v>62</v>
      </c>
      <c r="C235" s="21">
        <v>1</v>
      </c>
      <c r="D235" s="22">
        <v>10</v>
      </c>
      <c r="E235" s="19">
        <v>3.95</v>
      </c>
      <c r="F235" s="19">
        <v>2.84</v>
      </c>
      <c r="G235" s="19">
        <v>0.08</v>
      </c>
      <c r="H235" s="23">
        <f t="shared" ref="H235:H241" si="12">PRODUCT(C235:G235)</f>
        <v>8.9743999999999993</v>
      </c>
    </row>
    <row r="236" spans="1:8" ht="18.75">
      <c r="A236" s="3"/>
      <c r="B236" s="5" t="s">
        <v>64</v>
      </c>
      <c r="C236" s="21">
        <v>1</v>
      </c>
      <c r="D236" s="22">
        <v>10</v>
      </c>
      <c r="E236" s="19">
        <v>2.72</v>
      </c>
      <c r="F236" s="19">
        <v>3.16</v>
      </c>
      <c r="G236" s="19">
        <v>0.08</v>
      </c>
      <c r="H236" s="23">
        <f t="shared" si="12"/>
        <v>6.8761600000000014</v>
      </c>
    </row>
    <row r="237" spans="1:8" ht="18.75">
      <c r="A237" s="3"/>
      <c r="B237" s="5" t="s">
        <v>65</v>
      </c>
      <c r="C237" s="21">
        <v>1</v>
      </c>
      <c r="D237" s="22">
        <v>16</v>
      </c>
      <c r="E237" s="19">
        <v>2.52</v>
      </c>
      <c r="F237" s="19">
        <v>2</v>
      </c>
      <c r="G237" s="19">
        <v>0.08</v>
      </c>
      <c r="H237" s="23">
        <f t="shared" si="12"/>
        <v>6.4512</v>
      </c>
    </row>
    <row r="238" spans="1:8" ht="18.75">
      <c r="A238" s="3"/>
      <c r="B238" s="5" t="s">
        <v>66</v>
      </c>
      <c r="C238" s="21">
        <v>1</v>
      </c>
      <c r="D238" s="22">
        <v>16</v>
      </c>
      <c r="E238" s="19">
        <v>1.83</v>
      </c>
      <c r="F238" s="19">
        <v>1.2</v>
      </c>
      <c r="G238" s="19">
        <v>0.08</v>
      </c>
      <c r="H238" s="23">
        <f t="shared" si="12"/>
        <v>2.8108800000000005</v>
      </c>
    </row>
    <row r="239" spans="1:8" ht="18.75">
      <c r="A239" s="3"/>
      <c r="B239" s="5" t="s">
        <v>67</v>
      </c>
      <c r="C239" s="21">
        <v>1</v>
      </c>
      <c r="D239" s="22">
        <v>16</v>
      </c>
      <c r="E239" s="19">
        <v>1.83</v>
      </c>
      <c r="F239" s="19">
        <v>1.2</v>
      </c>
      <c r="G239" s="19">
        <v>0.08</v>
      </c>
      <c r="H239" s="23">
        <f t="shared" si="12"/>
        <v>2.8108800000000005</v>
      </c>
    </row>
    <row r="240" spans="1:8" ht="18.75">
      <c r="A240" s="3"/>
      <c r="B240" s="5" t="s">
        <v>116</v>
      </c>
      <c r="C240" s="21">
        <v>1</v>
      </c>
      <c r="D240" s="22">
        <v>4</v>
      </c>
      <c r="E240" s="19">
        <v>2.4</v>
      </c>
      <c r="F240" s="19">
        <v>5.91</v>
      </c>
      <c r="G240" s="19">
        <v>0.08</v>
      </c>
      <c r="H240" s="23">
        <f t="shared" si="12"/>
        <v>4.5388799999999998</v>
      </c>
    </row>
    <row r="241" spans="1:8" ht="18.75">
      <c r="A241" s="3"/>
      <c r="B241" s="5" t="s">
        <v>69</v>
      </c>
      <c r="C241" s="21">
        <v>1</v>
      </c>
      <c r="D241" s="22">
        <v>1</v>
      </c>
      <c r="E241" s="19">
        <v>2.4</v>
      </c>
      <c r="F241" s="19">
        <v>2</v>
      </c>
      <c r="G241" s="19">
        <v>0.08</v>
      </c>
      <c r="H241" s="23">
        <f t="shared" si="12"/>
        <v>0.38400000000000001</v>
      </c>
    </row>
    <row r="242" spans="1:8" ht="18.75">
      <c r="A242" s="3"/>
      <c r="B242" s="5"/>
      <c r="C242" s="22"/>
      <c r="D242" s="22"/>
      <c r="E242" s="19"/>
      <c r="F242" s="19"/>
      <c r="G242" s="18" t="s">
        <v>70</v>
      </c>
      <c r="H242" s="18">
        <f>SUM(H234:H241)</f>
        <v>32.846400000000003</v>
      </c>
    </row>
    <row r="243" spans="1:8" ht="18.75">
      <c r="A243" s="3"/>
      <c r="B243" s="5"/>
      <c r="C243" s="19"/>
      <c r="D243" s="19"/>
      <c r="E243" s="19"/>
      <c r="F243" s="19"/>
      <c r="G243" s="18" t="s">
        <v>50</v>
      </c>
      <c r="H243" s="18">
        <v>32.85</v>
      </c>
    </row>
    <row r="244" spans="1:8" ht="37.5">
      <c r="A244" s="3">
        <f>A233+1</f>
        <v>27</v>
      </c>
      <c r="B244" s="4" t="s">
        <v>34</v>
      </c>
      <c r="C244" s="19"/>
      <c r="D244" s="19"/>
      <c r="E244" s="19"/>
      <c r="F244" s="19"/>
      <c r="G244" s="19"/>
      <c r="H244" s="19"/>
    </row>
    <row r="245" spans="1:8" ht="18.75">
      <c r="A245" s="3"/>
      <c r="B245" s="20" t="s">
        <v>61</v>
      </c>
      <c r="C245" s="19"/>
      <c r="D245" s="19"/>
      <c r="E245" s="19"/>
      <c r="F245" s="19"/>
      <c r="G245" s="19"/>
      <c r="H245" s="19"/>
    </row>
    <row r="246" spans="1:8" ht="18.75">
      <c r="A246" s="3"/>
      <c r="B246" s="5" t="s">
        <v>62</v>
      </c>
      <c r="C246" s="21">
        <v>1</v>
      </c>
      <c r="D246" s="22">
        <v>10</v>
      </c>
      <c r="E246" s="19">
        <v>3.95</v>
      </c>
      <c r="F246" s="19">
        <v>2.84</v>
      </c>
      <c r="G246" s="19" t="s">
        <v>63</v>
      </c>
      <c r="H246" s="23">
        <f t="shared" ref="H246:H252" si="13">PRODUCT(C246:G246)</f>
        <v>112.17999999999999</v>
      </c>
    </row>
    <row r="247" spans="1:8" ht="18.75">
      <c r="A247" s="3"/>
      <c r="B247" s="5" t="s">
        <v>64</v>
      </c>
      <c r="C247" s="21">
        <v>1</v>
      </c>
      <c r="D247" s="22">
        <v>10</v>
      </c>
      <c r="E247" s="19">
        <v>2.72</v>
      </c>
      <c r="F247" s="19">
        <v>3.16</v>
      </c>
      <c r="G247" s="19" t="s">
        <v>63</v>
      </c>
      <c r="H247" s="23">
        <f t="shared" si="13"/>
        <v>85.952000000000012</v>
      </c>
    </row>
    <row r="248" spans="1:8" ht="18.75">
      <c r="A248" s="3"/>
      <c r="B248" s="5" t="s">
        <v>65</v>
      </c>
      <c r="C248" s="21">
        <v>1</v>
      </c>
      <c r="D248" s="22">
        <v>16</v>
      </c>
      <c r="E248" s="19">
        <v>2.52</v>
      </c>
      <c r="F248" s="19">
        <v>2</v>
      </c>
      <c r="G248" s="19" t="s">
        <v>63</v>
      </c>
      <c r="H248" s="23">
        <f t="shared" si="13"/>
        <v>80.64</v>
      </c>
    </row>
    <row r="249" spans="1:8" ht="18.75">
      <c r="A249" s="3"/>
      <c r="B249" s="5" t="s">
        <v>66</v>
      </c>
      <c r="C249" s="21">
        <v>1</v>
      </c>
      <c r="D249" s="22">
        <v>16</v>
      </c>
      <c r="E249" s="19">
        <v>1.83</v>
      </c>
      <c r="F249" s="19">
        <v>1.2</v>
      </c>
      <c r="G249" s="19" t="s">
        <v>63</v>
      </c>
      <c r="H249" s="23">
        <f t="shared" si="13"/>
        <v>35.136000000000003</v>
      </c>
    </row>
    <row r="250" spans="1:8" ht="18.75">
      <c r="A250" s="3"/>
      <c r="B250" s="5" t="s">
        <v>67</v>
      </c>
      <c r="C250" s="21">
        <v>1</v>
      </c>
      <c r="D250" s="22">
        <v>16</v>
      </c>
      <c r="E250" s="19">
        <v>1.83</v>
      </c>
      <c r="F250" s="19">
        <v>1.2</v>
      </c>
      <c r="G250" s="19" t="s">
        <v>63</v>
      </c>
      <c r="H250" s="23">
        <f t="shared" si="13"/>
        <v>35.136000000000003</v>
      </c>
    </row>
    <row r="251" spans="1:8" ht="18.75">
      <c r="A251" s="3"/>
      <c r="B251" s="5" t="s">
        <v>116</v>
      </c>
      <c r="C251" s="21">
        <v>1</v>
      </c>
      <c r="D251" s="22">
        <v>4</v>
      </c>
      <c r="E251" s="19">
        <v>2.4</v>
      </c>
      <c r="F251" s="19">
        <v>5.91</v>
      </c>
      <c r="G251" s="19" t="s">
        <v>63</v>
      </c>
      <c r="H251" s="23">
        <f t="shared" si="13"/>
        <v>56.735999999999997</v>
      </c>
    </row>
    <row r="252" spans="1:8" ht="18.75">
      <c r="A252" s="3"/>
      <c r="B252" s="5" t="s">
        <v>69</v>
      </c>
      <c r="C252" s="21">
        <v>1</v>
      </c>
      <c r="D252" s="22">
        <v>1</v>
      </c>
      <c r="E252" s="19">
        <v>2.4</v>
      </c>
      <c r="F252" s="19">
        <v>2</v>
      </c>
      <c r="G252" s="19" t="s">
        <v>63</v>
      </c>
      <c r="H252" s="23">
        <f t="shared" si="13"/>
        <v>4.8</v>
      </c>
    </row>
    <row r="253" spans="1:8" ht="18.75">
      <c r="A253" s="3"/>
      <c r="B253" s="5"/>
      <c r="C253" s="22"/>
      <c r="D253" s="22"/>
      <c r="E253" s="19"/>
      <c r="F253" s="19"/>
      <c r="G253" s="18" t="s">
        <v>70</v>
      </c>
      <c r="H253" s="18">
        <f>SUM(H245:H252)</f>
        <v>410.58000000000004</v>
      </c>
    </row>
    <row r="254" spans="1:8" ht="18.75">
      <c r="A254" s="3"/>
      <c r="B254" s="5"/>
      <c r="C254" s="19"/>
      <c r="D254" s="19"/>
      <c r="E254" s="19"/>
      <c r="F254" s="19"/>
      <c r="G254" s="18" t="s">
        <v>50</v>
      </c>
      <c r="H254" s="18">
        <v>410.6</v>
      </c>
    </row>
    <row r="255" spans="1:8" ht="18.75">
      <c r="A255" s="3">
        <f>A244+1</f>
        <v>28</v>
      </c>
      <c r="B255" s="28" t="s">
        <v>117</v>
      </c>
      <c r="C255" s="19"/>
      <c r="D255" s="19"/>
      <c r="E255" s="19"/>
      <c r="F255" s="19"/>
      <c r="G255" s="18"/>
      <c r="H255" s="18"/>
    </row>
    <row r="256" spans="1:8" ht="18.75">
      <c r="A256" s="3"/>
      <c r="B256" s="15" t="s">
        <v>113</v>
      </c>
      <c r="C256" s="22"/>
      <c r="D256" s="22"/>
      <c r="E256" s="19"/>
      <c r="F256" s="19"/>
      <c r="G256" s="18"/>
      <c r="H256" s="18"/>
    </row>
    <row r="257" spans="1:8" ht="18.75">
      <c r="A257" s="3"/>
      <c r="B257" s="5" t="s">
        <v>118</v>
      </c>
      <c r="C257" s="22">
        <v>1</v>
      </c>
      <c r="D257" s="22">
        <v>13</v>
      </c>
      <c r="E257" s="19">
        <v>0.9</v>
      </c>
      <c r="F257" s="19">
        <v>0.6</v>
      </c>
      <c r="G257" s="18" t="s">
        <v>63</v>
      </c>
      <c r="H257" s="23">
        <f>PRODUCT(C257:G257)</f>
        <v>7.0200000000000005</v>
      </c>
    </row>
    <row r="258" spans="1:8" ht="18.75">
      <c r="A258" s="3"/>
      <c r="B258" s="5"/>
      <c r="C258" s="19"/>
      <c r="D258" s="19"/>
      <c r="E258" s="19"/>
      <c r="F258" s="19"/>
      <c r="G258" s="18" t="s">
        <v>70</v>
      </c>
      <c r="H258" s="18">
        <f>SUM(H257)</f>
        <v>7.0200000000000005</v>
      </c>
    </row>
    <row r="259" spans="1:8" ht="18.75">
      <c r="A259" s="3"/>
      <c r="B259" s="5"/>
      <c r="C259" s="19"/>
      <c r="D259" s="19"/>
      <c r="E259" s="19"/>
      <c r="F259" s="19"/>
      <c r="G259" s="18" t="s">
        <v>50</v>
      </c>
      <c r="H259" s="18">
        <v>7.05</v>
      </c>
    </row>
    <row r="260" spans="1:8" ht="37.5">
      <c r="A260" s="45">
        <f>A255+1</f>
        <v>29</v>
      </c>
      <c r="B260" s="46" t="s">
        <v>36</v>
      </c>
      <c r="C260" s="47"/>
      <c r="D260" s="47"/>
      <c r="E260" s="47"/>
      <c r="F260" s="47"/>
      <c r="G260" s="48"/>
      <c r="H260" s="48"/>
    </row>
    <row r="261" spans="1:8" ht="18.75">
      <c r="A261" s="3"/>
      <c r="B261" s="49" t="s">
        <v>61</v>
      </c>
      <c r="C261" s="43"/>
      <c r="D261" s="43"/>
      <c r="E261" s="43"/>
      <c r="F261" s="43"/>
      <c r="G261" s="44"/>
      <c r="H261" s="44"/>
    </row>
    <row r="262" spans="1:8" ht="18.75">
      <c r="A262" s="3"/>
      <c r="B262" s="9" t="s">
        <v>119</v>
      </c>
      <c r="C262" s="21">
        <v>1</v>
      </c>
      <c r="D262" s="22">
        <v>3</v>
      </c>
      <c r="E262" s="43">
        <v>1.05</v>
      </c>
      <c r="F262" s="43">
        <v>1.2</v>
      </c>
      <c r="G262" s="44" t="s">
        <v>63</v>
      </c>
      <c r="H262" s="23">
        <f>PRODUCT(C262:G262)</f>
        <v>3.7800000000000002</v>
      </c>
    </row>
    <row r="263" spans="1:8" ht="18.75">
      <c r="A263" s="3"/>
      <c r="B263" s="9" t="s">
        <v>120</v>
      </c>
      <c r="C263" s="21">
        <v>1</v>
      </c>
      <c r="D263" s="22">
        <v>2</v>
      </c>
      <c r="E263" s="43">
        <v>0.9</v>
      </c>
      <c r="F263" s="43">
        <v>1.2</v>
      </c>
      <c r="G263" s="44" t="s">
        <v>63</v>
      </c>
      <c r="H263" s="23">
        <f>PRODUCT(C263:G263)</f>
        <v>2.16</v>
      </c>
    </row>
    <row r="264" spans="1:8" ht="18.75">
      <c r="A264" s="3"/>
      <c r="B264" s="9" t="s">
        <v>121</v>
      </c>
      <c r="C264" s="21">
        <v>1</v>
      </c>
      <c r="D264" s="22">
        <v>2</v>
      </c>
      <c r="E264" s="43">
        <v>0.6</v>
      </c>
      <c r="F264" s="43">
        <v>1.2</v>
      </c>
      <c r="G264" s="44" t="s">
        <v>63</v>
      </c>
      <c r="H264" s="23">
        <f>PRODUCT(C264:G264)</f>
        <v>1.44</v>
      </c>
    </row>
    <row r="265" spans="1:8" ht="18.75">
      <c r="A265" s="3"/>
      <c r="B265" s="9"/>
      <c r="C265" s="43"/>
      <c r="D265" s="43"/>
      <c r="E265" s="107" t="s">
        <v>122</v>
      </c>
      <c r="F265" s="108"/>
      <c r="G265" s="44"/>
      <c r="H265" s="44">
        <f>SUM(H262:H264)</f>
        <v>7.3800000000000008</v>
      </c>
    </row>
    <row r="266" spans="1:8" ht="18.75">
      <c r="A266" s="3"/>
      <c r="B266" s="9"/>
      <c r="C266" s="43"/>
      <c r="D266" s="43"/>
      <c r="E266" s="43"/>
      <c r="F266" s="43"/>
      <c r="G266" s="44" t="s">
        <v>70</v>
      </c>
      <c r="H266" s="44">
        <f>H265*35</f>
        <v>258.3</v>
      </c>
    </row>
    <row r="267" spans="1:8" ht="18.75">
      <c r="A267" s="3"/>
      <c r="B267" s="9"/>
      <c r="C267" s="43"/>
      <c r="D267" s="43"/>
      <c r="E267" s="43"/>
      <c r="F267" s="43"/>
      <c r="G267" s="44" t="s">
        <v>50</v>
      </c>
      <c r="H267" s="44">
        <v>258.3</v>
      </c>
    </row>
    <row r="268" spans="1:8" ht="18.75">
      <c r="A268" s="3">
        <f>A260+1</f>
        <v>30</v>
      </c>
      <c r="B268" s="13" t="s">
        <v>38</v>
      </c>
      <c r="C268" s="19"/>
      <c r="D268" s="19"/>
      <c r="E268" s="19"/>
      <c r="F268" s="19"/>
      <c r="G268" s="19"/>
      <c r="H268" s="19"/>
    </row>
    <row r="269" spans="1:8" ht="18.75">
      <c r="A269" s="3"/>
      <c r="B269" s="50" t="s">
        <v>61</v>
      </c>
      <c r="C269" s="19"/>
      <c r="D269" s="19"/>
      <c r="E269" s="19"/>
      <c r="F269" s="19"/>
      <c r="G269" s="19"/>
      <c r="H269" s="19"/>
    </row>
    <row r="270" spans="1:8" ht="18.75">
      <c r="A270" s="3"/>
      <c r="B270" s="5" t="s">
        <v>123</v>
      </c>
      <c r="C270" s="21">
        <v>1</v>
      </c>
      <c r="D270" s="22">
        <v>16</v>
      </c>
      <c r="E270" s="19">
        <v>1</v>
      </c>
      <c r="F270" s="19">
        <v>2.6</v>
      </c>
      <c r="G270" s="19">
        <v>2.1</v>
      </c>
      <c r="H270" s="23">
        <f>PRODUCT(C270:G270)</f>
        <v>87.360000000000014</v>
      </c>
    </row>
    <row r="271" spans="1:8" ht="18.75">
      <c r="A271" s="3"/>
      <c r="B271" s="5" t="s">
        <v>124</v>
      </c>
      <c r="C271" s="21">
        <v>1</v>
      </c>
      <c r="D271" s="22">
        <v>16</v>
      </c>
      <c r="E271" s="19">
        <v>1</v>
      </c>
      <c r="F271" s="19">
        <v>2.6</v>
      </c>
      <c r="G271" s="19">
        <v>2.1</v>
      </c>
      <c r="H271" s="23">
        <f>PRODUCT(C271:G271)</f>
        <v>87.360000000000014</v>
      </c>
    </row>
    <row r="272" spans="1:8" ht="18.75">
      <c r="A272" s="3"/>
      <c r="B272" s="5"/>
      <c r="C272" s="19"/>
      <c r="D272" s="19"/>
      <c r="E272" s="19"/>
      <c r="F272" s="19"/>
      <c r="G272" s="39" t="s">
        <v>70</v>
      </c>
      <c r="H272" s="39">
        <f>SUM(H270:H271)</f>
        <v>174.72000000000003</v>
      </c>
    </row>
    <row r="273" spans="1:8" ht="18.75">
      <c r="A273" s="3"/>
      <c r="B273" s="5"/>
      <c r="C273" s="19"/>
      <c r="D273" s="19"/>
      <c r="E273" s="19"/>
      <c r="F273" s="19"/>
      <c r="G273" s="39" t="s">
        <v>50</v>
      </c>
      <c r="H273" s="39">
        <v>174.75</v>
      </c>
    </row>
    <row r="274" spans="1:8" ht="18.75">
      <c r="A274" s="3">
        <f>A268+1</f>
        <v>31</v>
      </c>
      <c r="B274" s="13" t="s">
        <v>39</v>
      </c>
      <c r="C274" s="19"/>
      <c r="D274" s="19"/>
      <c r="E274" s="19"/>
      <c r="F274" s="19"/>
      <c r="G274" s="19"/>
      <c r="H274" s="19"/>
    </row>
    <row r="275" spans="1:8" ht="18.75">
      <c r="A275" s="3"/>
      <c r="B275" s="50" t="s">
        <v>61</v>
      </c>
      <c r="C275" s="19"/>
      <c r="D275" s="19"/>
      <c r="E275" s="19"/>
      <c r="F275" s="19"/>
      <c r="G275" s="19"/>
      <c r="H275" s="19"/>
    </row>
    <row r="276" spans="1:8" ht="18.75">
      <c r="A276" s="3"/>
      <c r="B276" s="5" t="s">
        <v>120</v>
      </c>
      <c r="C276" s="21">
        <v>2</v>
      </c>
      <c r="D276" s="22">
        <v>16</v>
      </c>
      <c r="E276" s="19">
        <v>0.9</v>
      </c>
      <c r="F276" s="19">
        <v>1</v>
      </c>
      <c r="G276" s="19">
        <v>1.2</v>
      </c>
      <c r="H276" s="23">
        <f>PRODUCT(C276:G276)</f>
        <v>34.56</v>
      </c>
    </row>
    <row r="277" spans="1:8" ht="18.75">
      <c r="A277" s="3"/>
      <c r="B277" s="5" t="s">
        <v>121</v>
      </c>
      <c r="C277" s="21">
        <v>1</v>
      </c>
      <c r="D277" s="22">
        <v>16</v>
      </c>
      <c r="E277" s="19">
        <v>0.6</v>
      </c>
      <c r="F277" s="19">
        <v>1</v>
      </c>
      <c r="G277" s="19">
        <v>1.2</v>
      </c>
      <c r="H277" s="23">
        <f>PRODUCT(C277:G277)</f>
        <v>11.52</v>
      </c>
    </row>
    <row r="278" spans="1:8" ht="18.75">
      <c r="A278" s="3"/>
      <c r="B278" s="5" t="s">
        <v>119</v>
      </c>
      <c r="C278" s="21">
        <v>1</v>
      </c>
      <c r="D278" s="22">
        <v>16</v>
      </c>
      <c r="E278" s="19">
        <v>1.05</v>
      </c>
      <c r="F278" s="19">
        <v>1</v>
      </c>
      <c r="G278" s="19">
        <v>1.2</v>
      </c>
      <c r="H278" s="23">
        <f>PRODUCT(C278:G278)</f>
        <v>20.16</v>
      </c>
    </row>
    <row r="279" spans="1:8" ht="18.75">
      <c r="A279" s="3"/>
      <c r="B279" s="5"/>
      <c r="C279" s="19"/>
      <c r="D279" s="19"/>
      <c r="E279" s="19"/>
      <c r="F279" s="19"/>
      <c r="G279" s="39" t="s">
        <v>70</v>
      </c>
      <c r="H279" s="39">
        <f>SUM(H276:H278)</f>
        <v>66.239999999999995</v>
      </c>
    </row>
    <row r="280" spans="1:8" ht="18.75">
      <c r="A280" s="3"/>
      <c r="B280" s="5"/>
      <c r="C280" s="19"/>
      <c r="D280" s="19"/>
      <c r="E280" s="19"/>
      <c r="F280" s="19"/>
      <c r="G280" s="39" t="s">
        <v>50</v>
      </c>
      <c r="H280" s="39">
        <v>66.25</v>
      </c>
    </row>
    <row r="281" spans="1:8" ht="18.75">
      <c r="A281" s="3">
        <f>A274+1</f>
        <v>32</v>
      </c>
      <c r="B281" s="9" t="s">
        <v>40</v>
      </c>
      <c r="C281" s="43"/>
      <c r="D281" s="43"/>
      <c r="E281" s="43"/>
      <c r="F281" s="43"/>
      <c r="G281" s="44"/>
      <c r="H281" s="44"/>
    </row>
    <row r="282" spans="1:8" ht="18.75">
      <c r="A282" s="3"/>
      <c r="B282" s="50" t="s">
        <v>61</v>
      </c>
      <c r="C282" s="19"/>
      <c r="D282" s="19"/>
      <c r="E282" s="19"/>
      <c r="F282" s="19"/>
      <c r="G282" s="19"/>
      <c r="H282" s="19"/>
    </row>
    <row r="283" spans="1:8" ht="18.75">
      <c r="A283" s="3"/>
      <c r="B283" s="5" t="s">
        <v>120</v>
      </c>
      <c r="C283" s="21">
        <v>1</v>
      </c>
      <c r="D283" s="22">
        <v>2</v>
      </c>
      <c r="E283" s="19">
        <v>0.9</v>
      </c>
      <c r="F283" s="19">
        <v>1</v>
      </c>
      <c r="G283" s="19">
        <v>1.2</v>
      </c>
      <c r="H283" s="23">
        <f>PRODUCT(C283:G283)</f>
        <v>2.16</v>
      </c>
    </row>
    <row r="284" spans="1:8" ht="18.75">
      <c r="A284" s="3"/>
      <c r="B284" s="5" t="s">
        <v>121</v>
      </c>
      <c r="C284" s="21">
        <v>1</v>
      </c>
      <c r="D284" s="22">
        <v>2</v>
      </c>
      <c r="E284" s="19">
        <v>0.6</v>
      </c>
      <c r="F284" s="19">
        <v>1</v>
      </c>
      <c r="G284" s="19">
        <v>1.2</v>
      </c>
      <c r="H284" s="23">
        <f>PRODUCT(C284:G284)</f>
        <v>1.44</v>
      </c>
    </row>
    <row r="285" spans="1:8" ht="18.75">
      <c r="A285" s="3"/>
      <c r="B285" s="5" t="s">
        <v>119</v>
      </c>
      <c r="C285" s="21">
        <v>1</v>
      </c>
      <c r="D285" s="22">
        <v>3</v>
      </c>
      <c r="E285" s="19">
        <v>1.05</v>
      </c>
      <c r="F285" s="19">
        <v>1</v>
      </c>
      <c r="G285" s="19">
        <v>1.2</v>
      </c>
      <c r="H285" s="23">
        <f>PRODUCT(C285:G285)</f>
        <v>3.7800000000000002</v>
      </c>
    </row>
    <row r="286" spans="1:8" ht="18.75">
      <c r="A286" s="3"/>
      <c r="B286" s="5"/>
      <c r="C286" s="19"/>
      <c r="D286" s="19"/>
      <c r="E286" s="19"/>
      <c r="F286" s="19"/>
      <c r="G286" s="39" t="s">
        <v>70</v>
      </c>
      <c r="H286" s="39">
        <f>SUM(H283:H285)</f>
        <v>7.3800000000000008</v>
      </c>
    </row>
    <row r="287" spans="1:8" ht="18.75">
      <c r="A287" s="3"/>
      <c r="B287" s="5"/>
      <c r="C287" s="19"/>
      <c r="D287" s="19"/>
      <c r="E287" s="19"/>
      <c r="F287" s="19"/>
      <c r="G287" s="39" t="s">
        <v>50</v>
      </c>
      <c r="H287" s="39">
        <f>ROUNDUP(H286,1)</f>
        <v>7.3999999999999995</v>
      </c>
    </row>
    <row r="288" spans="1:8" ht="18.75">
      <c r="A288" s="3">
        <f>A281+1</f>
        <v>33</v>
      </c>
      <c r="B288" s="34" t="s">
        <v>41</v>
      </c>
      <c r="C288" s="43"/>
      <c r="D288" s="43"/>
      <c r="E288" s="43"/>
      <c r="F288" s="43"/>
      <c r="G288" s="44"/>
      <c r="H288" s="44"/>
    </row>
    <row r="289" spans="1:8" ht="18.75">
      <c r="A289" s="3"/>
      <c r="B289" s="5" t="s">
        <v>62</v>
      </c>
      <c r="C289" s="21">
        <v>1</v>
      </c>
      <c r="D289" s="22">
        <v>10</v>
      </c>
      <c r="E289" s="19">
        <v>3.95</v>
      </c>
      <c r="F289" s="19">
        <v>2.84</v>
      </c>
      <c r="G289" s="19" t="s">
        <v>63</v>
      </c>
      <c r="H289" s="25">
        <f t="shared" ref="H289:H296" si="14">PRODUCT(C289:G289)</f>
        <v>112.17999999999999</v>
      </c>
    </row>
    <row r="290" spans="1:8" ht="18.75">
      <c r="A290" s="3"/>
      <c r="B290" s="5" t="s">
        <v>64</v>
      </c>
      <c r="C290" s="21">
        <v>1</v>
      </c>
      <c r="D290" s="22">
        <v>10</v>
      </c>
      <c r="E290" s="19">
        <v>2.72</v>
      </c>
      <c r="F290" s="19">
        <v>3.16</v>
      </c>
      <c r="G290" s="19" t="s">
        <v>63</v>
      </c>
      <c r="H290" s="25">
        <f t="shared" si="14"/>
        <v>85.952000000000012</v>
      </c>
    </row>
    <row r="291" spans="1:8" ht="18.75">
      <c r="A291" s="3"/>
      <c r="B291" s="5" t="s">
        <v>65</v>
      </c>
      <c r="C291" s="21">
        <v>1</v>
      </c>
      <c r="D291" s="22">
        <v>16</v>
      </c>
      <c r="E291" s="19">
        <v>2.52</v>
      </c>
      <c r="F291" s="19">
        <v>2</v>
      </c>
      <c r="G291" s="19" t="s">
        <v>63</v>
      </c>
      <c r="H291" s="25">
        <f t="shared" si="14"/>
        <v>80.64</v>
      </c>
    </row>
    <row r="292" spans="1:8" ht="18.75">
      <c r="A292" s="3"/>
      <c r="B292" s="5" t="s">
        <v>66</v>
      </c>
      <c r="C292" s="21">
        <v>1</v>
      </c>
      <c r="D292" s="22">
        <v>16</v>
      </c>
      <c r="E292" s="19">
        <v>1.83</v>
      </c>
      <c r="F292" s="19">
        <v>1.2</v>
      </c>
      <c r="G292" s="19" t="s">
        <v>63</v>
      </c>
      <c r="H292" s="25">
        <f t="shared" si="14"/>
        <v>35.136000000000003</v>
      </c>
    </row>
    <row r="293" spans="1:8" ht="18.75">
      <c r="A293" s="3"/>
      <c r="B293" s="5" t="s">
        <v>67</v>
      </c>
      <c r="C293" s="21">
        <v>1</v>
      </c>
      <c r="D293" s="22">
        <v>16</v>
      </c>
      <c r="E293" s="19">
        <v>1.83</v>
      </c>
      <c r="F293" s="19">
        <v>1.2</v>
      </c>
      <c r="G293" s="19" t="s">
        <v>63</v>
      </c>
      <c r="H293" s="25">
        <f t="shared" si="14"/>
        <v>35.136000000000003</v>
      </c>
    </row>
    <row r="294" spans="1:8" ht="18.75">
      <c r="A294" s="3"/>
      <c r="B294" s="5" t="s">
        <v>68</v>
      </c>
      <c r="C294" s="21">
        <v>1</v>
      </c>
      <c r="D294" s="22">
        <v>10</v>
      </c>
      <c r="E294" s="19">
        <v>1.9</v>
      </c>
      <c r="F294" s="19">
        <v>1.2</v>
      </c>
      <c r="G294" s="19" t="s">
        <v>63</v>
      </c>
      <c r="H294" s="25">
        <f t="shared" si="14"/>
        <v>22.8</v>
      </c>
    </row>
    <row r="295" spans="1:8" ht="18.75">
      <c r="A295" s="3"/>
      <c r="B295" s="5" t="s">
        <v>69</v>
      </c>
      <c r="C295" s="21">
        <v>1</v>
      </c>
      <c r="D295" s="22">
        <v>1</v>
      </c>
      <c r="E295" s="19">
        <v>2.4</v>
      </c>
      <c r="F295" s="19">
        <v>2</v>
      </c>
      <c r="G295" s="19" t="s">
        <v>63</v>
      </c>
      <c r="H295" s="25">
        <f t="shared" si="14"/>
        <v>4.8</v>
      </c>
    </row>
    <row r="296" spans="1:8" ht="18.75">
      <c r="A296" s="3"/>
      <c r="B296" s="5" t="s">
        <v>72</v>
      </c>
      <c r="C296" s="21">
        <v>1</v>
      </c>
      <c r="D296" s="22">
        <v>16</v>
      </c>
      <c r="E296" s="92">
        <v>3</v>
      </c>
      <c r="F296" s="92">
        <v>1.8</v>
      </c>
      <c r="G296" s="92"/>
      <c r="H296" s="25">
        <f t="shared" si="14"/>
        <v>86.4</v>
      </c>
    </row>
    <row r="297" spans="1:8" ht="18.75">
      <c r="A297" s="3"/>
      <c r="B297" s="6"/>
      <c r="C297" s="19"/>
      <c r="D297" s="19"/>
      <c r="E297" s="19"/>
      <c r="F297" s="19"/>
      <c r="G297" s="18" t="s">
        <v>70</v>
      </c>
      <c r="H297" s="18">
        <f>SUM(H289:H296)</f>
        <v>463.0440000000001</v>
      </c>
    </row>
    <row r="298" spans="1:8" ht="18.75">
      <c r="A298" s="3"/>
      <c r="B298" s="6"/>
      <c r="C298" s="19"/>
      <c r="D298" s="19"/>
      <c r="E298" s="19"/>
      <c r="F298" s="19"/>
      <c r="G298" s="18" t="s">
        <v>50</v>
      </c>
      <c r="H298" s="18">
        <v>463.05</v>
      </c>
    </row>
    <row r="299" spans="1:8" ht="37.5">
      <c r="A299" s="36">
        <f>A288+1</f>
        <v>34</v>
      </c>
      <c r="B299" s="51" t="s">
        <v>42</v>
      </c>
      <c r="C299" s="38"/>
      <c r="D299" s="38"/>
      <c r="E299" s="38"/>
      <c r="F299" s="38"/>
      <c r="G299" s="33"/>
      <c r="H299" s="18"/>
    </row>
    <row r="300" spans="1:8" ht="18" customHeight="1">
      <c r="A300" s="3"/>
      <c r="B300" s="20" t="s">
        <v>74</v>
      </c>
      <c r="C300" s="19"/>
      <c r="D300" s="19"/>
      <c r="E300" s="19"/>
      <c r="F300" s="19"/>
      <c r="G300" s="19"/>
      <c r="H300" s="19"/>
    </row>
    <row r="301" spans="1:8" ht="18" customHeight="1">
      <c r="A301" s="3"/>
      <c r="B301" s="15" t="s">
        <v>75</v>
      </c>
      <c r="C301" s="22"/>
      <c r="D301" s="22"/>
      <c r="E301" s="19"/>
      <c r="F301" s="19"/>
      <c r="G301" s="19"/>
      <c r="H301" s="25"/>
    </row>
    <row r="302" spans="1:8" ht="18" customHeight="1">
      <c r="A302" s="3"/>
      <c r="B302" s="4" t="s">
        <v>76</v>
      </c>
      <c r="C302" s="22">
        <v>1</v>
      </c>
      <c r="D302" s="22">
        <v>10</v>
      </c>
      <c r="E302" s="19">
        <v>6.8</v>
      </c>
      <c r="F302" s="19">
        <v>1.2</v>
      </c>
      <c r="G302" s="19" t="s">
        <v>63</v>
      </c>
      <c r="H302" s="25">
        <f t="shared" ref="H302:H307" si="15">PRODUCT(C302:G302)</f>
        <v>81.599999999999994</v>
      </c>
    </row>
    <row r="303" spans="1:8" ht="18" customHeight="1">
      <c r="A303" s="3"/>
      <c r="B303" s="5" t="s">
        <v>77</v>
      </c>
      <c r="C303" s="22">
        <v>1</v>
      </c>
      <c r="D303" s="22">
        <v>10</v>
      </c>
      <c r="E303" s="19">
        <v>8.59</v>
      </c>
      <c r="F303" s="19">
        <v>0.7</v>
      </c>
      <c r="G303" s="19" t="s">
        <v>63</v>
      </c>
      <c r="H303" s="25">
        <f t="shared" si="15"/>
        <v>60.13</v>
      </c>
    </row>
    <row r="304" spans="1:8" ht="18" customHeight="1">
      <c r="A304" s="3"/>
      <c r="B304" s="5" t="s">
        <v>65</v>
      </c>
      <c r="C304" s="22">
        <v>1</v>
      </c>
      <c r="D304" s="22">
        <v>16</v>
      </c>
      <c r="E304" s="19">
        <v>6.51</v>
      </c>
      <c r="F304" s="19">
        <v>0.7</v>
      </c>
      <c r="G304" s="19" t="s">
        <v>63</v>
      </c>
      <c r="H304" s="25">
        <f t="shared" si="15"/>
        <v>72.911999999999992</v>
      </c>
    </row>
    <row r="305" spans="1:8" ht="18" customHeight="1">
      <c r="A305" s="3"/>
      <c r="B305" s="5" t="s">
        <v>66</v>
      </c>
      <c r="C305" s="22">
        <v>1</v>
      </c>
      <c r="D305" s="22">
        <v>16</v>
      </c>
      <c r="E305" s="19">
        <v>1.83</v>
      </c>
      <c r="F305" s="19">
        <v>2.1</v>
      </c>
      <c r="G305" s="19"/>
      <c r="H305" s="25">
        <f t="shared" si="15"/>
        <v>61.488000000000007</v>
      </c>
    </row>
    <row r="306" spans="1:8" ht="18" customHeight="1">
      <c r="A306" s="3"/>
      <c r="B306" s="5" t="s">
        <v>78</v>
      </c>
      <c r="C306" s="22">
        <v>1</v>
      </c>
      <c r="D306" s="22">
        <v>16</v>
      </c>
      <c r="E306" s="19">
        <v>1.83</v>
      </c>
      <c r="F306" s="19">
        <v>2.1</v>
      </c>
      <c r="G306" s="19" t="s">
        <v>63</v>
      </c>
      <c r="H306" s="25">
        <f t="shared" si="15"/>
        <v>61.488000000000007</v>
      </c>
    </row>
    <row r="307" spans="1:8" ht="18.75">
      <c r="A307" s="3"/>
      <c r="B307" s="5" t="s">
        <v>79</v>
      </c>
      <c r="C307" s="22">
        <v>-2</v>
      </c>
      <c r="D307" s="22">
        <v>16</v>
      </c>
      <c r="E307" s="19">
        <v>0.9</v>
      </c>
      <c r="F307" s="19">
        <v>0.6</v>
      </c>
      <c r="G307" s="19" t="s">
        <v>63</v>
      </c>
      <c r="H307" s="25">
        <f t="shared" si="15"/>
        <v>-17.28</v>
      </c>
    </row>
    <row r="308" spans="1:8" ht="18.75">
      <c r="A308" s="3"/>
      <c r="B308" s="6"/>
      <c r="C308" s="19"/>
      <c r="D308" s="19"/>
      <c r="E308" s="19"/>
      <c r="F308" s="19"/>
      <c r="G308" s="18" t="s">
        <v>70</v>
      </c>
      <c r="H308" s="18">
        <f>SUM(H302:H307)</f>
        <v>320.33799999999997</v>
      </c>
    </row>
    <row r="309" spans="1:8" ht="18.75">
      <c r="A309" s="3"/>
      <c r="B309" s="6"/>
      <c r="C309" s="19"/>
      <c r="D309" s="19"/>
      <c r="E309" s="19"/>
      <c r="F309" s="19"/>
      <c r="G309" s="18" t="s">
        <v>50</v>
      </c>
      <c r="H309" s="18">
        <v>320.35000000000002</v>
      </c>
    </row>
    <row r="310" spans="1:8" ht="18.75">
      <c r="A310" s="45"/>
      <c r="B310" s="79"/>
      <c r="C310" s="52"/>
      <c r="D310" s="52"/>
      <c r="E310" s="52"/>
      <c r="F310" s="19"/>
      <c r="G310" s="18"/>
      <c r="H310" s="18"/>
    </row>
    <row r="311" spans="1:8" ht="37.5">
      <c r="A311" s="45">
        <f>A299+1</f>
        <v>35</v>
      </c>
      <c r="B311" s="34" t="s">
        <v>527</v>
      </c>
      <c r="C311" s="52"/>
      <c r="D311" s="52"/>
      <c r="E311" s="52"/>
      <c r="F311" s="19"/>
      <c r="G311" s="18"/>
      <c r="H311" s="18"/>
    </row>
    <row r="312" spans="1:8" ht="18.75">
      <c r="A312" s="3"/>
      <c r="B312" s="53" t="s">
        <v>113</v>
      </c>
      <c r="C312" s="19"/>
      <c r="D312" s="19"/>
      <c r="E312" s="19"/>
      <c r="F312" s="19"/>
      <c r="G312" s="18"/>
      <c r="H312" s="18"/>
    </row>
    <row r="313" spans="1:8" ht="18.75">
      <c r="A313" s="3"/>
      <c r="B313" s="15" t="s">
        <v>62</v>
      </c>
      <c r="C313" s="22">
        <v>1</v>
      </c>
      <c r="D313" s="22">
        <v>16</v>
      </c>
      <c r="E313" s="19">
        <v>13.59</v>
      </c>
      <c r="F313" s="19">
        <v>3</v>
      </c>
      <c r="G313" s="19" t="s">
        <v>63</v>
      </c>
      <c r="H313" s="25">
        <f t="shared" ref="H313:H327" si="16">PRODUCT(C313:G313)</f>
        <v>652.31999999999994</v>
      </c>
    </row>
    <row r="314" spans="1:8" ht="18.75">
      <c r="A314" s="3"/>
      <c r="B314" s="4" t="s">
        <v>77</v>
      </c>
      <c r="C314" s="22">
        <v>1</v>
      </c>
      <c r="D314" s="22">
        <v>16</v>
      </c>
      <c r="E314" s="19">
        <v>11.74</v>
      </c>
      <c r="F314" s="19">
        <v>3</v>
      </c>
      <c r="G314" s="19" t="s">
        <v>63</v>
      </c>
      <c r="H314" s="25">
        <f t="shared" si="16"/>
        <v>563.52</v>
      </c>
    </row>
    <row r="315" spans="1:8" ht="18.75">
      <c r="A315" s="3"/>
      <c r="B315" s="5" t="s">
        <v>125</v>
      </c>
      <c r="C315" s="22">
        <v>1</v>
      </c>
      <c r="D315" s="22">
        <v>16</v>
      </c>
      <c r="E315" s="19">
        <v>9.0299999999999994</v>
      </c>
      <c r="F315" s="19">
        <v>3</v>
      </c>
      <c r="G315" s="19" t="s">
        <v>63</v>
      </c>
      <c r="H315" s="25">
        <f t="shared" si="16"/>
        <v>433.43999999999994</v>
      </c>
    </row>
    <row r="316" spans="1:8" ht="18.75">
      <c r="A316" s="3"/>
      <c r="B316" s="5" t="s">
        <v>126</v>
      </c>
      <c r="C316" s="22">
        <v>1</v>
      </c>
      <c r="D316" s="22">
        <v>16</v>
      </c>
      <c r="E316" s="19">
        <v>6.06</v>
      </c>
      <c r="F316" s="19">
        <v>3</v>
      </c>
      <c r="G316" s="19" t="s">
        <v>63</v>
      </c>
      <c r="H316" s="25">
        <f t="shared" si="16"/>
        <v>290.88</v>
      </c>
    </row>
    <row r="317" spans="1:8" ht="18.75">
      <c r="A317" s="3"/>
      <c r="B317" s="5" t="s">
        <v>78</v>
      </c>
      <c r="C317" s="22">
        <v>1</v>
      </c>
      <c r="D317" s="22">
        <v>16</v>
      </c>
      <c r="E317" s="19">
        <v>4.4000000000000004</v>
      </c>
      <c r="F317" s="19">
        <v>3</v>
      </c>
      <c r="G317" s="19" t="s">
        <v>63</v>
      </c>
      <c r="H317" s="25">
        <f t="shared" si="16"/>
        <v>211.20000000000002</v>
      </c>
    </row>
    <row r="318" spans="1:8" ht="18.75">
      <c r="A318" s="3"/>
      <c r="B318" s="5" t="s">
        <v>127</v>
      </c>
      <c r="C318" s="22">
        <v>1</v>
      </c>
      <c r="D318" s="22">
        <v>4</v>
      </c>
      <c r="E318" s="19">
        <v>4.53</v>
      </c>
      <c r="F318" s="19">
        <v>2.41</v>
      </c>
      <c r="G318" s="19" t="s">
        <v>63</v>
      </c>
      <c r="H318" s="25">
        <f t="shared" si="16"/>
        <v>43.669200000000004</v>
      </c>
    </row>
    <row r="319" spans="1:8" ht="18.75">
      <c r="A319" s="3"/>
      <c r="B319" s="5" t="s">
        <v>128</v>
      </c>
      <c r="C319" s="22">
        <v>1</v>
      </c>
      <c r="D319" s="22">
        <v>4</v>
      </c>
      <c r="E319" s="19">
        <v>13.82</v>
      </c>
      <c r="F319" s="19">
        <v>9.9499999999999993</v>
      </c>
      <c r="G319" s="19" t="s">
        <v>63</v>
      </c>
      <c r="H319" s="25">
        <f t="shared" si="16"/>
        <v>550.03599999999994</v>
      </c>
    </row>
    <row r="320" spans="1:8" ht="18.75">
      <c r="A320" s="3"/>
      <c r="B320" s="5" t="s">
        <v>129</v>
      </c>
      <c r="C320" s="22">
        <v>-1</v>
      </c>
      <c r="D320" s="22">
        <v>16</v>
      </c>
      <c r="E320" s="19">
        <v>1</v>
      </c>
      <c r="F320" s="19">
        <v>2.1</v>
      </c>
      <c r="G320" s="19" t="s">
        <v>63</v>
      </c>
      <c r="H320" s="25">
        <f t="shared" si="16"/>
        <v>-33.6</v>
      </c>
    </row>
    <row r="321" spans="1:8" ht="18.75">
      <c r="A321" s="3"/>
      <c r="B321" s="5" t="s">
        <v>130</v>
      </c>
      <c r="C321" s="22">
        <v>-2</v>
      </c>
      <c r="D321" s="22">
        <v>16</v>
      </c>
      <c r="E321" s="19">
        <v>0.9</v>
      </c>
      <c r="F321" s="19">
        <v>2.1</v>
      </c>
      <c r="G321" s="19" t="s">
        <v>63</v>
      </c>
      <c r="H321" s="25">
        <f t="shared" si="16"/>
        <v>-60.480000000000004</v>
      </c>
    </row>
    <row r="322" spans="1:8" ht="18.75">
      <c r="A322" s="3"/>
      <c r="B322" s="5" t="s">
        <v>131</v>
      </c>
      <c r="C322" s="22">
        <v>-2</v>
      </c>
      <c r="D322" s="22">
        <v>16</v>
      </c>
      <c r="E322" s="19">
        <v>0.75</v>
      </c>
      <c r="F322" s="19">
        <v>2.1</v>
      </c>
      <c r="G322" s="19" t="s">
        <v>63</v>
      </c>
      <c r="H322" s="25">
        <f t="shared" si="16"/>
        <v>-50.400000000000006</v>
      </c>
    </row>
    <row r="323" spans="1:8" ht="18.75">
      <c r="A323" s="3"/>
      <c r="B323" s="5" t="s">
        <v>132</v>
      </c>
      <c r="C323" s="22">
        <v>-1</v>
      </c>
      <c r="D323" s="22">
        <v>16</v>
      </c>
      <c r="E323" s="19">
        <v>0.9</v>
      </c>
      <c r="F323" s="19">
        <v>2.1</v>
      </c>
      <c r="G323" s="19" t="s">
        <v>63</v>
      </c>
      <c r="H323" s="25">
        <f t="shared" si="16"/>
        <v>-30.240000000000002</v>
      </c>
    </row>
    <row r="324" spans="1:8" ht="18.75">
      <c r="A324" s="3"/>
      <c r="B324" s="5" t="s">
        <v>133</v>
      </c>
      <c r="C324" s="22">
        <v>-2</v>
      </c>
      <c r="D324" s="22">
        <v>16</v>
      </c>
      <c r="E324" s="19">
        <v>0.9</v>
      </c>
      <c r="F324" s="19">
        <v>1.2</v>
      </c>
      <c r="G324" s="19" t="s">
        <v>63</v>
      </c>
      <c r="H324" s="25">
        <f t="shared" si="16"/>
        <v>-34.56</v>
      </c>
    </row>
    <row r="325" spans="1:8" ht="18.75">
      <c r="A325" s="3"/>
      <c r="B325" s="5" t="s">
        <v>134</v>
      </c>
      <c r="C325" s="22">
        <v>-1</v>
      </c>
      <c r="D325" s="22">
        <v>16</v>
      </c>
      <c r="E325" s="19">
        <v>0.6</v>
      </c>
      <c r="F325" s="19">
        <v>1.2</v>
      </c>
      <c r="G325" s="19" t="s">
        <v>63</v>
      </c>
      <c r="H325" s="25">
        <f t="shared" si="16"/>
        <v>-11.52</v>
      </c>
    </row>
    <row r="326" spans="1:8" ht="18.75">
      <c r="A326" s="3"/>
      <c r="B326" s="5" t="s">
        <v>84</v>
      </c>
      <c r="C326" s="22">
        <v>-1</v>
      </c>
      <c r="D326" s="22">
        <v>16</v>
      </c>
      <c r="E326" s="19">
        <v>1.05</v>
      </c>
      <c r="F326" s="19">
        <v>1.2</v>
      </c>
      <c r="G326" s="19" t="s">
        <v>63</v>
      </c>
      <c r="H326" s="25">
        <f t="shared" si="16"/>
        <v>-20.16</v>
      </c>
    </row>
    <row r="327" spans="1:8" ht="18.75">
      <c r="A327" s="3"/>
      <c r="B327" s="5" t="s">
        <v>79</v>
      </c>
      <c r="C327" s="22">
        <v>-2</v>
      </c>
      <c r="D327" s="22">
        <v>16</v>
      </c>
      <c r="E327" s="19">
        <v>0.9</v>
      </c>
      <c r="F327" s="19">
        <v>0.6</v>
      </c>
      <c r="G327" s="19" t="s">
        <v>63</v>
      </c>
      <c r="H327" s="25">
        <f t="shared" si="16"/>
        <v>-17.28</v>
      </c>
    </row>
    <row r="328" spans="1:8" ht="18.75">
      <c r="A328" s="3"/>
      <c r="B328" s="5"/>
      <c r="C328" s="22"/>
      <c r="D328" s="22"/>
      <c r="E328" s="19"/>
      <c r="F328" s="19"/>
      <c r="G328" s="18" t="s">
        <v>70</v>
      </c>
      <c r="H328" s="18">
        <f>SUM(H313:H327)</f>
        <v>2486.8251999999998</v>
      </c>
    </row>
    <row r="329" spans="1:8" ht="18.75">
      <c r="A329" s="3"/>
      <c r="B329" s="5" t="s">
        <v>528</v>
      </c>
      <c r="C329" s="22"/>
      <c r="D329" s="22"/>
      <c r="E329" s="92"/>
      <c r="F329" s="92"/>
      <c r="G329" s="93"/>
      <c r="H329" s="93">
        <f>-H362</f>
        <v>-326.85000000000002</v>
      </c>
    </row>
    <row r="330" spans="1:8" ht="18.75">
      <c r="A330" s="3"/>
      <c r="B330" s="5"/>
      <c r="C330" s="22"/>
      <c r="D330" s="22"/>
      <c r="E330" s="19"/>
      <c r="F330" s="19"/>
      <c r="G330" s="18" t="s">
        <v>50</v>
      </c>
      <c r="H330" s="18">
        <f>SUM(H328:H329)</f>
        <v>2159.9751999999999</v>
      </c>
    </row>
    <row r="331" spans="1:8" ht="37.5">
      <c r="A331" s="3">
        <f>A311+1</f>
        <v>36</v>
      </c>
      <c r="B331" s="54" t="s">
        <v>43</v>
      </c>
      <c r="C331" s="22"/>
      <c r="D331" s="22"/>
      <c r="E331" s="19"/>
      <c r="F331" s="19"/>
      <c r="G331" s="19"/>
      <c r="H331" s="25"/>
    </row>
    <row r="332" spans="1:8" ht="18.75">
      <c r="A332" s="3"/>
      <c r="B332" s="15" t="s">
        <v>113</v>
      </c>
      <c r="C332" s="22"/>
      <c r="D332" s="22"/>
      <c r="E332" s="19"/>
      <c r="F332" s="19"/>
      <c r="G332" s="19"/>
      <c r="H332" s="25"/>
    </row>
    <row r="333" spans="1:8" ht="18.75">
      <c r="A333" s="3"/>
      <c r="B333" s="5" t="s">
        <v>81</v>
      </c>
      <c r="C333" s="22">
        <v>1</v>
      </c>
      <c r="D333" s="22">
        <v>4</v>
      </c>
      <c r="E333" s="19">
        <v>58.8</v>
      </c>
      <c r="F333" s="19">
        <v>6.33</v>
      </c>
      <c r="G333" s="19" t="s">
        <v>63</v>
      </c>
      <c r="H333" s="25">
        <f t="shared" ref="H333:H338" si="17">PRODUCT(C333:G333)</f>
        <v>1488.816</v>
      </c>
    </row>
    <row r="334" spans="1:8" ht="18.75">
      <c r="A334" s="3"/>
      <c r="B334" s="5" t="s">
        <v>99</v>
      </c>
      <c r="C334" s="21">
        <v>1</v>
      </c>
      <c r="D334" s="22">
        <v>4</v>
      </c>
      <c r="E334" s="19">
        <v>12.82</v>
      </c>
      <c r="F334" s="19">
        <v>3.23</v>
      </c>
      <c r="G334" s="19" t="s">
        <v>63</v>
      </c>
      <c r="H334" s="25">
        <f t="shared" si="17"/>
        <v>165.6344</v>
      </c>
    </row>
    <row r="335" spans="1:8" ht="18.75">
      <c r="A335" s="3"/>
      <c r="B335" s="5" t="s">
        <v>133</v>
      </c>
      <c r="C335" s="22">
        <v>-2</v>
      </c>
      <c r="D335" s="22">
        <v>8</v>
      </c>
      <c r="E335" s="19">
        <v>0.9</v>
      </c>
      <c r="F335" s="19">
        <v>1.2</v>
      </c>
      <c r="G335" s="19" t="s">
        <v>63</v>
      </c>
      <c r="H335" s="25">
        <f t="shared" si="17"/>
        <v>-17.28</v>
      </c>
    </row>
    <row r="336" spans="1:8" ht="18.75">
      <c r="A336" s="3"/>
      <c r="B336" s="5" t="s">
        <v>134</v>
      </c>
      <c r="C336" s="22">
        <v>-1</v>
      </c>
      <c r="D336" s="22">
        <v>4</v>
      </c>
      <c r="E336" s="19">
        <v>0.6</v>
      </c>
      <c r="F336" s="19">
        <v>1.2</v>
      </c>
      <c r="G336" s="19" t="s">
        <v>63</v>
      </c>
      <c r="H336" s="25">
        <f t="shared" si="17"/>
        <v>-2.88</v>
      </c>
    </row>
    <row r="337" spans="1:8" ht="18.75">
      <c r="A337" s="3"/>
      <c r="B337" s="5" t="s">
        <v>84</v>
      </c>
      <c r="C337" s="22">
        <v>-1</v>
      </c>
      <c r="D337" s="22">
        <v>4</v>
      </c>
      <c r="E337" s="19">
        <v>1.05</v>
      </c>
      <c r="F337" s="19">
        <v>1.2</v>
      </c>
      <c r="G337" s="19" t="s">
        <v>63</v>
      </c>
      <c r="H337" s="25">
        <f t="shared" si="17"/>
        <v>-5.04</v>
      </c>
    </row>
    <row r="338" spans="1:8" ht="18.75">
      <c r="A338" s="3"/>
      <c r="B338" s="5" t="s">
        <v>79</v>
      </c>
      <c r="C338" s="22">
        <v>-2</v>
      </c>
      <c r="D338" s="22">
        <v>8</v>
      </c>
      <c r="E338" s="19">
        <v>0.9</v>
      </c>
      <c r="F338" s="19">
        <v>0.6</v>
      </c>
      <c r="G338" s="19" t="s">
        <v>63</v>
      </c>
      <c r="H338" s="25">
        <f t="shared" si="17"/>
        <v>-8.64</v>
      </c>
    </row>
    <row r="339" spans="1:8" ht="18.75">
      <c r="A339" s="3"/>
      <c r="B339" s="6"/>
      <c r="C339" s="19"/>
      <c r="D339" s="19"/>
      <c r="E339" s="19"/>
      <c r="F339" s="19"/>
      <c r="G339" s="18" t="s">
        <v>70</v>
      </c>
      <c r="H339" s="18">
        <f>SUM(H333:H338)</f>
        <v>1620.6103999999998</v>
      </c>
    </row>
    <row r="340" spans="1:8" ht="18.75">
      <c r="A340" s="3"/>
      <c r="B340" s="6"/>
      <c r="C340" s="19"/>
      <c r="D340" s="19"/>
      <c r="E340" s="19"/>
      <c r="F340" s="19"/>
      <c r="G340" s="18" t="s">
        <v>50</v>
      </c>
      <c r="H340" s="18">
        <v>1620.65</v>
      </c>
    </row>
    <row r="341" spans="1:8" ht="37.5">
      <c r="A341" s="3">
        <f>A331+1</f>
        <v>37</v>
      </c>
      <c r="B341" s="6" t="s">
        <v>44</v>
      </c>
      <c r="C341" s="5"/>
      <c r="D341" s="5"/>
      <c r="E341" s="5"/>
      <c r="F341" s="5"/>
      <c r="G341" s="5"/>
      <c r="H341" s="5"/>
    </row>
    <row r="342" spans="1:8" ht="18.75">
      <c r="A342" s="5"/>
      <c r="B342" s="15" t="s">
        <v>61</v>
      </c>
      <c r="C342" s="22"/>
      <c r="D342" s="22"/>
      <c r="E342" s="19"/>
      <c r="F342" s="19"/>
      <c r="G342" s="19"/>
      <c r="H342" s="26"/>
    </row>
    <row r="343" spans="1:8" ht="18.75">
      <c r="A343" s="5"/>
      <c r="B343" s="5" t="s">
        <v>81</v>
      </c>
      <c r="C343" s="22">
        <v>1</v>
      </c>
      <c r="D343" s="22">
        <v>4</v>
      </c>
      <c r="E343" s="19">
        <v>58.8</v>
      </c>
      <c r="F343" s="19">
        <v>5.5</v>
      </c>
      <c r="G343" s="19" t="s">
        <v>63</v>
      </c>
      <c r="H343" s="25">
        <f t="shared" ref="H343:H350" si="18">PRODUCT(C343:G343)</f>
        <v>1293.5999999999999</v>
      </c>
    </row>
    <row r="344" spans="1:8" ht="18.75">
      <c r="A344" s="5"/>
      <c r="B344" s="5" t="s">
        <v>102</v>
      </c>
      <c r="C344" s="22">
        <v>1</v>
      </c>
      <c r="D344" s="22">
        <v>4</v>
      </c>
      <c r="E344" s="19">
        <v>58.8</v>
      </c>
      <c r="F344" s="19">
        <v>2.23</v>
      </c>
      <c r="G344" s="19" t="s">
        <v>63</v>
      </c>
      <c r="H344" s="25">
        <f t="shared" si="18"/>
        <v>524.49599999999998</v>
      </c>
    </row>
    <row r="345" spans="1:8" ht="18.75">
      <c r="A345" s="5"/>
      <c r="B345" s="5" t="s">
        <v>103</v>
      </c>
      <c r="C345" s="21">
        <v>1</v>
      </c>
      <c r="D345" s="22">
        <v>4</v>
      </c>
      <c r="E345" s="19">
        <v>12.82</v>
      </c>
      <c r="F345" s="19">
        <v>1.65</v>
      </c>
      <c r="G345" s="19" t="s">
        <v>63</v>
      </c>
      <c r="H345" s="25">
        <f t="shared" si="18"/>
        <v>84.611999999999995</v>
      </c>
    </row>
    <row r="346" spans="1:8" ht="18.75">
      <c r="A346" s="5"/>
      <c r="B346" s="5" t="s">
        <v>104</v>
      </c>
      <c r="C346" s="21">
        <v>1</v>
      </c>
      <c r="D346" s="22">
        <v>4</v>
      </c>
      <c r="E346" s="19">
        <v>12.82</v>
      </c>
      <c r="F346" s="19">
        <v>0.72</v>
      </c>
      <c r="G346" s="19" t="s">
        <v>63</v>
      </c>
      <c r="H346" s="25">
        <f t="shared" si="18"/>
        <v>36.921599999999998</v>
      </c>
    </row>
    <row r="347" spans="1:8" ht="18.75">
      <c r="A347" s="5"/>
      <c r="B347" s="5" t="s">
        <v>82</v>
      </c>
      <c r="C347" s="22">
        <v>-4</v>
      </c>
      <c r="D347" s="22">
        <v>16</v>
      </c>
      <c r="E347" s="19">
        <v>0.9</v>
      </c>
      <c r="F347" s="19">
        <v>1.2</v>
      </c>
      <c r="G347" s="19" t="s">
        <v>63</v>
      </c>
      <c r="H347" s="25">
        <f t="shared" si="18"/>
        <v>-69.12</v>
      </c>
    </row>
    <row r="348" spans="1:8" ht="18.75">
      <c r="A348" s="5"/>
      <c r="B348" s="5" t="s">
        <v>83</v>
      </c>
      <c r="C348" s="22">
        <v>-4</v>
      </c>
      <c r="D348" s="22">
        <v>8</v>
      </c>
      <c r="E348" s="19">
        <v>0.6</v>
      </c>
      <c r="F348" s="19">
        <v>1.2</v>
      </c>
      <c r="G348" s="19" t="s">
        <v>63</v>
      </c>
      <c r="H348" s="25">
        <f t="shared" si="18"/>
        <v>-23.04</v>
      </c>
    </row>
    <row r="349" spans="1:8" ht="18.75">
      <c r="A349" s="5"/>
      <c r="B349" s="5" t="s">
        <v>84</v>
      </c>
      <c r="C349" s="22">
        <v>-4</v>
      </c>
      <c r="D349" s="22">
        <v>8</v>
      </c>
      <c r="E349" s="19">
        <v>1.05</v>
      </c>
      <c r="F349" s="19">
        <v>1.2</v>
      </c>
      <c r="G349" s="19" t="s">
        <v>63</v>
      </c>
      <c r="H349" s="25">
        <f t="shared" si="18"/>
        <v>-40.32</v>
      </c>
    </row>
    <row r="350" spans="1:8" ht="18.75">
      <c r="A350" s="5"/>
      <c r="B350" s="5" t="s">
        <v>79</v>
      </c>
      <c r="C350" s="22">
        <v>-4</v>
      </c>
      <c r="D350" s="22">
        <v>16</v>
      </c>
      <c r="E350" s="19">
        <v>0.9</v>
      </c>
      <c r="F350" s="19">
        <v>0.6</v>
      </c>
      <c r="G350" s="19" t="s">
        <v>63</v>
      </c>
      <c r="H350" s="25">
        <f t="shared" si="18"/>
        <v>-34.56</v>
      </c>
    </row>
    <row r="351" spans="1:8" ht="18.75">
      <c r="A351" s="5"/>
      <c r="B351" s="5"/>
      <c r="C351" s="5"/>
      <c r="D351" s="5"/>
      <c r="E351" s="5"/>
      <c r="F351" s="5"/>
      <c r="G351" s="18" t="s">
        <v>70</v>
      </c>
      <c r="H351" s="18">
        <f>SUM(H343:H350)</f>
        <v>1772.5896</v>
      </c>
    </row>
    <row r="352" spans="1:8" ht="18.75">
      <c r="A352" s="5"/>
      <c r="B352" s="5"/>
      <c r="C352" s="5"/>
      <c r="D352" s="5"/>
      <c r="E352" s="5"/>
      <c r="F352" s="5"/>
      <c r="G352" s="18" t="s">
        <v>50</v>
      </c>
      <c r="H352" s="18">
        <f>ROUNDUP(H351,1)</f>
        <v>1772.6</v>
      </c>
    </row>
    <row r="353" spans="1:8" ht="37.5">
      <c r="A353" s="82">
        <v>38</v>
      </c>
      <c r="B353" s="4" t="s">
        <v>443</v>
      </c>
      <c r="C353" s="80"/>
      <c r="D353" s="80"/>
      <c r="E353" s="80"/>
      <c r="F353" s="80"/>
      <c r="G353" s="80"/>
      <c r="H353" s="80"/>
    </row>
    <row r="354" spans="1:8" ht="19.5">
      <c r="A354" s="81"/>
      <c r="B354" s="15"/>
      <c r="C354" s="22"/>
      <c r="D354" s="22"/>
      <c r="E354" s="19"/>
      <c r="F354" s="19"/>
      <c r="G354" s="19"/>
      <c r="H354" s="25"/>
    </row>
    <row r="355" spans="1:8" ht="19.5">
      <c r="A355" s="81"/>
      <c r="B355" s="4" t="s">
        <v>76</v>
      </c>
      <c r="C355" s="22">
        <v>1</v>
      </c>
      <c r="D355" s="22">
        <v>10</v>
      </c>
      <c r="E355" s="19">
        <v>6.8</v>
      </c>
      <c r="F355" s="19">
        <v>1.2</v>
      </c>
      <c r="G355" s="19" t="s">
        <v>63</v>
      </c>
      <c r="H355" s="25">
        <f t="shared" ref="H355:H360" si="19">PRODUCT(C355:G355)</f>
        <v>81.599999999999994</v>
      </c>
    </row>
    <row r="356" spans="1:8" ht="18.75">
      <c r="A356" s="80"/>
      <c r="B356" s="5" t="s">
        <v>77</v>
      </c>
      <c r="C356" s="22">
        <v>1</v>
      </c>
      <c r="D356" s="22">
        <v>10</v>
      </c>
      <c r="E356" s="19">
        <v>8.59</v>
      </c>
      <c r="F356" s="19">
        <v>0.7</v>
      </c>
      <c r="G356" s="19" t="s">
        <v>63</v>
      </c>
      <c r="H356" s="25">
        <f t="shared" si="19"/>
        <v>60.13</v>
      </c>
    </row>
    <row r="357" spans="1:8" ht="18.75">
      <c r="A357" s="80"/>
      <c r="B357" s="5" t="s">
        <v>65</v>
      </c>
      <c r="C357" s="22">
        <v>1</v>
      </c>
      <c r="D357" s="22">
        <v>16</v>
      </c>
      <c r="E357" s="19">
        <v>6.51</v>
      </c>
      <c r="F357" s="19">
        <v>0.7</v>
      </c>
      <c r="G357" s="19" t="s">
        <v>63</v>
      </c>
      <c r="H357" s="25">
        <f t="shared" si="19"/>
        <v>72.911999999999992</v>
      </c>
    </row>
    <row r="358" spans="1:8" ht="18.75">
      <c r="A358" s="80"/>
      <c r="B358" s="5" t="s">
        <v>66</v>
      </c>
      <c r="C358" s="22">
        <v>1</v>
      </c>
      <c r="D358" s="22">
        <v>16</v>
      </c>
      <c r="E358" s="19">
        <v>1.83</v>
      </c>
      <c r="F358" s="19">
        <v>2.1</v>
      </c>
      <c r="G358" s="19"/>
      <c r="H358" s="25">
        <f t="shared" si="19"/>
        <v>61.488000000000007</v>
      </c>
    </row>
    <row r="359" spans="1:8" ht="18.75">
      <c r="A359" s="80"/>
      <c r="B359" s="5" t="s">
        <v>78</v>
      </c>
      <c r="C359" s="22">
        <v>1</v>
      </c>
      <c r="D359" s="22">
        <v>16</v>
      </c>
      <c r="E359" s="19">
        <v>1.83</v>
      </c>
      <c r="F359" s="19">
        <v>2.1</v>
      </c>
      <c r="G359" s="19" t="s">
        <v>63</v>
      </c>
      <c r="H359" s="25">
        <f t="shared" si="19"/>
        <v>61.488000000000007</v>
      </c>
    </row>
    <row r="360" spans="1:8" ht="18.75">
      <c r="A360" s="80"/>
      <c r="B360" s="5" t="s">
        <v>79</v>
      </c>
      <c r="C360" s="22">
        <v>-2</v>
      </c>
      <c r="D360" s="22">
        <v>10</v>
      </c>
      <c r="E360" s="19">
        <v>0.9</v>
      </c>
      <c r="F360" s="19">
        <v>0.6</v>
      </c>
      <c r="G360" s="19" t="s">
        <v>63</v>
      </c>
      <c r="H360" s="25">
        <f t="shared" si="19"/>
        <v>-10.799999999999999</v>
      </c>
    </row>
    <row r="361" spans="1:8" ht="18.75">
      <c r="A361" s="80"/>
      <c r="B361" s="6"/>
      <c r="C361" s="19"/>
      <c r="D361" s="19"/>
      <c r="E361" s="19"/>
      <c r="F361" s="19"/>
      <c r="G361" s="18" t="s">
        <v>70</v>
      </c>
      <c r="H361" s="18">
        <f>SUM(H355:H360)</f>
        <v>326.81799999999998</v>
      </c>
    </row>
    <row r="362" spans="1:8" ht="18.75">
      <c r="A362" s="80"/>
      <c r="B362" s="6"/>
      <c r="C362" s="19"/>
      <c r="D362" s="19"/>
      <c r="E362" s="19"/>
      <c r="F362" s="19"/>
      <c r="G362" s="18" t="s">
        <v>50</v>
      </c>
      <c r="H362" s="18">
        <v>326.85000000000002</v>
      </c>
    </row>
    <row r="363" spans="1:8">
      <c r="A363" s="80"/>
      <c r="B363" s="80"/>
      <c r="C363" s="80"/>
      <c r="D363" s="80"/>
      <c r="E363" s="80"/>
      <c r="F363" s="80"/>
      <c r="G363" s="80"/>
      <c r="H363" s="80"/>
    </row>
    <row r="364" spans="1:8" ht="56.25">
      <c r="A364" s="82">
        <v>39</v>
      </c>
      <c r="B364" s="7" t="s">
        <v>471</v>
      </c>
      <c r="C364" s="5"/>
      <c r="D364" s="5"/>
      <c r="E364" s="5"/>
      <c r="F364" s="5"/>
      <c r="G364" s="5"/>
      <c r="H364" s="5"/>
    </row>
    <row r="365" spans="1:8" ht="18.75">
      <c r="A365" s="5"/>
      <c r="B365" s="88" t="s">
        <v>472</v>
      </c>
      <c r="C365" s="89">
        <v>1</v>
      </c>
      <c r="D365" s="89">
        <v>16</v>
      </c>
      <c r="E365" s="5"/>
      <c r="F365" s="5"/>
      <c r="G365" s="5"/>
      <c r="H365" s="25">
        <f t="shared" ref="H365" si="20">PRODUCT(C365:G365)</f>
        <v>16</v>
      </c>
    </row>
    <row r="366" spans="1:8" ht="18.75">
      <c r="A366" s="5"/>
      <c r="B366" s="88"/>
      <c r="C366" s="88"/>
      <c r="D366" s="88"/>
      <c r="E366" s="5"/>
      <c r="F366" s="5"/>
      <c r="G366" s="18" t="s">
        <v>70</v>
      </c>
      <c r="H366" s="18">
        <f>H365</f>
        <v>16</v>
      </c>
    </row>
    <row r="367" spans="1:8" ht="18.75">
      <c r="A367" s="5"/>
      <c r="B367" s="5"/>
      <c r="C367" s="5"/>
      <c r="D367" s="5"/>
      <c r="E367" s="5"/>
      <c r="F367" s="5"/>
      <c r="G367" s="5"/>
      <c r="H367" s="5"/>
    </row>
    <row r="368" spans="1:8" ht="37.5">
      <c r="A368" s="90">
        <v>40</v>
      </c>
      <c r="B368" s="4" t="s">
        <v>473</v>
      </c>
      <c r="C368" s="5"/>
      <c r="D368" s="5"/>
      <c r="E368" s="5"/>
      <c r="F368" s="5"/>
      <c r="G368" s="5"/>
      <c r="H368" s="5"/>
    </row>
    <row r="369" spans="1:8" ht="18.75">
      <c r="A369" s="5"/>
      <c r="B369" s="5" t="s">
        <v>474</v>
      </c>
      <c r="C369" s="89">
        <v>1</v>
      </c>
      <c r="D369" s="89">
        <v>8</v>
      </c>
      <c r="E369" s="25">
        <v>3.32</v>
      </c>
      <c r="F369" s="25">
        <v>0.23</v>
      </c>
      <c r="G369" s="25">
        <v>0.3</v>
      </c>
      <c r="H369" s="25">
        <f t="shared" ref="H369" si="21">PRODUCT(C369:G369)</f>
        <v>1.8326399999999998</v>
      </c>
    </row>
    <row r="370" spans="1:8" ht="18.75">
      <c r="A370" s="5"/>
      <c r="B370" s="5"/>
      <c r="C370" s="5"/>
      <c r="D370" s="5"/>
      <c r="E370" s="25"/>
      <c r="F370" s="25"/>
      <c r="G370" s="18" t="s">
        <v>70</v>
      </c>
      <c r="H370" s="18">
        <f>H369</f>
        <v>1.8326399999999998</v>
      </c>
    </row>
    <row r="371" spans="1:8" ht="18.75">
      <c r="A371" s="5"/>
      <c r="B371" s="5"/>
      <c r="C371" s="5"/>
      <c r="D371" s="5"/>
      <c r="E371" s="5"/>
      <c r="F371" s="5"/>
      <c r="G371" s="18" t="s">
        <v>50</v>
      </c>
      <c r="H371" s="18">
        <v>1.85</v>
      </c>
    </row>
    <row r="372" spans="1:8" ht="18.75">
      <c r="A372" s="5"/>
      <c r="B372" s="5"/>
      <c r="C372" s="5"/>
      <c r="D372" s="5"/>
      <c r="E372" s="5"/>
      <c r="F372" s="5"/>
      <c r="G372" s="5"/>
      <c r="H372" s="5"/>
    </row>
    <row r="373" spans="1:8" ht="37.5">
      <c r="A373" s="90">
        <v>41</v>
      </c>
      <c r="B373" s="4" t="s">
        <v>475</v>
      </c>
      <c r="C373" s="5"/>
      <c r="D373" s="5"/>
      <c r="E373" s="5"/>
      <c r="F373" s="5"/>
      <c r="G373" s="5"/>
      <c r="H373" s="5"/>
    </row>
    <row r="374" spans="1:8" ht="18.75">
      <c r="A374" s="5"/>
      <c r="B374" s="5" t="s">
        <v>474</v>
      </c>
      <c r="C374" s="89">
        <v>1</v>
      </c>
      <c r="D374" s="89">
        <v>8</v>
      </c>
      <c r="E374" s="25">
        <v>2.4</v>
      </c>
      <c r="F374" s="25"/>
      <c r="G374" s="25">
        <v>0.3</v>
      </c>
      <c r="H374" s="25">
        <f t="shared" ref="H374" si="22">PRODUCT(C374:G374)</f>
        <v>5.76</v>
      </c>
    </row>
    <row r="375" spans="1:8" ht="18.75">
      <c r="A375" s="5"/>
      <c r="B375" s="5"/>
      <c r="C375" s="5"/>
      <c r="D375" s="5"/>
      <c r="E375" s="5"/>
      <c r="F375" s="5"/>
      <c r="G375" s="18" t="s">
        <v>70</v>
      </c>
      <c r="H375" s="18">
        <f>H374</f>
        <v>5.76</v>
      </c>
    </row>
    <row r="376" spans="1:8" ht="18.75">
      <c r="A376" s="5"/>
      <c r="B376" s="5"/>
      <c r="C376" s="5"/>
      <c r="D376" s="5"/>
      <c r="E376" s="5"/>
      <c r="F376" s="5"/>
      <c r="G376" s="18" t="s">
        <v>50</v>
      </c>
      <c r="H376" s="18">
        <v>5.8</v>
      </c>
    </row>
    <row r="377" spans="1:8" ht="18.75">
      <c r="A377" s="5"/>
      <c r="B377" s="5"/>
      <c r="C377" s="5"/>
      <c r="D377" s="5"/>
      <c r="E377" s="5"/>
      <c r="F377" s="5"/>
      <c r="G377" s="5"/>
      <c r="H377" s="5"/>
    </row>
    <row r="378" spans="1:8" ht="37.5">
      <c r="A378" s="90">
        <v>42</v>
      </c>
      <c r="B378" s="4" t="s">
        <v>499</v>
      </c>
      <c r="C378" s="5"/>
      <c r="D378" s="5"/>
      <c r="E378" s="5"/>
      <c r="F378" s="5"/>
      <c r="G378" s="5"/>
      <c r="H378" s="5"/>
    </row>
    <row r="379" spans="1:8" ht="18.75">
      <c r="A379" s="90"/>
      <c r="B379" s="4" t="s">
        <v>500</v>
      </c>
      <c r="C379" s="5"/>
      <c r="D379" s="5"/>
      <c r="E379" s="5"/>
      <c r="F379" s="5"/>
      <c r="G379" s="5"/>
      <c r="H379" s="5"/>
    </row>
    <row r="380" spans="1:8" ht="18.75">
      <c r="A380" s="5"/>
      <c r="B380" s="5" t="s">
        <v>474</v>
      </c>
      <c r="C380" s="89">
        <v>1</v>
      </c>
      <c r="D380" s="89">
        <v>8</v>
      </c>
      <c r="E380" s="5">
        <v>0.7</v>
      </c>
      <c r="F380" s="5">
        <v>0.7</v>
      </c>
      <c r="G380" s="5"/>
      <c r="H380" s="25">
        <f t="shared" ref="H380" si="23">PRODUCT(C380:G380)</f>
        <v>3.9199999999999995</v>
      </c>
    </row>
    <row r="381" spans="1:8" ht="18.75">
      <c r="A381" s="5"/>
      <c r="B381" s="5"/>
      <c r="C381" s="5"/>
      <c r="D381" s="5"/>
      <c r="E381" s="5"/>
      <c r="F381" s="5"/>
      <c r="G381" s="114" t="s">
        <v>70</v>
      </c>
      <c r="H381" s="114">
        <v>3.95</v>
      </c>
    </row>
    <row r="382" spans="1:8" ht="18.75">
      <c r="A382" s="5"/>
      <c r="B382" s="113" t="s">
        <v>501</v>
      </c>
      <c r="C382" s="5"/>
      <c r="D382" s="5"/>
      <c r="E382" s="5"/>
      <c r="F382" s="5"/>
      <c r="G382" s="5"/>
      <c r="H382" s="5"/>
    </row>
    <row r="383" spans="1:8" ht="18.75">
      <c r="A383" s="5"/>
      <c r="B383" s="5" t="s">
        <v>502</v>
      </c>
      <c r="C383" s="86">
        <v>1</v>
      </c>
      <c r="D383" s="86">
        <v>8</v>
      </c>
      <c r="E383" s="5">
        <v>1.36</v>
      </c>
      <c r="F383" s="5">
        <v>0.6</v>
      </c>
      <c r="G383" s="5"/>
      <c r="H383" s="25">
        <f t="shared" ref="H383" si="24">PRODUCT(C383:G383)</f>
        <v>6.5280000000000005</v>
      </c>
    </row>
    <row r="384" spans="1:8" ht="18.75">
      <c r="A384" s="5"/>
      <c r="B384" s="5"/>
      <c r="C384" s="86"/>
      <c r="D384" s="86"/>
      <c r="E384" s="5"/>
      <c r="F384" s="5"/>
      <c r="G384" s="114" t="s">
        <v>70</v>
      </c>
      <c r="H384" s="114">
        <v>6.55</v>
      </c>
    </row>
    <row r="385" spans="1:8" ht="18.75">
      <c r="A385" s="5"/>
      <c r="B385" s="5"/>
      <c r="C385" s="86"/>
      <c r="D385" s="86"/>
      <c r="E385" s="5"/>
      <c r="F385" s="5"/>
      <c r="G385" s="5"/>
      <c r="H385" s="5"/>
    </row>
    <row r="386" spans="1:8" ht="18.75">
      <c r="A386" s="5"/>
      <c r="B386" s="5" t="s">
        <v>503</v>
      </c>
      <c r="C386" s="86"/>
      <c r="D386" s="86"/>
      <c r="E386" s="5"/>
      <c r="F386" s="5"/>
      <c r="G386" s="5"/>
      <c r="H386" s="5"/>
    </row>
    <row r="387" spans="1:8" ht="18.75">
      <c r="A387" s="5"/>
      <c r="B387" s="5" t="s">
        <v>502</v>
      </c>
      <c r="C387" s="86">
        <v>1</v>
      </c>
      <c r="D387" s="86">
        <v>8</v>
      </c>
      <c r="E387" s="5">
        <v>1.36</v>
      </c>
      <c r="F387" s="5">
        <v>0.6</v>
      </c>
      <c r="G387" s="5"/>
      <c r="H387" s="25">
        <f t="shared" ref="H387" si="25">PRODUCT(C387:G387)</f>
        <v>6.5280000000000005</v>
      </c>
    </row>
    <row r="388" spans="1:8" ht="18.75">
      <c r="A388" s="5"/>
      <c r="B388" s="5"/>
      <c r="C388" s="86"/>
      <c r="D388" s="86"/>
      <c r="E388" s="5"/>
      <c r="F388" s="5"/>
      <c r="G388" s="114" t="s">
        <v>70</v>
      </c>
      <c r="H388" s="114">
        <v>6.55</v>
      </c>
    </row>
    <row r="389" spans="1:8" ht="18.75">
      <c r="A389" s="5"/>
      <c r="B389" s="5" t="s">
        <v>504</v>
      </c>
      <c r="C389" s="86"/>
      <c r="D389" s="86"/>
      <c r="E389" s="5"/>
      <c r="F389" s="5"/>
      <c r="G389" s="5"/>
      <c r="H389" s="5"/>
    </row>
    <row r="390" spans="1:8" ht="18.75">
      <c r="A390" s="5"/>
      <c r="B390" s="5" t="s">
        <v>502</v>
      </c>
      <c r="C390" s="86">
        <v>1</v>
      </c>
      <c r="D390" s="86">
        <v>8</v>
      </c>
      <c r="E390" s="5">
        <v>1.36</v>
      </c>
      <c r="F390" s="5">
        <v>0.6</v>
      </c>
      <c r="G390" s="5"/>
      <c r="H390" s="25">
        <f t="shared" ref="H390" si="26">PRODUCT(C390:G390)</f>
        <v>6.5280000000000005</v>
      </c>
    </row>
    <row r="391" spans="1:8" ht="18.75">
      <c r="A391" s="5"/>
      <c r="B391" s="5"/>
      <c r="C391" s="86"/>
      <c r="D391" s="86"/>
      <c r="E391" s="5"/>
      <c r="F391" s="5"/>
      <c r="G391" s="114" t="s">
        <v>70</v>
      </c>
      <c r="H391" s="114">
        <v>6.55</v>
      </c>
    </row>
    <row r="392" spans="1:8" ht="18.75">
      <c r="A392" s="5"/>
      <c r="B392" s="5"/>
      <c r="C392" s="86"/>
      <c r="D392" s="86"/>
      <c r="E392" s="5"/>
      <c r="F392" s="5"/>
      <c r="G392" s="5"/>
      <c r="H392" s="5"/>
    </row>
    <row r="393" spans="1:8" ht="18.75">
      <c r="A393" s="88">
        <v>43</v>
      </c>
      <c r="B393" s="5" t="s">
        <v>520</v>
      </c>
      <c r="C393" s="88"/>
      <c r="D393" s="88"/>
      <c r="E393" s="5"/>
      <c r="F393" s="5"/>
      <c r="G393" s="5"/>
      <c r="H393" s="5"/>
    </row>
    <row r="394" spans="1:8" ht="18.75">
      <c r="A394" s="5"/>
      <c r="B394" s="53" t="s">
        <v>113</v>
      </c>
      <c r="C394" s="92"/>
      <c r="D394" s="92"/>
      <c r="E394" s="92"/>
      <c r="F394" s="92"/>
      <c r="G394" s="93"/>
      <c r="H394" s="93"/>
    </row>
    <row r="395" spans="1:8" ht="18.75">
      <c r="A395" s="5"/>
      <c r="B395" s="15" t="s">
        <v>62</v>
      </c>
      <c r="C395" s="22">
        <v>1</v>
      </c>
      <c r="D395" s="22">
        <v>10</v>
      </c>
      <c r="E395" s="92">
        <v>13.59</v>
      </c>
      <c r="F395" s="92">
        <v>3</v>
      </c>
      <c r="G395" s="92" t="s">
        <v>63</v>
      </c>
      <c r="H395" s="25">
        <f t="shared" ref="H395:H409" si="27">PRODUCT(C395:G395)</f>
        <v>407.70000000000005</v>
      </c>
    </row>
    <row r="396" spans="1:8" ht="18.75">
      <c r="A396" s="5"/>
      <c r="B396" s="4" t="s">
        <v>77</v>
      </c>
      <c r="C396" s="22">
        <v>1</v>
      </c>
      <c r="D396" s="22">
        <v>10</v>
      </c>
      <c r="E396" s="92">
        <v>11.74</v>
      </c>
      <c r="F396" s="92">
        <v>3</v>
      </c>
      <c r="G396" s="92" t="s">
        <v>63</v>
      </c>
      <c r="H396" s="25">
        <f t="shared" si="27"/>
        <v>352.20000000000005</v>
      </c>
    </row>
    <row r="397" spans="1:8" ht="18.75">
      <c r="A397" s="5"/>
      <c r="B397" s="5" t="s">
        <v>125</v>
      </c>
      <c r="C397" s="22">
        <v>1</v>
      </c>
      <c r="D397" s="22">
        <v>16</v>
      </c>
      <c r="E397" s="92">
        <v>9.0299999999999994</v>
      </c>
      <c r="F397" s="92">
        <v>3</v>
      </c>
      <c r="G397" s="92" t="s">
        <v>63</v>
      </c>
      <c r="H397" s="25">
        <f t="shared" si="27"/>
        <v>433.43999999999994</v>
      </c>
    </row>
    <row r="398" spans="1:8" ht="18.75">
      <c r="A398" s="80"/>
      <c r="B398" s="5" t="s">
        <v>126</v>
      </c>
      <c r="C398" s="22">
        <v>1</v>
      </c>
      <c r="D398" s="22">
        <v>16</v>
      </c>
      <c r="E398" s="92">
        <v>6.06</v>
      </c>
      <c r="F398" s="92">
        <v>3</v>
      </c>
      <c r="G398" s="92" t="s">
        <v>63</v>
      </c>
      <c r="H398" s="25">
        <f t="shared" si="27"/>
        <v>290.88</v>
      </c>
    </row>
    <row r="399" spans="1:8" ht="18.75">
      <c r="A399" s="80"/>
      <c r="B399" s="5" t="s">
        <v>78</v>
      </c>
      <c r="C399" s="22">
        <v>1</v>
      </c>
      <c r="D399" s="22">
        <v>16</v>
      </c>
      <c r="E399" s="92">
        <v>4.4000000000000004</v>
      </c>
      <c r="F399" s="92">
        <v>3</v>
      </c>
      <c r="G399" s="92" t="s">
        <v>63</v>
      </c>
      <c r="H399" s="25">
        <f t="shared" si="27"/>
        <v>211.20000000000002</v>
      </c>
    </row>
    <row r="400" spans="1:8" ht="18.75">
      <c r="A400" s="80"/>
      <c r="B400" s="5" t="s">
        <v>127</v>
      </c>
      <c r="C400" s="22">
        <v>1</v>
      </c>
      <c r="D400" s="22">
        <v>4</v>
      </c>
      <c r="E400" s="92">
        <v>4.53</v>
      </c>
      <c r="F400" s="92">
        <v>2.41</v>
      </c>
      <c r="G400" s="92" t="s">
        <v>63</v>
      </c>
      <c r="H400" s="25">
        <f t="shared" si="27"/>
        <v>43.669200000000004</v>
      </c>
    </row>
    <row r="401" spans="1:8" ht="18.75">
      <c r="A401" s="80"/>
      <c r="B401" s="5" t="s">
        <v>128</v>
      </c>
      <c r="C401" s="22">
        <v>1</v>
      </c>
      <c r="D401" s="22">
        <v>4</v>
      </c>
      <c r="E401" s="92">
        <v>13.82</v>
      </c>
      <c r="F401" s="92">
        <v>3.95</v>
      </c>
      <c r="G401" s="92" t="s">
        <v>63</v>
      </c>
      <c r="H401" s="25">
        <f t="shared" si="27"/>
        <v>218.35600000000002</v>
      </c>
    </row>
    <row r="402" spans="1:8" ht="18.75">
      <c r="A402" s="80"/>
      <c r="B402" s="5" t="s">
        <v>129</v>
      </c>
      <c r="C402" s="22">
        <v>-1</v>
      </c>
      <c r="D402" s="22">
        <v>10</v>
      </c>
      <c r="E402" s="92">
        <v>1</v>
      </c>
      <c r="F402" s="92">
        <v>2.1</v>
      </c>
      <c r="G402" s="92" t="s">
        <v>63</v>
      </c>
      <c r="H402" s="25">
        <f t="shared" si="27"/>
        <v>-21</v>
      </c>
    </row>
    <row r="403" spans="1:8" ht="18.75">
      <c r="A403" s="80"/>
      <c r="B403" s="5" t="s">
        <v>130</v>
      </c>
      <c r="C403" s="22">
        <v>-2</v>
      </c>
      <c r="D403" s="22">
        <v>10</v>
      </c>
      <c r="E403" s="92">
        <v>0.9</v>
      </c>
      <c r="F403" s="92">
        <v>2.1</v>
      </c>
      <c r="G403" s="92" t="s">
        <v>63</v>
      </c>
      <c r="H403" s="25">
        <f t="shared" si="27"/>
        <v>-37.800000000000004</v>
      </c>
    </row>
    <row r="404" spans="1:8" ht="18.75">
      <c r="A404" s="80"/>
      <c r="B404" s="5" t="s">
        <v>131</v>
      </c>
      <c r="C404" s="22">
        <v>-2</v>
      </c>
      <c r="D404" s="22">
        <v>10</v>
      </c>
      <c r="E404" s="92">
        <v>0.75</v>
      </c>
      <c r="F404" s="92">
        <v>2.1</v>
      </c>
      <c r="G404" s="92" t="s">
        <v>63</v>
      </c>
      <c r="H404" s="25">
        <f t="shared" si="27"/>
        <v>-31.5</v>
      </c>
    </row>
    <row r="405" spans="1:8" ht="18.75">
      <c r="A405" s="80"/>
      <c r="B405" s="5" t="s">
        <v>132</v>
      </c>
      <c r="C405" s="22">
        <v>-1</v>
      </c>
      <c r="D405" s="22">
        <v>10</v>
      </c>
      <c r="E405" s="92">
        <v>0.9</v>
      </c>
      <c r="F405" s="92">
        <v>2.1</v>
      </c>
      <c r="G405" s="92" t="s">
        <v>63</v>
      </c>
      <c r="H405" s="25">
        <f t="shared" si="27"/>
        <v>-18.900000000000002</v>
      </c>
    </row>
    <row r="406" spans="1:8" ht="18.75">
      <c r="A406" s="80"/>
      <c r="B406" s="5" t="s">
        <v>133</v>
      </c>
      <c r="C406" s="22">
        <v>-2</v>
      </c>
      <c r="D406" s="22">
        <v>10</v>
      </c>
      <c r="E406" s="92">
        <v>0.9</v>
      </c>
      <c r="F406" s="92">
        <v>1.2</v>
      </c>
      <c r="G406" s="92" t="s">
        <v>63</v>
      </c>
      <c r="H406" s="25">
        <f t="shared" si="27"/>
        <v>-21.599999999999998</v>
      </c>
    </row>
    <row r="407" spans="1:8" ht="18.75">
      <c r="A407" s="80"/>
      <c r="B407" s="5" t="s">
        <v>134</v>
      </c>
      <c r="C407" s="22">
        <v>-1</v>
      </c>
      <c r="D407" s="22">
        <v>10</v>
      </c>
      <c r="E407" s="92">
        <v>0.6</v>
      </c>
      <c r="F407" s="92">
        <v>1.2</v>
      </c>
      <c r="G407" s="92" t="s">
        <v>63</v>
      </c>
      <c r="H407" s="25">
        <f t="shared" si="27"/>
        <v>-7.1999999999999993</v>
      </c>
    </row>
    <row r="408" spans="1:8" ht="18.75">
      <c r="A408" s="80"/>
      <c r="B408" s="5" t="s">
        <v>84</v>
      </c>
      <c r="C408" s="22">
        <v>-1</v>
      </c>
      <c r="D408" s="22">
        <v>10</v>
      </c>
      <c r="E408" s="92">
        <v>1.05</v>
      </c>
      <c r="F408" s="92">
        <v>1.2</v>
      </c>
      <c r="G408" s="92" t="s">
        <v>63</v>
      </c>
      <c r="H408" s="25">
        <f t="shared" si="27"/>
        <v>-12.6</v>
      </c>
    </row>
    <row r="409" spans="1:8" ht="18.75">
      <c r="A409" s="80"/>
      <c r="B409" s="5" t="s">
        <v>79</v>
      </c>
      <c r="C409" s="22">
        <v>-2</v>
      </c>
      <c r="D409" s="22">
        <v>16</v>
      </c>
      <c r="E409" s="92">
        <v>0.9</v>
      </c>
      <c r="F409" s="92">
        <v>0.6</v>
      </c>
      <c r="G409" s="92" t="s">
        <v>63</v>
      </c>
      <c r="H409" s="25">
        <f t="shared" si="27"/>
        <v>-17.28</v>
      </c>
    </row>
    <row r="410" spans="1:8" ht="18.75">
      <c r="A410" s="80"/>
      <c r="B410" s="5"/>
      <c r="C410" s="22"/>
      <c r="D410" s="22"/>
      <c r="E410" s="92"/>
      <c r="F410" s="92"/>
      <c r="G410" s="93" t="s">
        <v>70</v>
      </c>
      <c r="H410" s="93">
        <f>SUM(H395:H409)</f>
        <v>1789.5652000000005</v>
      </c>
    </row>
    <row r="411" spans="1:8" ht="18.75">
      <c r="A411" s="80"/>
      <c r="B411" s="5"/>
      <c r="C411" s="22"/>
      <c r="D411" s="22"/>
      <c r="E411" s="92"/>
      <c r="F411" s="92"/>
      <c r="G411" s="93" t="s">
        <v>50</v>
      </c>
      <c r="H411" s="93">
        <f>ROUNDUP(H410,1)</f>
        <v>1789.6</v>
      </c>
    </row>
    <row r="412" spans="1:8" ht="37.5">
      <c r="A412" s="90">
        <v>44</v>
      </c>
      <c r="B412" s="4" t="s">
        <v>521</v>
      </c>
      <c r="C412" s="5"/>
      <c r="D412" s="5"/>
      <c r="E412" s="5"/>
      <c r="F412" s="5"/>
      <c r="G412" s="5"/>
      <c r="H412" s="5"/>
    </row>
    <row r="413" spans="1:8" ht="18.75">
      <c r="A413" s="5"/>
      <c r="B413" s="5"/>
      <c r="C413" s="5"/>
      <c r="D413" s="5"/>
      <c r="E413" s="5"/>
      <c r="F413" s="5"/>
      <c r="G413" s="91"/>
      <c r="H413" s="91"/>
    </row>
    <row r="414" spans="1:8" ht="18.75">
      <c r="A414" s="5"/>
      <c r="B414" s="113" t="s">
        <v>464</v>
      </c>
      <c r="C414" s="5"/>
      <c r="D414" s="5"/>
      <c r="E414" s="5"/>
      <c r="F414" s="5"/>
      <c r="G414" s="5"/>
      <c r="H414" s="5"/>
    </row>
    <row r="415" spans="1:8" ht="18.75">
      <c r="A415" s="5"/>
      <c r="B415" s="5" t="s">
        <v>523</v>
      </c>
      <c r="C415" s="86">
        <v>3</v>
      </c>
      <c r="D415" s="86">
        <v>16</v>
      </c>
      <c r="E415" s="5">
        <v>0.9</v>
      </c>
      <c r="F415" s="5">
        <v>0.23</v>
      </c>
      <c r="G415" s="5"/>
      <c r="H415" s="25">
        <f t="shared" ref="H415" si="28">PRODUCT(C415:G415)</f>
        <v>9.9360000000000017</v>
      </c>
    </row>
    <row r="416" spans="1:8" ht="18.75">
      <c r="A416" s="5"/>
      <c r="B416" s="5"/>
      <c r="C416" s="86"/>
      <c r="D416" s="86"/>
      <c r="E416" s="5"/>
      <c r="F416" s="5"/>
      <c r="G416" s="114" t="s">
        <v>70</v>
      </c>
      <c r="H416" s="114">
        <v>9.9499999999999993</v>
      </c>
    </row>
    <row r="417" spans="1:8" ht="18.75">
      <c r="A417" s="5"/>
      <c r="B417" s="5"/>
      <c r="C417" s="86"/>
      <c r="D417" s="86"/>
      <c r="E417" s="5"/>
      <c r="F417" s="5"/>
      <c r="G417" s="5"/>
      <c r="H417" s="5"/>
    </row>
    <row r="418" spans="1:8" ht="18.75">
      <c r="A418" s="5"/>
      <c r="B418" s="5" t="s">
        <v>522</v>
      </c>
      <c r="C418" s="86"/>
      <c r="D418" s="86"/>
      <c r="E418" s="5"/>
      <c r="F418" s="5"/>
      <c r="G418" s="5"/>
      <c r="H418" s="5"/>
    </row>
    <row r="419" spans="1:8" ht="18.75">
      <c r="A419" s="5"/>
      <c r="B419" s="5" t="s">
        <v>523</v>
      </c>
      <c r="C419" s="86">
        <v>3</v>
      </c>
      <c r="D419" s="86">
        <v>16</v>
      </c>
      <c r="E419" s="5">
        <v>0.9</v>
      </c>
      <c r="F419" s="5">
        <v>0.23</v>
      </c>
      <c r="G419" s="5"/>
      <c r="H419" s="25">
        <f t="shared" ref="H419" si="29">PRODUCT(C419:G419)</f>
        <v>9.9360000000000017</v>
      </c>
    </row>
    <row r="420" spans="1:8" ht="18.75">
      <c r="A420" s="5"/>
      <c r="B420" s="5"/>
      <c r="C420" s="86"/>
      <c r="D420" s="86"/>
      <c r="E420" s="5"/>
      <c r="F420" s="5"/>
      <c r="G420" s="114" t="s">
        <v>70</v>
      </c>
      <c r="H420" s="114">
        <v>9.9499999999999993</v>
      </c>
    </row>
    <row r="421" spans="1:8" ht="18.75">
      <c r="A421" s="5"/>
      <c r="B421" s="5" t="s">
        <v>524</v>
      </c>
      <c r="C421" s="86"/>
      <c r="D421" s="86"/>
      <c r="E421" s="5"/>
      <c r="F421" s="5"/>
      <c r="G421" s="5"/>
      <c r="H421" s="5"/>
    </row>
    <row r="422" spans="1:8" ht="18.75">
      <c r="A422" s="5"/>
      <c r="B422" s="5" t="s">
        <v>523</v>
      </c>
      <c r="C422" s="86">
        <v>3</v>
      </c>
      <c r="D422" s="86">
        <v>16</v>
      </c>
      <c r="E422" s="5">
        <v>0.9</v>
      </c>
      <c r="F422" s="5">
        <v>0.23</v>
      </c>
      <c r="G422" s="5"/>
      <c r="H422" s="25">
        <f t="shared" ref="H422" si="30">PRODUCT(C422:G422)</f>
        <v>9.9360000000000017</v>
      </c>
    </row>
    <row r="423" spans="1:8" ht="18.75">
      <c r="A423" s="5"/>
      <c r="B423" s="5"/>
      <c r="C423" s="86"/>
      <c r="D423" s="86"/>
      <c r="E423" s="5"/>
      <c r="F423" s="5"/>
      <c r="G423" s="114" t="s">
        <v>70</v>
      </c>
      <c r="H423" s="114">
        <v>9.9499999999999993</v>
      </c>
    </row>
    <row r="424" spans="1:8" ht="18.75">
      <c r="A424" s="88">
        <v>45</v>
      </c>
      <c r="B424" s="5" t="s">
        <v>531</v>
      </c>
      <c r="C424" s="80"/>
      <c r="D424" s="80"/>
      <c r="E424" s="80"/>
      <c r="F424" s="80"/>
      <c r="G424" s="80"/>
      <c r="H424" s="80"/>
    </row>
    <row r="425" spans="1:8" ht="18.75">
      <c r="A425" s="5"/>
      <c r="B425" s="5" t="s">
        <v>62</v>
      </c>
      <c r="C425" s="21">
        <v>1</v>
      </c>
      <c r="D425" s="22">
        <v>10</v>
      </c>
      <c r="E425" s="92">
        <v>3.95</v>
      </c>
      <c r="F425" s="92">
        <v>2.84</v>
      </c>
      <c r="G425" s="92" t="s">
        <v>63</v>
      </c>
      <c r="H425" s="25">
        <f t="shared" ref="H425:H431" si="31">PRODUCT(C425:G425)</f>
        <v>112.17999999999999</v>
      </c>
    </row>
    <row r="426" spans="1:8" ht="18.75">
      <c r="A426" s="80"/>
      <c r="B426" s="5" t="s">
        <v>64</v>
      </c>
      <c r="C426" s="21">
        <v>1</v>
      </c>
      <c r="D426" s="22">
        <v>10</v>
      </c>
      <c r="E426" s="92">
        <v>2.72</v>
      </c>
      <c r="F426" s="92">
        <v>3.16</v>
      </c>
      <c r="G426" s="92" t="s">
        <v>63</v>
      </c>
      <c r="H426" s="25">
        <f t="shared" si="31"/>
        <v>85.952000000000012</v>
      </c>
    </row>
    <row r="427" spans="1:8" ht="18.75">
      <c r="A427" s="80"/>
      <c r="B427" s="5" t="s">
        <v>68</v>
      </c>
      <c r="C427" s="21">
        <v>1</v>
      </c>
      <c r="D427" s="22">
        <v>10</v>
      </c>
      <c r="E427" s="92">
        <v>1.9</v>
      </c>
      <c r="F427" s="92">
        <v>1.2</v>
      </c>
      <c r="G427" s="92" t="s">
        <v>63</v>
      </c>
      <c r="H427" s="25">
        <f t="shared" si="31"/>
        <v>22.8</v>
      </c>
    </row>
    <row r="428" spans="1:8" ht="18.75">
      <c r="A428" s="80"/>
      <c r="B428" s="5" t="s">
        <v>69</v>
      </c>
      <c r="C428" s="21">
        <v>1</v>
      </c>
      <c r="D428" s="22">
        <v>3</v>
      </c>
      <c r="E428" s="92">
        <v>2.4</v>
      </c>
      <c r="F428" s="92">
        <v>2</v>
      </c>
      <c r="G428" s="92" t="s">
        <v>63</v>
      </c>
      <c r="H428" s="25">
        <f t="shared" si="31"/>
        <v>14.399999999999999</v>
      </c>
    </row>
    <row r="429" spans="1:8" ht="18.75">
      <c r="A429" s="80"/>
      <c r="B429" s="5" t="s">
        <v>532</v>
      </c>
      <c r="C429" s="21">
        <v>4</v>
      </c>
      <c r="D429" s="22">
        <v>4</v>
      </c>
      <c r="E429" s="92">
        <v>2</v>
      </c>
      <c r="F429" s="92">
        <v>1.2</v>
      </c>
      <c r="G429" s="92"/>
      <c r="H429" s="25">
        <f t="shared" si="31"/>
        <v>38.4</v>
      </c>
    </row>
    <row r="430" spans="1:8" ht="18.75">
      <c r="A430" s="80"/>
      <c r="B430" s="5" t="s">
        <v>533</v>
      </c>
      <c r="C430" s="21">
        <v>4</v>
      </c>
      <c r="D430" s="22">
        <v>8</v>
      </c>
      <c r="E430" s="92">
        <v>3</v>
      </c>
      <c r="F430" s="92">
        <v>1</v>
      </c>
      <c r="G430" s="92"/>
      <c r="H430" s="25">
        <f t="shared" si="31"/>
        <v>96</v>
      </c>
    </row>
    <row r="431" spans="1:8" ht="18.75">
      <c r="A431" s="80"/>
      <c r="B431" s="5" t="s">
        <v>534</v>
      </c>
      <c r="C431" s="21">
        <v>4</v>
      </c>
      <c r="D431" s="22">
        <v>3</v>
      </c>
      <c r="E431" s="92">
        <v>2.4</v>
      </c>
      <c r="F431" s="92">
        <v>2</v>
      </c>
      <c r="G431" s="92"/>
      <c r="H431" s="25">
        <f t="shared" si="31"/>
        <v>57.599999999999994</v>
      </c>
    </row>
    <row r="432" spans="1:8" ht="18.75">
      <c r="A432" s="80"/>
      <c r="B432" s="6"/>
      <c r="C432" s="92"/>
      <c r="D432" s="92"/>
      <c r="E432" s="92"/>
      <c r="F432" s="92"/>
      <c r="G432" s="93" t="s">
        <v>70</v>
      </c>
      <c r="H432" s="93">
        <f>SUM(H425:H431)</f>
        <v>427.33199999999999</v>
      </c>
    </row>
    <row r="433" spans="1:8" ht="18.75">
      <c r="A433" s="80"/>
      <c r="B433" s="6"/>
      <c r="C433" s="92"/>
      <c r="D433" s="92"/>
      <c r="E433" s="92"/>
      <c r="F433" s="92"/>
      <c r="G433" s="93" t="s">
        <v>50</v>
      </c>
      <c r="H433" s="93">
        <v>427.35</v>
      </c>
    </row>
    <row r="434" spans="1:8" ht="56.25">
      <c r="A434" s="119">
        <v>46</v>
      </c>
      <c r="B434" s="117" t="s">
        <v>535</v>
      </c>
      <c r="C434" s="116"/>
      <c r="D434" s="116"/>
      <c r="E434" s="116"/>
      <c r="F434" s="116"/>
      <c r="G434" s="116"/>
      <c r="H434" s="116"/>
    </row>
    <row r="435" spans="1:8" ht="18.75">
      <c r="A435" s="116"/>
      <c r="B435" s="116" t="s">
        <v>536</v>
      </c>
      <c r="C435" s="89">
        <v>1</v>
      </c>
      <c r="D435" s="89">
        <v>3</v>
      </c>
      <c r="E435" s="118">
        <v>3.95</v>
      </c>
      <c r="F435" s="118">
        <v>2.84</v>
      </c>
      <c r="G435" s="118"/>
      <c r="H435" s="25">
        <f t="shared" ref="H435:H440" si="32">PRODUCT(C435:G435)</f>
        <v>33.654000000000003</v>
      </c>
    </row>
    <row r="436" spans="1:8" ht="18.75">
      <c r="A436" s="116"/>
      <c r="B436" s="116" t="s">
        <v>64</v>
      </c>
      <c r="C436" s="89">
        <v>1</v>
      </c>
      <c r="D436" s="89">
        <v>3</v>
      </c>
      <c r="E436" s="118">
        <v>2.72</v>
      </c>
      <c r="F436" s="118">
        <v>3.16</v>
      </c>
      <c r="G436" s="118"/>
      <c r="H436" s="25">
        <f t="shared" si="32"/>
        <v>25.785600000000002</v>
      </c>
    </row>
    <row r="437" spans="1:8" ht="18.75">
      <c r="A437" s="116"/>
      <c r="B437" s="116" t="s">
        <v>537</v>
      </c>
      <c r="C437" s="89">
        <v>1</v>
      </c>
      <c r="D437" s="89">
        <v>8</v>
      </c>
      <c r="E437" s="118">
        <v>2.1</v>
      </c>
      <c r="F437" s="118">
        <v>2</v>
      </c>
      <c r="G437" s="118"/>
      <c r="H437" s="25">
        <f t="shared" si="32"/>
        <v>33.6</v>
      </c>
    </row>
    <row r="438" spans="1:8" ht="18.75">
      <c r="A438" s="116"/>
      <c r="B438" s="116" t="s">
        <v>64</v>
      </c>
      <c r="C438" s="89">
        <v>1</v>
      </c>
      <c r="D438" s="89">
        <v>8</v>
      </c>
      <c r="E438" s="118">
        <v>1.8</v>
      </c>
      <c r="F438" s="118">
        <v>2.2999999999999998</v>
      </c>
      <c r="G438" s="118"/>
      <c r="H438" s="25">
        <f t="shared" si="32"/>
        <v>33.119999999999997</v>
      </c>
    </row>
    <row r="439" spans="1:8" ht="18.75">
      <c r="A439" s="116"/>
      <c r="B439" s="116" t="s">
        <v>538</v>
      </c>
      <c r="C439" s="89">
        <v>1</v>
      </c>
      <c r="D439" s="89">
        <v>12</v>
      </c>
      <c r="E439" s="118">
        <v>2.52</v>
      </c>
      <c r="F439" s="118">
        <v>2</v>
      </c>
      <c r="G439" s="118"/>
      <c r="H439" s="25">
        <f t="shared" si="32"/>
        <v>60.480000000000004</v>
      </c>
    </row>
    <row r="440" spans="1:8" ht="18.75">
      <c r="A440" s="116"/>
      <c r="B440" s="116" t="s">
        <v>539</v>
      </c>
      <c r="C440" s="89">
        <v>2</v>
      </c>
      <c r="D440" s="89">
        <v>10</v>
      </c>
      <c r="E440" s="118">
        <v>1.83</v>
      </c>
      <c r="F440" s="118">
        <v>1.2</v>
      </c>
      <c r="G440" s="118"/>
      <c r="H440" s="25">
        <f t="shared" si="32"/>
        <v>43.92</v>
      </c>
    </row>
    <row r="441" spans="1:8" ht="18.75">
      <c r="A441" s="116"/>
      <c r="B441" s="116"/>
      <c r="C441" s="116"/>
      <c r="D441" s="116"/>
      <c r="E441" s="118"/>
      <c r="F441" s="118"/>
      <c r="G441" s="114" t="s">
        <v>70</v>
      </c>
      <c r="H441" s="114">
        <f>SUM(H435:H440)</f>
        <v>230.55960000000005</v>
      </c>
    </row>
    <row r="442" spans="1:8" ht="18.75">
      <c r="A442" s="116"/>
      <c r="B442" s="116"/>
      <c r="C442" s="116"/>
      <c r="D442" s="116"/>
      <c r="E442" s="118"/>
      <c r="F442" s="118"/>
      <c r="G442" s="114" t="s">
        <v>50</v>
      </c>
      <c r="H442" s="114">
        <v>230.6</v>
      </c>
    </row>
    <row r="443" spans="1:8" ht="18.75">
      <c r="A443" s="116"/>
      <c r="B443" s="116"/>
      <c r="C443" s="116"/>
      <c r="D443" s="116"/>
      <c r="E443" s="118"/>
      <c r="F443" s="118"/>
      <c r="G443" s="114"/>
      <c r="H443" s="114"/>
    </row>
    <row r="444" spans="1:8" ht="37.5">
      <c r="A444" s="116">
        <v>47</v>
      </c>
      <c r="B444" s="117" t="s">
        <v>540</v>
      </c>
      <c r="C444" s="116"/>
      <c r="D444" s="116"/>
      <c r="E444" s="118"/>
      <c r="F444" s="118"/>
      <c r="G444" s="114"/>
      <c r="H444" s="114"/>
    </row>
    <row r="445" spans="1:8" ht="18.75">
      <c r="A445" s="116"/>
      <c r="B445" s="116" t="s">
        <v>536</v>
      </c>
      <c r="C445" s="89">
        <v>1</v>
      </c>
      <c r="D445" s="89">
        <v>3</v>
      </c>
      <c r="E445" s="118">
        <v>3.95</v>
      </c>
      <c r="F445" s="118">
        <v>2.84</v>
      </c>
      <c r="G445" s="118"/>
      <c r="H445" s="25">
        <f t="shared" ref="H445:H450" si="33">PRODUCT(C445:G445)</f>
        <v>33.654000000000003</v>
      </c>
    </row>
    <row r="446" spans="1:8" ht="18.75">
      <c r="A446" s="116"/>
      <c r="B446" s="116" t="s">
        <v>64</v>
      </c>
      <c r="C446" s="89">
        <v>1</v>
      </c>
      <c r="D446" s="89">
        <v>3</v>
      </c>
      <c r="E446" s="118">
        <v>2.72</v>
      </c>
      <c r="F446" s="118">
        <v>3.16</v>
      </c>
      <c r="G446" s="118"/>
      <c r="H446" s="25">
        <f t="shared" si="33"/>
        <v>25.785600000000002</v>
      </c>
    </row>
    <row r="447" spans="1:8" ht="18.75">
      <c r="A447" s="116"/>
      <c r="B447" s="116" t="s">
        <v>537</v>
      </c>
      <c r="C447" s="89">
        <v>1</v>
      </c>
      <c r="D447" s="89">
        <v>8</v>
      </c>
      <c r="E447" s="118">
        <v>2.1</v>
      </c>
      <c r="F447" s="118">
        <v>2</v>
      </c>
      <c r="G447" s="118"/>
      <c r="H447" s="25">
        <f t="shared" si="33"/>
        <v>33.6</v>
      </c>
    </row>
    <row r="448" spans="1:8" ht="18.75">
      <c r="A448" s="116"/>
      <c r="B448" s="116" t="s">
        <v>64</v>
      </c>
      <c r="C448" s="89">
        <v>1</v>
      </c>
      <c r="D448" s="89">
        <v>8</v>
      </c>
      <c r="E448" s="118">
        <v>1.8</v>
      </c>
      <c r="F448" s="118">
        <v>2.2999999999999998</v>
      </c>
      <c r="G448" s="118"/>
      <c r="H448" s="25">
        <f t="shared" si="33"/>
        <v>33.119999999999997</v>
      </c>
    </row>
    <row r="449" spans="1:8" ht="18.75">
      <c r="A449" s="116"/>
      <c r="B449" s="116" t="s">
        <v>538</v>
      </c>
      <c r="C449" s="89">
        <v>1</v>
      </c>
      <c r="D449" s="89">
        <v>12</v>
      </c>
      <c r="E449" s="118">
        <v>2.52</v>
      </c>
      <c r="F449" s="118">
        <v>2</v>
      </c>
      <c r="G449" s="118"/>
      <c r="H449" s="25">
        <f t="shared" si="33"/>
        <v>60.480000000000004</v>
      </c>
    </row>
    <row r="450" spans="1:8" ht="18.75">
      <c r="A450" s="116"/>
      <c r="B450" s="116" t="s">
        <v>539</v>
      </c>
      <c r="C450" s="89">
        <v>2</v>
      </c>
      <c r="D450" s="89">
        <v>10</v>
      </c>
      <c r="E450" s="118">
        <v>1.83</v>
      </c>
      <c r="F450" s="118">
        <v>1.2</v>
      </c>
      <c r="G450" s="118"/>
      <c r="H450" s="25">
        <f t="shared" si="33"/>
        <v>43.92</v>
      </c>
    </row>
    <row r="451" spans="1:8" ht="18.75">
      <c r="A451" s="116"/>
      <c r="B451" s="116"/>
      <c r="C451" s="116"/>
      <c r="D451" s="116"/>
      <c r="E451" s="118"/>
      <c r="F451" s="118"/>
      <c r="G451" s="114" t="s">
        <v>70</v>
      </c>
      <c r="H451" s="114">
        <f>SUM(H445:H450)</f>
        <v>230.55960000000005</v>
      </c>
    </row>
    <row r="452" spans="1:8" ht="18.75">
      <c r="A452" s="116"/>
      <c r="B452" s="116"/>
      <c r="C452" s="116"/>
      <c r="D452" s="116"/>
      <c r="E452" s="118"/>
      <c r="F452" s="118"/>
      <c r="G452" s="114" t="s">
        <v>50</v>
      </c>
      <c r="H452" s="114">
        <v>230.6</v>
      </c>
    </row>
    <row r="453" spans="1:8" ht="18.75">
      <c r="A453" s="116"/>
      <c r="B453" s="116"/>
      <c r="C453" s="116"/>
      <c r="D453" s="116"/>
      <c r="E453" s="118"/>
      <c r="F453" s="118"/>
      <c r="G453" s="114"/>
      <c r="H453" s="114"/>
    </row>
    <row r="454" spans="1:8" ht="56.25">
      <c r="A454" s="116">
        <v>48</v>
      </c>
      <c r="B454" s="117" t="s">
        <v>541</v>
      </c>
      <c r="C454" s="116"/>
      <c r="D454" s="116"/>
      <c r="E454" s="118"/>
      <c r="F454" s="118"/>
      <c r="G454" s="114"/>
      <c r="H454" s="114"/>
    </row>
    <row r="455" spans="1:8" ht="18.75">
      <c r="A455" s="116"/>
      <c r="B455" s="116" t="s">
        <v>536</v>
      </c>
      <c r="C455" s="89">
        <v>1</v>
      </c>
      <c r="D455" s="89">
        <v>3</v>
      </c>
      <c r="E455" s="118">
        <v>3.95</v>
      </c>
      <c r="F455" s="118">
        <v>2.84</v>
      </c>
      <c r="G455" s="118"/>
      <c r="H455" s="25">
        <f t="shared" ref="H455:H460" si="34">PRODUCT(C455:G455)</f>
        <v>33.654000000000003</v>
      </c>
    </row>
    <row r="456" spans="1:8" ht="18.75">
      <c r="A456" s="116"/>
      <c r="B456" s="116" t="s">
        <v>64</v>
      </c>
      <c r="C456" s="89">
        <v>1</v>
      </c>
      <c r="D456" s="89">
        <v>3</v>
      </c>
      <c r="E456" s="118">
        <v>2.72</v>
      </c>
      <c r="F456" s="118">
        <v>3.16</v>
      </c>
      <c r="G456" s="118"/>
      <c r="H456" s="25">
        <f t="shared" si="34"/>
        <v>25.785600000000002</v>
      </c>
    </row>
    <row r="457" spans="1:8" ht="18.75">
      <c r="A457" s="116"/>
      <c r="B457" s="116" t="s">
        <v>537</v>
      </c>
      <c r="C457" s="89">
        <v>1</v>
      </c>
      <c r="D457" s="89">
        <v>8</v>
      </c>
      <c r="E457" s="118">
        <v>2.1</v>
      </c>
      <c r="F457" s="118">
        <v>2</v>
      </c>
      <c r="G457" s="118"/>
      <c r="H457" s="25">
        <f t="shared" si="34"/>
        <v>33.6</v>
      </c>
    </row>
    <row r="458" spans="1:8" ht="18.75">
      <c r="A458" s="116"/>
      <c r="B458" s="116" t="s">
        <v>64</v>
      </c>
      <c r="C458" s="89">
        <v>1</v>
      </c>
      <c r="D458" s="89">
        <v>8</v>
      </c>
      <c r="E458" s="118">
        <v>1.8</v>
      </c>
      <c r="F458" s="118">
        <v>2.2999999999999998</v>
      </c>
      <c r="G458" s="118"/>
      <c r="H458" s="25">
        <f t="shared" si="34"/>
        <v>33.119999999999997</v>
      </c>
    </row>
    <row r="459" spans="1:8" ht="18.75">
      <c r="A459" s="116"/>
      <c r="B459" s="116" t="s">
        <v>538</v>
      </c>
      <c r="C459" s="89">
        <v>1</v>
      </c>
      <c r="D459" s="89">
        <v>12</v>
      </c>
      <c r="E459" s="118">
        <v>2.52</v>
      </c>
      <c r="F459" s="118">
        <v>2</v>
      </c>
      <c r="G459" s="118"/>
      <c r="H459" s="25">
        <f t="shared" si="34"/>
        <v>60.480000000000004</v>
      </c>
    </row>
    <row r="460" spans="1:8" ht="18.75">
      <c r="A460" s="116"/>
      <c r="B460" s="116" t="s">
        <v>539</v>
      </c>
      <c r="C460" s="89">
        <v>2</v>
      </c>
      <c r="D460" s="89">
        <v>10</v>
      </c>
      <c r="E460" s="118">
        <v>1.83</v>
      </c>
      <c r="F460" s="118">
        <v>1.2</v>
      </c>
      <c r="G460" s="118"/>
      <c r="H460" s="25">
        <f t="shared" si="34"/>
        <v>43.92</v>
      </c>
    </row>
    <row r="461" spans="1:8" ht="18.75">
      <c r="A461" s="116"/>
      <c r="B461" s="116"/>
      <c r="C461" s="116"/>
      <c r="D461" s="116"/>
      <c r="E461" s="118"/>
      <c r="F461" s="118"/>
      <c r="G461" s="114" t="s">
        <v>70</v>
      </c>
      <c r="H461" s="114">
        <f>SUM(H455:H460)</f>
        <v>230.55960000000005</v>
      </c>
    </row>
    <row r="462" spans="1:8" ht="18.75">
      <c r="A462" s="116"/>
      <c r="B462" s="116"/>
      <c r="C462" s="116"/>
      <c r="D462" s="116"/>
      <c r="E462" s="118"/>
      <c r="F462" s="118"/>
      <c r="G462" s="114" t="s">
        <v>50</v>
      </c>
      <c r="H462" s="114">
        <v>230.6</v>
      </c>
    </row>
    <row r="463" spans="1:8" ht="18.75">
      <c r="A463" s="116"/>
      <c r="B463" s="116"/>
      <c r="C463" s="116"/>
      <c r="D463" s="116"/>
      <c r="E463" s="118"/>
      <c r="F463" s="118"/>
      <c r="G463" s="114"/>
      <c r="H463" s="114"/>
    </row>
    <row r="464" spans="1:8" ht="18.75">
      <c r="A464" s="116"/>
      <c r="B464" s="116"/>
      <c r="C464" s="116"/>
      <c r="D464" s="116"/>
      <c r="E464" s="118"/>
      <c r="F464" s="118"/>
      <c r="G464" s="114"/>
      <c r="H464" s="114"/>
    </row>
    <row r="465" spans="1:8" ht="18.75">
      <c r="A465" s="116"/>
      <c r="B465" s="116"/>
      <c r="C465" s="116"/>
      <c r="D465" s="116"/>
      <c r="E465" s="118"/>
      <c r="F465" s="118"/>
      <c r="G465" s="114"/>
      <c r="H465" s="114"/>
    </row>
    <row r="466" spans="1:8" ht="18.75">
      <c r="A466" s="116"/>
      <c r="B466" s="116"/>
      <c r="C466" s="116"/>
      <c r="D466" s="116"/>
      <c r="E466" s="118"/>
      <c r="F466" s="118"/>
      <c r="G466" s="114"/>
      <c r="H466" s="114"/>
    </row>
    <row r="467" spans="1:8" ht="18.75">
      <c r="A467" s="116"/>
      <c r="B467" s="116"/>
      <c r="C467" s="116"/>
      <c r="D467" s="116"/>
      <c r="E467" s="118"/>
      <c r="F467" s="118"/>
      <c r="G467" s="114"/>
      <c r="H467" s="114"/>
    </row>
    <row r="468" spans="1:8" ht="18.75">
      <c r="A468" s="116"/>
      <c r="B468" s="116"/>
      <c r="C468" s="116"/>
      <c r="D468" s="116"/>
      <c r="E468" s="118"/>
      <c r="F468" s="118"/>
      <c r="G468" s="114"/>
      <c r="H468" s="114"/>
    </row>
    <row r="469" spans="1:8" ht="18.75">
      <c r="A469" s="116"/>
      <c r="B469" s="116"/>
      <c r="C469" s="116"/>
      <c r="D469" s="116"/>
      <c r="E469" s="118"/>
      <c r="F469" s="118"/>
      <c r="G469" s="114"/>
      <c r="H469" s="114"/>
    </row>
    <row r="470" spans="1:8" ht="18.75">
      <c r="A470" s="116"/>
      <c r="B470" s="116"/>
      <c r="C470" s="116"/>
      <c r="D470" s="116"/>
      <c r="E470" s="118"/>
      <c r="F470" s="118"/>
      <c r="G470" s="114"/>
      <c r="H470" s="114"/>
    </row>
    <row r="471" spans="1:8" ht="18.75">
      <c r="A471" s="116"/>
      <c r="B471" s="116"/>
      <c r="C471" s="116"/>
      <c r="D471" s="116"/>
      <c r="E471" s="118"/>
      <c r="F471" s="118"/>
      <c r="G471" s="118"/>
      <c r="H471" s="118"/>
    </row>
    <row r="472" spans="1:8" ht="18.75">
      <c r="A472" s="116"/>
      <c r="B472" s="116"/>
      <c r="C472" s="116"/>
      <c r="D472" s="116"/>
      <c r="E472" s="118"/>
      <c r="F472" s="118"/>
      <c r="G472" s="118"/>
      <c r="H472" s="118"/>
    </row>
    <row r="473" spans="1:8" ht="18.75">
      <c r="A473" s="116"/>
      <c r="B473" s="116"/>
      <c r="C473" s="116"/>
      <c r="D473" s="116"/>
      <c r="E473" s="116"/>
      <c r="F473" s="116"/>
      <c r="G473" s="116"/>
      <c r="H473" s="116"/>
    </row>
    <row r="474" spans="1:8" ht="18.75">
      <c r="A474" s="116"/>
      <c r="B474" s="116"/>
      <c r="C474" s="116"/>
      <c r="D474" s="116"/>
      <c r="E474" s="116"/>
      <c r="F474" s="116"/>
      <c r="G474" s="116"/>
      <c r="H474" s="116"/>
    </row>
    <row r="475" spans="1:8" ht="18.75">
      <c r="A475" s="116"/>
      <c r="B475" s="116"/>
      <c r="C475" s="116"/>
      <c r="D475" s="116"/>
      <c r="E475" s="116"/>
      <c r="F475" s="116"/>
      <c r="G475" s="116"/>
      <c r="H475" s="116"/>
    </row>
    <row r="476" spans="1:8" ht="18.75">
      <c r="A476" s="115"/>
      <c r="B476" s="115"/>
      <c r="C476" s="115"/>
      <c r="D476" s="115"/>
      <c r="E476" s="115"/>
      <c r="F476" s="115"/>
      <c r="G476" s="115"/>
      <c r="H476" s="115"/>
    </row>
    <row r="477" spans="1:8" ht="18.75">
      <c r="A477" s="115"/>
      <c r="B477" s="115"/>
      <c r="C477" s="115"/>
      <c r="D477" s="115"/>
      <c r="E477" s="115"/>
      <c r="F477" s="115"/>
      <c r="G477" s="115"/>
      <c r="H477" s="115"/>
    </row>
    <row r="478" spans="1:8" ht="18.75">
      <c r="A478" s="115"/>
      <c r="B478" s="115"/>
      <c r="C478" s="115"/>
      <c r="D478" s="115"/>
      <c r="E478" s="115"/>
      <c r="F478" s="115"/>
      <c r="G478" s="115"/>
      <c r="H478" s="115"/>
    </row>
    <row r="479" spans="1:8" ht="18.75">
      <c r="A479" s="115"/>
      <c r="B479" s="115"/>
      <c r="C479" s="115"/>
      <c r="D479" s="115"/>
      <c r="E479" s="115"/>
      <c r="F479" s="115"/>
      <c r="G479" s="115"/>
      <c r="H479" s="115"/>
    </row>
    <row r="480" spans="1:8" ht="18.75">
      <c r="A480" s="115"/>
      <c r="B480" s="115"/>
      <c r="C480" s="115"/>
      <c r="D480" s="115"/>
      <c r="E480" s="115"/>
      <c r="F480" s="115"/>
      <c r="G480" s="115"/>
      <c r="H480" s="115"/>
    </row>
  </sheetData>
  <mergeCells count="9">
    <mergeCell ref="A1:H1"/>
    <mergeCell ref="E100:F100"/>
    <mergeCell ref="E265:F265"/>
    <mergeCell ref="A2:H2"/>
    <mergeCell ref="A3:A4"/>
    <mergeCell ref="B3:B4"/>
    <mergeCell ref="C3:D4"/>
    <mergeCell ref="E3:G3"/>
    <mergeCell ref="H3:H4"/>
  </mergeCells>
  <pageMargins left="0.7" right="0.7" top="0.75" bottom="0.75" header="0.3" footer="0.3"/>
  <pageSetup paperSize="256"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vt:lpstr>
      <vt:lpstr>data 22-23</vt:lpstr>
      <vt:lpstr>Detalied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Rathinakumar</dc:creator>
  <cp:lastModifiedBy>Rathinakumar</cp:lastModifiedBy>
  <dcterms:created xsi:type="dcterms:W3CDTF">2023-03-01T08:48:20Z</dcterms:created>
  <dcterms:modified xsi:type="dcterms:W3CDTF">2023-03-02T12:44:26Z</dcterms:modified>
</cp:coreProperties>
</file>